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11.xml" ContentType="application/vnd.openxmlformats-officedocument.spreadsheetml.queryTable+xml"/>
  <Override PartName="/xl/tables/table14.xml" ContentType="application/vnd.openxmlformats-officedocument.spreadsheetml.table+xml"/>
  <Override PartName="/xl/queryTables/queryTable12.xml" ContentType="application/vnd.openxmlformats-officedocument.spreadsheetml.queryTable+xml"/>
  <Override PartName="/xl/tables/table15.xml" ContentType="application/vnd.openxmlformats-officedocument.spreadsheetml.table+xml"/>
  <Override PartName="/xl/queryTables/queryTable13.xml" ContentType="application/vnd.openxmlformats-officedocument.spreadsheetml.queryTable+xml"/>
  <Override PartName="/xl/tables/table16.xml" ContentType="application/vnd.openxmlformats-officedocument.spreadsheetml.table+xml"/>
  <Override PartName="/xl/queryTables/queryTable14.xml" ContentType="application/vnd.openxmlformats-officedocument.spreadsheetml.queryTable+xml"/>
  <Override PartName="/xl/tables/table17.xml" ContentType="application/vnd.openxmlformats-officedocument.spreadsheetml.table+xml"/>
  <Override PartName="/xl/queryTables/queryTable15.xml" ContentType="application/vnd.openxmlformats-officedocument.spreadsheetml.query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queryTables/queryTable16.xml" ContentType="application/vnd.openxmlformats-officedocument.spreadsheetml.queryTable+xml"/>
  <Override PartName="/xl/tables/table20.xml" ContentType="application/vnd.openxmlformats-officedocument.spreadsheetml.table+xml"/>
  <Override PartName="/xl/queryTables/queryTable17.xml" ContentType="application/vnd.openxmlformats-officedocument.spreadsheetml.queryTable+xml"/>
  <Override PartName="/xl/tables/table21.xml" ContentType="application/vnd.openxmlformats-officedocument.spreadsheetml.table+xml"/>
  <Override PartName="/xl/queryTables/queryTable18.xml" ContentType="application/vnd.openxmlformats-officedocument.spreadsheetml.queryTable+xml"/>
  <Override PartName="/xl/tables/table22.xml" ContentType="application/vnd.openxmlformats-officedocument.spreadsheetml.table+xml"/>
  <Override PartName="/xl/queryTables/queryTable19.xml" ContentType="application/vnd.openxmlformats-officedocument.spreadsheetml.queryTable+xml"/>
  <Override PartName="/xl/tables/table23.xml" ContentType="application/vnd.openxmlformats-officedocument.spreadsheetml.table+xml"/>
  <Override PartName="/xl/queryTables/queryTable20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queryTables/queryTable21.xml" ContentType="application/vnd.openxmlformats-officedocument.spreadsheetml.queryTable+xml"/>
  <Override PartName="/xl/tables/table27.xml" ContentType="application/vnd.openxmlformats-officedocument.spreadsheetml.table+xml"/>
  <Override PartName="/xl/queryTables/queryTable22.xml" ContentType="application/vnd.openxmlformats-officedocument.spreadsheetml.queryTable+xml"/>
  <Override PartName="/xl/tables/table28.xml" ContentType="application/vnd.openxmlformats-officedocument.spreadsheetml.table+xml"/>
  <Override PartName="/xl/queryTables/queryTable23.xml" ContentType="application/vnd.openxmlformats-officedocument.spreadsheetml.queryTable+xml"/>
  <Override PartName="/xl/tables/table29.xml" ContentType="application/vnd.openxmlformats-officedocument.spreadsheetml.table+xml"/>
  <Override PartName="/xl/queryTables/queryTable24.xml" ContentType="application/vnd.openxmlformats-officedocument.spreadsheetml.queryTable+xml"/>
  <Override PartName="/xl/tables/table30.xml" ContentType="application/vnd.openxmlformats-officedocument.spreadsheetml.table+xml"/>
  <Override PartName="/xl/queryTables/queryTable25.xml" ContentType="application/vnd.openxmlformats-officedocument.spreadsheetml.queryTable+xml"/>
  <Override PartName="/xl/drawings/drawing3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ables/table31.xml" ContentType="application/vnd.openxmlformats-officedocument.spreadsheetml.table+xml"/>
  <Override PartName="/xl/queryTables/queryTable26.xml" ContentType="application/vnd.openxmlformats-officedocument.spreadsheetml.queryTable+xml"/>
  <Override PartName="/xl/tables/table32.xml" ContentType="application/vnd.openxmlformats-officedocument.spreadsheetml.table+xml"/>
  <Override PartName="/xl/queryTables/queryTable27.xml" ContentType="application/vnd.openxmlformats-officedocument.spreadsheetml.queryTable+xml"/>
  <Override PartName="/xl/tables/table33.xml" ContentType="application/vnd.openxmlformats-officedocument.spreadsheetml.table+xml"/>
  <Override PartName="/xl/queryTables/queryTable28.xml" ContentType="application/vnd.openxmlformats-officedocument.spreadsheetml.queryTable+xml"/>
  <Override PartName="/xl/tables/table34.xml" ContentType="application/vnd.openxmlformats-officedocument.spreadsheetml.table+xml"/>
  <Override PartName="/xl/queryTables/queryTable29.xml" ContentType="application/vnd.openxmlformats-officedocument.spreadsheetml.queryTable+xml"/>
  <Override PartName="/xl/tables/table35.xml" ContentType="application/vnd.openxmlformats-officedocument.spreadsheetml.table+xml"/>
  <Override PartName="/xl/queryTables/queryTable30.xml" ContentType="application/vnd.openxmlformats-officedocument.spreadsheetml.queryTable+xml"/>
  <Override PartName="/xl/drawings/drawing4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queryTables/queryTable31.xml" ContentType="application/vnd.openxmlformats-officedocument.spreadsheetml.queryTable+xml"/>
  <Override PartName="/xl/tables/table39.xml" ContentType="application/vnd.openxmlformats-officedocument.spreadsheetml.table+xml"/>
  <Override PartName="/xl/queryTables/queryTable32.xml" ContentType="application/vnd.openxmlformats-officedocument.spreadsheetml.queryTable+xml"/>
  <Override PartName="/xl/tables/table40.xml" ContentType="application/vnd.openxmlformats-officedocument.spreadsheetml.table+xml"/>
  <Override PartName="/xl/queryTables/queryTable33.xml" ContentType="application/vnd.openxmlformats-officedocument.spreadsheetml.queryTable+xml"/>
  <Override PartName="/xl/tables/table41.xml" ContentType="application/vnd.openxmlformats-officedocument.spreadsheetml.table+xml"/>
  <Override PartName="/xl/queryTables/queryTable34.xml" ContentType="application/vnd.openxmlformats-officedocument.spreadsheetml.queryTable+xml"/>
  <Override PartName="/xl/tables/table42.xml" ContentType="application/vnd.openxmlformats-officedocument.spreadsheetml.table+xml"/>
  <Override PartName="/xl/queryTables/queryTable35.xml" ContentType="application/vnd.openxmlformats-officedocument.spreadsheetml.queryTable+xml"/>
  <Override PartName="/xl/drawings/drawing5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6.xml" ContentType="application/vnd.openxmlformats-officedocument.drawing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7.xml" ContentType="application/vnd.openxmlformats-officedocument.drawing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drawings/drawing8.xml" ContentType="application/vnd.openxmlformats-officedocument.drawing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freek\OneDrive\Documenten\School\Year_2\Kwartiel_3\Advanced_Tools\Datasets\"/>
    </mc:Choice>
  </mc:AlternateContent>
  <xr:revisionPtr revIDLastSave="0" documentId="13_ncr:1_{C108F131-2F55-4A6A-B7B9-EECEEEADB840}" xr6:coauthVersionLast="47" xr6:coauthVersionMax="47" xr10:uidLastSave="{00000000-0000-0000-0000-000000000000}"/>
  <bookViews>
    <workbookView xWindow="-108" yWindow="-108" windowWidth="23256" windowHeight="12456" tabRatio="751" firstSheet="5" activeTab="49" xr2:uid="{7443F6F2-4B51-4A63-89A1-66AD0BE12D06}"/>
  </bookViews>
  <sheets>
    <sheet name="Log_14-4_nr0" sheetId="2" state="hidden" r:id="rId1"/>
    <sheet name="Log_15-4_nr0" sheetId="3" state="hidden" r:id="rId2"/>
    <sheet name="Log_15-4_nr1" sheetId="4" state="hidden" r:id="rId3"/>
    <sheet name="Log_15-4_nr2" sheetId="5" state="hidden" r:id="rId4"/>
    <sheet name="Log_15-4_nr3" sheetId="6" state="hidden" r:id="rId5"/>
    <sheet name="Average_default" sheetId="1" r:id="rId6"/>
    <sheet name="Log_16-4_nr0" sheetId="9" state="hidden" r:id="rId7"/>
    <sheet name="Log_16-4_nr1" sheetId="10" state="hidden" r:id="rId8"/>
    <sheet name="Log_16-4_nr2" sheetId="11" state="hidden" r:id="rId9"/>
    <sheet name="Log_16-4_nr3" sheetId="12" state="hidden" r:id="rId10"/>
    <sheet name="Log_16-4_nr4" sheetId="13" state="hidden" r:id="rId11"/>
    <sheet name="Average_25gen" sheetId="8" r:id="rId12"/>
    <sheet name="Log_16-4_nr0 (2)" sheetId="15" state="hidden" r:id="rId13"/>
    <sheet name="Log_16-4_nr1 (2)" sheetId="16" state="hidden" r:id="rId14"/>
    <sheet name="Log_16-4_nr2 (2)" sheetId="17" state="hidden" r:id="rId15"/>
    <sheet name="Log_16-4_nr3 (2)" sheetId="19" state="hidden" r:id="rId16"/>
    <sheet name="Log_16-4_nr4 (2)" sheetId="21" state="hidden" r:id="rId17"/>
    <sheet name="Average_75gen" sheetId="14" r:id="rId18"/>
    <sheet name="Log_17-4_nr0" sheetId="23" state="hidden" r:id="rId19"/>
    <sheet name="Log_17-4_nr1" sheetId="24" state="hidden" r:id="rId20"/>
    <sheet name="Log_17-4_nr2" sheetId="25" state="hidden" r:id="rId21"/>
    <sheet name="Log_17-4_nr3" sheetId="26" state="hidden" r:id="rId22"/>
    <sheet name="Log_17-4_nr4 (2)" sheetId="28" state="hidden" r:id="rId23"/>
    <sheet name="Graphs_25gen" sheetId="56" state="hidden" r:id="rId24"/>
    <sheet name="Graphs_75gen" sheetId="57" state="hidden" r:id="rId25"/>
    <sheet name="Average_2mut" sheetId="29" state="hidden" r:id="rId26"/>
    <sheet name="Average_5mut" sheetId="22" state="hidden" r:id="rId27"/>
    <sheet name="Log_17-4_nr0 (2)" sheetId="30" state="hidden" r:id="rId28"/>
    <sheet name="Log_17-4_nr1 (2)" sheetId="31" state="hidden" r:id="rId29"/>
    <sheet name="Log_17-4_nr2 (2)" sheetId="32" state="hidden" r:id="rId30"/>
    <sheet name="Log_17-4_nr3 (2)" sheetId="33" state="hidden" r:id="rId31"/>
    <sheet name="Log_17-4_nr4 (3)" sheetId="34" state="hidden" r:id="rId32"/>
    <sheet name="Graphs_5mut" sheetId="55" state="hidden" r:id="rId33"/>
    <sheet name="Log_16-4_nr0 (3)" sheetId="36" state="hidden" r:id="rId34"/>
    <sheet name="Log_16-4_nr1 (3)" sheetId="37" state="hidden" r:id="rId35"/>
    <sheet name="Log_16-4_nr2 (3)" sheetId="38" state="hidden" r:id="rId36"/>
    <sheet name="Log_16-4_nr3 (3)" sheetId="39" state="hidden" r:id="rId37"/>
    <sheet name="Log_17-4_nr0 (3)" sheetId="40" state="hidden" r:id="rId38"/>
    <sheet name="Graphs_2mut" sheetId="58" state="hidden" r:id="rId39"/>
    <sheet name="Average_2sp" sheetId="41" state="hidden" r:id="rId40"/>
    <sheet name="Average_8sp" sheetId="35" state="hidden" r:id="rId41"/>
    <sheet name="Log_16-4_nr0 (4)" sheetId="42" state="hidden" r:id="rId42"/>
    <sheet name="Log_16-4_nr1 (4)" sheetId="43" state="hidden" r:id="rId43"/>
    <sheet name="Log_16-4_nr2 (4)" sheetId="44" state="hidden" r:id="rId44"/>
    <sheet name="Log_16-4_nr3 (4)" sheetId="45" state="hidden" r:id="rId45"/>
    <sheet name="Log_16-4_nr4 (3)" sheetId="46" state="hidden" r:id="rId46"/>
    <sheet name="Graphs_8sp" sheetId="59" state="hidden" r:id="rId47"/>
    <sheet name="Graphs_2sp" sheetId="60" state="hidden" r:id="rId48"/>
    <sheet name="Graphs_default" sheetId="7" state="hidden" r:id="rId49"/>
    <sheet name="Combined" sheetId="62" r:id="rId50"/>
  </sheets>
  <definedNames>
    <definedName name="ExternalData_1" localSheetId="0" hidden="1">'Log_14-4_nr0'!$A$1:$Q$52</definedName>
    <definedName name="ExternalData_1" localSheetId="1" hidden="1">'Log_15-4_nr0'!$A$1:$Q$52</definedName>
    <definedName name="ExternalData_1" localSheetId="2" hidden="1">'Log_15-4_nr1'!$A$1:$Q$52</definedName>
    <definedName name="ExternalData_1" localSheetId="3" hidden="1">'Log_15-4_nr2'!$A$1:$Q$52</definedName>
    <definedName name="ExternalData_1" localSheetId="4" hidden="1">'Log_15-4_nr3'!$A$1:$Q$52</definedName>
    <definedName name="ExternalData_1" localSheetId="6" hidden="1">'Log_16-4_nr0'!$A$1:$Q$27</definedName>
    <definedName name="ExternalData_1" localSheetId="12" hidden="1">'Log_16-4_nr0 (2)'!$A$1:$Q$77</definedName>
    <definedName name="ExternalData_1" localSheetId="33" hidden="1">'Log_16-4_nr0 (3)'!$A$1:$Q$52</definedName>
    <definedName name="ExternalData_1" localSheetId="41" hidden="1">'Log_16-4_nr0 (4)'!$A$1:$Q$52</definedName>
    <definedName name="ExternalData_1" localSheetId="7" hidden="1">'Log_16-4_nr1'!$A$1:$Q$27</definedName>
    <definedName name="ExternalData_1" localSheetId="13" hidden="1">'Log_16-4_nr1 (2)'!$A$1:$Q$77</definedName>
    <definedName name="ExternalData_1" localSheetId="34" hidden="1">'Log_16-4_nr1 (3)'!$A$1:$Q$52</definedName>
    <definedName name="ExternalData_1" localSheetId="42" hidden="1">'Log_16-4_nr1 (4)'!$A$1:$Q$52</definedName>
    <definedName name="ExternalData_1" localSheetId="8" hidden="1">'Log_16-4_nr2'!$A$1:$Q$27</definedName>
    <definedName name="ExternalData_1" localSheetId="14" hidden="1">'Log_16-4_nr2 (2)'!$A$1:$Q$77</definedName>
    <definedName name="ExternalData_1" localSheetId="35" hidden="1">'Log_16-4_nr2 (3)'!$A$1:$Q$52</definedName>
    <definedName name="ExternalData_1" localSheetId="43" hidden="1">'Log_16-4_nr2 (4)'!$A$1:$Q$52</definedName>
    <definedName name="ExternalData_1" localSheetId="9" hidden="1">'Log_16-4_nr3'!$A$1:$Q$27</definedName>
    <definedName name="ExternalData_1" localSheetId="15" hidden="1">'Log_16-4_nr3 (2)'!$A$1:$Q$77</definedName>
    <definedName name="ExternalData_1" localSheetId="36" hidden="1">'Log_16-4_nr3 (3)'!$A$1:$Q$52</definedName>
    <definedName name="ExternalData_1" localSheetId="44" hidden="1">'Log_16-4_nr3 (4)'!$A$1:$Q$52</definedName>
    <definedName name="ExternalData_1" localSheetId="10" hidden="1">'Log_16-4_nr4'!$A$1:$Q$27</definedName>
    <definedName name="ExternalData_1" localSheetId="16" hidden="1">'Log_16-4_nr4 (2)'!$A$1:$Q$77</definedName>
    <definedName name="ExternalData_1" localSheetId="45" hidden="1">'Log_16-4_nr4 (3)'!$A$1:$Q$52</definedName>
    <definedName name="ExternalData_1" localSheetId="18" hidden="1">'Log_17-4_nr0'!$A$1:$Q$52</definedName>
    <definedName name="ExternalData_1" localSheetId="27" hidden="1">'Log_17-4_nr0 (2)'!$A$1:$Q$52</definedName>
    <definedName name="ExternalData_1" localSheetId="37" hidden="1">'Log_17-4_nr0 (3)'!$A$1:$Q$52</definedName>
    <definedName name="ExternalData_1" localSheetId="19" hidden="1">'Log_17-4_nr1'!$A$1:$Q$52</definedName>
    <definedName name="ExternalData_1" localSheetId="28" hidden="1">'Log_17-4_nr1 (2)'!$A$1:$Q$52</definedName>
    <definedName name="ExternalData_1" localSheetId="20" hidden="1">'Log_17-4_nr2'!$A$1:$Q$52</definedName>
    <definedName name="ExternalData_1" localSheetId="29" hidden="1">'Log_17-4_nr2 (2)'!$A$1:$Q$52</definedName>
    <definedName name="ExternalData_1" localSheetId="21" hidden="1">'Log_17-4_nr3'!$A$1:$Q$52</definedName>
    <definedName name="ExternalData_1" localSheetId="30" hidden="1">'Log_17-4_nr3 (2)'!$A$1:$Q$52</definedName>
    <definedName name="ExternalData_1" localSheetId="22" hidden="1">'Log_17-4_nr4 (2)'!$A$1:$Q$52</definedName>
    <definedName name="ExternalData_1" localSheetId="31" hidden="1">'Log_17-4_nr4 (3)'!$A$1:$Q$52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9" l="1"/>
  <c r="Q3" i="29"/>
  <c r="Q4" i="29"/>
  <c r="Q5" i="29"/>
  <c r="Q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Q40" i="29"/>
  <c r="Q41" i="29"/>
  <c r="Q42" i="29"/>
  <c r="Q43" i="29"/>
  <c r="Q44" i="29"/>
  <c r="Q45" i="29"/>
  <c r="Q46" i="29"/>
  <c r="Q47" i="29"/>
  <c r="Q48" i="29"/>
  <c r="Q49" i="29"/>
  <c r="Q50" i="29"/>
  <c r="Q51" i="29"/>
  <c r="Q52" i="29"/>
  <c r="C2" i="41"/>
  <c r="D2" i="41"/>
  <c r="E2" i="41"/>
  <c r="F2" i="41"/>
  <c r="G2" i="41"/>
  <c r="H2" i="41"/>
  <c r="J2" i="41"/>
  <c r="K2" i="41"/>
  <c r="L2" i="41"/>
  <c r="M2" i="41"/>
  <c r="N2" i="41"/>
  <c r="O2" i="41"/>
  <c r="P2" i="41"/>
  <c r="Q2" i="41"/>
  <c r="C3" i="41"/>
  <c r="D3" i="41"/>
  <c r="E3" i="41"/>
  <c r="F3" i="41"/>
  <c r="G3" i="41"/>
  <c r="H3" i="41"/>
  <c r="J3" i="41"/>
  <c r="K3" i="41"/>
  <c r="L3" i="41"/>
  <c r="M3" i="41"/>
  <c r="N3" i="41"/>
  <c r="O3" i="41"/>
  <c r="P3" i="41"/>
  <c r="Q3" i="41"/>
  <c r="C4" i="41"/>
  <c r="D4" i="41"/>
  <c r="E4" i="41"/>
  <c r="F4" i="41"/>
  <c r="G4" i="41"/>
  <c r="H4" i="41"/>
  <c r="J4" i="41"/>
  <c r="K4" i="41"/>
  <c r="L4" i="41"/>
  <c r="M4" i="41"/>
  <c r="N4" i="41"/>
  <c r="O4" i="41"/>
  <c r="P4" i="41"/>
  <c r="Q4" i="41"/>
  <c r="C5" i="41"/>
  <c r="D5" i="41"/>
  <c r="E5" i="41"/>
  <c r="F5" i="41"/>
  <c r="G5" i="41"/>
  <c r="H5" i="41"/>
  <c r="J5" i="41"/>
  <c r="K5" i="41"/>
  <c r="L5" i="41"/>
  <c r="M5" i="41"/>
  <c r="N5" i="41"/>
  <c r="O5" i="41"/>
  <c r="P5" i="41"/>
  <c r="Q5" i="41"/>
  <c r="C6" i="41"/>
  <c r="D6" i="41"/>
  <c r="E6" i="41"/>
  <c r="F6" i="41"/>
  <c r="G6" i="41"/>
  <c r="H6" i="41"/>
  <c r="J6" i="41"/>
  <c r="K6" i="41"/>
  <c r="L6" i="41"/>
  <c r="M6" i="41"/>
  <c r="N6" i="41"/>
  <c r="O6" i="41"/>
  <c r="P6" i="41"/>
  <c r="Q6" i="41"/>
  <c r="C7" i="41"/>
  <c r="D7" i="41"/>
  <c r="E7" i="41"/>
  <c r="F7" i="41"/>
  <c r="G7" i="41"/>
  <c r="H7" i="41"/>
  <c r="J7" i="41"/>
  <c r="K7" i="41"/>
  <c r="L7" i="41"/>
  <c r="M7" i="41"/>
  <c r="N7" i="41"/>
  <c r="O7" i="41"/>
  <c r="P7" i="41"/>
  <c r="Q7" i="41"/>
  <c r="C8" i="41"/>
  <c r="D8" i="41"/>
  <c r="E8" i="41"/>
  <c r="F8" i="41"/>
  <c r="G8" i="41"/>
  <c r="H8" i="41"/>
  <c r="J8" i="41"/>
  <c r="K8" i="41"/>
  <c r="L8" i="41"/>
  <c r="M8" i="41"/>
  <c r="N8" i="41"/>
  <c r="O8" i="41"/>
  <c r="P8" i="41"/>
  <c r="Q8" i="41"/>
  <c r="C9" i="41"/>
  <c r="D9" i="41"/>
  <c r="E9" i="41"/>
  <c r="F9" i="41"/>
  <c r="G9" i="41"/>
  <c r="H9" i="41"/>
  <c r="J9" i="41"/>
  <c r="K9" i="41"/>
  <c r="L9" i="41"/>
  <c r="M9" i="41"/>
  <c r="N9" i="41"/>
  <c r="O9" i="41"/>
  <c r="P9" i="41"/>
  <c r="Q9" i="41"/>
  <c r="C10" i="41"/>
  <c r="D10" i="41"/>
  <c r="E10" i="41"/>
  <c r="F10" i="41"/>
  <c r="G10" i="41"/>
  <c r="H10" i="41"/>
  <c r="J10" i="41"/>
  <c r="K10" i="41"/>
  <c r="L10" i="41"/>
  <c r="M10" i="41"/>
  <c r="N10" i="41"/>
  <c r="O10" i="41"/>
  <c r="P10" i="41"/>
  <c r="Q10" i="41"/>
  <c r="C11" i="41"/>
  <c r="D11" i="41"/>
  <c r="E11" i="41"/>
  <c r="F11" i="41"/>
  <c r="G11" i="41"/>
  <c r="H11" i="41"/>
  <c r="J11" i="41"/>
  <c r="K11" i="41"/>
  <c r="L11" i="41"/>
  <c r="M11" i="41"/>
  <c r="N11" i="41"/>
  <c r="O11" i="41"/>
  <c r="P11" i="41"/>
  <c r="Q11" i="41"/>
  <c r="C12" i="41"/>
  <c r="D12" i="41"/>
  <c r="E12" i="41"/>
  <c r="F12" i="41"/>
  <c r="G12" i="41"/>
  <c r="H12" i="41"/>
  <c r="J12" i="41"/>
  <c r="K12" i="41"/>
  <c r="L12" i="41"/>
  <c r="M12" i="41"/>
  <c r="N12" i="41"/>
  <c r="O12" i="41"/>
  <c r="P12" i="41"/>
  <c r="Q12" i="41"/>
  <c r="C13" i="41"/>
  <c r="D13" i="41"/>
  <c r="E13" i="41"/>
  <c r="F13" i="41"/>
  <c r="G13" i="41"/>
  <c r="H13" i="41"/>
  <c r="J13" i="41"/>
  <c r="K13" i="41"/>
  <c r="L13" i="41"/>
  <c r="M13" i="41"/>
  <c r="N13" i="41"/>
  <c r="O13" i="41"/>
  <c r="P13" i="41"/>
  <c r="Q13" i="41"/>
  <c r="C14" i="41"/>
  <c r="D14" i="41"/>
  <c r="E14" i="41"/>
  <c r="F14" i="41"/>
  <c r="G14" i="41"/>
  <c r="H14" i="41"/>
  <c r="J14" i="41"/>
  <c r="K14" i="41"/>
  <c r="L14" i="41"/>
  <c r="M14" i="41"/>
  <c r="N14" i="41"/>
  <c r="O14" i="41"/>
  <c r="P14" i="41"/>
  <c r="Q14" i="41"/>
  <c r="C15" i="41"/>
  <c r="D15" i="41"/>
  <c r="E15" i="41"/>
  <c r="F15" i="41"/>
  <c r="G15" i="41"/>
  <c r="H15" i="41"/>
  <c r="J15" i="41"/>
  <c r="K15" i="41"/>
  <c r="L15" i="41"/>
  <c r="M15" i="41"/>
  <c r="N15" i="41"/>
  <c r="O15" i="41"/>
  <c r="P15" i="41"/>
  <c r="Q15" i="41"/>
  <c r="C16" i="41"/>
  <c r="D16" i="41"/>
  <c r="E16" i="41"/>
  <c r="F16" i="41"/>
  <c r="G16" i="41"/>
  <c r="H16" i="41"/>
  <c r="J16" i="41"/>
  <c r="K16" i="41"/>
  <c r="L16" i="41"/>
  <c r="M16" i="41"/>
  <c r="N16" i="41"/>
  <c r="O16" i="41"/>
  <c r="P16" i="41"/>
  <c r="Q16" i="41"/>
  <c r="C17" i="41"/>
  <c r="D17" i="41"/>
  <c r="E17" i="41"/>
  <c r="F17" i="41"/>
  <c r="G17" i="41"/>
  <c r="H17" i="41"/>
  <c r="J17" i="41"/>
  <c r="K17" i="41"/>
  <c r="L17" i="41"/>
  <c r="M17" i="41"/>
  <c r="N17" i="41"/>
  <c r="O17" i="41"/>
  <c r="P17" i="41"/>
  <c r="Q17" i="41"/>
  <c r="C18" i="41"/>
  <c r="D18" i="41"/>
  <c r="E18" i="41"/>
  <c r="F18" i="41"/>
  <c r="G18" i="41"/>
  <c r="H18" i="41"/>
  <c r="J18" i="41"/>
  <c r="K18" i="41"/>
  <c r="L18" i="41"/>
  <c r="M18" i="41"/>
  <c r="N18" i="41"/>
  <c r="O18" i="41"/>
  <c r="P18" i="41"/>
  <c r="Q18" i="41"/>
  <c r="C19" i="41"/>
  <c r="D19" i="41"/>
  <c r="E19" i="41"/>
  <c r="F19" i="41"/>
  <c r="G19" i="41"/>
  <c r="H19" i="41"/>
  <c r="J19" i="41"/>
  <c r="K19" i="41"/>
  <c r="L19" i="41"/>
  <c r="M19" i="41"/>
  <c r="N19" i="41"/>
  <c r="O19" i="41"/>
  <c r="P19" i="41"/>
  <c r="Q19" i="41"/>
  <c r="C20" i="41"/>
  <c r="D20" i="41"/>
  <c r="E20" i="41"/>
  <c r="F20" i="41"/>
  <c r="G20" i="41"/>
  <c r="H20" i="41"/>
  <c r="J20" i="41"/>
  <c r="K20" i="41"/>
  <c r="L20" i="41"/>
  <c r="M20" i="41"/>
  <c r="N20" i="41"/>
  <c r="O20" i="41"/>
  <c r="P20" i="41"/>
  <c r="Q20" i="41"/>
  <c r="C21" i="41"/>
  <c r="D21" i="41"/>
  <c r="E21" i="41"/>
  <c r="F21" i="41"/>
  <c r="G21" i="41"/>
  <c r="H21" i="41"/>
  <c r="J21" i="41"/>
  <c r="K21" i="41"/>
  <c r="L21" i="41"/>
  <c r="M21" i="41"/>
  <c r="N21" i="41"/>
  <c r="O21" i="41"/>
  <c r="P21" i="41"/>
  <c r="Q21" i="41"/>
  <c r="C22" i="41"/>
  <c r="D22" i="41"/>
  <c r="E22" i="41"/>
  <c r="F22" i="41"/>
  <c r="G22" i="41"/>
  <c r="H22" i="41"/>
  <c r="J22" i="41"/>
  <c r="K22" i="41"/>
  <c r="L22" i="41"/>
  <c r="M22" i="41"/>
  <c r="N22" i="41"/>
  <c r="O22" i="41"/>
  <c r="P22" i="41"/>
  <c r="Q22" i="41"/>
  <c r="C23" i="41"/>
  <c r="D23" i="41"/>
  <c r="E23" i="41"/>
  <c r="F23" i="41"/>
  <c r="G23" i="41"/>
  <c r="H23" i="41"/>
  <c r="J23" i="41"/>
  <c r="K23" i="41"/>
  <c r="L23" i="41"/>
  <c r="M23" i="41"/>
  <c r="N23" i="41"/>
  <c r="O23" i="41"/>
  <c r="P23" i="41"/>
  <c r="Q23" i="41"/>
  <c r="C24" i="41"/>
  <c r="D24" i="41"/>
  <c r="E24" i="41"/>
  <c r="F24" i="41"/>
  <c r="G24" i="41"/>
  <c r="H24" i="41"/>
  <c r="J24" i="41"/>
  <c r="K24" i="41"/>
  <c r="L24" i="41"/>
  <c r="M24" i="41"/>
  <c r="N24" i="41"/>
  <c r="O24" i="41"/>
  <c r="P24" i="41"/>
  <c r="Q24" i="41"/>
  <c r="C25" i="41"/>
  <c r="D25" i="41"/>
  <c r="E25" i="41"/>
  <c r="F25" i="41"/>
  <c r="G25" i="41"/>
  <c r="H25" i="41"/>
  <c r="J25" i="41"/>
  <c r="K25" i="41"/>
  <c r="L25" i="41"/>
  <c r="M25" i="41"/>
  <c r="N25" i="41"/>
  <c r="O25" i="41"/>
  <c r="P25" i="41"/>
  <c r="Q25" i="41"/>
  <c r="C26" i="41"/>
  <c r="D26" i="41"/>
  <c r="E26" i="41"/>
  <c r="F26" i="41"/>
  <c r="G26" i="41"/>
  <c r="H26" i="41"/>
  <c r="J26" i="41"/>
  <c r="K26" i="41"/>
  <c r="L26" i="41"/>
  <c r="M26" i="41"/>
  <c r="N26" i="41"/>
  <c r="O26" i="41"/>
  <c r="P26" i="41"/>
  <c r="Q26" i="41"/>
  <c r="C27" i="41"/>
  <c r="D27" i="41"/>
  <c r="E27" i="41"/>
  <c r="F27" i="41"/>
  <c r="G27" i="41"/>
  <c r="H27" i="41"/>
  <c r="J27" i="41"/>
  <c r="K27" i="41"/>
  <c r="L27" i="41"/>
  <c r="M27" i="41"/>
  <c r="N27" i="41"/>
  <c r="O27" i="41"/>
  <c r="P27" i="41"/>
  <c r="Q27" i="41"/>
  <c r="C28" i="41"/>
  <c r="D28" i="41"/>
  <c r="E28" i="41"/>
  <c r="F28" i="41"/>
  <c r="G28" i="41"/>
  <c r="H28" i="41"/>
  <c r="J28" i="41"/>
  <c r="K28" i="41"/>
  <c r="L28" i="41"/>
  <c r="M28" i="41"/>
  <c r="N28" i="41"/>
  <c r="O28" i="41"/>
  <c r="P28" i="41"/>
  <c r="Q28" i="41"/>
  <c r="C29" i="41"/>
  <c r="D29" i="41"/>
  <c r="E29" i="41"/>
  <c r="F29" i="41"/>
  <c r="G29" i="41"/>
  <c r="H29" i="41"/>
  <c r="J29" i="41"/>
  <c r="K29" i="41"/>
  <c r="L29" i="41"/>
  <c r="M29" i="41"/>
  <c r="N29" i="41"/>
  <c r="O29" i="41"/>
  <c r="P29" i="41"/>
  <c r="Q29" i="41"/>
  <c r="C30" i="41"/>
  <c r="D30" i="41"/>
  <c r="E30" i="41"/>
  <c r="F30" i="41"/>
  <c r="G30" i="41"/>
  <c r="H30" i="41"/>
  <c r="J30" i="41"/>
  <c r="K30" i="41"/>
  <c r="L30" i="41"/>
  <c r="M30" i="41"/>
  <c r="N30" i="41"/>
  <c r="O30" i="41"/>
  <c r="P30" i="41"/>
  <c r="Q30" i="41"/>
  <c r="C31" i="41"/>
  <c r="D31" i="41"/>
  <c r="E31" i="41"/>
  <c r="F31" i="41"/>
  <c r="G31" i="41"/>
  <c r="H31" i="41"/>
  <c r="J31" i="41"/>
  <c r="K31" i="41"/>
  <c r="L31" i="41"/>
  <c r="M31" i="41"/>
  <c r="N31" i="41"/>
  <c r="O31" i="41"/>
  <c r="P31" i="41"/>
  <c r="Q31" i="41"/>
  <c r="C32" i="41"/>
  <c r="D32" i="41"/>
  <c r="E32" i="41"/>
  <c r="F32" i="41"/>
  <c r="G32" i="41"/>
  <c r="H32" i="41"/>
  <c r="J32" i="41"/>
  <c r="K32" i="41"/>
  <c r="L32" i="41"/>
  <c r="M32" i="41"/>
  <c r="N32" i="41"/>
  <c r="O32" i="41"/>
  <c r="P32" i="41"/>
  <c r="Q32" i="41"/>
  <c r="C33" i="41"/>
  <c r="D33" i="41"/>
  <c r="E33" i="41"/>
  <c r="F33" i="41"/>
  <c r="G33" i="41"/>
  <c r="H33" i="41"/>
  <c r="J33" i="41"/>
  <c r="K33" i="41"/>
  <c r="L33" i="41"/>
  <c r="M33" i="41"/>
  <c r="N33" i="41"/>
  <c r="O33" i="41"/>
  <c r="P33" i="41"/>
  <c r="Q33" i="41"/>
  <c r="C34" i="41"/>
  <c r="D34" i="41"/>
  <c r="E34" i="41"/>
  <c r="F34" i="41"/>
  <c r="G34" i="41"/>
  <c r="H34" i="41"/>
  <c r="J34" i="41"/>
  <c r="K34" i="41"/>
  <c r="L34" i="41"/>
  <c r="M34" i="41"/>
  <c r="N34" i="41"/>
  <c r="O34" i="41"/>
  <c r="P34" i="41"/>
  <c r="Q34" i="41"/>
  <c r="C35" i="41"/>
  <c r="D35" i="41"/>
  <c r="E35" i="41"/>
  <c r="F35" i="41"/>
  <c r="G35" i="41"/>
  <c r="H35" i="41"/>
  <c r="J35" i="41"/>
  <c r="K35" i="41"/>
  <c r="L35" i="41"/>
  <c r="M35" i="41"/>
  <c r="N35" i="41"/>
  <c r="O35" i="41"/>
  <c r="P35" i="41"/>
  <c r="Q35" i="41"/>
  <c r="C36" i="41"/>
  <c r="D36" i="41"/>
  <c r="E36" i="41"/>
  <c r="F36" i="41"/>
  <c r="G36" i="41"/>
  <c r="H36" i="41"/>
  <c r="J36" i="41"/>
  <c r="K36" i="41"/>
  <c r="L36" i="41"/>
  <c r="M36" i="41"/>
  <c r="N36" i="41"/>
  <c r="O36" i="41"/>
  <c r="P36" i="41"/>
  <c r="Q36" i="41"/>
  <c r="C37" i="41"/>
  <c r="D37" i="41"/>
  <c r="E37" i="41"/>
  <c r="F37" i="41"/>
  <c r="G37" i="41"/>
  <c r="H37" i="41"/>
  <c r="J37" i="41"/>
  <c r="K37" i="41"/>
  <c r="L37" i="41"/>
  <c r="M37" i="41"/>
  <c r="N37" i="41"/>
  <c r="O37" i="41"/>
  <c r="P37" i="41"/>
  <c r="Q37" i="41"/>
  <c r="C38" i="41"/>
  <c r="D38" i="41"/>
  <c r="E38" i="41"/>
  <c r="F38" i="41"/>
  <c r="G38" i="41"/>
  <c r="H38" i="41"/>
  <c r="J38" i="41"/>
  <c r="K38" i="41"/>
  <c r="L38" i="41"/>
  <c r="M38" i="41"/>
  <c r="N38" i="41"/>
  <c r="O38" i="41"/>
  <c r="P38" i="41"/>
  <c r="Q38" i="41"/>
  <c r="C39" i="41"/>
  <c r="D39" i="41"/>
  <c r="E39" i="41"/>
  <c r="F39" i="41"/>
  <c r="G39" i="41"/>
  <c r="H39" i="41"/>
  <c r="J39" i="41"/>
  <c r="K39" i="41"/>
  <c r="L39" i="41"/>
  <c r="M39" i="41"/>
  <c r="N39" i="41"/>
  <c r="O39" i="41"/>
  <c r="P39" i="41"/>
  <c r="Q39" i="41"/>
  <c r="C40" i="41"/>
  <c r="D40" i="41"/>
  <c r="E40" i="41"/>
  <c r="F40" i="41"/>
  <c r="G40" i="41"/>
  <c r="H40" i="41"/>
  <c r="J40" i="41"/>
  <c r="K40" i="41"/>
  <c r="L40" i="41"/>
  <c r="M40" i="41"/>
  <c r="N40" i="41"/>
  <c r="O40" i="41"/>
  <c r="P40" i="41"/>
  <c r="Q40" i="41"/>
  <c r="C41" i="41"/>
  <c r="D41" i="41"/>
  <c r="E41" i="41"/>
  <c r="F41" i="41"/>
  <c r="G41" i="41"/>
  <c r="H41" i="41"/>
  <c r="J41" i="41"/>
  <c r="K41" i="41"/>
  <c r="L41" i="41"/>
  <c r="M41" i="41"/>
  <c r="N41" i="41"/>
  <c r="O41" i="41"/>
  <c r="P41" i="41"/>
  <c r="Q41" i="41"/>
  <c r="C42" i="41"/>
  <c r="D42" i="41"/>
  <c r="E42" i="41"/>
  <c r="F42" i="41"/>
  <c r="G42" i="41"/>
  <c r="H42" i="41"/>
  <c r="J42" i="41"/>
  <c r="K42" i="41"/>
  <c r="L42" i="41"/>
  <c r="M42" i="41"/>
  <c r="N42" i="41"/>
  <c r="O42" i="41"/>
  <c r="P42" i="41"/>
  <c r="Q42" i="41"/>
  <c r="C43" i="41"/>
  <c r="D43" i="41"/>
  <c r="E43" i="41"/>
  <c r="F43" i="41"/>
  <c r="G43" i="41"/>
  <c r="H43" i="41"/>
  <c r="J43" i="41"/>
  <c r="K43" i="41"/>
  <c r="L43" i="41"/>
  <c r="M43" i="41"/>
  <c r="N43" i="41"/>
  <c r="O43" i="41"/>
  <c r="P43" i="41"/>
  <c r="Q43" i="41"/>
  <c r="C44" i="41"/>
  <c r="D44" i="41"/>
  <c r="E44" i="41"/>
  <c r="F44" i="41"/>
  <c r="G44" i="41"/>
  <c r="H44" i="41"/>
  <c r="J44" i="41"/>
  <c r="K44" i="41"/>
  <c r="L44" i="41"/>
  <c r="M44" i="41"/>
  <c r="N44" i="41"/>
  <c r="O44" i="41"/>
  <c r="P44" i="41"/>
  <c r="Q44" i="41"/>
  <c r="C45" i="41"/>
  <c r="D45" i="41"/>
  <c r="E45" i="41"/>
  <c r="F45" i="41"/>
  <c r="G45" i="41"/>
  <c r="H45" i="41"/>
  <c r="J45" i="41"/>
  <c r="K45" i="41"/>
  <c r="L45" i="41"/>
  <c r="M45" i="41"/>
  <c r="N45" i="41"/>
  <c r="O45" i="41"/>
  <c r="P45" i="41"/>
  <c r="Q45" i="41"/>
  <c r="C46" i="41"/>
  <c r="D46" i="41"/>
  <c r="E46" i="41"/>
  <c r="F46" i="41"/>
  <c r="G46" i="41"/>
  <c r="H46" i="41"/>
  <c r="J46" i="41"/>
  <c r="K46" i="41"/>
  <c r="L46" i="41"/>
  <c r="M46" i="41"/>
  <c r="N46" i="41"/>
  <c r="O46" i="41"/>
  <c r="P46" i="41"/>
  <c r="Q46" i="41"/>
  <c r="C47" i="41"/>
  <c r="D47" i="41"/>
  <c r="E47" i="41"/>
  <c r="F47" i="41"/>
  <c r="G47" i="41"/>
  <c r="H47" i="41"/>
  <c r="J47" i="41"/>
  <c r="K47" i="41"/>
  <c r="L47" i="41"/>
  <c r="M47" i="41"/>
  <c r="N47" i="41"/>
  <c r="O47" i="41"/>
  <c r="P47" i="41"/>
  <c r="Q47" i="41"/>
  <c r="C48" i="41"/>
  <c r="D48" i="41"/>
  <c r="E48" i="41"/>
  <c r="F48" i="41"/>
  <c r="G48" i="41"/>
  <c r="H48" i="41"/>
  <c r="J48" i="41"/>
  <c r="K48" i="41"/>
  <c r="L48" i="41"/>
  <c r="M48" i="41"/>
  <c r="N48" i="41"/>
  <c r="O48" i="41"/>
  <c r="P48" i="41"/>
  <c r="Q48" i="41"/>
  <c r="C49" i="41"/>
  <c r="D49" i="41"/>
  <c r="E49" i="41"/>
  <c r="F49" i="41"/>
  <c r="G49" i="41"/>
  <c r="H49" i="41"/>
  <c r="J49" i="41"/>
  <c r="K49" i="41"/>
  <c r="L49" i="41"/>
  <c r="M49" i="41"/>
  <c r="N49" i="41"/>
  <c r="O49" i="41"/>
  <c r="P49" i="41"/>
  <c r="Q49" i="41"/>
  <c r="C50" i="41"/>
  <c r="D50" i="41"/>
  <c r="E50" i="41"/>
  <c r="F50" i="41"/>
  <c r="G50" i="41"/>
  <c r="H50" i="41"/>
  <c r="J50" i="41"/>
  <c r="K50" i="41"/>
  <c r="L50" i="41"/>
  <c r="M50" i="41"/>
  <c r="N50" i="41"/>
  <c r="O50" i="41"/>
  <c r="P50" i="41"/>
  <c r="Q50" i="41"/>
  <c r="C51" i="41"/>
  <c r="D51" i="41"/>
  <c r="E51" i="41"/>
  <c r="F51" i="41"/>
  <c r="G51" i="41"/>
  <c r="H51" i="41"/>
  <c r="J51" i="41"/>
  <c r="K51" i="41"/>
  <c r="L51" i="41"/>
  <c r="M51" i="41"/>
  <c r="N51" i="41"/>
  <c r="O51" i="41"/>
  <c r="P51" i="41"/>
  <c r="Q51" i="41"/>
  <c r="C52" i="41"/>
  <c r="D52" i="41"/>
  <c r="E52" i="41"/>
  <c r="F52" i="41"/>
  <c r="G52" i="41"/>
  <c r="H52" i="41"/>
  <c r="J52" i="41"/>
  <c r="K52" i="41"/>
  <c r="L52" i="41"/>
  <c r="M52" i="41"/>
  <c r="N52" i="41"/>
  <c r="O52" i="41"/>
  <c r="P52" i="41"/>
  <c r="Q52" i="41"/>
  <c r="B3" i="41"/>
  <c r="B4" i="41"/>
  <c r="B5" i="41"/>
  <c r="B6" i="41"/>
  <c r="B7" i="41"/>
  <c r="B8" i="41"/>
  <c r="B9" i="41"/>
  <c r="B10" i="41"/>
  <c r="B11" i="41"/>
  <c r="B12" i="41"/>
  <c r="B13" i="41"/>
  <c r="B14" i="41"/>
  <c r="B15" i="41"/>
  <c r="B16" i="41"/>
  <c r="B17" i="41"/>
  <c r="B18" i="41"/>
  <c r="B19" i="41"/>
  <c r="B20" i="41"/>
  <c r="B21" i="41"/>
  <c r="B22" i="41"/>
  <c r="B23" i="41"/>
  <c r="B24" i="41"/>
  <c r="B25" i="41"/>
  <c r="B26" i="41"/>
  <c r="B27" i="41"/>
  <c r="B28" i="41"/>
  <c r="B29" i="41"/>
  <c r="B30" i="41"/>
  <c r="B31" i="41"/>
  <c r="B32" i="41"/>
  <c r="B33" i="41"/>
  <c r="B34" i="41"/>
  <c r="B35" i="41"/>
  <c r="B36" i="41"/>
  <c r="B37" i="41"/>
  <c r="B38" i="41"/>
  <c r="B39" i="41"/>
  <c r="B40" i="41"/>
  <c r="B41" i="41"/>
  <c r="B42" i="41"/>
  <c r="B43" i="41"/>
  <c r="B44" i="41"/>
  <c r="B45" i="41"/>
  <c r="B46" i="41"/>
  <c r="B47" i="41"/>
  <c r="B48" i="41"/>
  <c r="B49" i="41"/>
  <c r="B50" i="41"/>
  <c r="B51" i="41"/>
  <c r="B52" i="41"/>
  <c r="B2" i="41"/>
  <c r="C2" i="35"/>
  <c r="D2" i="35"/>
  <c r="E2" i="35"/>
  <c r="F2" i="35"/>
  <c r="G2" i="35"/>
  <c r="H2" i="35"/>
  <c r="J2" i="35"/>
  <c r="K2" i="35"/>
  <c r="L2" i="35"/>
  <c r="M2" i="35"/>
  <c r="N2" i="35"/>
  <c r="O2" i="35"/>
  <c r="P2" i="35"/>
  <c r="Q2" i="35"/>
  <c r="C3" i="35"/>
  <c r="D3" i="35"/>
  <c r="E3" i="35"/>
  <c r="F3" i="35"/>
  <c r="G3" i="35"/>
  <c r="H3" i="35"/>
  <c r="J3" i="35"/>
  <c r="K3" i="35"/>
  <c r="L3" i="35"/>
  <c r="M3" i="35"/>
  <c r="N3" i="35"/>
  <c r="O3" i="35"/>
  <c r="P3" i="35"/>
  <c r="Q3" i="35"/>
  <c r="C4" i="35"/>
  <c r="D4" i="35"/>
  <c r="E4" i="35"/>
  <c r="F4" i="35"/>
  <c r="G4" i="35"/>
  <c r="H4" i="35"/>
  <c r="J4" i="35"/>
  <c r="K4" i="35"/>
  <c r="L4" i="35"/>
  <c r="M4" i="35"/>
  <c r="N4" i="35"/>
  <c r="O4" i="35"/>
  <c r="P4" i="35"/>
  <c r="Q4" i="35"/>
  <c r="C5" i="35"/>
  <c r="D5" i="35"/>
  <c r="E5" i="35"/>
  <c r="F5" i="35"/>
  <c r="G5" i="35"/>
  <c r="H5" i="35"/>
  <c r="J5" i="35"/>
  <c r="K5" i="35"/>
  <c r="L5" i="35"/>
  <c r="M5" i="35"/>
  <c r="N5" i="35"/>
  <c r="O5" i="35"/>
  <c r="P5" i="35"/>
  <c r="Q5" i="35"/>
  <c r="C6" i="35"/>
  <c r="D6" i="35"/>
  <c r="E6" i="35"/>
  <c r="F6" i="35"/>
  <c r="G6" i="35"/>
  <c r="H6" i="35"/>
  <c r="J6" i="35"/>
  <c r="K6" i="35"/>
  <c r="L6" i="35"/>
  <c r="M6" i="35"/>
  <c r="N6" i="35"/>
  <c r="O6" i="35"/>
  <c r="P6" i="35"/>
  <c r="Q6" i="35"/>
  <c r="C7" i="35"/>
  <c r="D7" i="35"/>
  <c r="E7" i="35"/>
  <c r="F7" i="35"/>
  <c r="G7" i="35"/>
  <c r="H7" i="35"/>
  <c r="J7" i="35"/>
  <c r="K7" i="35"/>
  <c r="L7" i="35"/>
  <c r="M7" i="35"/>
  <c r="N7" i="35"/>
  <c r="O7" i="35"/>
  <c r="P7" i="35"/>
  <c r="Q7" i="35"/>
  <c r="C8" i="35"/>
  <c r="D8" i="35"/>
  <c r="E8" i="35"/>
  <c r="F8" i="35"/>
  <c r="G8" i="35"/>
  <c r="H8" i="35"/>
  <c r="J8" i="35"/>
  <c r="K8" i="35"/>
  <c r="L8" i="35"/>
  <c r="M8" i="35"/>
  <c r="N8" i="35"/>
  <c r="O8" i="35"/>
  <c r="P8" i="35"/>
  <c r="Q8" i="35"/>
  <c r="C9" i="35"/>
  <c r="D9" i="35"/>
  <c r="E9" i="35"/>
  <c r="F9" i="35"/>
  <c r="G9" i="35"/>
  <c r="H9" i="35"/>
  <c r="J9" i="35"/>
  <c r="K9" i="35"/>
  <c r="L9" i="35"/>
  <c r="M9" i="35"/>
  <c r="N9" i="35"/>
  <c r="O9" i="35"/>
  <c r="P9" i="35"/>
  <c r="Q9" i="35"/>
  <c r="C10" i="35"/>
  <c r="D10" i="35"/>
  <c r="E10" i="35"/>
  <c r="F10" i="35"/>
  <c r="G10" i="35"/>
  <c r="H10" i="35"/>
  <c r="J10" i="35"/>
  <c r="K10" i="35"/>
  <c r="L10" i="35"/>
  <c r="M10" i="35"/>
  <c r="N10" i="35"/>
  <c r="O10" i="35"/>
  <c r="P10" i="35"/>
  <c r="Q10" i="35"/>
  <c r="C11" i="35"/>
  <c r="D11" i="35"/>
  <c r="E11" i="35"/>
  <c r="F11" i="35"/>
  <c r="G11" i="35"/>
  <c r="H11" i="35"/>
  <c r="J11" i="35"/>
  <c r="K11" i="35"/>
  <c r="L11" i="35"/>
  <c r="M11" i="35"/>
  <c r="N11" i="35"/>
  <c r="O11" i="35"/>
  <c r="P11" i="35"/>
  <c r="Q11" i="35"/>
  <c r="C12" i="35"/>
  <c r="D12" i="35"/>
  <c r="E12" i="35"/>
  <c r="F12" i="35"/>
  <c r="G12" i="35"/>
  <c r="H12" i="35"/>
  <c r="J12" i="35"/>
  <c r="K12" i="35"/>
  <c r="L12" i="35"/>
  <c r="M12" i="35"/>
  <c r="N12" i="35"/>
  <c r="O12" i="35"/>
  <c r="P12" i="35"/>
  <c r="Q12" i="35"/>
  <c r="C13" i="35"/>
  <c r="D13" i="35"/>
  <c r="E13" i="35"/>
  <c r="F13" i="35"/>
  <c r="G13" i="35"/>
  <c r="H13" i="35"/>
  <c r="J13" i="35"/>
  <c r="K13" i="35"/>
  <c r="L13" i="35"/>
  <c r="M13" i="35"/>
  <c r="N13" i="35"/>
  <c r="O13" i="35"/>
  <c r="P13" i="35"/>
  <c r="Q13" i="35"/>
  <c r="C14" i="35"/>
  <c r="D14" i="35"/>
  <c r="E14" i="35"/>
  <c r="F14" i="35"/>
  <c r="G14" i="35"/>
  <c r="H14" i="35"/>
  <c r="J14" i="35"/>
  <c r="K14" i="35"/>
  <c r="L14" i="35"/>
  <c r="M14" i="35"/>
  <c r="N14" i="35"/>
  <c r="O14" i="35"/>
  <c r="P14" i="35"/>
  <c r="Q14" i="35"/>
  <c r="C15" i="35"/>
  <c r="D15" i="35"/>
  <c r="E15" i="35"/>
  <c r="F15" i="35"/>
  <c r="G15" i="35"/>
  <c r="H15" i="35"/>
  <c r="J15" i="35"/>
  <c r="K15" i="35"/>
  <c r="L15" i="35"/>
  <c r="M15" i="35"/>
  <c r="N15" i="35"/>
  <c r="O15" i="35"/>
  <c r="P15" i="35"/>
  <c r="Q15" i="35"/>
  <c r="C16" i="35"/>
  <c r="D16" i="35"/>
  <c r="E16" i="35"/>
  <c r="F16" i="35"/>
  <c r="G16" i="35"/>
  <c r="H16" i="35"/>
  <c r="J16" i="35"/>
  <c r="K16" i="35"/>
  <c r="L16" i="35"/>
  <c r="M16" i="35"/>
  <c r="N16" i="35"/>
  <c r="O16" i="35"/>
  <c r="P16" i="35"/>
  <c r="Q16" i="35"/>
  <c r="C17" i="35"/>
  <c r="D17" i="35"/>
  <c r="E17" i="35"/>
  <c r="F17" i="35"/>
  <c r="G17" i="35"/>
  <c r="H17" i="35"/>
  <c r="J17" i="35"/>
  <c r="K17" i="35"/>
  <c r="L17" i="35"/>
  <c r="M17" i="35"/>
  <c r="N17" i="35"/>
  <c r="O17" i="35"/>
  <c r="P17" i="35"/>
  <c r="Q17" i="35"/>
  <c r="C18" i="35"/>
  <c r="D18" i="35"/>
  <c r="E18" i="35"/>
  <c r="F18" i="35"/>
  <c r="G18" i="35"/>
  <c r="H18" i="35"/>
  <c r="J18" i="35"/>
  <c r="K18" i="35"/>
  <c r="L18" i="35"/>
  <c r="M18" i="35"/>
  <c r="N18" i="35"/>
  <c r="O18" i="35"/>
  <c r="P18" i="35"/>
  <c r="Q18" i="35"/>
  <c r="C19" i="35"/>
  <c r="D19" i="35"/>
  <c r="E19" i="35"/>
  <c r="F19" i="35"/>
  <c r="G19" i="35"/>
  <c r="H19" i="35"/>
  <c r="J19" i="35"/>
  <c r="K19" i="35"/>
  <c r="L19" i="35"/>
  <c r="M19" i="35"/>
  <c r="N19" i="35"/>
  <c r="O19" i="35"/>
  <c r="P19" i="35"/>
  <c r="Q19" i="35"/>
  <c r="C20" i="35"/>
  <c r="D20" i="35"/>
  <c r="E20" i="35"/>
  <c r="F20" i="35"/>
  <c r="G20" i="35"/>
  <c r="H20" i="35"/>
  <c r="J20" i="35"/>
  <c r="K20" i="35"/>
  <c r="L20" i="35"/>
  <c r="M20" i="35"/>
  <c r="N20" i="35"/>
  <c r="O20" i="35"/>
  <c r="P20" i="35"/>
  <c r="Q20" i="35"/>
  <c r="C21" i="35"/>
  <c r="D21" i="35"/>
  <c r="E21" i="35"/>
  <c r="F21" i="35"/>
  <c r="G21" i="35"/>
  <c r="H21" i="35"/>
  <c r="J21" i="35"/>
  <c r="K21" i="35"/>
  <c r="L21" i="35"/>
  <c r="M21" i="35"/>
  <c r="N21" i="35"/>
  <c r="O21" i="35"/>
  <c r="P21" i="35"/>
  <c r="Q21" i="35"/>
  <c r="C22" i="35"/>
  <c r="D22" i="35"/>
  <c r="E22" i="35"/>
  <c r="F22" i="35"/>
  <c r="G22" i="35"/>
  <c r="H22" i="35"/>
  <c r="J22" i="35"/>
  <c r="K22" i="35"/>
  <c r="L22" i="35"/>
  <c r="M22" i="35"/>
  <c r="N22" i="35"/>
  <c r="O22" i="35"/>
  <c r="P22" i="35"/>
  <c r="Q22" i="35"/>
  <c r="C23" i="35"/>
  <c r="D23" i="35"/>
  <c r="E23" i="35"/>
  <c r="F23" i="35"/>
  <c r="G23" i="35"/>
  <c r="H23" i="35"/>
  <c r="J23" i="35"/>
  <c r="K23" i="35"/>
  <c r="L23" i="35"/>
  <c r="M23" i="35"/>
  <c r="N23" i="35"/>
  <c r="O23" i="35"/>
  <c r="P23" i="35"/>
  <c r="Q23" i="35"/>
  <c r="C24" i="35"/>
  <c r="D24" i="35"/>
  <c r="E24" i="35"/>
  <c r="F24" i="35"/>
  <c r="G24" i="35"/>
  <c r="H24" i="35"/>
  <c r="J24" i="35"/>
  <c r="K24" i="35"/>
  <c r="L24" i="35"/>
  <c r="M24" i="35"/>
  <c r="N24" i="35"/>
  <c r="O24" i="35"/>
  <c r="P24" i="35"/>
  <c r="Q24" i="35"/>
  <c r="C25" i="35"/>
  <c r="D25" i="35"/>
  <c r="E25" i="35"/>
  <c r="F25" i="35"/>
  <c r="G25" i="35"/>
  <c r="H25" i="35"/>
  <c r="J25" i="35"/>
  <c r="K25" i="35"/>
  <c r="L25" i="35"/>
  <c r="M25" i="35"/>
  <c r="N25" i="35"/>
  <c r="O25" i="35"/>
  <c r="P25" i="35"/>
  <c r="Q25" i="35"/>
  <c r="C26" i="35"/>
  <c r="D26" i="35"/>
  <c r="E26" i="35"/>
  <c r="F26" i="35"/>
  <c r="G26" i="35"/>
  <c r="H26" i="35"/>
  <c r="J26" i="35"/>
  <c r="K26" i="35"/>
  <c r="L26" i="35"/>
  <c r="M26" i="35"/>
  <c r="N26" i="35"/>
  <c r="O26" i="35"/>
  <c r="P26" i="35"/>
  <c r="Q26" i="35"/>
  <c r="C27" i="35"/>
  <c r="D27" i="35"/>
  <c r="E27" i="35"/>
  <c r="F27" i="35"/>
  <c r="G27" i="35"/>
  <c r="H27" i="35"/>
  <c r="J27" i="35"/>
  <c r="K27" i="35"/>
  <c r="L27" i="35"/>
  <c r="M27" i="35"/>
  <c r="N27" i="35"/>
  <c r="O27" i="35"/>
  <c r="P27" i="35"/>
  <c r="Q27" i="35"/>
  <c r="C28" i="35"/>
  <c r="D28" i="35"/>
  <c r="E28" i="35"/>
  <c r="F28" i="35"/>
  <c r="G28" i="35"/>
  <c r="H28" i="35"/>
  <c r="J28" i="35"/>
  <c r="K28" i="35"/>
  <c r="L28" i="35"/>
  <c r="M28" i="35"/>
  <c r="N28" i="35"/>
  <c r="O28" i="35"/>
  <c r="P28" i="35"/>
  <c r="Q28" i="35"/>
  <c r="C29" i="35"/>
  <c r="D29" i="35"/>
  <c r="E29" i="35"/>
  <c r="F29" i="35"/>
  <c r="G29" i="35"/>
  <c r="H29" i="35"/>
  <c r="J29" i="35"/>
  <c r="K29" i="35"/>
  <c r="L29" i="35"/>
  <c r="M29" i="35"/>
  <c r="N29" i="35"/>
  <c r="O29" i="35"/>
  <c r="P29" i="35"/>
  <c r="Q29" i="35"/>
  <c r="C30" i="35"/>
  <c r="D30" i="35"/>
  <c r="E30" i="35"/>
  <c r="F30" i="35"/>
  <c r="G30" i="35"/>
  <c r="H30" i="35"/>
  <c r="J30" i="35"/>
  <c r="K30" i="35"/>
  <c r="L30" i="35"/>
  <c r="M30" i="35"/>
  <c r="N30" i="35"/>
  <c r="O30" i="35"/>
  <c r="P30" i="35"/>
  <c r="Q30" i="35"/>
  <c r="C31" i="35"/>
  <c r="D31" i="35"/>
  <c r="E31" i="35"/>
  <c r="F31" i="35"/>
  <c r="G31" i="35"/>
  <c r="H31" i="35"/>
  <c r="J31" i="35"/>
  <c r="K31" i="35"/>
  <c r="L31" i="35"/>
  <c r="M31" i="35"/>
  <c r="N31" i="35"/>
  <c r="O31" i="35"/>
  <c r="P31" i="35"/>
  <c r="Q31" i="35"/>
  <c r="C32" i="35"/>
  <c r="D32" i="35"/>
  <c r="E32" i="35"/>
  <c r="F32" i="35"/>
  <c r="G32" i="35"/>
  <c r="H32" i="35"/>
  <c r="J32" i="35"/>
  <c r="K32" i="35"/>
  <c r="L32" i="35"/>
  <c r="M32" i="35"/>
  <c r="N32" i="35"/>
  <c r="O32" i="35"/>
  <c r="P32" i="35"/>
  <c r="Q32" i="35"/>
  <c r="C33" i="35"/>
  <c r="D33" i="35"/>
  <c r="E33" i="35"/>
  <c r="F33" i="35"/>
  <c r="G33" i="35"/>
  <c r="H33" i="35"/>
  <c r="J33" i="35"/>
  <c r="K33" i="35"/>
  <c r="L33" i="35"/>
  <c r="M33" i="35"/>
  <c r="N33" i="35"/>
  <c r="O33" i="35"/>
  <c r="P33" i="35"/>
  <c r="Q33" i="35"/>
  <c r="C34" i="35"/>
  <c r="D34" i="35"/>
  <c r="E34" i="35"/>
  <c r="F34" i="35"/>
  <c r="G34" i="35"/>
  <c r="H34" i="35"/>
  <c r="J34" i="35"/>
  <c r="K34" i="35"/>
  <c r="L34" i="35"/>
  <c r="M34" i="35"/>
  <c r="N34" i="35"/>
  <c r="O34" i="35"/>
  <c r="P34" i="35"/>
  <c r="Q34" i="35"/>
  <c r="C35" i="35"/>
  <c r="D35" i="35"/>
  <c r="E35" i="35"/>
  <c r="F35" i="35"/>
  <c r="G35" i="35"/>
  <c r="H35" i="35"/>
  <c r="J35" i="35"/>
  <c r="K35" i="35"/>
  <c r="L35" i="35"/>
  <c r="M35" i="35"/>
  <c r="N35" i="35"/>
  <c r="O35" i="35"/>
  <c r="P35" i="35"/>
  <c r="Q35" i="35"/>
  <c r="C36" i="35"/>
  <c r="D36" i="35"/>
  <c r="E36" i="35"/>
  <c r="F36" i="35"/>
  <c r="G36" i="35"/>
  <c r="H36" i="35"/>
  <c r="J36" i="35"/>
  <c r="K36" i="35"/>
  <c r="L36" i="35"/>
  <c r="M36" i="35"/>
  <c r="N36" i="35"/>
  <c r="O36" i="35"/>
  <c r="P36" i="35"/>
  <c r="Q36" i="35"/>
  <c r="C37" i="35"/>
  <c r="D37" i="35"/>
  <c r="E37" i="35"/>
  <c r="F37" i="35"/>
  <c r="G37" i="35"/>
  <c r="H37" i="35"/>
  <c r="J37" i="35"/>
  <c r="K37" i="35"/>
  <c r="L37" i="35"/>
  <c r="M37" i="35"/>
  <c r="N37" i="35"/>
  <c r="O37" i="35"/>
  <c r="P37" i="35"/>
  <c r="Q37" i="35"/>
  <c r="C38" i="35"/>
  <c r="D38" i="35"/>
  <c r="E38" i="35"/>
  <c r="F38" i="35"/>
  <c r="G38" i="35"/>
  <c r="H38" i="35"/>
  <c r="J38" i="35"/>
  <c r="K38" i="35"/>
  <c r="L38" i="35"/>
  <c r="M38" i="35"/>
  <c r="N38" i="35"/>
  <c r="O38" i="35"/>
  <c r="P38" i="35"/>
  <c r="Q38" i="35"/>
  <c r="C39" i="35"/>
  <c r="D39" i="35"/>
  <c r="E39" i="35"/>
  <c r="F39" i="35"/>
  <c r="G39" i="35"/>
  <c r="H39" i="35"/>
  <c r="J39" i="35"/>
  <c r="K39" i="35"/>
  <c r="L39" i="35"/>
  <c r="M39" i="35"/>
  <c r="N39" i="35"/>
  <c r="O39" i="35"/>
  <c r="P39" i="35"/>
  <c r="Q39" i="35"/>
  <c r="C40" i="35"/>
  <c r="D40" i="35"/>
  <c r="E40" i="35"/>
  <c r="F40" i="35"/>
  <c r="G40" i="35"/>
  <c r="H40" i="35"/>
  <c r="J40" i="35"/>
  <c r="K40" i="35"/>
  <c r="L40" i="35"/>
  <c r="M40" i="35"/>
  <c r="N40" i="35"/>
  <c r="O40" i="35"/>
  <c r="P40" i="35"/>
  <c r="Q40" i="35"/>
  <c r="C41" i="35"/>
  <c r="D41" i="35"/>
  <c r="E41" i="35"/>
  <c r="F41" i="35"/>
  <c r="G41" i="35"/>
  <c r="H41" i="35"/>
  <c r="J41" i="35"/>
  <c r="K41" i="35"/>
  <c r="L41" i="35"/>
  <c r="M41" i="35"/>
  <c r="N41" i="35"/>
  <c r="O41" i="35"/>
  <c r="P41" i="35"/>
  <c r="Q41" i="35"/>
  <c r="C42" i="35"/>
  <c r="D42" i="35"/>
  <c r="E42" i="35"/>
  <c r="F42" i="35"/>
  <c r="G42" i="35"/>
  <c r="H42" i="35"/>
  <c r="J42" i="35"/>
  <c r="K42" i="35"/>
  <c r="L42" i="35"/>
  <c r="M42" i="35"/>
  <c r="N42" i="35"/>
  <c r="O42" i="35"/>
  <c r="P42" i="35"/>
  <c r="Q42" i="35"/>
  <c r="C43" i="35"/>
  <c r="D43" i="35"/>
  <c r="E43" i="35"/>
  <c r="F43" i="35"/>
  <c r="G43" i="35"/>
  <c r="H43" i="35"/>
  <c r="J43" i="35"/>
  <c r="K43" i="35"/>
  <c r="L43" i="35"/>
  <c r="M43" i="35"/>
  <c r="N43" i="35"/>
  <c r="O43" i="35"/>
  <c r="P43" i="35"/>
  <c r="Q43" i="35"/>
  <c r="C44" i="35"/>
  <c r="D44" i="35"/>
  <c r="E44" i="35"/>
  <c r="F44" i="35"/>
  <c r="G44" i="35"/>
  <c r="H44" i="35"/>
  <c r="J44" i="35"/>
  <c r="K44" i="35"/>
  <c r="L44" i="35"/>
  <c r="M44" i="35"/>
  <c r="N44" i="35"/>
  <c r="O44" i="35"/>
  <c r="P44" i="35"/>
  <c r="Q44" i="35"/>
  <c r="C45" i="35"/>
  <c r="D45" i="35"/>
  <c r="E45" i="35"/>
  <c r="F45" i="35"/>
  <c r="G45" i="35"/>
  <c r="H45" i="35"/>
  <c r="J45" i="35"/>
  <c r="K45" i="35"/>
  <c r="L45" i="35"/>
  <c r="M45" i="35"/>
  <c r="N45" i="35"/>
  <c r="O45" i="35"/>
  <c r="P45" i="35"/>
  <c r="Q45" i="35"/>
  <c r="C46" i="35"/>
  <c r="D46" i="35"/>
  <c r="E46" i="35"/>
  <c r="F46" i="35"/>
  <c r="G46" i="35"/>
  <c r="H46" i="35"/>
  <c r="J46" i="35"/>
  <c r="K46" i="35"/>
  <c r="L46" i="35"/>
  <c r="M46" i="35"/>
  <c r="N46" i="35"/>
  <c r="O46" i="35"/>
  <c r="P46" i="35"/>
  <c r="Q46" i="35"/>
  <c r="C47" i="35"/>
  <c r="D47" i="35"/>
  <c r="E47" i="35"/>
  <c r="F47" i="35"/>
  <c r="G47" i="35"/>
  <c r="H47" i="35"/>
  <c r="J47" i="35"/>
  <c r="K47" i="35"/>
  <c r="L47" i="35"/>
  <c r="M47" i="35"/>
  <c r="N47" i="35"/>
  <c r="O47" i="35"/>
  <c r="P47" i="35"/>
  <c r="Q47" i="35"/>
  <c r="C48" i="35"/>
  <c r="D48" i="35"/>
  <c r="E48" i="35"/>
  <c r="F48" i="35"/>
  <c r="G48" i="35"/>
  <c r="H48" i="35"/>
  <c r="J48" i="35"/>
  <c r="K48" i="35"/>
  <c r="L48" i="35"/>
  <c r="M48" i="35"/>
  <c r="N48" i="35"/>
  <c r="O48" i="35"/>
  <c r="P48" i="35"/>
  <c r="Q48" i="35"/>
  <c r="C49" i="35"/>
  <c r="D49" i="35"/>
  <c r="E49" i="35"/>
  <c r="F49" i="35"/>
  <c r="G49" i="35"/>
  <c r="H49" i="35"/>
  <c r="J49" i="35"/>
  <c r="K49" i="35"/>
  <c r="L49" i="35"/>
  <c r="M49" i="35"/>
  <c r="N49" i="35"/>
  <c r="O49" i="35"/>
  <c r="P49" i="35"/>
  <c r="Q49" i="35"/>
  <c r="C50" i="35"/>
  <c r="D50" i="35"/>
  <c r="E50" i="35"/>
  <c r="F50" i="35"/>
  <c r="G50" i="35"/>
  <c r="H50" i="35"/>
  <c r="J50" i="35"/>
  <c r="K50" i="35"/>
  <c r="L50" i="35"/>
  <c r="M50" i="35"/>
  <c r="N50" i="35"/>
  <c r="O50" i="35"/>
  <c r="P50" i="35"/>
  <c r="Q50" i="35"/>
  <c r="C51" i="35"/>
  <c r="D51" i="35"/>
  <c r="E51" i="35"/>
  <c r="F51" i="35"/>
  <c r="G51" i="35"/>
  <c r="H51" i="35"/>
  <c r="J51" i="35"/>
  <c r="K51" i="35"/>
  <c r="L51" i="35"/>
  <c r="M51" i="35"/>
  <c r="N51" i="35"/>
  <c r="O51" i="35"/>
  <c r="P51" i="35"/>
  <c r="Q51" i="35"/>
  <c r="C52" i="35"/>
  <c r="D52" i="35"/>
  <c r="E52" i="35"/>
  <c r="F52" i="35"/>
  <c r="G52" i="35"/>
  <c r="H52" i="35"/>
  <c r="J52" i="35"/>
  <c r="K52" i="35"/>
  <c r="L52" i="35"/>
  <c r="M52" i="35"/>
  <c r="N52" i="35"/>
  <c r="O52" i="35"/>
  <c r="P52" i="35"/>
  <c r="Q52" i="35"/>
  <c r="B3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2" i="35"/>
  <c r="C2" i="29"/>
  <c r="D2" i="29"/>
  <c r="E2" i="29"/>
  <c r="F2" i="29"/>
  <c r="G2" i="29"/>
  <c r="H2" i="29"/>
  <c r="J2" i="29"/>
  <c r="K2" i="29"/>
  <c r="L2" i="29"/>
  <c r="M2" i="29"/>
  <c r="N2" i="29"/>
  <c r="O2" i="29"/>
  <c r="P2" i="29"/>
  <c r="C3" i="29"/>
  <c r="D3" i="29"/>
  <c r="E3" i="29"/>
  <c r="F3" i="29"/>
  <c r="G3" i="29"/>
  <c r="H3" i="29"/>
  <c r="J3" i="29"/>
  <c r="K3" i="29"/>
  <c r="L3" i="29"/>
  <c r="M3" i="29"/>
  <c r="N3" i="29"/>
  <c r="O3" i="29"/>
  <c r="P3" i="29"/>
  <c r="C4" i="29"/>
  <c r="D4" i="29"/>
  <c r="E4" i="29"/>
  <c r="F4" i="29"/>
  <c r="G4" i="29"/>
  <c r="H4" i="29"/>
  <c r="J4" i="29"/>
  <c r="K4" i="29"/>
  <c r="L4" i="29"/>
  <c r="M4" i="29"/>
  <c r="N4" i="29"/>
  <c r="O4" i="29"/>
  <c r="P4" i="29"/>
  <c r="C5" i="29"/>
  <c r="D5" i="29"/>
  <c r="E5" i="29"/>
  <c r="F5" i="29"/>
  <c r="G5" i="29"/>
  <c r="H5" i="29"/>
  <c r="J5" i="29"/>
  <c r="K5" i="29"/>
  <c r="L5" i="29"/>
  <c r="M5" i="29"/>
  <c r="N5" i="29"/>
  <c r="O5" i="29"/>
  <c r="P5" i="29"/>
  <c r="C6" i="29"/>
  <c r="D6" i="29"/>
  <c r="E6" i="29"/>
  <c r="F6" i="29"/>
  <c r="G6" i="29"/>
  <c r="H6" i="29"/>
  <c r="J6" i="29"/>
  <c r="K6" i="29"/>
  <c r="L6" i="29"/>
  <c r="M6" i="29"/>
  <c r="N6" i="29"/>
  <c r="O6" i="29"/>
  <c r="P6" i="29"/>
  <c r="C7" i="29"/>
  <c r="D7" i="29"/>
  <c r="E7" i="29"/>
  <c r="F7" i="29"/>
  <c r="G7" i="29"/>
  <c r="H7" i="29"/>
  <c r="J7" i="29"/>
  <c r="K7" i="29"/>
  <c r="L7" i="29"/>
  <c r="M7" i="29"/>
  <c r="N7" i="29"/>
  <c r="O7" i="29"/>
  <c r="P7" i="29"/>
  <c r="C8" i="29"/>
  <c r="D8" i="29"/>
  <c r="E8" i="29"/>
  <c r="F8" i="29"/>
  <c r="G8" i="29"/>
  <c r="H8" i="29"/>
  <c r="J8" i="29"/>
  <c r="K8" i="29"/>
  <c r="L8" i="29"/>
  <c r="M8" i="29"/>
  <c r="N8" i="29"/>
  <c r="O8" i="29"/>
  <c r="P8" i="29"/>
  <c r="C9" i="29"/>
  <c r="D9" i="29"/>
  <c r="E9" i="29"/>
  <c r="F9" i="29"/>
  <c r="G9" i="29"/>
  <c r="H9" i="29"/>
  <c r="J9" i="29"/>
  <c r="K9" i="29"/>
  <c r="L9" i="29"/>
  <c r="M9" i="29"/>
  <c r="N9" i="29"/>
  <c r="O9" i="29"/>
  <c r="P9" i="29"/>
  <c r="C10" i="29"/>
  <c r="D10" i="29"/>
  <c r="E10" i="29"/>
  <c r="F10" i="29"/>
  <c r="G10" i="29"/>
  <c r="H10" i="29"/>
  <c r="J10" i="29"/>
  <c r="K10" i="29"/>
  <c r="L10" i="29"/>
  <c r="M10" i="29"/>
  <c r="N10" i="29"/>
  <c r="O10" i="29"/>
  <c r="P10" i="29"/>
  <c r="C11" i="29"/>
  <c r="D11" i="29"/>
  <c r="E11" i="29"/>
  <c r="F11" i="29"/>
  <c r="G11" i="29"/>
  <c r="H11" i="29"/>
  <c r="J11" i="29"/>
  <c r="K11" i="29"/>
  <c r="L11" i="29"/>
  <c r="M11" i="29"/>
  <c r="N11" i="29"/>
  <c r="O11" i="29"/>
  <c r="P11" i="29"/>
  <c r="C12" i="29"/>
  <c r="D12" i="29"/>
  <c r="E12" i="29"/>
  <c r="F12" i="29"/>
  <c r="G12" i="29"/>
  <c r="H12" i="29"/>
  <c r="J12" i="29"/>
  <c r="K12" i="29"/>
  <c r="L12" i="29"/>
  <c r="M12" i="29"/>
  <c r="N12" i="29"/>
  <c r="O12" i="29"/>
  <c r="P12" i="29"/>
  <c r="C13" i="29"/>
  <c r="D13" i="29"/>
  <c r="E13" i="29"/>
  <c r="F13" i="29"/>
  <c r="G13" i="29"/>
  <c r="H13" i="29"/>
  <c r="J13" i="29"/>
  <c r="K13" i="29"/>
  <c r="L13" i="29"/>
  <c r="M13" i="29"/>
  <c r="N13" i="29"/>
  <c r="O13" i="29"/>
  <c r="P13" i="29"/>
  <c r="C14" i="29"/>
  <c r="D14" i="29"/>
  <c r="E14" i="29"/>
  <c r="F14" i="29"/>
  <c r="G14" i="29"/>
  <c r="H14" i="29"/>
  <c r="J14" i="29"/>
  <c r="K14" i="29"/>
  <c r="L14" i="29"/>
  <c r="M14" i="29"/>
  <c r="N14" i="29"/>
  <c r="O14" i="29"/>
  <c r="P14" i="29"/>
  <c r="C15" i="29"/>
  <c r="D15" i="29"/>
  <c r="E15" i="29"/>
  <c r="F15" i="29"/>
  <c r="G15" i="29"/>
  <c r="H15" i="29"/>
  <c r="J15" i="29"/>
  <c r="K15" i="29"/>
  <c r="L15" i="29"/>
  <c r="M15" i="29"/>
  <c r="N15" i="29"/>
  <c r="O15" i="29"/>
  <c r="P15" i="29"/>
  <c r="C16" i="29"/>
  <c r="D16" i="29"/>
  <c r="E16" i="29"/>
  <c r="F16" i="29"/>
  <c r="G16" i="29"/>
  <c r="H16" i="29"/>
  <c r="J16" i="29"/>
  <c r="K16" i="29"/>
  <c r="L16" i="29"/>
  <c r="M16" i="29"/>
  <c r="N16" i="29"/>
  <c r="O16" i="29"/>
  <c r="P16" i="29"/>
  <c r="C17" i="29"/>
  <c r="D17" i="29"/>
  <c r="E17" i="29"/>
  <c r="F17" i="29"/>
  <c r="G17" i="29"/>
  <c r="H17" i="29"/>
  <c r="J17" i="29"/>
  <c r="K17" i="29"/>
  <c r="L17" i="29"/>
  <c r="M17" i="29"/>
  <c r="N17" i="29"/>
  <c r="O17" i="29"/>
  <c r="P17" i="29"/>
  <c r="C18" i="29"/>
  <c r="D18" i="29"/>
  <c r="E18" i="29"/>
  <c r="F18" i="29"/>
  <c r="G18" i="29"/>
  <c r="H18" i="29"/>
  <c r="J18" i="29"/>
  <c r="K18" i="29"/>
  <c r="L18" i="29"/>
  <c r="M18" i="29"/>
  <c r="N18" i="29"/>
  <c r="O18" i="29"/>
  <c r="P18" i="29"/>
  <c r="C19" i="29"/>
  <c r="D19" i="29"/>
  <c r="E19" i="29"/>
  <c r="F19" i="29"/>
  <c r="G19" i="29"/>
  <c r="H19" i="29"/>
  <c r="J19" i="29"/>
  <c r="K19" i="29"/>
  <c r="L19" i="29"/>
  <c r="M19" i="29"/>
  <c r="N19" i="29"/>
  <c r="O19" i="29"/>
  <c r="P19" i="29"/>
  <c r="C20" i="29"/>
  <c r="D20" i="29"/>
  <c r="E20" i="29"/>
  <c r="F20" i="29"/>
  <c r="G20" i="29"/>
  <c r="H20" i="29"/>
  <c r="J20" i="29"/>
  <c r="K20" i="29"/>
  <c r="L20" i="29"/>
  <c r="M20" i="29"/>
  <c r="N20" i="29"/>
  <c r="O20" i="29"/>
  <c r="P20" i="29"/>
  <c r="C21" i="29"/>
  <c r="D21" i="29"/>
  <c r="E21" i="29"/>
  <c r="F21" i="29"/>
  <c r="G21" i="29"/>
  <c r="H21" i="29"/>
  <c r="J21" i="29"/>
  <c r="K21" i="29"/>
  <c r="L21" i="29"/>
  <c r="M21" i="29"/>
  <c r="N21" i="29"/>
  <c r="O21" i="29"/>
  <c r="P21" i="29"/>
  <c r="C22" i="29"/>
  <c r="D22" i="29"/>
  <c r="E22" i="29"/>
  <c r="F22" i="29"/>
  <c r="G22" i="29"/>
  <c r="H22" i="29"/>
  <c r="J22" i="29"/>
  <c r="K22" i="29"/>
  <c r="L22" i="29"/>
  <c r="M22" i="29"/>
  <c r="N22" i="29"/>
  <c r="O22" i="29"/>
  <c r="P22" i="29"/>
  <c r="C23" i="29"/>
  <c r="D23" i="29"/>
  <c r="E23" i="29"/>
  <c r="F23" i="29"/>
  <c r="G23" i="29"/>
  <c r="H23" i="29"/>
  <c r="J23" i="29"/>
  <c r="K23" i="29"/>
  <c r="L23" i="29"/>
  <c r="M23" i="29"/>
  <c r="N23" i="29"/>
  <c r="O23" i="29"/>
  <c r="P23" i="29"/>
  <c r="C24" i="29"/>
  <c r="D24" i="29"/>
  <c r="E24" i="29"/>
  <c r="F24" i="29"/>
  <c r="G24" i="29"/>
  <c r="H24" i="29"/>
  <c r="J24" i="29"/>
  <c r="K24" i="29"/>
  <c r="L24" i="29"/>
  <c r="M24" i="29"/>
  <c r="N24" i="29"/>
  <c r="O24" i="29"/>
  <c r="P24" i="29"/>
  <c r="C25" i="29"/>
  <c r="D25" i="29"/>
  <c r="E25" i="29"/>
  <c r="F25" i="29"/>
  <c r="G25" i="29"/>
  <c r="H25" i="29"/>
  <c r="J25" i="29"/>
  <c r="K25" i="29"/>
  <c r="L25" i="29"/>
  <c r="M25" i="29"/>
  <c r="N25" i="29"/>
  <c r="O25" i="29"/>
  <c r="P25" i="29"/>
  <c r="C26" i="29"/>
  <c r="D26" i="29"/>
  <c r="E26" i="29"/>
  <c r="F26" i="29"/>
  <c r="G26" i="29"/>
  <c r="H26" i="29"/>
  <c r="J26" i="29"/>
  <c r="K26" i="29"/>
  <c r="L26" i="29"/>
  <c r="M26" i="29"/>
  <c r="N26" i="29"/>
  <c r="O26" i="29"/>
  <c r="P26" i="29"/>
  <c r="C27" i="29"/>
  <c r="D27" i="29"/>
  <c r="E27" i="29"/>
  <c r="F27" i="29"/>
  <c r="G27" i="29"/>
  <c r="H27" i="29"/>
  <c r="J27" i="29"/>
  <c r="K27" i="29"/>
  <c r="L27" i="29"/>
  <c r="M27" i="29"/>
  <c r="N27" i="29"/>
  <c r="O27" i="29"/>
  <c r="P27" i="29"/>
  <c r="C28" i="29"/>
  <c r="D28" i="29"/>
  <c r="E28" i="29"/>
  <c r="F28" i="29"/>
  <c r="G28" i="29"/>
  <c r="H28" i="29"/>
  <c r="J28" i="29"/>
  <c r="K28" i="29"/>
  <c r="L28" i="29"/>
  <c r="M28" i="29"/>
  <c r="N28" i="29"/>
  <c r="O28" i="29"/>
  <c r="P28" i="29"/>
  <c r="C29" i="29"/>
  <c r="D29" i="29"/>
  <c r="E29" i="29"/>
  <c r="F29" i="29"/>
  <c r="G29" i="29"/>
  <c r="H29" i="29"/>
  <c r="J29" i="29"/>
  <c r="K29" i="29"/>
  <c r="L29" i="29"/>
  <c r="M29" i="29"/>
  <c r="N29" i="29"/>
  <c r="O29" i="29"/>
  <c r="P29" i="29"/>
  <c r="C30" i="29"/>
  <c r="D30" i="29"/>
  <c r="E30" i="29"/>
  <c r="F30" i="29"/>
  <c r="G30" i="29"/>
  <c r="H30" i="29"/>
  <c r="J30" i="29"/>
  <c r="K30" i="29"/>
  <c r="L30" i="29"/>
  <c r="M30" i="29"/>
  <c r="N30" i="29"/>
  <c r="O30" i="29"/>
  <c r="P30" i="29"/>
  <c r="C31" i="29"/>
  <c r="D31" i="29"/>
  <c r="E31" i="29"/>
  <c r="F31" i="29"/>
  <c r="G31" i="29"/>
  <c r="H31" i="29"/>
  <c r="J31" i="29"/>
  <c r="K31" i="29"/>
  <c r="L31" i="29"/>
  <c r="M31" i="29"/>
  <c r="N31" i="29"/>
  <c r="O31" i="29"/>
  <c r="P31" i="29"/>
  <c r="C32" i="29"/>
  <c r="D32" i="29"/>
  <c r="E32" i="29"/>
  <c r="F32" i="29"/>
  <c r="G32" i="29"/>
  <c r="H32" i="29"/>
  <c r="J32" i="29"/>
  <c r="K32" i="29"/>
  <c r="L32" i="29"/>
  <c r="M32" i="29"/>
  <c r="N32" i="29"/>
  <c r="O32" i="29"/>
  <c r="P32" i="29"/>
  <c r="C33" i="29"/>
  <c r="D33" i="29"/>
  <c r="E33" i="29"/>
  <c r="F33" i="29"/>
  <c r="G33" i="29"/>
  <c r="H33" i="29"/>
  <c r="J33" i="29"/>
  <c r="K33" i="29"/>
  <c r="L33" i="29"/>
  <c r="M33" i="29"/>
  <c r="N33" i="29"/>
  <c r="O33" i="29"/>
  <c r="P33" i="29"/>
  <c r="C34" i="29"/>
  <c r="D34" i="29"/>
  <c r="E34" i="29"/>
  <c r="F34" i="29"/>
  <c r="G34" i="29"/>
  <c r="H34" i="29"/>
  <c r="J34" i="29"/>
  <c r="K34" i="29"/>
  <c r="L34" i="29"/>
  <c r="M34" i="29"/>
  <c r="N34" i="29"/>
  <c r="O34" i="29"/>
  <c r="P34" i="29"/>
  <c r="C35" i="29"/>
  <c r="D35" i="29"/>
  <c r="E35" i="29"/>
  <c r="F35" i="29"/>
  <c r="G35" i="29"/>
  <c r="H35" i="29"/>
  <c r="J35" i="29"/>
  <c r="K35" i="29"/>
  <c r="L35" i="29"/>
  <c r="M35" i="29"/>
  <c r="N35" i="29"/>
  <c r="O35" i="29"/>
  <c r="P35" i="29"/>
  <c r="C36" i="29"/>
  <c r="D36" i="29"/>
  <c r="E36" i="29"/>
  <c r="F36" i="29"/>
  <c r="G36" i="29"/>
  <c r="H36" i="29"/>
  <c r="J36" i="29"/>
  <c r="K36" i="29"/>
  <c r="L36" i="29"/>
  <c r="M36" i="29"/>
  <c r="N36" i="29"/>
  <c r="O36" i="29"/>
  <c r="P36" i="29"/>
  <c r="C37" i="29"/>
  <c r="D37" i="29"/>
  <c r="E37" i="29"/>
  <c r="F37" i="29"/>
  <c r="G37" i="29"/>
  <c r="H37" i="29"/>
  <c r="J37" i="29"/>
  <c r="K37" i="29"/>
  <c r="L37" i="29"/>
  <c r="M37" i="29"/>
  <c r="N37" i="29"/>
  <c r="O37" i="29"/>
  <c r="P37" i="29"/>
  <c r="C38" i="29"/>
  <c r="D38" i="29"/>
  <c r="E38" i="29"/>
  <c r="F38" i="29"/>
  <c r="G38" i="29"/>
  <c r="H38" i="29"/>
  <c r="J38" i="29"/>
  <c r="K38" i="29"/>
  <c r="L38" i="29"/>
  <c r="M38" i="29"/>
  <c r="N38" i="29"/>
  <c r="O38" i="29"/>
  <c r="P38" i="29"/>
  <c r="C39" i="29"/>
  <c r="D39" i="29"/>
  <c r="E39" i="29"/>
  <c r="F39" i="29"/>
  <c r="G39" i="29"/>
  <c r="H39" i="29"/>
  <c r="J39" i="29"/>
  <c r="K39" i="29"/>
  <c r="L39" i="29"/>
  <c r="M39" i="29"/>
  <c r="N39" i="29"/>
  <c r="O39" i="29"/>
  <c r="P39" i="29"/>
  <c r="C40" i="29"/>
  <c r="D40" i="29"/>
  <c r="E40" i="29"/>
  <c r="F40" i="29"/>
  <c r="G40" i="29"/>
  <c r="H40" i="29"/>
  <c r="J40" i="29"/>
  <c r="K40" i="29"/>
  <c r="L40" i="29"/>
  <c r="M40" i="29"/>
  <c r="N40" i="29"/>
  <c r="O40" i="29"/>
  <c r="P40" i="29"/>
  <c r="C41" i="29"/>
  <c r="D41" i="29"/>
  <c r="E41" i="29"/>
  <c r="F41" i="29"/>
  <c r="G41" i="29"/>
  <c r="H41" i="29"/>
  <c r="J41" i="29"/>
  <c r="K41" i="29"/>
  <c r="L41" i="29"/>
  <c r="M41" i="29"/>
  <c r="N41" i="29"/>
  <c r="O41" i="29"/>
  <c r="P41" i="29"/>
  <c r="C42" i="29"/>
  <c r="D42" i="29"/>
  <c r="E42" i="29"/>
  <c r="F42" i="29"/>
  <c r="G42" i="29"/>
  <c r="H42" i="29"/>
  <c r="J42" i="29"/>
  <c r="K42" i="29"/>
  <c r="L42" i="29"/>
  <c r="M42" i="29"/>
  <c r="N42" i="29"/>
  <c r="O42" i="29"/>
  <c r="P42" i="29"/>
  <c r="C43" i="29"/>
  <c r="D43" i="29"/>
  <c r="E43" i="29"/>
  <c r="F43" i="29"/>
  <c r="G43" i="29"/>
  <c r="H43" i="29"/>
  <c r="J43" i="29"/>
  <c r="K43" i="29"/>
  <c r="L43" i="29"/>
  <c r="M43" i="29"/>
  <c r="N43" i="29"/>
  <c r="O43" i="29"/>
  <c r="P43" i="29"/>
  <c r="C44" i="29"/>
  <c r="D44" i="29"/>
  <c r="E44" i="29"/>
  <c r="F44" i="29"/>
  <c r="G44" i="29"/>
  <c r="H44" i="29"/>
  <c r="J44" i="29"/>
  <c r="K44" i="29"/>
  <c r="L44" i="29"/>
  <c r="M44" i="29"/>
  <c r="N44" i="29"/>
  <c r="O44" i="29"/>
  <c r="P44" i="29"/>
  <c r="C45" i="29"/>
  <c r="D45" i="29"/>
  <c r="E45" i="29"/>
  <c r="F45" i="29"/>
  <c r="G45" i="29"/>
  <c r="H45" i="29"/>
  <c r="J45" i="29"/>
  <c r="K45" i="29"/>
  <c r="L45" i="29"/>
  <c r="M45" i="29"/>
  <c r="N45" i="29"/>
  <c r="O45" i="29"/>
  <c r="P45" i="29"/>
  <c r="C46" i="29"/>
  <c r="D46" i="29"/>
  <c r="E46" i="29"/>
  <c r="F46" i="29"/>
  <c r="G46" i="29"/>
  <c r="H46" i="29"/>
  <c r="J46" i="29"/>
  <c r="K46" i="29"/>
  <c r="L46" i="29"/>
  <c r="M46" i="29"/>
  <c r="N46" i="29"/>
  <c r="O46" i="29"/>
  <c r="P46" i="29"/>
  <c r="C47" i="29"/>
  <c r="D47" i="29"/>
  <c r="E47" i="29"/>
  <c r="F47" i="29"/>
  <c r="G47" i="29"/>
  <c r="H47" i="29"/>
  <c r="J47" i="29"/>
  <c r="K47" i="29"/>
  <c r="L47" i="29"/>
  <c r="M47" i="29"/>
  <c r="N47" i="29"/>
  <c r="O47" i="29"/>
  <c r="P47" i="29"/>
  <c r="C48" i="29"/>
  <c r="D48" i="29"/>
  <c r="E48" i="29"/>
  <c r="F48" i="29"/>
  <c r="G48" i="29"/>
  <c r="H48" i="29"/>
  <c r="J48" i="29"/>
  <c r="K48" i="29"/>
  <c r="L48" i="29"/>
  <c r="M48" i="29"/>
  <c r="N48" i="29"/>
  <c r="O48" i="29"/>
  <c r="P48" i="29"/>
  <c r="C49" i="29"/>
  <c r="D49" i="29"/>
  <c r="E49" i="29"/>
  <c r="F49" i="29"/>
  <c r="G49" i="29"/>
  <c r="H49" i="29"/>
  <c r="J49" i="29"/>
  <c r="K49" i="29"/>
  <c r="L49" i="29"/>
  <c r="M49" i="29"/>
  <c r="N49" i="29"/>
  <c r="O49" i="29"/>
  <c r="P49" i="29"/>
  <c r="C50" i="29"/>
  <c r="D50" i="29"/>
  <c r="E50" i="29"/>
  <c r="F50" i="29"/>
  <c r="G50" i="29"/>
  <c r="H50" i="29"/>
  <c r="J50" i="29"/>
  <c r="K50" i="29"/>
  <c r="L50" i="29"/>
  <c r="M50" i="29"/>
  <c r="N50" i="29"/>
  <c r="O50" i="29"/>
  <c r="P50" i="29"/>
  <c r="C51" i="29"/>
  <c r="D51" i="29"/>
  <c r="E51" i="29"/>
  <c r="F51" i="29"/>
  <c r="G51" i="29"/>
  <c r="H51" i="29"/>
  <c r="J51" i="29"/>
  <c r="K51" i="29"/>
  <c r="L51" i="29"/>
  <c r="M51" i="29"/>
  <c r="N51" i="29"/>
  <c r="O51" i="29"/>
  <c r="P51" i="29"/>
  <c r="C52" i="29"/>
  <c r="D52" i="29"/>
  <c r="E52" i="29"/>
  <c r="F52" i="29"/>
  <c r="G52" i="29"/>
  <c r="H52" i="29"/>
  <c r="J52" i="29"/>
  <c r="K52" i="29"/>
  <c r="L52" i="29"/>
  <c r="M52" i="29"/>
  <c r="N52" i="29"/>
  <c r="O52" i="29"/>
  <c r="P52" i="29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7" i="29"/>
  <c r="B48" i="29"/>
  <c r="B49" i="29"/>
  <c r="B50" i="29"/>
  <c r="B51" i="29"/>
  <c r="B52" i="29"/>
  <c r="B2" i="29"/>
  <c r="C2" i="22"/>
  <c r="D2" i="22"/>
  <c r="E2" i="22"/>
  <c r="F2" i="22"/>
  <c r="G2" i="22"/>
  <c r="H2" i="22"/>
  <c r="J2" i="22"/>
  <c r="K2" i="22"/>
  <c r="L2" i="22"/>
  <c r="M2" i="22"/>
  <c r="N2" i="22"/>
  <c r="O2" i="22"/>
  <c r="P2" i="22"/>
  <c r="Q2" i="22"/>
  <c r="C3" i="22"/>
  <c r="D3" i="22"/>
  <c r="E3" i="22"/>
  <c r="F3" i="22"/>
  <c r="G3" i="22"/>
  <c r="H3" i="22"/>
  <c r="J3" i="22"/>
  <c r="K3" i="22"/>
  <c r="L3" i="22"/>
  <c r="M3" i="22"/>
  <c r="N3" i="22"/>
  <c r="O3" i="22"/>
  <c r="P3" i="22"/>
  <c r="Q3" i="22"/>
  <c r="C4" i="22"/>
  <c r="D4" i="22"/>
  <c r="E4" i="22"/>
  <c r="F4" i="22"/>
  <c r="G4" i="22"/>
  <c r="H4" i="22"/>
  <c r="J4" i="22"/>
  <c r="K4" i="22"/>
  <c r="L4" i="22"/>
  <c r="M4" i="22"/>
  <c r="N4" i="22"/>
  <c r="O4" i="22"/>
  <c r="P4" i="22"/>
  <c r="Q4" i="22"/>
  <c r="C5" i="22"/>
  <c r="D5" i="22"/>
  <c r="E5" i="22"/>
  <c r="F5" i="22"/>
  <c r="G5" i="22"/>
  <c r="H5" i="22"/>
  <c r="J5" i="22"/>
  <c r="K5" i="22"/>
  <c r="L5" i="22"/>
  <c r="M5" i="22"/>
  <c r="N5" i="22"/>
  <c r="O5" i="22"/>
  <c r="P5" i="22"/>
  <c r="Q5" i="22"/>
  <c r="C6" i="22"/>
  <c r="D6" i="22"/>
  <c r="E6" i="22"/>
  <c r="F6" i="22"/>
  <c r="G6" i="22"/>
  <c r="H6" i="22"/>
  <c r="J6" i="22"/>
  <c r="K6" i="22"/>
  <c r="L6" i="22"/>
  <c r="M6" i="22"/>
  <c r="N6" i="22"/>
  <c r="O6" i="22"/>
  <c r="P6" i="22"/>
  <c r="Q6" i="22"/>
  <c r="C7" i="22"/>
  <c r="D7" i="22"/>
  <c r="E7" i="22"/>
  <c r="F7" i="22"/>
  <c r="G7" i="22"/>
  <c r="H7" i="22"/>
  <c r="J7" i="22"/>
  <c r="K7" i="22"/>
  <c r="L7" i="22"/>
  <c r="M7" i="22"/>
  <c r="N7" i="22"/>
  <c r="O7" i="22"/>
  <c r="P7" i="22"/>
  <c r="Q7" i="22"/>
  <c r="C8" i="22"/>
  <c r="D8" i="22"/>
  <c r="E8" i="22"/>
  <c r="F8" i="22"/>
  <c r="G8" i="22"/>
  <c r="H8" i="22"/>
  <c r="J8" i="22"/>
  <c r="K8" i="22"/>
  <c r="L8" i="22"/>
  <c r="M8" i="22"/>
  <c r="N8" i="22"/>
  <c r="O8" i="22"/>
  <c r="P8" i="22"/>
  <c r="Q8" i="22"/>
  <c r="C9" i="22"/>
  <c r="D9" i="22"/>
  <c r="E9" i="22"/>
  <c r="F9" i="22"/>
  <c r="G9" i="22"/>
  <c r="H9" i="22"/>
  <c r="J9" i="22"/>
  <c r="K9" i="22"/>
  <c r="L9" i="22"/>
  <c r="M9" i="22"/>
  <c r="N9" i="22"/>
  <c r="O9" i="22"/>
  <c r="P9" i="22"/>
  <c r="Q9" i="22"/>
  <c r="C10" i="22"/>
  <c r="D10" i="22"/>
  <c r="E10" i="22"/>
  <c r="F10" i="22"/>
  <c r="G10" i="22"/>
  <c r="H10" i="22"/>
  <c r="J10" i="22"/>
  <c r="K10" i="22"/>
  <c r="L10" i="22"/>
  <c r="M10" i="22"/>
  <c r="N10" i="22"/>
  <c r="O10" i="22"/>
  <c r="P10" i="22"/>
  <c r="Q10" i="22"/>
  <c r="C11" i="22"/>
  <c r="D11" i="22"/>
  <c r="E11" i="22"/>
  <c r="F11" i="22"/>
  <c r="G11" i="22"/>
  <c r="H11" i="22"/>
  <c r="J11" i="22"/>
  <c r="K11" i="22"/>
  <c r="L11" i="22"/>
  <c r="M11" i="22"/>
  <c r="N11" i="22"/>
  <c r="O11" i="22"/>
  <c r="P11" i="22"/>
  <c r="Q11" i="22"/>
  <c r="C12" i="22"/>
  <c r="D12" i="22"/>
  <c r="E12" i="22"/>
  <c r="F12" i="22"/>
  <c r="G12" i="22"/>
  <c r="H12" i="22"/>
  <c r="J12" i="22"/>
  <c r="K12" i="22"/>
  <c r="L12" i="22"/>
  <c r="M12" i="22"/>
  <c r="N12" i="22"/>
  <c r="O12" i="22"/>
  <c r="P12" i="22"/>
  <c r="Q12" i="22"/>
  <c r="C13" i="22"/>
  <c r="D13" i="22"/>
  <c r="E13" i="22"/>
  <c r="F13" i="22"/>
  <c r="G13" i="22"/>
  <c r="H13" i="22"/>
  <c r="J13" i="22"/>
  <c r="K13" i="22"/>
  <c r="L13" i="22"/>
  <c r="M13" i="22"/>
  <c r="N13" i="22"/>
  <c r="O13" i="22"/>
  <c r="P13" i="22"/>
  <c r="Q13" i="22"/>
  <c r="C14" i="22"/>
  <c r="D14" i="22"/>
  <c r="E14" i="22"/>
  <c r="F14" i="22"/>
  <c r="G14" i="22"/>
  <c r="H14" i="22"/>
  <c r="J14" i="22"/>
  <c r="K14" i="22"/>
  <c r="L14" i="22"/>
  <c r="M14" i="22"/>
  <c r="N14" i="22"/>
  <c r="O14" i="22"/>
  <c r="P14" i="22"/>
  <c r="Q14" i="22"/>
  <c r="C15" i="22"/>
  <c r="D15" i="22"/>
  <c r="E15" i="22"/>
  <c r="F15" i="22"/>
  <c r="G15" i="22"/>
  <c r="H15" i="22"/>
  <c r="J15" i="22"/>
  <c r="K15" i="22"/>
  <c r="L15" i="22"/>
  <c r="M15" i="22"/>
  <c r="N15" i="22"/>
  <c r="O15" i="22"/>
  <c r="P15" i="22"/>
  <c r="Q15" i="22"/>
  <c r="C16" i="22"/>
  <c r="D16" i="22"/>
  <c r="E16" i="22"/>
  <c r="F16" i="22"/>
  <c r="G16" i="22"/>
  <c r="H16" i="22"/>
  <c r="J16" i="22"/>
  <c r="K16" i="22"/>
  <c r="L16" i="22"/>
  <c r="M16" i="22"/>
  <c r="N16" i="22"/>
  <c r="O16" i="22"/>
  <c r="P16" i="22"/>
  <c r="Q16" i="22"/>
  <c r="C17" i="22"/>
  <c r="D17" i="22"/>
  <c r="E17" i="22"/>
  <c r="F17" i="22"/>
  <c r="G17" i="22"/>
  <c r="H17" i="22"/>
  <c r="J17" i="22"/>
  <c r="K17" i="22"/>
  <c r="L17" i="22"/>
  <c r="M17" i="22"/>
  <c r="N17" i="22"/>
  <c r="O17" i="22"/>
  <c r="P17" i="22"/>
  <c r="Q17" i="22"/>
  <c r="C18" i="22"/>
  <c r="D18" i="22"/>
  <c r="E18" i="22"/>
  <c r="F18" i="22"/>
  <c r="G18" i="22"/>
  <c r="H18" i="22"/>
  <c r="J18" i="22"/>
  <c r="K18" i="22"/>
  <c r="L18" i="22"/>
  <c r="M18" i="22"/>
  <c r="N18" i="22"/>
  <c r="O18" i="22"/>
  <c r="P18" i="22"/>
  <c r="Q18" i="22"/>
  <c r="C19" i="22"/>
  <c r="D19" i="22"/>
  <c r="E19" i="22"/>
  <c r="F19" i="22"/>
  <c r="G19" i="22"/>
  <c r="H19" i="22"/>
  <c r="J19" i="22"/>
  <c r="K19" i="22"/>
  <c r="L19" i="22"/>
  <c r="M19" i="22"/>
  <c r="N19" i="22"/>
  <c r="O19" i="22"/>
  <c r="P19" i="22"/>
  <c r="Q19" i="22"/>
  <c r="C20" i="22"/>
  <c r="D20" i="22"/>
  <c r="E20" i="22"/>
  <c r="F20" i="22"/>
  <c r="G20" i="22"/>
  <c r="H20" i="22"/>
  <c r="J20" i="22"/>
  <c r="K20" i="22"/>
  <c r="L20" i="22"/>
  <c r="M20" i="22"/>
  <c r="N20" i="22"/>
  <c r="O20" i="22"/>
  <c r="P20" i="22"/>
  <c r="Q20" i="22"/>
  <c r="C21" i="22"/>
  <c r="D21" i="22"/>
  <c r="E21" i="22"/>
  <c r="F21" i="22"/>
  <c r="G21" i="22"/>
  <c r="H21" i="22"/>
  <c r="J21" i="22"/>
  <c r="K21" i="22"/>
  <c r="L21" i="22"/>
  <c r="M21" i="22"/>
  <c r="N21" i="22"/>
  <c r="O21" i="22"/>
  <c r="P21" i="22"/>
  <c r="Q21" i="22"/>
  <c r="C22" i="22"/>
  <c r="D22" i="22"/>
  <c r="E22" i="22"/>
  <c r="F22" i="22"/>
  <c r="G22" i="22"/>
  <c r="H22" i="22"/>
  <c r="J22" i="22"/>
  <c r="K22" i="22"/>
  <c r="L22" i="22"/>
  <c r="M22" i="22"/>
  <c r="N22" i="22"/>
  <c r="O22" i="22"/>
  <c r="P22" i="22"/>
  <c r="Q22" i="22"/>
  <c r="C23" i="22"/>
  <c r="D23" i="22"/>
  <c r="E23" i="22"/>
  <c r="F23" i="22"/>
  <c r="G23" i="22"/>
  <c r="H23" i="22"/>
  <c r="J23" i="22"/>
  <c r="K23" i="22"/>
  <c r="L23" i="22"/>
  <c r="M23" i="22"/>
  <c r="N23" i="22"/>
  <c r="O23" i="22"/>
  <c r="P23" i="22"/>
  <c r="Q23" i="22"/>
  <c r="C24" i="22"/>
  <c r="D24" i="22"/>
  <c r="E24" i="22"/>
  <c r="F24" i="22"/>
  <c r="G24" i="22"/>
  <c r="H24" i="22"/>
  <c r="J24" i="22"/>
  <c r="K24" i="22"/>
  <c r="L24" i="22"/>
  <c r="M24" i="22"/>
  <c r="N24" i="22"/>
  <c r="O24" i="22"/>
  <c r="P24" i="22"/>
  <c r="Q24" i="22"/>
  <c r="C25" i="22"/>
  <c r="D25" i="22"/>
  <c r="E25" i="22"/>
  <c r="F25" i="22"/>
  <c r="G25" i="22"/>
  <c r="H25" i="22"/>
  <c r="J25" i="22"/>
  <c r="K25" i="22"/>
  <c r="L25" i="22"/>
  <c r="M25" i="22"/>
  <c r="N25" i="22"/>
  <c r="O25" i="22"/>
  <c r="P25" i="22"/>
  <c r="Q25" i="22"/>
  <c r="C26" i="22"/>
  <c r="D26" i="22"/>
  <c r="E26" i="22"/>
  <c r="F26" i="22"/>
  <c r="G26" i="22"/>
  <c r="H26" i="22"/>
  <c r="J26" i="22"/>
  <c r="K26" i="22"/>
  <c r="L26" i="22"/>
  <c r="M26" i="22"/>
  <c r="N26" i="22"/>
  <c r="O26" i="22"/>
  <c r="P26" i="22"/>
  <c r="Q26" i="22"/>
  <c r="C27" i="22"/>
  <c r="D27" i="22"/>
  <c r="E27" i="22"/>
  <c r="F27" i="22"/>
  <c r="G27" i="22"/>
  <c r="H27" i="22"/>
  <c r="J27" i="22"/>
  <c r="K27" i="22"/>
  <c r="L27" i="22"/>
  <c r="M27" i="22"/>
  <c r="N27" i="22"/>
  <c r="O27" i="22"/>
  <c r="P27" i="22"/>
  <c r="Q27" i="22"/>
  <c r="C28" i="22"/>
  <c r="D28" i="22"/>
  <c r="E28" i="22"/>
  <c r="F28" i="22"/>
  <c r="G28" i="22"/>
  <c r="H28" i="22"/>
  <c r="J28" i="22"/>
  <c r="K28" i="22"/>
  <c r="L28" i="22"/>
  <c r="M28" i="22"/>
  <c r="N28" i="22"/>
  <c r="O28" i="22"/>
  <c r="P28" i="22"/>
  <c r="Q28" i="22"/>
  <c r="C29" i="22"/>
  <c r="D29" i="22"/>
  <c r="E29" i="22"/>
  <c r="F29" i="22"/>
  <c r="G29" i="22"/>
  <c r="H29" i="22"/>
  <c r="J29" i="22"/>
  <c r="K29" i="22"/>
  <c r="L29" i="22"/>
  <c r="M29" i="22"/>
  <c r="N29" i="22"/>
  <c r="O29" i="22"/>
  <c r="P29" i="22"/>
  <c r="Q29" i="22"/>
  <c r="C30" i="22"/>
  <c r="D30" i="22"/>
  <c r="E30" i="22"/>
  <c r="F30" i="22"/>
  <c r="G30" i="22"/>
  <c r="H30" i="22"/>
  <c r="J30" i="22"/>
  <c r="K30" i="22"/>
  <c r="L30" i="22"/>
  <c r="M30" i="22"/>
  <c r="N30" i="22"/>
  <c r="O30" i="22"/>
  <c r="P30" i="22"/>
  <c r="Q30" i="22"/>
  <c r="C31" i="22"/>
  <c r="D31" i="22"/>
  <c r="E31" i="22"/>
  <c r="F31" i="22"/>
  <c r="G31" i="22"/>
  <c r="H31" i="22"/>
  <c r="J31" i="22"/>
  <c r="K31" i="22"/>
  <c r="L31" i="22"/>
  <c r="M31" i="22"/>
  <c r="N31" i="22"/>
  <c r="O31" i="22"/>
  <c r="P31" i="22"/>
  <c r="Q31" i="22"/>
  <c r="C32" i="22"/>
  <c r="D32" i="22"/>
  <c r="E32" i="22"/>
  <c r="F32" i="22"/>
  <c r="G32" i="22"/>
  <c r="H32" i="22"/>
  <c r="J32" i="22"/>
  <c r="K32" i="22"/>
  <c r="L32" i="22"/>
  <c r="M32" i="22"/>
  <c r="N32" i="22"/>
  <c r="O32" i="22"/>
  <c r="P32" i="22"/>
  <c r="Q32" i="22"/>
  <c r="C33" i="22"/>
  <c r="D33" i="22"/>
  <c r="E33" i="22"/>
  <c r="F33" i="22"/>
  <c r="G33" i="22"/>
  <c r="H33" i="22"/>
  <c r="J33" i="22"/>
  <c r="K33" i="22"/>
  <c r="L33" i="22"/>
  <c r="M33" i="22"/>
  <c r="N33" i="22"/>
  <c r="O33" i="22"/>
  <c r="P33" i="22"/>
  <c r="Q33" i="22"/>
  <c r="C34" i="22"/>
  <c r="D34" i="22"/>
  <c r="E34" i="22"/>
  <c r="F34" i="22"/>
  <c r="G34" i="22"/>
  <c r="H34" i="22"/>
  <c r="J34" i="22"/>
  <c r="K34" i="22"/>
  <c r="L34" i="22"/>
  <c r="M34" i="22"/>
  <c r="N34" i="22"/>
  <c r="O34" i="22"/>
  <c r="P34" i="22"/>
  <c r="Q34" i="22"/>
  <c r="C35" i="22"/>
  <c r="D35" i="22"/>
  <c r="E35" i="22"/>
  <c r="F35" i="22"/>
  <c r="G35" i="22"/>
  <c r="H35" i="22"/>
  <c r="J35" i="22"/>
  <c r="K35" i="22"/>
  <c r="L35" i="22"/>
  <c r="M35" i="22"/>
  <c r="N35" i="22"/>
  <c r="O35" i="22"/>
  <c r="P35" i="22"/>
  <c r="Q35" i="22"/>
  <c r="C36" i="22"/>
  <c r="D36" i="22"/>
  <c r="E36" i="22"/>
  <c r="F36" i="22"/>
  <c r="G36" i="22"/>
  <c r="H36" i="22"/>
  <c r="J36" i="22"/>
  <c r="K36" i="22"/>
  <c r="L36" i="22"/>
  <c r="M36" i="22"/>
  <c r="N36" i="22"/>
  <c r="O36" i="22"/>
  <c r="P36" i="22"/>
  <c r="Q36" i="22"/>
  <c r="C37" i="22"/>
  <c r="D37" i="22"/>
  <c r="E37" i="22"/>
  <c r="F37" i="22"/>
  <c r="G37" i="22"/>
  <c r="H37" i="22"/>
  <c r="J37" i="22"/>
  <c r="K37" i="22"/>
  <c r="L37" i="22"/>
  <c r="M37" i="22"/>
  <c r="N37" i="22"/>
  <c r="O37" i="22"/>
  <c r="P37" i="22"/>
  <c r="Q37" i="22"/>
  <c r="C38" i="22"/>
  <c r="D38" i="22"/>
  <c r="E38" i="22"/>
  <c r="F38" i="22"/>
  <c r="G38" i="22"/>
  <c r="H38" i="22"/>
  <c r="J38" i="22"/>
  <c r="K38" i="22"/>
  <c r="L38" i="22"/>
  <c r="M38" i="22"/>
  <c r="N38" i="22"/>
  <c r="O38" i="22"/>
  <c r="P38" i="22"/>
  <c r="Q38" i="22"/>
  <c r="C39" i="22"/>
  <c r="D39" i="22"/>
  <c r="E39" i="22"/>
  <c r="F39" i="22"/>
  <c r="G39" i="22"/>
  <c r="H39" i="22"/>
  <c r="J39" i="22"/>
  <c r="K39" i="22"/>
  <c r="L39" i="22"/>
  <c r="M39" i="22"/>
  <c r="N39" i="22"/>
  <c r="O39" i="22"/>
  <c r="P39" i="22"/>
  <c r="Q39" i="22"/>
  <c r="C40" i="22"/>
  <c r="D40" i="22"/>
  <c r="E40" i="22"/>
  <c r="F40" i="22"/>
  <c r="G40" i="22"/>
  <c r="H40" i="22"/>
  <c r="J40" i="22"/>
  <c r="K40" i="22"/>
  <c r="L40" i="22"/>
  <c r="M40" i="22"/>
  <c r="N40" i="22"/>
  <c r="O40" i="22"/>
  <c r="P40" i="22"/>
  <c r="Q40" i="22"/>
  <c r="C41" i="22"/>
  <c r="D41" i="22"/>
  <c r="E41" i="22"/>
  <c r="F41" i="22"/>
  <c r="G41" i="22"/>
  <c r="H41" i="22"/>
  <c r="J41" i="22"/>
  <c r="K41" i="22"/>
  <c r="L41" i="22"/>
  <c r="M41" i="22"/>
  <c r="N41" i="22"/>
  <c r="O41" i="22"/>
  <c r="P41" i="22"/>
  <c r="Q41" i="22"/>
  <c r="C42" i="22"/>
  <c r="D42" i="22"/>
  <c r="E42" i="22"/>
  <c r="F42" i="22"/>
  <c r="G42" i="22"/>
  <c r="H42" i="22"/>
  <c r="J42" i="22"/>
  <c r="K42" i="22"/>
  <c r="L42" i="22"/>
  <c r="M42" i="22"/>
  <c r="N42" i="22"/>
  <c r="O42" i="22"/>
  <c r="P42" i="22"/>
  <c r="Q42" i="22"/>
  <c r="C43" i="22"/>
  <c r="D43" i="22"/>
  <c r="E43" i="22"/>
  <c r="F43" i="22"/>
  <c r="G43" i="22"/>
  <c r="H43" i="22"/>
  <c r="J43" i="22"/>
  <c r="K43" i="22"/>
  <c r="L43" i="22"/>
  <c r="M43" i="22"/>
  <c r="N43" i="22"/>
  <c r="O43" i="22"/>
  <c r="P43" i="22"/>
  <c r="Q43" i="22"/>
  <c r="C44" i="22"/>
  <c r="D44" i="22"/>
  <c r="E44" i="22"/>
  <c r="F44" i="22"/>
  <c r="G44" i="22"/>
  <c r="H44" i="22"/>
  <c r="J44" i="22"/>
  <c r="K44" i="22"/>
  <c r="L44" i="22"/>
  <c r="M44" i="22"/>
  <c r="N44" i="22"/>
  <c r="O44" i="22"/>
  <c r="P44" i="22"/>
  <c r="Q44" i="22"/>
  <c r="C45" i="22"/>
  <c r="D45" i="22"/>
  <c r="E45" i="22"/>
  <c r="F45" i="22"/>
  <c r="G45" i="22"/>
  <c r="H45" i="22"/>
  <c r="J45" i="22"/>
  <c r="K45" i="22"/>
  <c r="L45" i="22"/>
  <c r="M45" i="22"/>
  <c r="N45" i="22"/>
  <c r="O45" i="22"/>
  <c r="P45" i="22"/>
  <c r="Q45" i="22"/>
  <c r="C46" i="22"/>
  <c r="D46" i="22"/>
  <c r="E46" i="22"/>
  <c r="F46" i="22"/>
  <c r="G46" i="22"/>
  <c r="H46" i="22"/>
  <c r="J46" i="22"/>
  <c r="K46" i="22"/>
  <c r="L46" i="22"/>
  <c r="M46" i="22"/>
  <c r="N46" i="22"/>
  <c r="O46" i="22"/>
  <c r="P46" i="22"/>
  <c r="Q46" i="22"/>
  <c r="C47" i="22"/>
  <c r="D47" i="22"/>
  <c r="E47" i="22"/>
  <c r="F47" i="22"/>
  <c r="G47" i="22"/>
  <c r="H47" i="22"/>
  <c r="J47" i="22"/>
  <c r="K47" i="22"/>
  <c r="L47" i="22"/>
  <c r="M47" i="22"/>
  <c r="N47" i="22"/>
  <c r="O47" i="22"/>
  <c r="P47" i="22"/>
  <c r="Q47" i="22"/>
  <c r="C48" i="22"/>
  <c r="D48" i="22"/>
  <c r="E48" i="22"/>
  <c r="F48" i="22"/>
  <c r="G48" i="22"/>
  <c r="H48" i="22"/>
  <c r="J48" i="22"/>
  <c r="K48" i="22"/>
  <c r="L48" i="22"/>
  <c r="M48" i="22"/>
  <c r="N48" i="22"/>
  <c r="O48" i="22"/>
  <c r="P48" i="22"/>
  <c r="Q48" i="22"/>
  <c r="C49" i="22"/>
  <c r="D49" i="22"/>
  <c r="E49" i="22"/>
  <c r="F49" i="22"/>
  <c r="G49" i="22"/>
  <c r="H49" i="22"/>
  <c r="J49" i="22"/>
  <c r="K49" i="22"/>
  <c r="L49" i="22"/>
  <c r="M49" i="22"/>
  <c r="N49" i="22"/>
  <c r="O49" i="22"/>
  <c r="P49" i="22"/>
  <c r="Q49" i="22"/>
  <c r="C50" i="22"/>
  <c r="D50" i="22"/>
  <c r="E50" i="22"/>
  <c r="F50" i="22"/>
  <c r="G50" i="22"/>
  <c r="H50" i="22"/>
  <c r="J50" i="22"/>
  <c r="K50" i="22"/>
  <c r="L50" i="22"/>
  <c r="M50" i="22"/>
  <c r="N50" i="22"/>
  <c r="O50" i="22"/>
  <c r="P50" i="22"/>
  <c r="Q50" i="22"/>
  <c r="C51" i="22"/>
  <c r="D51" i="22"/>
  <c r="E51" i="22"/>
  <c r="F51" i="22"/>
  <c r="G51" i="22"/>
  <c r="H51" i="22"/>
  <c r="J51" i="22"/>
  <c r="K51" i="22"/>
  <c r="L51" i="22"/>
  <c r="M51" i="22"/>
  <c r="N51" i="22"/>
  <c r="O51" i="22"/>
  <c r="P51" i="22"/>
  <c r="Q51" i="22"/>
  <c r="C52" i="22"/>
  <c r="D52" i="22"/>
  <c r="E52" i="22"/>
  <c r="F52" i="22"/>
  <c r="G52" i="22"/>
  <c r="H52" i="22"/>
  <c r="J52" i="22"/>
  <c r="K52" i="22"/>
  <c r="L52" i="22"/>
  <c r="M52" i="22"/>
  <c r="N52" i="22"/>
  <c r="O52" i="22"/>
  <c r="P52" i="22"/>
  <c r="Q52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2" i="22"/>
  <c r="P2" i="14"/>
  <c r="Q2" i="14"/>
  <c r="P3" i="14"/>
  <c r="Q3" i="14"/>
  <c r="P4" i="14"/>
  <c r="Q4" i="14"/>
  <c r="P5" i="14"/>
  <c r="Q5" i="14"/>
  <c r="P6" i="14"/>
  <c r="Q6" i="14"/>
  <c r="P7" i="14"/>
  <c r="Q7" i="14"/>
  <c r="P8" i="14"/>
  <c r="Q8" i="14"/>
  <c r="P9" i="14"/>
  <c r="Q9" i="14"/>
  <c r="P10" i="14"/>
  <c r="Q10" i="14"/>
  <c r="P11" i="14"/>
  <c r="Q11" i="14"/>
  <c r="P12" i="14"/>
  <c r="Q12" i="14"/>
  <c r="P13" i="14"/>
  <c r="Q13" i="14"/>
  <c r="P14" i="14"/>
  <c r="Q14" i="14"/>
  <c r="P15" i="14"/>
  <c r="Q15" i="14"/>
  <c r="P16" i="14"/>
  <c r="Q16" i="14"/>
  <c r="P17" i="14"/>
  <c r="Q17" i="14"/>
  <c r="P18" i="14"/>
  <c r="Q18" i="14"/>
  <c r="P19" i="14"/>
  <c r="Q19" i="14"/>
  <c r="P20" i="14"/>
  <c r="Q20" i="14"/>
  <c r="P21" i="14"/>
  <c r="Q21" i="14"/>
  <c r="P22" i="14"/>
  <c r="Q22" i="14"/>
  <c r="P23" i="14"/>
  <c r="Q23" i="14"/>
  <c r="P24" i="14"/>
  <c r="Q24" i="14"/>
  <c r="P25" i="14"/>
  <c r="Q25" i="14"/>
  <c r="P26" i="14"/>
  <c r="Q26" i="14"/>
  <c r="P27" i="14"/>
  <c r="Q27" i="14"/>
  <c r="P28" i="14"/>
  <c r="Q28" i="14"/>
  <c r="P29" i="14"/>
  <c r="Q29" i="14"/>
  <c r="P30" i="14"/>
  <c r="Q30" i="14"/>
  <c r="P31" i="14"/>
  <c r="Q31" i="14"/>
  <c r="P32" i="14"/>
  <c r="Q32" i="14"/>
  <c r="P33" i="14"/>
  <c r="Q33" i="14"/>
  <c r="P34" i="14"/>
  <c r="Q34" i="14"/>
  <c r="P35" i="14"/>
  <c r="Q35" i="14"/>
  <c r="P36" i="14"/>
  <c r="Q36" i="14"/>
  <c r="P37" i="14"/>
  <c r="Q37" i="14"/>
  <c r="P38" i="14"/>
  <c r="Q38" i="14"/>
  <c r="P39" i="14"/>
  <c r="Q39" i="14"/>
  <c r="P40" i="14"/>
  <c r="Q40" i="14"/>
  <c r="P41" i="14"/>
  <c r="Q41" i="14"/>
  <c r="P42" i="14"/>
  <c r="Q42" i="14"/>
  <c r="P43" i="14"/>
  <c r="Q43" i="14"/>
  <c r="P44" i="14"/>
  <c r="Q44" i="14"/>
  <c r="P45" i="14"/>
  <c r="Q45" i="14"/>
  <c r="P46" i="14"/>
  <c r="Q46" i="14"/>
  <c r="P47" i="14"/>
  <c r="Q47" i="14"/>
  <c r="P48" i="14"/>
  <c r="Q48" i="14"/>
  <c r="P49" i="14"/>
  <c r="Q49" i="14"/>
  <c r="P50" i="14"/>
  <c r="Q50" i="14"/>
  <c r="P51" i="14"/>
  <c r="Q51" i="14"/>
  <c r="P52" i="14"/>
  <c r="Q52" i="14"/>
  <c r="P53" i="14"/>
  <c r="Q53" i="14"/>
  <c r="P54" i="14"/>
  <c r="Q54" i="14"/>
  <c r="P55" i="14"/>
  <c r="Q55" i="14"/>
  <c r="P56" i="14"/>
  <c r="Q56" i="14"/>
  <c r="P57" i="14"/>
  <c r="Q57" i="14"/>
  <c r="P58" i="14"/>
  <c r="Q58" i="14"/>
  <c r="P59" i="14"/>
  <c r="Q59" i="14"/>
  <c r="P60" i="14"/>
  <c r="Q60" i="14"/>
  <c r="P61" i="14"/>
  <c r="Q61" i="14"/>
  <c r="P62" i="14"/>
  <c r="Q62" i="14"/>
  <c r="P63" i="14"/>
  <c r="Q63" i="14"/>
  <c r="P64" i="14"/>
  <c r="Q64" i="14"/>
  <c r="P65" i="14"/>
  <c r="Q65" i="14"/>
  <c r="P66" i="14"/>
  <c r="Q66" i="14"/>
  <c r="P67" i="14"/>
  <c r="Q67" i="14"/>
  <c r="P68" i="14"/>
  <c r="Q68" i="14"/>
  <c r="P69" i="14"/>
  <c r="Q69" i="14"/>
  <c r="P70" i="14"/>
  <c r="Q70" i="14"/>
  <c r="P71" i="14"/>
  <c r="Q71" i="14"/>
  <c r="P72" i="14"/>
  <c r="Q72" i="14"/>
  <c r="P73" i="14"/>
  <c r="Q73" i="14"/>
  <c r="P74" i="14"/>
  <c r="Q74" i="14"/>
  <c r="P75" i="14"/>
  <c r="Q75" i="14"/>
  <c r="P76" i="14"/>
  <c r="Q76" i="14"/>
  <c r="P77" i="14"/>
  <c r="Q77" i="14"/>
  <c r="C2" i="14"/>
  <c r="D2" i="14"/>
  <c r="E2" i="14"/>
  <c r="F2" i="14"/>
  <c r="G2" i="14"/>
  <c r="H2" i="14"/>
  <c r="J2" i="14"/>
  <c r="K2" i="14"/>
  <c r="L2" i="14"/>
  <c r="M2" i="14"/>
  <c r="N2" i="14"/>
  <c r="O2" i="14"/>
  <c r="C3" i="14"/>
  <c r="D3" i="14"/>
  <c r="E3" i="14"/>
  <c r="F3" i="14"/>
  <c r="G3" i="14"/>
  <c r="H3" i="14"/>
  <c r="J3" i="14"/>
  <c r="K3" i="14"/>
  <c r="L3" i="14"/>
  <c r="M3" i="14"/>
  <c r="N3" i="14"/>
  <c r="O3" i="14"/>
  <c r="C4" i="14"/>
  <c r="D4" i="14"/>
  <c r="E4" i="14"/>
  <c r="F4" i="14"/>
  <c r="G4" i="14"/>
  <c r="H4" i="14"/>
  <c r="J4" i="14"/>
  <c r="K4" i="14"/>
  <c r="L4" i="14"/>
  <c r="M4" i="14"/>
  <c r="N4" i="14"/>
  <c r="O4" i="14"/>
  <c r="C5" i="14"/>
  <c r="D5" i="14"/>
  <c r="E5" i="14"/>
  <c r="F5" i="14"/>
  <c r="G5" i="14"/>
  <c r="H5" i="14"/>
  <c r="J5" i="14"/>
  <c r="K5" i="14"/>
  <c r="L5" i="14"/>
  <c r="M5" i="14"/>
  <c r="N5" i="14"/>
  <c r="O5" i="14"/>
  <c r="C6" i="14"/>
  <c r="D6" i="14"/>
  <c r="E6" i="14"/>
  <c r="F6" i="14"/>
  <c r="G6" i="14"/>
  <c r="H6" i="14"/>
  <c r="J6" i="14"/>
  <c r="K6" i="14"/>
  <c r="L6" i="14"/>
  <c r="M6" i="14"/>
  <c r="N6" i="14"/>
  <c r="O6" i="14"/>
  <c r="C7" i="14"/>
  <c r="D7" i="14"/>
  <c r="E7" i="14"/>
  <c r="F7" i="14"/>
  <c r="G7" i="14"/>
  <c r="H7" i="14"/>
  <c r="J7" i="14"/>
  <c r="K7" i="14"/>
  <c r="L7" i="14"/>
  <c r="M7" i="14"/>
  <c r="N7" i="14"/>
  <c r="O7" i="14"/>
  <c r="C8" i="14"/>
  <c r="D8" i="14"/>
  <c r="E8" i="14"/>
  <c r="F8" i="14"/>
  <c r="G8" i="14"/>
  <c r="H8" i="14"/>
  <c r="J8" i="14"/>
  <c r="K8" i="14"/>
  <c r="L8" i="14"/>
  <c r="M8" i="14"/>
  <c r="N8" i="14"/>
  <c r="O8" i="14"/>
  <c r="C9" i="14"/>
  <c r="D9" i="14"/>
  <c r="E9" i="14"/>
  <c r="F9" i="14"/>
  <c r="G9" i="14"/>
  <c r="H9" i="14"/>
  <c r="J9" i="14"/>
  <c r="K9" i="14"/>
  <c r="L9" i="14"/>
  <c r="M9" i="14"/>
  <c r="N9" i="14"/>
  <c r="O9" i="14"/>
  <c r="C10" i="14"/>
  <c r="D10" i="14"/>
  <c r="E10" i="14"/>
  <c r="F10" i="14"/>
  <c r="G10" i="14"/>
  <c r="H10" i="14"/>
  <c r="J10" i="14"/>
  <c r="K10" i="14"/>
  <c r="L10" i="14"/>
  <c r="M10" i="14"/>
  <c r="N10" i="14"/>
  <c r="O10" i="14"/>
  <c r="C11" i="14"/>
  <c r="D11" i="14"/>
  <c r="E11" i="14"/>
  <c r="F11" i="14"/>
  <c r="G11" i="14"/>
  <c r="H11" i="14"/>
  <c r="J11" i="14"/>
  <c r="K11" i="14"/>
  <c r="L11" i="14"/>
  <c r="M11" i="14"/>
  <c r="N11" i="14"/>
  <c r="O11" i="14"/>
  <c r="C12" i="14"/>
  <c r="D12" i="14"/>
  <c r="E12" i="14"/>
  <c r="F12" i="14"/>
  <c r="G12" i="14"/>
  <c r="H12" i="14"/>
  <c r="J12" i="14"/>
  <c r="K12" i="14"/>
  <c r="L12" i="14"/>
  <c r="M12" i="14"/>
  <c r="N12" i="14"/>
  <c r="O12" i="14"/>
  <c r="C13" i="14"/>
  <c r="D13" i="14"/>
  <c r="E13" i="14"/>
  <c r="F13" i="14"/>
  <c r="G13" i="14"/>
  <c r="H13" i="14"/>
  <c r="J13" i="14"/>
  <c r="K13" i="14"/>
  <c r="L13" i="14"/>
  <c r="M13" i="14"/>
  <c r="N13" i="14"/>
  <c r="O13" i="14"/>
  <c r="C14" i="14"/>
  <c r="D14" i="14"/>
  <c r="E14" i="14"/>
  <c r="F14" i="14"/>
  <c r="G14" i="14"/>
  <c r="H14" i="14"/>
  <c r="J14" i="14"/>
  <c r="K14" i="14"/>
  <c r="L14" i="14"/>
  <c r="M14" i="14"/>
  <c r="N14" i="14"/>
  <c r="O14" i="14"/>
  <c r="C15" i="14"/>
  <c r="D15" i="14"/>
  <c r="E15" i="14"/>
  <c r="F15" i="14"/>
  <c r="G15" i="14"/>
  <c r="H15" i="14"/>
  <c r="J15" i="14"/>
  <c r="K15" i="14"/>
  <c r="L15" i="14"/>
  <c r="M15" i="14"/>
  <c r="N15" i="14"/>
  <c r="O15" i="14"/>
  <c r="C16" i="14"/>
  <c r="D16" i="14"/>
  <c r="E16" i="14"/>
  <c r="F16" i="14"/>
  <c r="G16" i="14"/>
  <c r="H16" i="14"/>
  <c r="J16" i="14"/>
  <c r="K16" i="14"/>
  <c r="L16" i="14"/>
  <c r="M16" i="14"/>
  <c r="N16" i="14"/>
  <c r="O16" i="14"/>
  <c r="C17" i="14"/>
  <c r="D17" i="14"/>
  <c r="E17" i="14"/>
  <c r="F17" i="14"/>
  <c r="G17" i="14"/>
  <c r="H17" i="14"/>
  <c r="J17" i="14"/>
  <c r="K17" i="14"/>
  <c r="L17" i="14"/>
  <c r="M17" i="14"/>
  <c r="N17" i="14"/>
  <c r="O17" i="14"/>
  <c r="C18" i="14"/>
  <c r="D18" i="14"/>
  <c r="E18" i="14"/>
  <c r="F18" i="14"/>
  <c r="G18" i="14"/>
  <c r="H18" i="14"/>
  <c r="J18" i="14"/>
  <c r="K18" i="14"/>
  <c r="L18" i="14"/>
  <c r="M18" i="14"/>
  <c r="N18" i="14"/>
  <c r="O18" i="14"/>
  <c r="C19" i="14"/>
  <c r="D19" i="14"/>
  <c r="E19" i="14"/>
  <c r="F19" i="14"/>
  <c r="G19" i="14"/>
  <c r="H19" i="14"/>
  <c r="J19" i="14"/>
  <c r="K19" i="14"/>
  <c r="L19" i="14"/>
  <c r="M19" i="14"/>
  <c r="N19" i="14"/>
  <c r="O19" i="14"/>
  <c r="C20" i="14"/>
  <c r="D20" i="14"/>
  <c r="E20" i="14"/>
  <c r="F20" i="14"/>
  <c r="G20" i="14"/>
  <c r="H20" i="14"/>
  <c r="J20" i="14"/>
  <c r="K20" i="14"/>
  <c r="L20" i="14"/>
  <c r="M20" i="14"/>
  <c r="N20" i="14"/>
  <c r="O20" i="14"/>
  <c r="C21" i="14"/>
  <c r="D21" i="14"/>
  <c r="E21" i="14"/>
  <c r="F21" i="14"/>
  <c r="G21" i="14"/>
  <c r="H21" i="14"/>
  <c r="J21" i="14"/>
  <c r="K21" i="14"/>
  <c r="L21" i="14"/>
  <c r="M21" i="14"/>
  <c r="N21" i="14"/>
  <c r="O21" i="14"/>
  <c r="C22" i="14"/>
  <c r="D22" i="14"/>
  <c r="E22" i="14"/>
  <c r="F22" i="14"/>
  <c r="G22" i="14"/>
  <c r="H22" i="14"/>
  <c r="J22" i="14"/>
  <c r="K22" i="14"/>
  <c r="L22" i="14"/>
  <c r="M22" i="14"/>
  <c r="N22" i="14"/>
  <c r="O22" i="14"/>
  <c r="C23" i="14"/>
  <c r="D23" i="14"/>
  <c r="E23" i="14"/>
  <c r="F23" i="14"/>
  <c r="G23" i="14"/>
  <c r="H23" i="14"/>
  <c r="J23" i="14"/>
  <c r="K23" i="14"/>
  <c r="L23" i="14"/>
  <c r="M23" i="14"/>
  <c r="N23" i="14"/>
  <c r="O23" i="14"/>
  <c r="C24" i="14"/>
  <c r="D24" i="14"/>
  <c r="E24" i="14"/>
  <c r="F24" i="14"/>
  <c r="G24" i="14"/>
  <c r="H24" i="14"/>
  <c r="J24" i="14"/>
  <c r="K24" i="14"/>
  <c r="L24" i="14"/>
  <c r="M24" i="14"/>
  <c r="N24" i="14"/>
  <c r="O24" i="14"/>
  <c r="C25" i="14"/>
  <c r="D25" i="14"/>
  <c r="E25" i="14"/>
  <c r="F25" i="14"/>
  <c r="G25" i="14"/>
  <c r="H25" i="14"/>
  <c r="J25" i="14"/>
  <c r="K25" i="14"/>
  <c r="L25" i="14"/>
  <c r="M25" i="14"/>
  <c r="N25" i="14"/>
  <c r="O25" i="14"/>
  <c r="C26" i="14"/>
  <c r="D26" i="14"/>
  <c r="E26" i="14"/>
  <c r="F26" i="14"/>
  <c r="G26" i="14"/>
  <c r="H26" i="14"/>
  <c r="J26" i="14"/>
  <c r="K26" i="14"/>
  <c r="L26" i="14"/>
  <c r="M26" i="14"/>
  <c r="N26" i="14"/>
  <c r="O26" i="14"/>
  <c r="C27" i="14"/>
  <c r="D27" i="14"/>
  <c r="E27" i="14"/>
  <c r="F27" i="14"/>
  <c r="G27" i="14"/>
  <c r="H27" i="14"/>
  <c r="J27" i="14"/>
  <c r="K27" i="14"/>
  <c r="L27" i="14"/>
  <c r="M27" i="14"/>
  <c r="N27" i="14"/>
  <c r="O27" i="14"/>
  <c r="C28" i="14"/>
  <c r="D28" i="14"/>
  <c r="E28" i="14"/>
  <c r="F28" i="14"/>
  <c r="G28" i="14"/>
  <c r="H28" i="14"/>
  <c r="J28" i="14"/>
  <c r="K28" i="14"/>
  <c r="L28" i="14"/>
  <c r="M28" i="14"/>
  <c r="N28" i="14"/>
  <c r="O28" i="14"/>
  <c r="C29" i="14"/>
  <c r="D29" i="14"/>
  <c r="E29" i="14"/>
  <c r="F29" i="14"/>
  <c r="G29" i="14"/>
  <c r="H29" i="14"/>
  <c r="J29" i="14"/>
  <c r="K29" i="14"/>
  <c r="L29" i="14"/>
  <c r="M29" i="14"/>
  <c r="N29" i="14"/>
  <c r="O29" i="14"/>
  <c r="C30" i="14"/>
  <c r="D30" i="14"/>
  <c r="E30" i="14"/>
  <c r="F30" i="14"/>
  <c r="G30" i="14"/>
  <c r="H30" i="14"/>
  <c r="J30" i="14"/>
  <c r="K30" i="14"/>
  <c r="L30" i="14"/>
  <c r="M30" i="14"/>
  <c r="N30" i="14"/>
  <c r="O30" i="14"/>
  <c r="C31" i="14"/>
  <c r="D31" i="14"/>
  <c r="E31" i="14"/>
  <c r="F31" i="14"/>
  <c r="G31" i="14"/>
  <c r="H31" i="14"/>
  <c r="J31" i="14"/>
  <c r="K31" i="14"/>
  <c r="L31" i="14"/>
  <c r="M31" i="14"/>
  <c r="N31" i="14"/>
  <c r="O31" i="14"/>
  <c r="C32" i="14"/>
  <c r="D32" i="14"/>
  <c r="E32" i="14"/>
  <c r="F32" i="14"/>
  <c r="G32" i="14"/>
  <c r="H32" i="14"/>
  <c r="J32" i="14"/>
  <c r="K32" i="14"/>
  <c r="L32" i="14"/>
  <c r="M32" i="14"/>
  <c r="N32" i="14"/>
  <c r="O32" i="14"/>
  <c r="C33" i="14"/>
  <c r="D33" i="14"/>
  <c r="E33" i="14"/>
  <c r="F33" i="14"/>
  <c r="G33" i="14"/>
  <c r="H33" i="14"/>
  <c r="J33" i="14"/>
  <c r="K33" i="14"/>
  <c r="L33" i="14"/>
  <c r="M33" i="14"/>
  <c r="N33" i="14"/>
  <c r="O33" i="14"/>
  <c r="C34" i="14"/>
  <c r="D34" i="14"/>
  <c r="E34" i="14"/>
  <c r="F34" i="14"/>
  <c r="G34" i="14"/>
  <c r="H34" i="14"/>
  <c r="J34" i="14"/>
  <c r="K34" i="14"/>
  <c r="L34" i="14"/>
  <c r="M34" i="14"/>
  <c r="N34" i="14"/>
  <c r="O34" i="14"/>
  <c r="C35" i="14"/>
  <c r="D35" i="14"/>
  <c r="E35" i="14"/>
  <c r="F35" i="14"/>
  <c r="G35" i="14"/>
  <c r="H35" i="14"/>
  <c r="J35" i="14"/>
  <c r="K35" i="14"/>
  <c r="L35" i="14"/>
  <c r="M35" i="14"/>
  <c r="N35" i="14"/>
  <c r="O35" i="14"/>
  <c r="C36" i="14"/>
  <c r="D36" i="14"/>
  <c r="E36" i="14"/>
  <c r="F36" i="14"/>
  <c r="G36" i="14"/>
  <c r="H36" i="14"/>
  <c r="J36" i="14"/>
  <c r="K36" i="14"/>
  <c r="L36" i="14"/>
  <c r="M36" i="14"/>
  <c r="N36" i="14"/>
  <c r="O36" i="14"/>
  <c r="C37" i="14"/>
  <c r="D37" i="14"/>
  <c r="E37" i="14"/>
  <c r="F37" i="14"/>
  <c r="G37" i="14"/>
  <c r="H37" i="14"/>
  <c r="J37" i="14"/>
  <c r="K37" i="14"/>
  <c r="L37" i="14"/>
  <c r="M37" i="14"/>
  <c r="N37" i="14"/>
  <c r="O37" i="14"/>
  <c r="C38" i="14"/>
  <c r="D38" i="14"/>
  <c r="E38" i="14"/>
  <c r="F38" i="14"/>
  <c r="G38" i="14"/>
  <c r="H38" i="14"/>
  <c r="J38" i="14"/>
  <c r="K38" i="14"/>
  <c r="L38" i="14"/>
  <c r="M38" i="14"/>
  <c r="N38" i="14"/>
  <c r="O38" i="14"/>
  <c r="C39" i="14"/>
  <c r="D39" i="14"/>
  <c r="E39" i="14"/>
  <c r="F39" i="14"/>
  <c r="G39" i="14"/>
  <c r="H39" i="14"/>
  <c r="J39" i="14"/>
  <c r="K39" i="14"/>
  <c r="L39" i="14"/>
  <c r="M39" i="14"/>
  <c r="N39" i="14"/>
  <c r="O39" i="14"/>
  <c r="C40" i="14"/>
  <c r="D40" i="14"/>
  <c r="E40" i="14"/>
  <c r="F40" i="14"/>
  <c r="G40" i="14"/>
  <c r="H40" i="14"/>
  <c r="J40" i="14"/>
  <c r="K40" i="14"/>
  <c r="L40" i="14"/>
  <c r="M40" i="14"/>
  <c r="N40" i="14"/>
  <c r="O40" i="14"/>
  <c r="C41" i="14"/>
  <c r="D41" i="14"/>
  <c r="E41" i="14"/>
  <c r="F41" i="14"/>
  <c r="G41" i="14"/>
  <c r="H41" i="14"/>
  <c r="J41" i="14"/>
  <c r="K41" i="14"/>
  <c r="L41" i="14"/>
  <c r="M41" i="14"/>
  <c r="N41" i="14"/>
  <c r="O41" i="14"/>
  <c r="C42" i="14"/>
  <c r="D42" i="14"/>
  <c r="E42" i="14"/>
  <c r="F42" i="14"/>
  <c r="G42" i="14"/>
  <c r="H42" i="14"/>
  <c r="J42" i="14"/>
  <c r="K42" i="14"/>
  <c r="L42" i="14"/>
  <c r="M42" i="14"/>
  <c r="N42" i="14"/>
  <c r="O42" i="14"/>
  <c r="C43" i="14"/>
  <c r="D43" i="14"/>
  <c r="E43" i="14"/>
  <c r="F43" i="14"/>
  <c r="G43" i="14"/>
  <c r="H43" i="14"/>
  <c r="J43" i="14"/>
  <c r="K43" i="14"/>
  <c r="L43" i="14"/>
  <c r="M43" i="14"/>
  <c r="N43" i="14"/>
  <c r="O43" i="14"/>
  <c r="C44" i="14"/>
  <c r="D44" i="14"/>
  <c r="E44" i="14"/>
  <c r="F44" i="14"/>
  <c r="G44" i="14"/>
  <c r="H44" i="14"/>
  <c r="J44" i="14"/>
  <c r="K44" i="14"/>
  <c r="L44" i="14"/>
  <c r="M44" i="14"/>
  <c r="N44" i="14"/>
  <c r="O44" i="14"/>
  <c r="C45" i="14"/>
  <c r="D45" i="14"/>
  <c r="E45" i="14"/>
  <c r="F45" i="14"/>
  <c r="G45" i="14"/>
  <c r="H45" i="14"/>
  <c r="J45" i="14"/>
  <c r="K45" i="14"/>
  <c r="L45" i="14"/>
  <c r="M45" i="14"/>
  <c r="N45" i="14"/>
  <c r="O45" i="14"/>
  <c r="C46" i="14"/>
  <c r="D46" i="14"/>
  <c r="E46" i="14"/>
  <c r="F46" i="14"/>
  <c r="G46" i="14"/>
  <c r="H46" i="14"/>
  <c r="J46" i="14"/>
  <c r="K46" i="14"/>
  <c r="L46" i="14"/>
  <c r="M46" i="14"/>
  <c r="N46" i="14"/>
  <c r="O46" i="14"/>
  <c r="C47" i="14"/>
  <c r="D47" i="14"/>
  <c r="E47" i="14"/>
  <c r="F47" i="14"/>
  <c r="G47" i="14"/>
  <c r="H47" i="14"/>
  <c r="J47" i="14"/>
  <c r="K47" i="14"/>
  <c r="L47" i="14"/>
  <c r="M47" i="14"/>
  <c r="N47" i="14"/>
  <c r="O47" i="14"/>
  <c r="C48" i="14"/>
  <c r="D48" i="14"/>
  <c r="E48" i="14"/>
  <c r="F48" i="14"/>
  <c r="G48" i="14"/>
  <c r="H48" i="14"/>
  <c r="J48" i="14"/>
  <c r="K48" i="14"/>
  <c r="L48" i="14"/>
  <c r="M48" i="14"/>
  <c r="N48" i="14"/>
  <c r="O48" i="14"/>
  <c r="C49" i="14"/>
  <c r="D49" i="14"/>
  <c r="E49" i="14"/>
  <c r="F49" i="14"/>
  <c r="G49" i="14"/>
  <c r="H49" i="14"/>
  <c r="J49" i="14"/>
  <c r="K49" i="14"/>
  <c r="L49" i="14"/>
  <c r="M49" i="14"/>
  <c r="N49" i="14"/>
  <c r="O49" i="14"/>
  <c r="C50" i="14"/>
  <c r="D50" i="14"/>
  <c r="E50" i="14"/>
  <c r="F50" i="14"/>
  <c r="G50" i="14"/>
  <c r="H50" i="14"/>
  <c r="J50" i="14"/>
  <c r="K50" i="14"/>
  <c r="L50" i="14"/>
  <c r="M50" i="14"/>
  <c r="N50" i="14"/>
  <c r="O50" i="14"/>
  <c r="C51" i="14"/>
  <c r="D51" i="14"/>
  <c r="E51" i="14"/>
  <c r="F51" i="14"/>
  <c r="G51" i="14"/>
  <c r="H51" i="14"/>
  <c r="J51" i="14"/>
  <c r="K51" i="14"/>
  <c r="L51" i="14"/>
  <c r="M51" i="14"/>
  <c r="N51" i="14"/>
  <c r="O51" i="14"/>
  <c r="C52" i="14"/>
  <c r="D52" i="14"/>
  <c r="E52" i="14"/>
  <c r="F52" i="14"/>
  <c r="G52" i="14"/>
  <c r="H52" i="14"/>
  <c r="J52" i="14"/>
  <c r="K52" i="14"/>
  <c r="L52" i="14"/>
  <c r="M52" i="14"/>
  <c r="N52" i="14"/>
  <c r="O52" i="14"/>
  <c r="C53" i="14"/>
  <c r="D53" i="14"/>
  <c r="E53" i="14"/>
  <c r="F53" i="14"/>
  <c r="G53" i="14"/>
  <c r="H53" i="14"/>
  <c r="J53" i="14"/>
  <c r="K53" i="14"/>
  <c r="L53" i="14"/>
  <c r="M53" i="14"/>
  <c r="N53" i="14"/>
  <c r="O53" i="14"/>
  <c r="C54" i="14"/>
  <c r="D54" i="14"/>
  <c r="E54" i="14"/>
  <c r="F54" i="14"/>
  <c r="G54" i="14"/>
  <c r="H54" i="14"/>
  <c r="J54" i="14"/>
  <c r="K54" i="14"/>
  <c r="L54" i="14"/>
  <c r="M54" i="14"/>
  <c r="N54" i="14"/>
  <c r="O54" i="14"/>
  <c r="C55" i="14"/>
  <c r="D55" i="14"/>
  <c r="E55" i="14"/>
  <c r="F55" i="14"/>
  <c r="G55" i="14"/>
  <c r="H55" i="14"/>
  <c r="J55" i="14"/>
  <c r="K55" i="14"/>
  <c r="L55" i="14"/>
  <c r="M55" i="14"/>
  <c r="N55" i="14"/>
  <c r="O55" i="14"/>
  <c r="C56" i="14"/>
  <c r="D56" i="14"/>
  <c r="E56" i="14"/>
  <c r="F56" i="14"/>
  <c r="G56" i="14"/>
  <c r="H56" i="14"/>
  <c r="J56" i="14"/>
  <c r="K56" i="14"/>
  <c r="L56" i="14"/>
  <c r="M56" i="14"/>
  <c r="N56" i="14"/>
  <c r="O56" i="14"/>
  <c r="C57" i="14"/>
  <c r="D57" i="14"/>
  <c r="E57" i="14"/>
  <c r="F57" i="14"/>
  <c r="G57" i="14"/>
  <c r="H57" i="14"/>
  <c r="J57" i="14"/>
  <c r="K57" i="14"/>
  <c r="L57" i="14"/>
  <c r="M57" i="14"/>
  <c r="N57" i="14"/>
  <c r="O57" i="14"/>
  <c r="C58" i="14"/>
  <c r="D58" i="14"/>
  <c r="E58" i="14"/>
  <c r="F58" i="14"/>
  <c r="G58" i="14"/>
  <c r="H58" i="14"/>
  <c r="J58" i="14"/>
  <c r="K58" i="14"/>
  <c r="L58" i="14"/>
  <c r="M58" i="14"/>
  <c r="N58" i="14"/>
  <c r="O58" i="14"/>
  <c r="C59" i="14"/>
  <c r="D59" i="14"/>
  <c r="E59" i="14"/>
  <c r="F59" i="14"/>
  <c r="G59" i="14"/>
  <c r="H59" i="14"/>
  <c r="J59" i="14"/>
  <c r="K59" i="14"/>
  <c r="L59" i="14"/>
  <c r="M59" i="14"/>
  <c r="N59" i="14"/>
  <c r="O59" i="14"/>
  <c r="C60" i="14"/>
  <c r="D60" i="14"/>
  <c r="E60" i="14"/>
  <c r="F60" i="14"/>
  <c r="G60" i="14"/>
  <c r="H60" i="14"/>
  <c r="J60" i="14"/>
  <c r="K60" i="14"/>
  <c r="L60" i="14"/>
  <c r="M60" i="14"/>
  <c r="N60" i="14"/>
  <c r="O60" i="14"/>
  <c r="C61" i="14"/>
  <c r="D61" i="14"/>
  <c r="E61" i="14"/>
  <c r="F61" i="14"/>
  <c r="G61" i="14"/>
  <c r="H61" i="14"/>
  <c r="J61" i="14"/>
  <c r="K61" i="14"/>
  <c r="L61" i="14"/>
  <c r="M61" i="14"/>
  <c r="N61" i="14"/>
  <c r="O61" i="14"/>
  <c r="C62" i="14"/>
  <c r="D62" i="14"/>
  <c r="E62" i="14"/>
  <c r="F62" i="14"/>
  <c r="G62" i="14"/>
  <c r="H62" i="14"/>
  <c r="J62" i="14"/>
  <c r="K62" i="14"/>
  <c r="L62" i="14"/>
  <c r="M62" i="14"/>
  <c r="N62" i="14"/>
  <c r="O62" i="14"/>
  <c r="C63" i="14"/>
  <c r="D63" i="14"/>
  <c r="E63" i="14"/>
  <c r="F63" i="14"/>
  <c r="G63" i="14"/>
  <c r="H63" i="14"/>
  <c r="J63" i="14"/>
  <c r="K63" i="14"/>
  <c r="L63" i="14"/>
  <c r="M63" i="14"/>
  <c r="N63" i="14"/>
  <c r="O63" i="14"/>
  <c r="C64" i="14"/>
  <c r="D64" i="14"/>
  <c r="E64" i="14"/>
  <c r="F64" i="14"/>
  <c r="G64" i="14"/>
  <c r="H64" i="14"/>
  <c r="J64" i="14"/>
  <c r="K64" i="14"/>
  <c r="L64" i="14"/>
  <c r="M64" i="14"/>
  <c r="N64" i="14"/>
  <c r="O64" i="14"/>
  <c r="C65" i="14"/>
  <c r="D65" i="14"/>
  <c r="E65" i="14"/>
  <c r="F65" i="14"/>
  <c r="G65" i="14"/>
  <c r="H65" i="14"/>
  <c r="J65" i="14"/>
  <c r="K65" i="14"/>
  <c r="L65" i="14"/>
  <c r="M65" i="14"/>
  <c r="N65" i="14"/>
  <c r="O65" i="14"/>
  <c r="C66" i="14"/>
  <c r="D66" i="14"/>
  <c r="E66" i="14"/>
  <c r="F66" i="14"/>
  <c r="G66" i="14"/>
  <c r="H66" i="14"/>
  <c r="J66" i="14"/>
  <c r="K66" i="14"/>
  <c r="L66" i="14"/>
  <c r="M66" i="14"/>
  <c r="N66" i="14"/>
  <c r="O66" i="14"/>
  <c r="C67" i="14"/>
  <c r="D67" i="14"/>
  <c r="E67" i="14"/>
  <c r="F67" i="14"/>
  <c r="G67" i="14"/>
  <c r="H67" i="14"/>
  <c r="J67" i="14"/>
  <c r="K67" i="14"/>
  <c r="L67" i="14"/>
  <c r="M67" i="14"/>
  <c r="N67" i="14"/>
  <c r="O67" i="14"/>
  <c r="C68" i="14"/>
  <c r="D68" i="14"/>
  <c r="E68" i="14"/>
  <c r="F68" i="14"/>
  <c r="G68" i="14"/>
  <c r="H68" i="14"/>
  <c r="J68" i="14"/>
  <c r="K68" i="14"/>
  <c r="L68" i="14"/>
  <c r="M68" i="14"/>
  <c r="N68" i="14"/>
  <c r="O68" i="14"/>
  <c r="C69" i="14"/>
  <c r="D69" i="14"/>
  <c r="E69" i="14"/>
  <c r="F69" i="14"/>
  <c r="G69" i="14"/>
  <c r="H69" i="14"/>
  <c r="J69" i="14"/>
  <c r="K69" i="14"/>
  <c r="L69" i="14"/>
  <c r="M69" i="14"/>
  <c r="N69" i="14"/>
  <c r="O69" i="14"/>
  <c r="C70" i="14"/>
  <c r="D70" i="14"/>
  <c r="E70" i="14"/>
  <c r="F70" i="14"/>
  <c r="G70" i="14"/>
  <c r="H70" i="14"/>
  <c r="J70" i="14"/>
  <c r="K70" i="14"/>
  <c r="L70" i="14"/>
  <c r="M70" i="14"/>
  <c r="N70" i="14"/>
  <c r="O70" i="14"/>
  <c r="C71" i="14"/>
  <c r="D71" i="14"/>
  <c r="E71" i="14"/>
  <c r="F71" i="14"/>
  <c r="G71" i="14"/>
  <c r="H71" i="14"/>
  <c r="J71" i="14"/>
  <c r="K71" i="14"/>
  <c r="L71" i="14"/>
  <c r="M71" i="14"/>
  <c r="N71" i="14"/>
  <c r="O71" i="14"/>
  <c r="C72" i="14"/>
  <c r="D72" i="14"/>
  <c r="E72" i="14"/>
  <c r="F72" i="14"/>
  <c r="G72" i="14"/>
  <c r="H72" i="14"/>
  <c r="J72" i="14"/>
  <c r="K72" i="14"/>
  <c r="L72" i="14"/>
  <c r="M72" i="14"/>
  <c r="N72" i="14"/>
  <c r="O72" i="14"/>
  <c r="C73" i="14"/>
  <c r="D73" i="14"/>
  <c r="E73" i="14"/>
  <c r="F73" i="14"/>
  <c r="G73" i="14"/>
  <c r="H73" i="14"/>
  <c r="J73" i="14"/>
  <c r="K73" i="14"/>
  <c r="L73" i="14"/>
  <c r="M73" i="14"/>
  <c r="N73" i="14"/>
  <c r="O73" i="14"/>
  <c r="C74" i="14"/>
  <c r="D74" i="14"/>
  <c r="E74" i="14"/>
  <c r="F74" i="14"/>
  <c r="G74" i="14"/>
  <c r="H74" i="14"/>
  <c r="J74" i="14"/>
  <c r="K74" i="14"/>
  <c r="L74" i="14"/>
  <c r="M74" i="14"/>
  <c r="N74" i="14"/>
  <c r="O74" i="14"/>
  <c r="C75" i="14"/>
  <c r="D75" i="14"/>
  <c r="E75" i="14"/>
  <c r="F75" i="14"/>
  <c r="G75" i="14"/>
  <c r="H75" i="14"/>
  <c r="J75" i="14"/>
  <c r="K75" i="14"/>
  <c r="L75" i="14"/>
  <c r="M75" i="14"/>
  <c r="N75" i="14"/>
  <c r="O75" i="14"/>
  <c r="C76" i="14"/>
  <c r="D76" i="14"/>
  <c r="E76" i="14"/>
  <c r="F76" i="14"/>
  <c r="G76" i="14"/>
  <c r="H76" i="14"/>
  <c r="J76" i="14"/>
  <c r="K76" i="14"/>
  <c r="L76" i="14"/>
  <c r="M76" i="14"/>
  <c r="N76" i="14"/>
  <c r="O76" i="14"/>
  <c r="C77" i="14"/>
  <c r="D77" i="14"/>
  <c r="E77" i="14"/>
  <c r="F77" i="14"/>
  <c r="G77" i="14"/>
  <c r="H77" i="14"/>
  <c r="J77" i="14"/>
  <c r="K77" i="14"/>
  <c r="L77" i="14"/>
  <c r="M77" i="14"/>
  <c r="N77" i="14"/>
  <c r="O77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2" i="14"/>
  <c r="C2" i="8"/>
  <c r="D2" i="8"/>
  <c r="E2" i="8"/>
  <c r="F2" i="8"/>
  <c r="G2" i="8"/>
  <c r="H2" i="8"/>
  <c r="J2" i="8"/>
  <c r="K2" i="8"/>
  <c r="L2" i="8"/>
  <c r="M2" i="8"/>
  <c r="N2" i="8"/>
  <c r="O2" i="8"/>
  <c r="P2" i="8"/>
  <c r="Q2" i="8"/>
  <c r="C3" i="8"/>
  <c r="D3" i="8"/>
  <c r="E3" i="8"/>
  <c r="F3" i="8"/>
  <c r="G3" i="8"/>
  <c r="H3" i="8"/>
  <c r="J3" i="8"/>
  <c r="K3" i="8"/>
  <c r="L3" i="8"/>
  <c r="M3" i="8"/>
  <c r="N3" i="8"/>
  <c r="O3" i="8"/>
  <c r="P3" i="8"/>
  <c r="Q3" i="8"/>
  <c r="C4" i="8"/>
  <c r="D4" i="8"/>
  <c r="E4" i="8"/>
  <c r="F4" i="8"/>
  <c r="G4" i="8"/>
  <c r="H4" i="8"/>
  <c r="J4" i="8"/>
  <c r="K4" i="8"/>
  <c r="L4" i="8"/>
  <c r="M4" i="8"/>
  <c r="N4" i="8"/>
  <c r="O4" i="8"/>
  <c r="P4" i="8"/>
  <c r="Q4" i="8"/>
  <c r="C5" i="8"/>
  <c r="D5" i="8"/>
  <c r="E5" i="8"/>
  <c r="F5" i="8"/>
  <c r="G5" i="8"/>
  <c r="H5" i="8"/>
  <c r="J5" i="8"/>
  <c r="K5" i="8"/>
  <c r="L5" i="8"/>
  <c r="M5" i="8"/>
  <c r="N5" i="8"/>
  <c r="O5" i="8"/>
  <c r="P5" i="8"/>
  <c r="Q5" i="8"/>
  <c r="C6" i="8"/>
  <c r="D6" i="8"/>
  <c r="E6" i="8"/>
  <c r="F6" i="8"/>
  <c r="G6" i="8"/>
  <c r="H6" i="8"/>
  <c r="J6" i="8"/>
  <c r="K6" i="8"/>
  <c r="L6" i="8"/>
  <c r="M6" i="8"/>
  <c r="N6" i="8"/>
  <c r="O6" i="8"/>
  <c r="P6" i="8"/>
  <c r="Q6" i="8"/>
  <c r="C7" i="8"/>
  <c r="D7" i="8"/>
  <c r="E7" i="8"/>
  <c r="F7" i="8"/>
  <c r="G7" i="8"/>
  <c r="H7" i="8"/>
  <c r="J7" i="8"/>
  <c r="K7" i="8"/>
  <c r="L7" i="8"/>
  <c r="M7" i="8"/>
  <c r="N7" i="8"/>
  <c r="O7" i="8"/>
  <c r="P7" i="8"/>
  <c r="Q7" i="8"/>
  <c r="C8" i="8"/>
  <c r="D8" i="8"/>
  <c r="E8" i="8"/>
  <c r="F8" i="8"/>
  <c r="G8" i="8"/>
  <c r="H8" i="8"/>
  <c r="J8" i="8"/>
  <c r="K8" i="8"/>
  <c r="L8" i="8"/>
  <c r="M8" i="8"/>
  <c r="N8" i="8"/>
  <c r="O8" i="8"/>
  <c r="P8" i="8"/>
  <c r="Q8" i="8"/>
  <c r="C9" i="8"/>
  <c r="D9" i="8"/>
  <c r="E9" i="8"/>
  <c r="F9" i="8"/>
  <c r="G9" i="8"/>
  <c r="H9" i="8"/>
  <c r="J9" i="8"/>
  <c r="K9" i="8"/>
  <c r="L9" i="8"/>
  <c r="M9" i="8"/>
  <c r="N9" i="8"/>
  <c r="O9" i="8"/>
  <c r="P9" i="8"/>
  <c r="Q9" i="8"/>
  <c r="C10" i="8"/>
  <c r="D10" i="8"/>
  <c r="E10" i="8"/>
  <c r="F10" i="8"/>
  <c r="G10" i="8"/>
  <c r="H10" i="8"/>
  <c r="J10" i="8"/>
  <c r="K10" i="8"/>
  <c r="L10" i="8"/>
  <c r="M10" i="8"/>
  <c r="N10" i="8"/>
  <c r="O10" i="8"/>
  <c r="P10" i="8"/>
  <c r="Q10" i="8"/>
  <c r="C11" i="8"/>
  <c r="D11" i="8"/>
  <c r="E11" i="8"/>
  <c r="F11" i="8"/>
  <c r="G11" i="8"/>
  <c r="H11" i="8"/>
  <c r="J11" i="8"/>
  <c r="K11" i="8"/>
  <c r="L11" i="8"/>
  <c r="M11" i="8"/>
  <c r="N11" i="8"/>
  <c r="O11" i="8"/>
  <c r="P11" i="8"/>
  <c r="Q11" i="8"/>
  <c r="C12" i="8"/>
  <c r="D12" i="8"/>
  <c r="E12" i="8"/>
  <c r="F12" i="8"/>
  <c r="G12" i="8"/>
  <c r="H12" i="8"/>
  <c r="J12" i="8"/>
  <c r="K12" i="8"/>
  <c r="L12" i="8"/>
  <c r="M12" i="8"/>
  <c r="N12" i="8"/>
  <c r="O12" i="8"/>
  <c r="P12" i="8"/>
  <c r="Q12" i="8"/>
  <c r="C13" i="8"/>
  <c r="D13" i="8"/>
  <c r="E13" i="8"/>
  <c r="F13" i="8"/>
  <c r="G13" i="8"/>
  <c r="H13" i="8"/>
  <c r="J13" i="8"/>
  <c r="K13" i="8"/>
  <c r="L13" i="8"/>
  <c r="M13" i="8"/>
  <c r="N13" i="8"/>
  <c r="O13" i="8"/>
  <c r="P13" i="8"/>
  <c r="Q13" i="8"/>
  <c r="C14" i="8"/>
  <c r="D14" i="8"/>
  <c r="E14" i="8"/>
  <c r="F14" i="8"/>
  <c r="G14" i="8"/>
  <c r="H14" i="8"/>
  <c r="J14" i="8"/>
  <c r="K14" i="8"/>
  <c r="L14" i="8"/>
  <c r="M14" i="8"/>
  <c r="N14" i="8"/>
  <c r="O14" i="8"/>
  <c r="P14" i="8"/>
  <c r="Q14" i="8"/>
  <c r="C15" i="8"/>
  <c r="D15" i="8"/>
  <c r="E15" i="8"/>
  <c r="F15" i="8"/>
  <c r="G15" i="8"/>
  <c r="H15" i="8"/>
  <c r="J15" i="8"/>
  <c r="K15" i="8"/>
  <c r="L15" i="8"/>
  <c r="M15" i="8"/>
  <c r="N15" i="8"/>
  <c r="O15" i="8"/>
  <c r="P15" i="8"/>
  <c r="Q15" i="8"/>
  <c r="C16" i="8"/>
  <c r="D16" i="8"/>
  <c r="E16" i="8"/>
  <c r="F16" i="8"/>
  <c r="G16" i="8"/>
  <c r="H16" i="8"/>
  <c r="J16" i="8"/>
  <c r="K16" i="8"/>
  <c r="L16" i="8"/>
  <c r="M16" i="8"/>
  <c r="N16" i="8"/>
  <c r="O16" i="8"/>
  <c r="P16" i="8"/>
  <c r="Q16" i="8"/>
  <c r="C17" i="8"/>
  <c r="D17" i="8"/>
  <c r="E17" i="8"/>
  <c r="F17" i="8"/>
  <c r="G17" i="8"/>
  <c r="H17" i="8"/>
  <c r="J17" i="8"/>
  <c r="K17" i="8"/>
  <c r="L17" i="8"/>
  <c r="M17" i="8"/>
  <c r="N17" i="8"/>
  <c r="O17" i="8"/>
  <c r="P17" i="8"/>
  <c r="Q17" i="8"/>
  <c r="C18" i="8"/>
  <c r="D18" i="8"/>
  <c r="E18" i="8"/>
  <c r="F18" i="8"/>
  <c r="G18" i="8"/>
  <c r="H18" i="8"/>
  <c r="J18" i="8"/>
  <c r="K18" i="8"/>
  <c r="L18" i="8"/>
  <c r="M18" i="8"/>
  <c r="N18" i="8"/>
  <c r="O18" i="8"/>
  <c r="P18" i="8"/>
  <c r="Q18" i="8"/>
  <c r="C19" i="8"/>
  <c r="D19" i="8"/>
  <c r="E19" i="8"/>
  <c r="F19" i="8"/>
  <c r="G19" i="8"/>
  <c r="H19" i="8"/>
  <c r="J19" i="8"/>
  <c r="K19" i="8"/>
  <c r="L19" i="8"/>
  <c r="M19" i="8"/>
  <c r="N19" i="8"/>
  <c r="O19" i="8"/>
  <c r="P19" i="8"/>
  <c r="Q19" i="8"/>
  <c r="C20" i="8"/>
  <c r="D20" i="8"/>
  <c r="E20" i="8"/>
  <c r="F20" i="8"/>
  <c r="G20" i="8"/>
  <c r="H20" i="8"/>
  <c r="J20" i="8"/>
  <c r="K20" i="8"/>
  <c r="L20" i="8"/>
  <c r="M20" i="8"/>
  <c r="N20" i="8"/>
  <c r="O20" i="8"/>
  <c r="P20" i="8"/>
  <c r="Q20" i="8"/>
  <c r="C21" i="8"/>
  <c r="D21" i="8"/>
  <c r="E21" i="8"/>
  <c r="F21" i="8"/>
  <c r="G21" i="8"/>
  <c r="H21" i="8"/>
  <c r="J21" i="8"/>
  <c r="K21" i="8"/>
  <c r="L21" i="8"/>
  <c r="M21" i="8"/>
  <c r="N21" i="8"/>
  <c r="O21" i="8"/>
  <c r="P21" i="8"/>
  <c r="Q21" i="8"/>
  <c r="C22" i="8"/>
  <c r="D22" i="8"/>
  <c r="E22" i="8"/>
  <c r="F22" i="8"/>
  <c r="G22" i="8"/>
  <c r="H22" i="8"/>
  <c r="J22" i="8"/>
  <c r="K22" i="8"/>
  <c r="L22" i="8"/>
  <c r="M22" i="8"/>
  <c r="N22" i="8"/>
  <c r="O22" i="8"/>
  <c r="P22" i="8"/>
  <c r="Q22" i="8"/>
  <c r="C23" i="8"/>
  <c r="D23" i="8"/>
  <c r="E23" i="8"/>
  <c r="F23" i="8"/>
  <c r="G23" i="8"/>
  <c r="H23" i="8"/>
  <c r="J23" i="8"/>
  <c r="K23" i="8"/>
  <c r="L23" i="8"/>
  <c r="M23" i="8"/>
  <c r="N23" i="8"/>
  <c r="O23" i="8"/>
  <c r="P23" i="8"/>
  <c r="Q23" i="8"/>
  <c r="C24" i="8"/>
  <c r="D24" i="8"/>
  <c r="E24" i="8"/>
  <c r="F24" i="8"/>
  <c r="G24" i="8"/>
  <c r="H24" i="8"/>
  <c r="J24" i="8"/>
  <c r="K24" i="8"/>
  <c r="L24" i="8"/>
  <c r="M24" i="8"/>
  <c r="N24" i="8"/>
  <c r="O24" i="8"/>
  <c r="P24" i="8"/>
  <c r="Q24" i="8"/>
  <c r="C25" i="8"/>
  <c r="D25" i="8"/>
  <c r="E25" i="8"/>
  <c r="F25" i="8"/>
  <c r="G25" i="8"/>
  <c r="H25" i="8"/>
  <c r="J25" i="8"/>
  <c r="K25" i="8"/>
  <c r="L25" i="8"/>
  <c r="M25" i="8"/>
  <c r="N25" i="8"/>
  <c r="O25" i="8"/>
  <c r="P25" i="8"/>
  <c r="Q25" i="8"/>
  <c r="C26" i="8"/>
  <c r="D26" i="8"/>
  <c r="E26" i="8"/>
  <c r="F26" i="8"/>
  <c r="G26" i="8"/>
  <c r="H26" i="8"/>
  <c r="J26" i="8"/>
  <c r="K26" i="8"/>
  <c r="L26" i="8"/>
  <c r="M26" i="8"/>
  <c r="N26" i="8"/>
  <c r="O26" i="8"/>
  <c r="P26" i="8"/>
  <c r="Q26" i="8"/>
  <c r="C27" i="8"/>
  <c r="D27" i="8"/>
  <c r="E27" i="8"/>
  <c r="F27" i="8"/>
  <c r="G27" i="8"/>
  <c r="H27" i="8"/>
  <c r="J27" i="8"/>
  <c r="K27" i="8"/>
  <c r="L27" i="8"/>
  <c r="M27" i="8"/>
  <c r="N27" i="8"/>
  <c r="O27" i="8"/>
  <c r="P27" i="8"/>
  <c r="Q27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" i="8"/>
  <c r="D2" i="1"/>
  <c r="E2" i="1"/>
  <c r="F2" i="1"/>
  <c r="G2" i="1"/>
  <c r="H2" i="1"/>
  <c r="J2" i="1"/>
  <c r="K2" i="1"/>
  <c r="L2" i="1"/>
  <c r="M2" i="1"/>
  <c r="N2" i="1"/>
  <c r="O2" i="1"/>
  <c r="P2" i="1"/>
  <c r="Q2" i="1"/>
  <c r="D3" i="1"/>
  <c r="E3" i="1"/>
  <c r="F3" i="1"/>
  <c r="G3" i="1"/>
  <c r="H3" i="1"/>
  <c r="J3" i="1"/>
  <c r="K3" i="1"/>
  <c r="L3" i="1"/>
  <c r="M3" i="1"/>
  <c r="N3" i="1"/>
  <c r="O3" i="1"/>
  <c r="P3" i="1"/>
  <c r="Q3" i="1"/>
  <c r="D4" i="1"/>
  <c r="E4" i="1"/>
  <c r="F4" i="1"/>
  <c r="G4" i="1"/>
  <c r="H4" i="1"/>
  <c r="J4" i="1"/>
  <c r="K4" i="1"/>
  <c r="L4" i="1"/>
  <c r="M4" i="1"/>
  <c r="N4" i="1"/>
  <c r="O4" i="1"/>
  <c r="P4" i="1"/>
  <c r="Q4" i="1"/>
  <c r="D5" i="1"/>
  <c r="E5" i="1"/>
  <c r="F5" i="1"/>
  <c r="G5" i="1"/>
  <c r="H5" i="1"/>
  <c r="J5" i="1"/>
  <c r="K5" i="1"/>
  <c r="L5" i="1"/>
  <c r="M5" i="1"/>
  <c r="N5" i="1"/>
  <c r="O5" i="1"/>
  <c r="P5" i="1"/>
  <c r="Q5" i="1"/>
  <c r="D6" i="1"/>
  <c r="E6" i="1"/>
  <c r="F6" i="1"/>
  <c r="G6" i="1"/>
  <c r="H6" i="1"/>
  <c r="J6" i="1"/>
  <c r="K6" i="1"/>
  <c r="L6" i="1"/>
  <c r="M6" i="1"/>
  <c r="N6" i="1"/>
  <c r="O6" i="1"/>
  <c r="P6" i="1"/>
  <c r="Q6" i="1"/>
  <c r="D7" i="1"/>
  <c r="E7" i="1"/>
  <c r="F7" i="1"/>
  <c r="G7" i="1"/>
  <c r="H7" i="1"/>
  <c r="J7" i="1"/>
  <c r="K7" i="1"/>
  <c r="L7" i="1"/>
  <c r="M7" i="1"/>
  <c r="N7" i="1"/>
  <c r="O7" i="1"/>
  <c r="P7" i="1"/>
  <c r="Q7" i="1"/>
  <c r="D8" i="1"/>
  <c r="E8" i="1"/>
  <c r="F8" i="1"/>
  <c r="G8" i="1"/>
  <c r="H8" i="1"/>
  <c r="J8" i="1"/>
  <c r="K8" i="1"/>
  <c r="L8" i="1"/>
  <c r="M8" i="1"/>
  <c r="N8" i="1"/>
  <c r="O8" i="1"/>
  <c r="P8" i="1"/>
  <c r="Q8" i="1"/>
  <c r="D9" i="1"/>
  <c r="E9" i="1"/>
  <c r="F9" i="1"/>
  <c r="G9" i="1"/>
  <c r="H9" i="1"/>
  <c r="J9" i="1"/>
  <c r="K9" i="1"/>
  <c r="L9" i="1"/>
  <c r="M9" i="1"/>
  <c r="N9" i="1"/>
  <c r="O9" i="1"/>
  <c r="P9" i="1"/>
  <c r="Q9" i="1"/>
  <c r="D10" i="1"/>
  <c r="E10" i="1"/>
  <c r="F10" i="1"/>
  <c r="G10" i="1"/>
  <c r="H10" i="1"/>
  <c r="J10" i="1"/>
  <c r="K10" i="1"/>
  <c r="L10" i="1"/>
  <c r="M10" i="1"/>
  <c r="N10" i="1"/>
  <c r="O10" i="1"/>
  <c r="P10" i="1"/>
  <c r="Q10" i="1"/>
  <c r="D11" i="1"/>
  <c r="E11" i="1"/>
  <c r="F11" i="1"/>
  <c r="G11" i="1"/>
  <c r="H11" i="1"/>
  <c r="J11" i="1"/>
  <c r="K11" i="1"/>
  <c r="L11" i="1"/>
  <c r="M11" i="1"/>
  <c r="N11" i="1"/>
  <c r="O11" i="1"/>
  <c r="P11" i="1"/>
  <c r="Q11" i="1"/>
  <c r="D12" i="1"/>
  <c r="E12" i="1"/>
  <c r="F12" i="1"/>
  <c r="G12" i="1"/>
  <c r="H12" i="1"/>
  <c r="J12" i="1"/>
  <c r="K12" i="1"/>
  <c r="L12" i="1"/>
  <c r="M12" i="1"/>
  <c r="N12" i="1"/>
  <c r="O12" i="1"/>
  <c r="P12" i="1"/>
  <c r="Q12" i="1"/>
  <c r="D13" i="1"/>
  <c r="E13" i="1"/>
  <c r="F13" i="1"/>
  <c r="G13" i="1"/>
  <c r="H13" i="1"/>
  <c r="J13" i="1"/>
  <c r="K13" i="1"/>
  <c r="L13" i="1"/>
  <c r="M13" i="1"/>
  <c r="N13" i="1"/>
  <c r="O13" i="1"/>
  <c r="P13" i="1"/>
  <c r="Q13" i="1"/>
  <c r="D14" i="1"/>
  <c r="E14" i="1"/>
  <c r="F14" i="1"/>
  <c r="G14" i="1"/>
  <c r="H14" i="1"/>
  <c r="J14" i="1"/>
  <c r="K14" i="1"/>
  <c r="L14" i="1"/>
  <c r="M14" i="1"/>
  <c r="N14" i="1"/>
  <c r="O14" i="1"/>
  <c r="P14" i="1"/>
  <c r="Q14" i="1"/>
  <c r="D15" i="1"/>
  <c r="E15" i="1"/>
  <c r="F15" i="1"/>
  <c r="G15" i="1"/>
  <c r="H15" i="1"/>
  <c r="J15" i="1"/>
  <c r="K15" i="1"/>
  <c r="L15" i="1"/>
  <c r="M15" i="1"/>
  <c r="N15" i="1"/>
  <c r="O15" i="1"/>
  <c r="P15" i="1"/>
  <c r="Q15" i="1"/>
  <c r="D16" i="1"/>
  <c r="E16" i="1"/>
  <c r="F16" i="1"/>
  <c r="G16" i="1"/>
  <c r="H16" i="1"/>
  <c r="J16" i="1"/>
  <c r="K16" i="1"/>
  <c r="L16" i="1"/>
  <c r="M16" i="1"/>
  <c r="N16" i="1"/>
  <c r="O16" i="1"/>
  <c r="P16" i="1"/>
  <c r="Q16" i="1"/>
  <c r="D17" i="1"/>
  <c r="E17" i="1"/>
  <c r="F17" i="1"/>
  <c r="G17" i="1"/>
  <c r="H17" i="1"/>
  <c r="J17" i="1"/>
  <c r="K17" i="1"/>
  <c r="L17" i="1"/>
  <c r="M17" i="1"/>
  <c r="N17" i="1"/>
  <c r="O17" i="1"/>
  <c r="P17" i="1"/>
  <c r="Q17" i="1"/>
  <c r="D18" i="1"/>
  <c r="E18" i="1"/>
  <c r="F18" i="1"/>
  <c r="G18" i="1"/>
  <c r="H18" i="1"/>
  <c r="J18" i="1"/>
  <c r="K18" i="1"/>
  <c r="L18" i="1"/>
  <c r="M18" i="1"/>
  <c r="N18" i="1"/>
  <c r="O18" i="1"/>
  <c r="P18" i="1"/>
  <c r="Q18" i="1"/>
  <c r="D19" i="1"/>
  <c r="E19" i="1"/>
  <c r="F19" i="1"/>
  <c r="G19" i="1"/>
  <c r="H19" i="1"/>
  <c r="J19" i="1"/>
  <c r="K19" i="1"/>
  <c r="L19" i="1"/>
  <c r="M19" i="1"/>
  <c r="N19" i="1"/>
  <c r="O19" i="1"/>
  <c r="P19" i="1"/>
  <c r="Q19" i="1"/>
  <c r="D20" i="1"/>
  <c r="E20" i="1"/>
  <c r="F20" i="1"/>
  <c r="G20" i="1"/>
  <c r="H20" i="1"/>
  <c r="J20" i="1"/>
  <c r="K20" i="1"/>
  <c r="L20" i="1"/>
  <c r="M20" i="1"/>
  <c r="N20" i="1"/>
  <c r="O20" i="1"/>
  <c r="P20" i="1"/>
  <c r="Q20" i="1"/>
  <c r="D21" i="1"/>
  <c r="E21" i="1"/>
  <c r="F21" i="1"/>
  <c r="G21" i="1"/>
  <c r="H21" i="1"/>
  <c r="J21" i="1"/>
  <c r="K21" i="1"/>
  <c r="L21" i="1"/>
  <c r="M21" i="1"/>
  <c r="N21" i="1"/>
  <c r="O21" i="1"/>
  <c r="P21" i="1"/>
  <c r="Q21" i="1"/>
  <c r="D22" i="1"/>
  <c r="E22" i="1"/>
  <c r="F22" i="1"/>
  <c r="G22" i="1"/>
  <c r="H22" i="1"/>
  <c r="J22" i="1"/>
  <c r="K22" i="1"/>
  <c r="L22" i="1"/>
  <c r="M22" i="1"/>
  <c r="N22" i="1"/>
  <c r="O22" i="1"/>
  <c r="P22" i="1"/>
  <c r="Q22" i="1"/>
  <c r="D23" i="1"/>
  <c r="E23" i="1"/>
  <c r="F23" i="1"/>
  <c r="G23" i="1"/>
  <c r="H23" i="1"/>
  <c r="J23" i="1"/>
  <c r="K23" i="1"/>
  <c r="L23" i="1"/>
  <c r="M23" i="1"/>
  <c r="N23" i="1"/>
  <c r="O23" i="1"/>
  <c r="P23" i="1"/>
  <c r="Q23" i="1"/>
  <c r="D24" i="1"/>
  <c r="E24" i="1"/>
  <c r="F24" i="1"/>
  <c r="G24" i="1"/>
  <c r="H24" i="1"/>
  <c r="J24" i="1"/>
  <c r="K24" i="1"/>
  <c r="L24" i="1"/>
  <c r="M24" i="1"/>
  <c r="N24" i="1"/>
  <c r="O24" i="1"/>
  <c r="P24" i="1"/>
  <c r="Q24" i="1"/>
  <c r="D25" i="1"/>
  <c r="E25" i="1"/>
  <c r="F25" i="1"/>
  <c r="G25" i="1"/>
  <c r="H25" i="1"/>
  <c r="J25" i="1"/>
  <c r="K25" i="1"/>
  <c r="L25" i="1"/>
  <c r="M25" i="1"/>
  <c r="N25" i="1"/>
  <c r="O25" i="1"/>
  <c r="P25" i="1"/>
  <c r="Q25" i="1"/>
  <c r="D26" i="1"/>
  <c r="E26" i="1"/>
  <c r="F26" i="1"/>
  <c r="G26" i="1"/>
  <c r="H26" i="1"/>
  <c r="J26" i="1"/>
  <c r="K26" i="1"/>
  <c r="L26" i="1"/>
  <c r="M26" i="1"/>
  <c r="N26" i="1"/>
  <c r="O26" i="1"/>
  <c r="P26" i="1"/>
  <c r="Q26" i="1"/>
  <c r="D27" i="1"/>
  <c r="E27" i="1"/>
  <c r="F27" i="1"/>
  <c r="G27" i="1"/>
  <c r="H27" i="1"/>
  <c r="J27" i="1"/>
  <c r="K27" i="1"/>
  <c r="L27" i="1"/>
  <c r="M27" i="1"/>
  <c r="N27" i="1"/>
  <c r="O27" i="1"/>
  <c r="P27" i="1"/>
  <c r="Q27" i="1"/>
  <c r="D28" i="1"/>
  <c r="E28" i="1"/>
  <c r="F28" i="1"/>
  <c r="G28" i="1"/>
  <c r="H28" i="1"/>
  <c r="J28" i="1"/>
  <c r="K28" i="1"/>
  <c r="L28" i="1"/>
  <c r="M28" i="1"/>
  <c r="N28" i="1"/>
  <c r="O28" i="1"/>
  <c r="P28" i="1"/>
  <c r="Q28" i="1"/>
  <c r="D29" i="1"/>
  <c r="E29" i="1"/>
  <c r="F29" i="1"/>
  <c r="G29" i="1"/>
  <c r="H29" i="1"/>
  <c r="J29" i="1"/>
  <c r="K29" i="1"/>
  <c r="L29" i="1"/>
  <c r="M29" i="1"/>
  <c r="N29" i="1"/>
  <c r="O29" i="1"/>
  <c r="P29" i="1"/>
  <c r="Q29" i="1"/>
  <c r="D30" i="1"/>
  <c r="E30" i="1"/>
  <c r="F30" i="1"/>
  <c r="G30" i="1"/>
  <c r="H30" i="1"/>
  <c r="J30" i="1"/>
  <c r="K30" i="1"/>
  <c r="L30" i="1"/>
  <c r="M30" i="1"/>
  <c r="N30" i="1"/>
  <c r="O30" i="1"/>
  <c r="P30" i="1"/>
  <c r="Q30" i="1"/>
  <c r="D31" i="1"/>
  <c r="E31" i="1"/>
  <c r="F31" i="1"/>
  <c r="G31" i="1"/>
  <c r="H31" i="1"/>
  <c r="J31" i="1"/>
  <c r="K31" i="1"/>
  <c r="L31" i="1"/>
  <c r="M31" i="1"/>
  <c r="N31" i="1"/>
  <c r="O31" i="1"/>
  <c r="P31" i="1"/>
  <c r="Q31" i="1"/>
  <c r="D32" i="1"/>
  <c r="E32" i="1"/>
  <c r="F32" i="1"/>
  <c r="G32" i="1"/>
  <c r="H32" i="1"/>
  <c r="J32" i="1"/>
  <c r="K32" i="1"/>
  <c r="L32" i="1"/>
  <c r="M32" i="1"/>
  <c r="N32" i="1"/>
  <c r="O32" i="1"/>
  <c r="P32" i="1"/>
  <c r="Q32" i="1"/>
  <c r="D33" i="1"/>
  <c r="E33" i="1"/>
  <c r="F33" i="1"/>
  <c r="G33" i="1"/>
  <c r="H33" i="1"/>
  <c r="J33" i="1"/>
  <c r="K33" i="1"/>
  <c r="L33" i="1"/>
  <c r="M33" i="1"/>
  <c r="N33" i="1"/>
  <c r="O33" i="1"/>
  <c r="P33" i="1"/>
  <c r="Q33" i="1"/>
  <c r="D34" i="1"/>
  <c r="E34" i="1"/>
  <c r="F34" i="1"/>
  <c r="G34" i="1"/>
  <c r="H34" i="1"/>
  <c r="J34" i="1"/>
  <c r="K34" i="1"/>
  <c r="L34" i="1"/>
  <c r="M34" i="1"/>
  <c r="N34" i="1"/>
  <c r="O34" i="1"/>
  <c r="P34" i="1"/>
  <c r="Q34" i="1"/>
  <c r="D35" i="1"/>
  <c r="E35" i="1"/>
  <c r="F35" i="1"/>
  <c r="G35" i="1"/>
  <c r="H35" i="1"/>
  <c r="J35" i="1"/>
  <c r="K35" i="1"/>
  <c r="L35" i="1"/>
  <c r="M35" i="1"/>
  <c r="N35" i="1"/>
  <c r="O35" i="1"/>
  <c r="P35" i="1"/>
  <c r="Q35" i="1"/>
  <c r="D36" i="1"/>
  <c r="E36" i="1"/>
  <c r="F36" i="1"/>
  <c r="G36" i="1"/>
  <c r="H36" i="1"/>
  <c r="J36" i="1"/>
  <c r="K36" i="1"/>
  <c r="L36" i="1"/>
  <c r="M36" i="1"/>
  <c r="N36" i="1"/>
  <c r="O36" i="1"/>
  <c r="P36" i="1"/>
  <c r="Q36" i="1"/>
  <c r="D37" i="1"/>
  <c r="E37" i="1"/>
  <c r="F37" i="1"/>
  <c r="G37" i="1"/>
  <c r="H37" i="1"/>
  <c r="J37" i="1"/>
  <c r="K37" i="1"/>
  <c r="L37" i="1"/>
  <c r="M37" i="1"/>
  <c r="N37" i="1"/>
  <c r="O37" i="1"/>
  <c r="P37" i="1"/>
  <c r="Q37" i="1"/>
  <c r="D38" i="1"/>
  <c r="E38" i="1"/>
  <c r="F38" i="1"/>
  <c r="G38" i="1"/>
  <c r="H38" i="1"/>
  <c r="J38" i="1"/>
  <c r="K38" i="1"/>
  <c r="L38" i="1"/>
  <c r="M38" i="1"/>
  <c r="N38" i="1"/>
  <c r="O38" i="1"/>
  <c r="P38" i="1"/>
  <c r="Q38" i="1"/>
  <c r="D39" i="1"/>
  <c r="E39" i="1"/>
  <c r="F39" i="1"/>
  <c r="G39" i="1"/>
  <c r="H39" i="1"/>
  <c r="J39" i="1"/>
  <c r="K39" i="1"/>
  <c r="L39" i="1"/>
  <c r="M39" i="1"/>
  <c r="N39" i="1"/>
  <c r="O39" i="1"/>
  <c r="P39" i="1"/>
  <c r="Q39" i="1"/>
  <c r="D40" i="1"/>
  <c r="E40" i="1"/>
  <c r="F40" i="1"/>
  <c r="G40" i="1"/>
  <c r="H40" i="1"/>
  <c r="J40" i="1"/>
  <c r="K40" i="1"/>
  <c r="L40" i="1"/>
  <c r="M40" i="1"/>
  <c r="N40" i="1"/>
  <c r="O40" i="1"/>
  <c r="P40" i="1"/>
  <c r="Q40" i="1"/>
  <c r="D41" i="1"/>
  <c r="E41" i="1"/>
  <c r="F41" i="1"/>
  <c r="G41" i="1"/>
  <c r="H41" i="1"/>
  <c r="J41" i="1"/>
  <c r="K41" i="1"/>
  <c r="L41" i="1"/>
  <c r="M41" i="1"/>
  <c r="N41" i="1"/>
  <c r="O41" i="1"/>
  <c r="P41" i="1"/>
  <c r="Q41" i="1"/>
  <c r="D42" i="1"/>
  <c r="E42" i="1"/>
  <c r="F42" i="1"/>
  <c r="G42" i="1"/>
  <c r="H42" i="1"/>
  <c r="J42" i="1"/>
  <c r="K42" i="1"/>
  <c r="L42" i="1"/>
  <c r="M42" i="1"/>
  <c r="N42" i="1"/>
  <c r="O42" i="1"/>
  <c r="P42" i="1"/>
  <c r="Q42" i="1"/>
  <c r="D43" i="1"/>
  <c r="E43" i="1"/>
  <c r="F43" i="1"/>
  <c r="G43" i="1"/>
  <c r="H43" i="1"/>
  <c r="J43" i="1"/>
  <c r="K43" i="1"/>
  <c r="L43" i="1"/>
  <c r="M43" i="1"/>
  <c r="N43" i="1"/>
  <c r="O43" i="1"/>
  <c r="P43" i="1"/>
  <c r="Q43" i="1"/>
  <c r="D44" i="1"/>
  <c r="E44" i="1"/>
  <c r="F44" i="1"/>
  <c r="G44" i="1"/>
  <c r="H44" i="1"/>
  <c r="J44" i="1"/>
  <c r="K44" i="1"/>
  <c r="L44" i="1"/>
  <c r="M44" i="1"/>
  <c r="N44" i="1"/>
  <c r="O44" i="1"/>
  <c r="P44" i="1"/>
  <c r="Q44" i="1"/>
  <c r="D45" i="1"/>
  <c r="E45" i="1"/>
  <c r="F45" i="1"/>
  <c r="G45" i="1"/>
  <c r="H45" i="1"/>
  <c r="J45" i="1"/>
  <c r="K45" i="1"/>
  <c r="L45" i="1"/>
  <c r="M45" i="1"/>
  <c r="N45" i="1"/>
  <c r="O45" i="1"/>
  <c r="P45" i="1"/>
  <c r="Q45" i="1"/>
  <c r="D46" i="1"/>
  <c r="E46" i="1"/>
  <c r="F46" i="1"/>
  <c r="G46" i="1"/>
  <c r="H46" i="1"/>
  <c r="J46" i="1"/>
  <c r="K46" i="1"/>
  <c r="L46" i="1"/>
  <c r="M46" i="1"/>
  <c r="N46" i="1"/>
  <c r="O46" i="1"/>
  <c r="P46" i="1"/>
  <c r="Q46" i="1"/>
  <c r="D47" i="1"/>
  <c r="E47" i="1"/>
  <c r="F47" i="1"/>
  <c r="G47" i="1"/>
  <c r="H47" i="1"/>
  <c r="J47" i="1"/>
  <c r="K47" i="1"/>
  <c r="L47" i="1"/>
  <c r="M47" i="1"/>
  <c r="N47" i="1"/>
  <c r="O47" i="1"/>
  <c r="P47" i="1"/>
  <c r="Q47" i="1"/>
  <c r="D48" i="1"/>
  <c r="E48" i="1"/>
  <c r="F48" i="1"/>
  <c r="G48" i="1"/>
  <c r="H48" i="1"/>
  <c r="J48" i="1"/>
  <c r="K48" i="1"/>
  <c r="L48" i="1"/>
  <c r="M48" i="1"/>
  <c r="N48" i="1"/>
  <c r="O48" i="1"/>
  <c r="P48" i="1"/>
  <c r="Q48" i="1"/>
  <c r="D49" i="1"/>
  <c r="E49" i="1"/>
  <c r="F49" i="1"/>
  <c r="G49" i="1"/>
  <c r="H49" i="1"/>
  <c r="J49" i="1"/>
  <c r="K49" i="1"/>
  <c r="L49" i="1"/>
  <c r="M49" i="1"/>
  <c r="N49" i="1"/>
  <c r="O49" i="1"/>
  <c r="P49" i="1"/>
  <c r="Q49" i="1"/>
  <c r="D50" i="1"/>
  <c r="E50" i="1"/>
  <c r="F50" i="1"/>
  <c r="G50" i="1"/>
  <c r="H50" i="1"/>
  <c r="J50" i="1"/>
  <c r="K50" i="1"/>
  <c r="L50" i="1"/>
  <c r="M50" i="1"/>
  <c r="N50" i="1"/>
  <c r="O50" i="1"/>
  <c r="P50" i="1"/>
  <c r="Q50" i="1"/>
  <c r="D51" i="1"/>
  <c r="E51" i="1"/>
  <c r="F51" i="1"/>
  <c r="G51" i="1"/>
  <c r="H51" i="1"/>
  <c r="J51" i="1"/>
  <c r="K51" i="1"/>
  <c r="L51" i="1"/>
  <c r="M51" i="1"/>
  <c r="N51" i="1"/>
  <c r="O51" i="1"/>
  <c r="P51" i="1"/>
  <c r="Q51" i="1"/>
  <c r="D52" i="1"/>
  <c r="E52" i="1"/>
  <c r="F52" i="1"/>
  <c r="G52" i="1"/>
  <c r="H52" i="1"/>
  <c r="J52" i="1"/>
  <c r="K52" i="1"/>
  <c r="L52" i="1"/>
  <c r="M52" i="1"/>
  <c r="N52" i="1"/>
  <c r="O52" i="1"/>
  <c r="P52" i="1"/>
  <c r="Q5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3" i="1"/>
  <c r="B4" i="1"/>
  <c r="B5" i="1"/>
  <c r="B6" i="1"/>
  <c r="B7" i="1"/>
  <c r="B8" i="1"/>
  <c r="B9" i="1"/>
  <c r="B10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7B4A45-AAAC-449B-9371-5FCF20F77383}" keepAlive="1" name="Query - Log_14-4_nr0" description="Connection to the 'Log_14-4_nr0' query in the workbook." type="5" refreshedVersion="8" background="1" saveData="1">
    <dbPr connection="Provider=Microsoft.Mashup.OleDb.1;Data Source=$Workbook$;Location=Log_14-4_nr0;Extended Properties=&quot;&quot;" command="SELECT * FROM [Log_14-4_nr0]"/>
  </connection>
  <connection id="2" xr16:uid="{13A69A90-6004-4A94-B63C-F5F8E503DCF3}" keepAlive="1" name="Query - Log_15-4_nr0" description="Connection to the 'Log_15-4_nr0' query in the workbook." type="5" refreshedVersion="8" background="1" saveData="1">
    <dbPr connection="Provider=Microsoft.Mashup.OleDb.1;Data Source=$Workbook$;Location=Log_15-4_nr0;Extended Properties=&quot;&quot;" command="SELECT * FROM [Log_15-4_nr0]"/>
  </connection>
  <connection id="3" xr16:uid="{B764B958-2F52-450F-AC7F-2A9CB0712189}" keepAlive="1" name="Query - Log_15-4_nr1" description="Connection to the 'Log_15-4_nr1' query in the workbook." type="5" refreshedVersion="8" background="1" saveData="1">
    <dbPr connection="Provider=Microsoft.Mashup.OleDb.1;Data Source=$Workbook$;Location=Log_15-4_nr1;Extended Properties=&quot;&quot;" command="SELECT * FROM [Log_15-4_nr1]"/>
  </connection>
  <connection id="4" xr16:uid="{F7E118B5-6D3C-408C-A106-819E4BC9133A}" keepAlive="1" name="Query - Log_15-4_nr2" description="Connection to the 'Log_15-4_nr2' query in the workbook." type="5" refreshedVersion="8" background="1" saveData="1">
    <dbPr connection="Provider=Microsoft.Mashup.OleDb.1;Data Source=$Workbook$;Location=Log_15-4_nr2;Extended Properties=&quot;&quot;" command="SELECT * FROM [Log_15-4_nr2]"/>
  </connection>
  <connection id="5" xr16:uid="{3511EAB0-89B6-420E-AC45-652DC7309C3A}" keepAlive="1" name="Query - Log_15-4_nr3" description="Connection to the 'Log_15-4_nr3' query in the workbook." type="5" refreshedVersion="8" background="1" saveData="1">
    <dbPr connection="Provider=Microsoft.Mashup.OleDb.1;Data Source=$Workbook$;Location=Log_15-4_nr3;Extended Properties=&quot;&quot;" command="SELECT * FROM [Log_15-4_nr3]"/>
  </connection>
  <connection id="6" xr16:uid="{B374AFEB-39E9-4BD4-950C-8FD494F393C8}" keepAlive="1" name="Query - Log_16-4_nr0" description="Connection to the 'Log_16-4_nr0' query in the workbook." type="5" refreshedVersion="8" background="1" saveData="1">
    <dbPr connection="Provider=Microsoft.Mashup.OleDb.1;Data Source=$Workbook$;Location=Log_16-4_nr0;Extended Properties=&quot;&quot;" command="SELECT * FROM [Log_16-4_nr0]"/>
  </connection>
  <connection id="7" xr16:uid="{C2F72042-3747-4AE1-8A18-49BBBB96F14C}" keepAlive="1" name="Query - Log_16-4_nr0 (2)" description="Connection to the 'Log_16-4_nr0 (2)' query in the workbook." type="5" refreshedVersion="8" background="1" saveData="1">
    <dbPr connection="Provider=Microsoft.Mashup.OleDb.1;Data Source=$Workbook$;Location=&quot;Log_16-4_nr0 (2)&quot;;Extended Properties=&quot;&quot;" command="SELECT * FROM [Log_16-4_nr0 (2)]"/>
  </connection>
  <connection id="8" xr16:uid="{F9F51B9A-6A62-4891-B274-AAAC6973264F}" keepAlive="1" name="Query - Log_16-4_nr0 (3)" description="Connection to the 'Log_16-4_nr0 (3)' query in the workbook." type="5" refreshedVersion="8" background="1" saveData="1">
    <dbPr connection="Provider=Microsoft.Mashup.OleDb.1;Data Source=$Workbook$;Location=&quot;Log_16-4_nr0 (3)&quot;;Extended Properties=&quot;&quot;" command="SELECT * FROM [Log_16-4_nr0 (3)]"/>
  </connection>
  <connection id="9" xr16:uid="{D64AA978-ED7A-462F-8C1E-2BBCDD406F1E}" keepAlive="1" name="Query - Log_16-4_nr0 (4)" description="Connection to the 'Log_16-4_nr0 (4)' query in the workbook." type="5" refreshedVersion="8" background="1" saveData="1">
    <dbPr connection="Provider=Microsoft.Mashup.OleDb.1;Data Source=$Workbook$;Location=&quot;Log_16-4_nr0 (4)&quot;;Extended Properties=&quot;&quot;" command="SELECT * FROM [Log_16-4_nr0 (4)]"/>
  </connection>
  <connection id="10" xr16:uid="{9B81EAF7-2461-49A4-BBF3-973223FE753D}" keepAlive="1" name="Query - Log_16-4_nr1" description="Connection to the 'Log_16-4_nr1' query in the workbook." type="5" refreshedVersion="8" background="1" saveData="1">
    <dbPr connection="Provider=Microsoft.Mashup.OleDb.1;Data Source=$Workbook$;Location=Log_16-4_nr1;Extended Properties=&quot;&quot;" command="SELECT * FROM [Log_16-4_nr1]"/>
  </connection>
  <connection id="11" xr16:uid="{50D191AC-A6CF-4C70-B349-E902B451C92C}" keepAlive="1" name="Query - Log_16-4_nr1 (2)" description="Connection to the 'Log_16-4_nr1 (2)' query in the workbook." type="5" refreshedVersion="8" background="1" saveData="1">
    <dbPr connection="Provider=Microsoft.Mashup.OleDb.1;Data Source=$Workbook$;Location=&quot;Log_16-4_nr1 (2)&quot;;Extended Properties=&quot;&quot;" command="SELECT * FROM [Log_16-4_nr1 (2)]"/>
  </connection>
  <connection id="12" xr16:uid="{D67FD5DD-FF3C-41DC-B72A-170EE01B8467}" keepAlive="1" name="Query - Log_16-4_nr1 (3)" description="Connection to the 'Log_16-4_nr1 (3)' query in the workbook." type="5" refreshedVersion="8" background="1" saveData="1">
    <dbPr connection="Provider=Microsoft.Mashup.OleDb.1;Data Source=$Workbook$;Location=&quot;Log_16-4_nr1 (3)&quot;;Extended Properties=&quot;&quot;" command="SELECT * FROM [Log_16-4_nr1 (3)]"/>
  </connection>
  <connection id="13" xr16:uid="{56C6979B-D159-4014-A91A-9110B3B1607F}" keepAlive="1" name="Query - Log_16-4_nr1 (4)" description="Connection to the 'Log_16-4_nr1 (4)' query in the workbook." type="5" refreshedVersion="8" background="1" saveData="1">
    <dbPr connection="Provider=Microsoft.Mashup.OleDb.1;Data Source=$Workbook$;Location=&quot;Log_16-4_nr1 (4)&quot;;Extended Properties=&quot;&quot;" command="SELECT * FROM [Log_16-4_nr1 (4)]"/>
  </connection>
  <connection id="14" xr16:uid="{5C946A60-1D36-4707-A9E5-993E5A098737}" keepAlive="1" name="Query - Log_16-4_nr2" description="Connection to the 'Log_16-4_nr2' query in the workbook." type="5" refreshedVersion="8" background="1" saveData="1">
    <dbPr connection="Provider=Microsoft.Mashup.OleDb.1;Data Source=$Workbook$;Location=Log_16-4_nr2;Extended Properties=&quot;&quot;" command="SELECT * FROM [Log_16-4_nr2]"/>
  </connection>
  <connection id="15" xr16:uid="{78FC9B6B-226E-4A1B-ACA8-903FE9D0723C}" keepAlive="1" name="Query - Log_16-4_nr2 (2)" description="Connection to the 'Log_16-4_nr2 (2)' query in the workbook." type="5" refreshedVersion="8" background="1" saveData="1">
    <dbPr connection="Provider=Microsoft.Mashup.OleDb.1;Data Source=$Workbook$;Location=&quot;Log_16-4_nr2 (2)&quot;;Extended Properties=&quot;&quot;" command="SELECT * FROM [Log_16-4_nr2 (2)]"/>
  </connection>
  <connection id="16" xr16:uid="{0D5432C3-F1A3-43EE-82FC-47CEE1314E87}" keepAlive="1" name="Query - Log_16-4_nr2 (3)" description="Connection to the 'Log_16-4_nr2 (3)' query in the workbook." type="5" refreshedVersion="8" background="1" saveData="1">
    <dbPr connection="Provider=Microsoft.Mashup.OleDb.1;Data Source=$Workbook$;Location=&quot;Log_16-4_nr2 (3)&quot;;Extended Properties=&quot;&quot;" command="SELECT * FROM [Log_16-4_nr2 (3)]"/>
  </connection>
  <connection id="17" xr16:uid="{2FE8BE52-1524-4522-BB76-C09BF9C2CE29}" keepAlive="1" name="Query - Log_16-4_nr2 (4)" description="Connection to the 'Log_16-4_nr2 (4)' query in the workbook." type="5" refreshedVersion="8" background="1" saveData="1">
    <dbPr connection="Provider=Microsoft.Mashup.OleDb.1;Data Source=$Workbook$;Location=&quot;Log_16-4_nr2 (4)&quot;;Extended Properties=&quot;&quot;" command="SELECT * FROM [Log_16-4_nr2 (4)]"/>
  </connection>
  <connection id="18" xr16:uid="{DE8D7B38-3315-4444-85CD-2A076F4E11A8}" keepAlive="1" name="Query - Log_16-4_nr3" description="Connection to the 'Log_16-4_nr3' query in the workbook." type="5" refreshedVersion="8" background="1" saveData="1">
    <dbPr connection="Provider=Microsoft.Mashup.OleDb.1;Data Source=$Workbook$;Location=Log_16-4_nr3;Extended Properties=&quot;&quot;" command="SELECT * FROM [Log_16-4_nr3]"/>
  </connection>
  <connection id="19" xr16:uid="{F73D09F0-1BF6-4926-9814-D86AA8BA5292}" keepAlive="1" name="Query - Log_16-4_nr3 (2)" description="Connection to the 'Log_16-4_nr3 (2)' query in the workbook." type="5" refreshedVersion="8" background="1" saveData="1">
    <dbPr connection="Provider=Microsoft.Mashup.OleDb.1;Data Source=$Workbook$;Location=&quot;Log_16-4_nr3 (2)&quot;;Extended Properties=&quot;&quot;" command="SELECT * FROM [Log_16-4_nr3 (2)]"/>
  </connection>
  <connection id="20" xr16:uid="{DA3639DD-7867-4F14-BCFD-D7C00E558B08}" keepAlive="1" name="Query - Log_16-4_nr3 (3)" description="Connection to the 'Log_16-4_nr3 (3)' query in the workbook." type="5" refreshedVersion="8" background="1" saveData="1">
    <dbPr connection="Provider=Microsoft.Mashup.OleDb.1;Data Source=$Workbook$;Location=&quot;Log_16-4_nr3 (3)&quot;;Extended Properties=&quot;&quot;" command="SELECT * FROM [Log_16-4_nr3 (3)]"/>
  </connection>
  <connection id="21" xr16:uid="{4C5226DF-4840-43C0-BBA6-700F5F49CBCF}" keepAlive="1" name="Query - Log_16-4_nr3 (4)" description="Connection to the 'Log_16-4_nr3 (4)' query in the workbook." type="5" refreshedVersion="8" background="1" saveData="1">
    <dbPr connection="Provider=Microsoft.Mashup.OleDb.1;Data Source=$Workbook$;Location=&quot;Log_16-4_nr3 (4)&quot;;Extended Properties=&quot;&quot;" command="SELECT * FROM [Log_16-4_nr3 (4)]"/>
  </connection>
  <connection id="22" xr16:uid="{D4839018-F14D-4F06-89AF-1091A2F7477E}" keepAlive="1" name="Query - Log_16-4_nr4" description="Connection to the 'Log_16-4_nr4' query in the workbook." type="5" refreshedVersion="8" background="1" saveData="1">
    <dbPr connection="Provider=Microsoft.Mashup.OleDb.1;Data Source=$Workbook$;Location=Log_16-4_nr4;Extended Properties=&quot;&quot;" command="SELECT * FROM [Log_16-4_nr4]"/>
  </connection>
  <connection id="23" xr16:uid="{BF12EBD0-1D21-4480-9EC3-7ED726E39FC9}" keepAlive="1" name="Query - Log_16-4_nr4 (2)" description="Connection to the 'Log_16-4_nr4 (2)' query in the workbook." type="5" refreshedVersion="8" background="1" saveData="1">
    <dbPr connection="Provider=Microsoft.Mashup.OleDb.1;Data Source=$Workbook$;Location=&quot;Log_16-4_nr4 (2)&quot;;Extended Properties=&quot;&quot;" command="SELECT * FROM [Log_16-4_nr4 (2)]"/>
  </connection>
  <connection id="24" xr16:uid="{9339A00E-644E-4398-AB8A-562DFB44C7B1}" keepAlive="1" name="Query - Log_16-4_nr4 (3)" description="Connection to the 'Log_16-4_nr4 (3)' query in the workbook." type="5" refreshedVersion="8" background="1" saveData="1">
    <dbPr connection="Provider=Microsoft.Mashup.OleDb.1;Data Source=$Workbook$;Location=&quot;Log_16-4_nr4 (3)&quot;;Extended Properties=&quot;&quot;" command="SELECT * FROM [Log_16-4_nr4 (3)]"/>
  </connection>
  <connection id="25" xr16:uid="{5AA7DBB5-7D8A-4CF2-B955-7DBC23775AFD}" keepAlive="1" name="Query - Log_17-4_nr0" description="Connection to the 'Log_17-4_nr0' query in the workbook." type="5" refreshedVersion="8" background="1" saveData="1">
    <dbPr connection="Provider=Microsoft.Mashup.OleDb.1;Data Source=$Workbook$;Location=Log_17-4_nr0;Extended Properties=&quot;&quot;" command="SELECT * FROM [Log_17-4_nr0]"/>
  </connection>
  <connection id="26" xr16:uid="{8E6C5469-3B43-415C-81CD-4B579531A4F1}" keepAlive="1" name="Query - Log_17-4_nr0 (2)" description="Connection to the 'Log_17-4_nr0 (2)' query in the workbook." type="5" refreshedVersion="8" background="1" saveData="1">
    <dbPr connection="Provider=Microsoft.Mashup.OleDb.1;Data Source=$Workbook$;Location=&quot;Log_17-4_nr0 (2)&quot;;Extended Properties=&quot;&quot;" command="SELECT * FROM [Log_17-4_nr0 (2)]"/>
  </connection>
  <connection id="27" xr16:uid="{2D956B12-522C-486D-B530-6DB88359A112}" keepAlive="1" name="Query - Log_17-4_nr0 (3)" description="Connection to the 'Log_17-4_nr0 (3)' query in the workbook." type="5" refreshedVersion="8" background="1" saveData="1">
    <dbPr connection="Provider=Microsoft.Mashup.OleDb.1;Data Source=$Workbook$;Location=&quot;Log_17-4_nr0 (3)&quot;;Extended Properties=&quot;&quot;" command="SELECT * FROM [Log_17-4_nr0 (3)]"/>
  </connection>
  <connection id="28" xr16:uid="{C2C783A8-BB36-4DE5-AFA3-702523575070}" keepAlive="1" name="Query - Log_17-4_nr1" description="Connection to the 'Log_17-4_nr1' query in the workbook." type="5" refreshedVersion="8" background="1" saveData="1">
    <dbPr connection="Provider=Microsoft.Mashup.OleDb.1;Data Source=$Workbook$;Location=Log_17-4_nr1;Extended Properties=&quot;&quot;" command="SELECT * FROM [Log_17-4_nr1]"/>
  </connection>
  <connection id="29" xr16:uid="{8AFD9417-32B9-4584-A197-87EB9777BA1E}" keepAlive="1" name="Query - Log_17-4_nr1 (2)" description="Connection to the 'Log_17-4_nr1 (2)' query in the workbook." type="5" refreshedVersion="8" background="1" saveData="1">
    <dbPr connection="Provider=Microsoft.Mashup.OleDb.1;Data Source=$Workbook$;Location=&quot;Log_17-4_nr1 (2)&quot;;Extended Properties=&quot;&quot;" command="SELECT * FROM [Log_17-4_nr1 (2)]"/>
  </connection>
  <connection id="30" xr16:uid="{9D5B487D-8713-4858-B19E-42714DFCEBE0}" keepAlive="1" name="Query - Log_17-4_nr2" description="Connection to the 'Log_17-4_nr2' query in the workbook." type="5" refreshedVersion="8" background="1" saveData="1">
    <dbPr connection="Provider=Microsoft.Mashup.OleDb.1;Data Source=$Workbook$;Location=Log_17-4_nr2;Extended Properties=&quot;&quot;" command="SELECT * FROM [Log_17-4_nr2]"/>
  </connection>
  <connection id="31" xr16:uid="{FD768278-5AB3-4FD8-84AE-B3255B0E5E7A}" keepAlive="1" name="Query - Log_17-4_nr2 (2)" description="Connection to the 'Log_17-4_nr2 (2)' query in the workbook." type="5" refreshedVersion="8" background="1" saveData="1">
    <dbPr connection="Provider=Microsoft.Mashup.OleDb.1;Data Source=$Workbook$;Location=&quot;Log_17-4_nr2 (2)&quot;;Extended Properties=&quot;&quot;" command="SELECT * FROM [Log_17-4_nr2 (2)]"/>
  </connection>
  <connection id="32" xr16:uid="{0DFE6B71-58BF-4117-AC1E-FAA3A6ED78D9}" keepAlive="1" name="Query - Log_17-4_nr3" description="Connection to the 'Log_17-4_nr3' query in the workbook." type="5" refreshedVersion="8" background="1" saveData="1">
    <dbPr connection="Provider=Microsoft.Mashup.OleDb.1;Data Source=$Workbook$;Location=Log_17-4_nr3;Extended Properties=&quot;&quot;" command="SELECT * FROM [Log_17-4_nr3]"/>
  </connection>
  <connection id="33" xr16:uid="{3022816A-0A44-424A-8C31-965F72E1F2BD}" keepAlive="1" name="Query - Log_17-4_nr3 (2)" description="Connection to the 'Log_17-4_nr3 (2)' query in the workbook." type="5" refreshedVersion="8" background="1" saveData="1">
    <dbPr connection="Provider=Microsoft.Mashup.OleDb.1;Data Source=$Workbook$;Location=&quot;Log_17-4_nr3 (2)&quot;;Extended Properties=&quot;&quot;" command="SELECT * FROM [Log_17-4_nr3 (2)]"/>
  </connection>
  <connection id="34" xr16:uid="{3192472D-9BF7-40D0-A512-A93EB7B1B89F}" keepAlive="1" name="Query - Log_17-4_nr4" description="Connection to the 'Log_17-4_nr4' query in the workbook." type="5" refreshedVersion="0" background="1">
    <dbPr connection="Provider=Microsoft.Mashup.OleDb.1;Data Source=$Workbook$;Location=Log_17-4_nr4;Extended Properties=&quot;&quot;" command="SELECT * FROM [Log_17-4_nr4]"/>
  </connection>
  <connection id="35" xr16:uid="{C575303C-0F70-48ED-AE0D-E88414249FC2}" keepAlive="1" name="Query - Log_17-4_nr4 (2)" description="Connection to the 'Log_17-4_nr4 (2)' query in the workbook." type="5" refreshedVersion="8" background="1" saveData="1">
    <dbPr connection="Provider=Microsoft.Mashup.OleDb.1;Data Source=$Workbook$;Location=&quot;Log_17-4_nr4 (2)&quot;;Extended Properties=&quot;&quot;" command="SELECT * FROM [Log_17-4_nr4 (2)]"/>
  </connection>
  <connection id="36" xr16:uid="{E0F889F6-5BA5-48F3-B0FB-F707CA875FB2}" keepAlive="1" name="Query - Log_17-4_nr4 (3)" description="Connection to the 'Log_17-4_nr4 (3)' query in the workbook." type="5" refreshedVersion="8" background="1" saveData="1">
    <dbPr connection="Provider=Microsoft.Mashup.OleDb.1;Data Source=$Workbook$;Location=&quot;Log_17-4_nr4 (3)&quot;;Extended Properties=&quot;&quot;" command="SELECT * FROM [Log_17-4_nr4 (3)]"/>
  </connection>
</connections>
</file>

<file path=xl/sharedStrings.xml><?xml version="1.0" encoding="utf-8"?>
<sst xmlns="http://schemas.openxmlformats.org/spreadsheetml/2006/main" count="2506" uniqueCount="1212">
  <si>
    <t xml:space="preserve">Generation </t>
  </si>
  <si>
    <t xml:space="preserve"> Total points </t>
  </si>
  <si>
    <t xml:space="preserve"> Points from boxes </t>
  </si>
  <si>
    <t xml:space="preserve"> Points from kills </t>
  </si>
  <si>
    <t xml:space="preserve"> Steps </t>
  </si>
  <si>
    <t xml:space="preserve"> Ray radius </t>
  </si>
  <si>
    <t xml:space="preserve"> Sight </t>
  </si>
  <si>
    <t xml:space="preserve"> moving speed </t>
  </si>
  <si>
    <t xml:space="preserve"> Random direction </t>
  </si>
  <si>
    <t xml:space="preserve"> Enemy weight </t>
  </si>
  <si>
    <t xml:space="preserve"> Enemy distance factor </t>
  </si>
  <si>
    <t xml:space="preserve"> Bullet weight </t>
  </si>
  <si>
    <t xml:space="preserve"> Bullet distance factor </t>
  </si>
  <si>
    <t xml:space="preserve"> Box weight </t>
  </si>
  <si>
    <t xml:space="preserve"> Box distance factor </t>
  </si>
  <si>
    <t xml:space="preserve"> projectile Speed </t>
  </si>
  <si>
    <t xml:space="preserve"> Fire rate per minute </t>
  </si>
  <si>
    <t xml:space="preserve"> (-3,73, 1,00) </t>
  </si>
  <si>
    <t xml:space="preserve"> (-1,00, 1,00) </t>
  </si>
  <si>
    <t xml:space="preserve"> (-1,00, 4,06) </t>
  </si>
  <si>
    <t xml:space="preserve"> (-2,80, -0,97) </t>
  </si>
  <si>
    <t xml:space="preserve"> (-4,26, 1,00) </t>
  </si>
  <si>
    <t xml:space="preserve"> (-3,53, -2,93) </t>
  </si>
  <si>
    <t xml:space="preserve"> (-8,93, -2,93) </t>
  </si>
  <si>
    <t xml:space="preserve"> (-8,93, -0,97) </t>
  </si>
  <si>
    <t xml:space="preserve"> (-10,73, -2,93) </t>
  </si>
  <si>
    <t xml:space="preserve"> (-7,20, -0,97) </t>
  </si>
  <si>
    <t xml:space="preserve"> (-7,88, -2,93) </t>
  </si>
  <si>
    <t xml:space="preserve"> (-11,01, -5,76) </t>
  </si>
  <si>
    <t xml:space="preserve"> (-11,74, -5,95) </t>
  </si>
  <si>
    <t xml:space="preserve"> (-7,56, -5,95) </t>
  </si>
  <si>
    <t xml:space="preserve"> (-6,24, -2,87) </t>
  </si>
  <si>
    <t xml:space="preserve"> (-5,83, -5,95) </t>
  </si>
  <si>
    <t xml:space="preserve"> (-7,56, -2,89) </t>
  </si>
  <si>
    <t xml:space="preserve"> (-5,83, -7,91) </t>
  </si>
  <si>
    <t xml:space="preserve"> (-5,89, -9,88) </t>
  </si>
  <si>
    <t xml:space="preserve"> (-5,83, -9,88) </t>
  </si>
  <si>
    <t xml:space="preserve"> (-2,86, -9,69) </t>
  </si>
  <si>
    <t xml:space="preserve"> (-6,56, -9,88) </t>
  </si>
  <si>
    <t xml:space="preserve"> (-2,79, -6,80) </t>
  </si>
  <si>
    <t xml:space="preserve"> (-4,45, -8,78) </t>
  </si>
  <si>
    <t xml:space="preserve"> (-2,79, -3,75) </t>
  </si>
  <si>
    <t xml:space="preserve"> (-2,79, -8,77) </t>
  </si>
  <si>
    <t xml:space="preserve"> (-2,79, -5,71) </t>
  </si>
  <si>
    <t xml:space="preserve"> (-3,52, -2,65) </t>
  </si>
  <si>
    <t xml:space="preserve"> (-5,18, -7,69) </t>
  </si>
  <si>
    <t xml:space="preserve"> (-7,71, -7,69) </t>
  </si>
  <si>
    <t xml:space="preserve"> (-6,98, -7,69) </t>
  </si>
  <si>
    <t xml:space="preserve"> (-8,65, -11,63) </t>
  </si>
  <si>
    <t xml:space="preserve"> (-7,71, -9,65) </t>
  </si>
  <si>
    <t xml:space="preserve"> (-3,94, -6,58) </t>
  </si>
  <si>
    <t xml:space="preserve"> (-5,40, -0,97) </t>
  </si>
  <si>
    <t xml:space="preserve"> (-5,40, 1,97) </t>
  </si>
  <si>
    <t xml:space="preserve"> (-6,81, -3,99) </t>
  </si>
  <si>
    <t xml:space="preserve"> (-7,20, -2,94) </t>
  </si>
  <si>
    <t xml:space="preserve"> (-9,73, -2,94) </t>
  </si>
  <si>
    <t xml:space="preserve"> (-11,53, -2,94) </t>
  </si>
  <si>
    <t xml:space="preserve"> (-14,40, -2,94) </t>
  </si>
  <si>
    <t xml:space="preserve"> (-12,60, 0,12) </t>
  </si>
  <si>
    <t xml:space="preserve"> (-16,20, -2,94) </t>
  </si>
  <si>
    <t xml:space="preserve"> (-15,13, -2,94) </t>
  </si>
  <si>
    <t xml:space="preserve"> (-15,86, -2,94) </t>
  </si>
  <si>
    <t xml:space="preserve"> (-16,59, -2,94) </t>
  </si>
  <si>
    <t xml:space="preserve"> (-14,13, -2,94) </t>
  </si>
  <si>
    <t xml:space="preserve"> (-16,59, -2,75) </t>
  </si>
  <si>
    <t xml:space="preserve"> (-14,86, -2,75) </t>
  </si>
  <si>
    <t xml:space="preserve"> (-16,72, -2,75) </t>
  </si>
  <si>
    <t xml:space="preserve"> (-17,45, -2,75) </t>
  </si>
  <si>
    <t xml:space="preserve"> (-14,86, -4,72) </t>
  </si>
  <si>
    <t xml:space="preserve"> (-13,13, -2,75) </t>
  </si>
  <si>
    <t xml:space="preserve"> (-11,41, -2,75) </t>
  </si>
  <si>
    <t xml:space="preserve"> (-11,41, 0,20) </t>
  </si>
  <si>
    <t xml:space="preserve"> (-11,41, 0,38) </t>
  </si>
  <si>
    <t xml:space="preserve"> (-11,41, 0,31) </t>
  </si>
  <si>
    <t xml:space="preserve"> (-11,41, 3,37) </t>
  </si>
  <si>
    <t xml:space="preserve"> (-9,68, 1,40) </t>
  </si>
  <si>
    <t xml:space="preserve"> (-11,41, 1,40) </t>
  </si>
  <si>
    <t xml:space="preserve"> (-12,14, 1,40) </t>
  </si>
  <si>
    <t xml:space="preserve"> (-8,68, 1,40) </t>
  </si>
  <si>
    <t xml:space="preserve"> (-4,46, 1,00) </t>
  </si>
  <si>
    <t xml:space="preserve"> (-3,73, 4,06) </t>
  </si>
  <si>
    <t xml:space="preserve"> (-5,40, -4,27) </t>
  </si>
  <si>
    <t xml:space="preserve"> (-5,40, -4,91) </t>
  </si>
  <si>
    <t xml:space="preserve"> (-7,20, -4,27) </t>
  </si>
  <si>
    <t xml:space="preserve"> (-6,07, -4,27) </t>
  </si>
  <si>
    <t xml:space="preserve"> (-6,81, -9,89) </t>
  </si>
  <si>
    <t xml:space="preserve"> (-7,74, -6,24) </t>
  </si>
  <si>
    <t xml:space="preserve"> (-9,54, -6,24) </t>
  </si>
  <si>
    <t xml:space="preserve"> (-8,27, -7,92) </t>
  </si>
  <si>
    <t xml:space="preserve"> (-6,61, -6,24) </t>
  </si>
  <si>
    <t xml:space="preserve"> (-6,61, -5,92) </t>
  </si>
  <si>
    <t xml:space="preserve"> (-8,28, -7,89) </t>
  </si>
  <si>
    <t xml:space="preserve"> (-4,88, -7,88) </t>
  </si>
  <si>
    <t xml:space="preserve"> (-7,96, -10,91) </t>
  </si>
  <si>
    <t xml:space="preserve"> (-6,55, -7,89) </t>
  </si>
  <si>
    <t xml:space="preserve"> (-9,88, -11,84) </t>
  </si>
  <si>
    <t xml:space="preserve"> (-9,88, -13,80) </t>
  </si>
  <si>
    <t xml:space="preserve"> (-11,55, -15,78) </t>
  </si>
  <si>
    <t xml:space="preserve"> (-11,97, -15,78) </t>
  </si>
  <si>
    <t xml:space="preserve"> (-12,70, -15,46) </t>
  </si>
  <si>
    <t xml:space="preserve"> (-10,65, -17,75) </t>
  </si>
  <si>
    <t xml:space="preserve"> (-10,65, -14,40) </t>
  </si>
  <si>
    <t xml:space="preserve"> (-10,65, -14,08) </t>
  </si>
  <si>
    <t xml:space="preserve"> (-12,06, -17,42) </t>
  </si>
  <si>
    <t xml:space="preserve"> (-14,59, -17,42) </t>
  </si>
  <si>
    <t xml:space="preserve"> (-12,78, -17,42) </t>
  </si>
  <si>
    <t xml:space="preserve"> (-13,46, -17,09) </t>
  </si>
  <si>
    <t xml:space="preserve"> (-13,46, -19,06) </t>
  </si>
  <si>
    <t xml:space="preserve"> (-15,26, -18,74) </t>
  </si>
  <si>
    <t xml:space="preserve"> (-13,46, -18,42) </t>
  </si>
  <si>
    <t xml:space="preserve"> (-13,46, -21,03) </t>
  </si>
  <si>
    <t xml:space="preserve"> (-12,16, -21,03) </t>
  </si>
  <si>
    <t xml:space="preserve"> (-16,92, -21,03) </t>
  </si>
  <si>
    <t xml:space="preserve"> (-3,73, -0,97) </t>
  </si>
  <si>
    <t xml:space="preserve"> (-5,19, 1,00) </t>
  </si>
  <si>
    <t xml:space="preserve"> (-4,46, -2,29) </t>
  </si>
  <si>
    <t xml:space="preserve"> (-4,46, -4,26) </t>
  </si>
  <si>
    <t xml:space="preserve"> (-5,19, -4,26) </t>
  </si>
  <si>
    <t xml:space="preserve"> (-6,13, -6,23) </t>
  </si>
  <si>
    <t xml:space="preserve"> (-6,60, -7,27) </t>
  </si>
  <si>
    <t xml:space="preserve"> (-6,13, -6,04) </t>
  </si>
  <si>
    <t xml:space="preserve"> (-6,13, -8,01) </t>
  </si>
  <si>
    <t xml:space="preserve"> (-6,13, -2,98) </t>
  </si>
  <si>
    <t xml:space="preserve"> (-7,93, -9,98) </t>
  </si>
  <si>
    <t xml:space="preserve"> (-6,13, -6,28) </t>
  </si>
  <si>
    <t xml:space="preserve"> (-7,93, -8,24) </t>
  </si>
  <si>
    <t xml:space="preserve"> (-9,34, -13,23) </t>
  </si>
  <si>
    <t xml:space="preserve"> (-8,66, -8,24) </t>
  </si>
  <si>
    <t xml:space="preserve"> (-9,60, -10,22) </t>
  </si>
  <si>
    <t xml:space="preserve"> (-12,67, -15,20) </t>
  </si>
  <si>
    <t xml:space="preserve"> (-11,33, -12,19) </t>
  </si>
  <si>
    <t xml:space="preserve"> (-15,75, -20,19) </t>
  </si>
  <si>
    <t xml:space="preserve"> (-14,08, -17,90) </t>
  </si>
  <si>
    <t xml:space="preserve"> (-14,08, -19,87) </t>
  </si>
  <si>
    <t xml:space="preserve"> (-14,08, -17,24) </t>
  </si>
  <si>
    <t xml:space="preserve"> (-14,08, -22,15) </t>
  </si>
  <si>
    <t xml:space="preserve"> (-15,49, -23,20) </t>
  </si>
  <si>
    <t xml:space="preserve"> (-17,15, -25,17) </t>
  </si>
  <si>
    <t xml:space="preserve"> (-18,56, -28,19) </t>
  </si>
  <si>
    <t xml:space="preserve"> (-17,43, -28,19) </t>
  </si>
  <si>
    <t xml:space="preserve"> (-20,23, -29,84) </t>
  </si>
  <si>
    <t xml:space="preserve"> (-18,56, -27,55) </t>
  </si>
  <si>
    <t xml:space="preserve"> (-20,23, -29,52) </t>
  </si>
  <si>
    <t xml:space="preserve"> (-20,23, -31,81) </t>
  </si>
  <si>
    <t xml:space="preserve"> (-20,23, -31,49) </t>
  </si>
  <si>
    <t xml:space="preserve"> (-20,23, -31,17) </t>
  </si>
  <si>
    <t xml:space="preserve"> (-21,89, -33,14) </t>
  </si>
  <si>
    <t xml:space="preserve"> (-1,73, 4,18) </t>
  </si>
  <si>
    <t xml:space="preserve"> (-3,53, 4,18) </t>
  </si>
  <si>
    <t xml:space="preserve"> (-5,33, 4,18) </t>
  </si>
  <si>
    <t xml:space="preserve"> (-5,33, 7,24) </t>
  </si>
  <si>
    <t xml:space="preserve"> (-7,13, 7,24) </t>
  </si>
  <si>
    <t xml:space="preserve"> (-8,93, 7,24) </t>
  </si>
  <si>
    <t xml:space="preserve"> (-8,93, 10,29) </t>
  </si>
  <si>
    <t xml:space="preserve"> (-10,00, 10,29) </t>
  </si>
  <si>
    <t xml:space="preserve"> (-10,00, 10,48) </t>
  </si>
  <si>
    <t xml:space="preserve"> (-7,77, 10,29) </t>
  </si>
  <si>
    <t xml:space="preserve"> (-8,84, 10,48) </t>
  </si>
  <si>
    <t xml:space="preserve"> (-8,84, 11,28) </t>
  </si>
  <si>
    <t xml:space="preserve"> (-8,84, 8,33) </t>
  </si>
  <si>
    <t xml:space="preserve"> (-10,25, 5,31) </t>
  </si>
  <si>
    <t xml:space="preserve"> (-10,97, 5,31) </t>
  </si>
  <si>
    <t xml:space="preserve"> (-10,25, 8,26) </t>
  </si>
  <si>
    <t xml:space="preserve"> (-10,97, 8,26) </t>
  </si>
  <si>
    <t xml:space="preserve"> (-12,38, 5,25) </t>
  </si>
  <si>
    <t xml:space="preserve"> (-11,65, 5,25) </t>
  </si>
  <si>
    <t xml:space="preserve"> (-13,06, 2,23) </t>
  </si>
  <si>
    <t xml:space="preserve"> (-11,33, 2,23) </t>
  </si>
  <si>
    <t xml:space="preserve"> (-15,20, -0,78) </t>
  </si>
  <si>
    <t xml:space="preserve"> (-14,47, -0,78) </t>
  </si>
  <si>
    <t xml:space="preserve"> (-14,47, -2,75) </t>
  </si>
  <si>
    <t xml:space="preserve"> (-9,70, 0,33) </t>
  </si>
  <si>
    <t xml:space="preserve"> (-14,54, -2,75) </t>
  </si>
  <si>
    <t xml:space="preserve"> (-11,01, -2,75) </t>
  </si>
  <si>
    <t xml:space="preserve"> (-12,74, -2,75) </t>
  </si>
  <si>
    <t xml:space="preserve"> (-11,74, -2,75) </t>
  </si>
  <si>
    <t xml:space="preserve"> (-7,97, 0,33) </t>
  </si>
  <si>
    <t xml:space="preserve"> (-9,77, 0,33) </t>
  </si>
  <si>
    <t xml:space="preserve"> (-6,34, 0,39) </t>
  </si>
  <si>
    <t xml:space="preserve"> (-11,18, -2,69) </t>
  </si>
  <si>
    <t xml:space="preserve"> (-12,85, -4,66) </t>
  </si>
  <si>
    <t xml:space="preserve"> (-14,65, -6,63) </t>
  </si>
  <si>
    <t xml:space="preserve"> (-13,58, -8,59) </t>
  </si>
  <si>
    <t xml:space="preserve"> (-12,85, -8,59) </t>
  </si>
  <si>
    <t xml:space="preserve"> (-15,24, -10,57) </t>
  </si>
  <si>
    <t xml:space="preserve"> (-3,53, 1,00) </t>
  </si>
  <si>
    <t xml:space="preserve"> (-0,60, 1,00) </t>
  </si>
  <si>
    <t xml:space="preserve"> (0,06, 1,00) </t>
  </si>
  <si>
    <t xml:space="preserve"> (0,06, 4,14) </t>
  </si>
  <si>
    <t xml:space="preserve"> (-2,33, 1,97) </t>
  </si>
  <si>
    <t xml:space="preserve"> (-1,60, 5,03) </t>
  </si>
  <si>
    <t xml:space="preserve"> (-1,60, 0,01) </t>
  </si>
  <si>
    <t xml:space="preserve"> (-1,60, -3,93) </t>
  </si>
  <si>
    <t xml:space="preserve"> (-3,01, -4,97) </t>
  </si>
  <si>
    <t xml:space="preserve"> (-3,01, -6,94) </t>
  </si>
  <si>
    <t xml:space="preserve"> (-4,68, -8,91) </t>
  </si>
  <si>
    <t xml:space="preserve"> (-3,01, -5,85) </t>
  </si>
  <si>
    <t xml:space="preserve"> (-3,01, -7,82) </t>
  </si>
  <si>
    <t xml:space="preserve"> (-6,48, -8,91) </t>
  </si>
  <si>
    <t xml:space="preserve"> (-5,41, -8,91) </t>
  </si>
  <si>
    <t xml:space="preserve"> (-4,68, -2,80) </t>
  </si>
  <si>
    <t xml:space="preserve"> (-6,34, -9,79) </t>
  </si>
  <si>
    <t xml:space="preserve"> (-1,73, 1,12) </t>
  </si>
  <si>
    <t xml:space="preserve"> (-5,16, 10,31) </t>
  </si>
  <si>
    <t xml:space="preserve"> (-4,03, 10,31) </t>
  </si>
  <si>
    <t xml:space="preserve"> (-1,18, 10,31) </t>
  </si>
  <si>
    <t xml:space="preserve"> (-2,90, 13,26) </t>
  </si>
  <si>
    <t xml:space="preserve"> (-1,18, 8,35) </t>
  </si>
  <si>
    <t xml:space="preserve"> (1,79, 8,35) </t>
  </si>
  <si>
    <t xml:space="preserve"> (-1,18, 6,38) </t>
  </si>
  <si>
    <t xml:space="preserve"> (-2,32, 6,38) </t>
  </si>
  <si>
    <t xml:space="preserve"> (-1,60, 6,38) </t>
  </si>
  <si>
    <t xml:space="preserve"> (-1,60, 9,44) </t>
  </si>
  <si>
    <t xml:space="preserve"> (-1,73, 4,06) </t>
  </si>
  <si>
    <t xml:space="preserve"> (-3,53, 4,06) </t>
  </si>
  <si>
    <t xml:space="preserve"> (-5,33, 4,06) </t>
  </si>
  <si>
    <t xml:space="preserve"> (-7,13, 4,06) </t>
  </si>
  <si>
    <t xml:space="preserve"> (-6,06, 4,06) </t>
  </si>
  <si>
    <t xml:space="preserve"> (-7,86, 4,25) </t>
  </si>
  <si>
    <t xml:space="preserve"> (-8,59, 7,12) </t>
  </si>
  <si>
    <t xml:space="preserve"> (-8,59, 5,15) </t>
  </si>
  <si>
    <t xml:space="preserve"> (-7,86, 5,34) </t>
  </si>
  <si>
    <t xml:space="preserve"> (-8,59, 8,21) </t>
  </si>
  <si>
    <t xml:space="preserve"> (-8,59, 6,24) </t>
  </si>
  <si>
    <t xml:space="preserve"> (-8,59, 2,95) </t>
  </si>
  <si>
    <t xml:space="preserve"> (-9,32, 6,24) </t>
  </si>
  <si>
    <t xml:space="preserve"> (-9,32, 2,95) </t>
  </si>
  <si>
    <t xml:space="preserve"> (-10,05, 6,24) </t>
  </si>
  <si>
    <t xml:space="preserve"> (-11,12, 2,95) </t>
  </si>
  <si>
    <t xml:space="preserve"> (-12,65, -1,00) </t>
  </si>
  <si>
    <t xml:space="preserve"> (-11,71, 0,98) </t>
  </si>
  <si>
    <t xml:space="preserve"> (-12,65, -0,81) </t>
  </si>
  <si>
    <t xml:space="preserve"> (-14,32, -2,97) </t>
  </si>
  <si>
    <t xml:space="preserve"> (-7,37, 2,08) </t>
  </si>
  <si>
    <t xml:space="preserve"> (-6,01, -2,29) </t>
  </si>
  <si>
    <t xml:space="preserve"> (-6,26, 1,00) </t>
  </si>
  <si>
    <t xml:space="preserve"> (-6,26, 4,06) </t>
  </si>
  <si>
    <t xml:space="preserve"> (-6,26, 7,12) </t>
  </si>
  <si>
    <t xml:space="preserve"> (-8,06, 7,12) </t>
  </si>
  <si>
    <t xml:space="preserve"> (-9,86, 7,12) </t>
  </si>
  <si>
    <t xml:space="preserve"> (-12,74, 7,12) </t>
  </si>
  <si>
    <t xml:space="preserve"> (-9,70, 10,19) </t>
  </si>
  <si>
    <t xml:space="preserve"> (-11,01, 10,17) </t>
  </si>
  <si>
    <t xml:space="preserve"> (-12,81, 13,23) </t>
  </si>
  <si>
    <t xml:space="preserve"> (-9,28, 13,23) </t>
  </si>
  <si>
    <t xml:space="preserve"> (-9,28, 11,27) </t>
  </si>
  <si>
    <t xml:space="preserve"> (-6,31, 11,27) </t>
  </si>
  <si>
    <t xml:space="preserve"> (-9,28, 7,97) </t>
  </si>
  <si>
    <t xml:space="preserve"> (-1,73, 1,00) </t>
  </si>
  <si>
    <t xml:space="preserve"> (-2,46, 4,06) </t>
  </si>
  <si>
    <t xml:space="preserve"> (-3,40, 2,09) </t>
  </si>
  <si>
    <t xml:space="preserve"> (-4,13, 2,09) </t>
  </si>
  <si>
    <t xml:space="preserve"> (-4,13, 0,12) </t>
  </si>
  <si>
    <t xml:space="preserve"> (-5,79, 0,11) </t>
  </si>
  <si>
    <t xml:space="preserve"> (-6,52, 0,11) </t>
  </si>
  <si>
    <t xml:space="preserve"> (-4,66, 0,11) </t>
  </si>
  <si>
    <t xml:space="preserve"> (-8,00, -3,83) </t>
  </si>
  <si>
    <t xml:space="preserve"> (-8,41, -3,83) </t>
  </si>
  <si>
    <t xml:space="preserve"> (-10,08, -5,81) </t>
  </si>
  <si>
    <t xml:space="preserve"> (-8,41, -7,13) </t>
  </si>
  <si>
    <t xml:space="preserve"> (-10,15, -9,10) </t>
  </si>
  <si>
    <t xml:space="preserve"> (-6,69, -7,13) </t>
  </si>
  <si>
    <t xml:space="preserve"> (-8,41, -10,42) </t>
  </si>
  <si>
    <t xml:space="preserve"> (-4,60, 1,98) </t>
  </si>
  <si>
    <t xml:space="preserve"> (-5,33, 1,98) </t>
  </si>
  <si>
    <t xml:space="preserve"> (-6,79, 5,27) </t>
  </si>
  <si>
    <t xml:space="preserve"> (-8,59, 5,27) </t>
  </si>
  <si>
    <t xml:space="preserve"> (-9,32, 5,27) </t>
  </si>
  <si>
    <t xml:space="preserve"> (-8,59, 3,30) </t>
  </si>
  <si>
    <t xml:space="preserve"> (-6,86, 8,33) </t>
  </si>
  <si>
    <t xml:space="preserve"> (-7,59, 8,33) </t>
  </si>
  <si>
    <t xml:space="preserve"> (-7,59, 6,36) </t>
  </si>
  <si>
    <t xml:space="preserve"> (-7,59, 5,04) </t>
  </si>
  <si>
    <t xml:space="preserve"> (-5,86, 5,22) </t>
  </si>
  <si>
    <t xml:space="preserve"> (-4,55, 8,30) </t>
  </si>
  <si>
    <t xml:space="preserve"> (-4,55, 6,33) </t>
  </si>
  <si>
    <t xml:space="preserve"> (-2,82, 8,30) </t>
  </si>
  <si>
    <t xml:space="preserve"> (-5,96, 5,29) </t>
  </si>
  <si>
    <t xml:space="preserve"> (-3,34, 8,36) </t>
  </si>
  <si>
    <t xml:space="preserve"> (-2,82, 6,33) </t>
  </si>
  <si>
    <t xml:space="preserve"> (-1,09, 11,25) </t>
  </si>
  <si>
    <t xml:space="preserve"> (-1,09, 8,30) </t>
  </si>
  <si>
    <t xml:space="preserve"> (-1,09, 14,31) </t>
  </si>
  <si>
    <t xml:space="preserve"> (-1,09, 14,68) </t>
  </si>
  <si>
    <t xml:space="preserve"> (-1,09, 12,72) </t>
  </si>
  <si>
    <t xml:space="preserve"> (1,87, 10,56) </t>
  </si>
  <si>
    <t xml:space="preserve"> (0,21, 10,56) </t>
  </si>
  <si>
    <t xml:space="preserve"> (3,11, 15,61) </t>
  </si>
  <si>
    <t xml:space="preserve"> (1,93, 13,61) </t>
  </si>
  <si>
    <t xml:space="preserve"> (0,21, 13,61) </t>
  </si>
  <si>
    <t xml:space="preserve"> (0,21, 11,65) </t>
  </si>
  <si>
    <t xml:space="preserve"> (-1,60, 11,65) </t>
  </si>
  <si>
    <t xml:space="preserve"> (0,14, 11,65) </t>
  </si>
  <si>
    <t xml:space="preserve"> (-2,32, 11,65) </t>
  </si>
  <si>
    <t xml:space="preserve"> (-3,40, 11,65) </t>
  </si>
  <si>
    <t xml:space="preserve"> (1,45, 14,72) </t>
  </si>
  <si>
    <t xml:space="preserve"> (1,45, 15,82) </t>
  </si>
  <si>
    <t xml:space="preserve"> (1,45, 20,84) </t>
  </si>
  <si>
    <t xml:space="preserve"> (2,82, 21,94) </t>
  </si>
  <si>
    <t xml:space="preserve"> (-2,02, 18,87) </t>
  </si>
  <si>
    <t xml:space="preserve"> (-0,95, 18,87) </t>
  </si>
  <si>
    <t xml:space="preserve"> (-0,22, 18,87) </t>
  </si>
  <si>
    <t xml:space="preserve"> (-2,02, 21,93) </t>
  </si>
  <si>
    <t xml:space="preserve"> (-0,22, 21,93) </t>
  </si>
  <si>
    <t xml:space="preserve"> (1,51, 21,93) </t>
  </si>
  <si>
    <t xml:space="preserve"> (-0,95, 21,93) </t>
  </si>
  <si>
    <t xml:space="preserve"> (-2,75, 21,93) </t>
  </si>
  <si>
    <t xml:space="preserve"> (0,29, 25,00) </t>
  </si>
  <si>
    <t xml:space="preserve"> (2,39, 26,11) </t>
  </si>
  <si>
    <t xml:space="preserve"> (2,39, 24,14) </t>
  </si>
  <si>
    <t xml:space="preserve"> (-0,65, 21,06) </t>
  </si>
  <si>
    <t xml:space="preserve"> (1,08, 21,06) </t>
  </si>
  <si>
    <t xml:space="preserve"> (-2,31, 19,09) </t>
  </si>
  <si>
    <t xml:space="preserve"> (-0,65, 24,44) </t>
  </si>
  <si>
    <t xml:space="preserve"> (-0,65, 24,12) </t>
  </si>
  <si>
    <t xml:space="preserve"> (2,39, 30,15) </t>
  </si>
  <si>
    <t xml:space="preserve"> (0,13, 1,00) </t>
  </si>
  <si>
    <t xml:space="preserve"> (-1,00, -5,58) </t>
  </si>
  <si>
    <t xml:space="preserve"> (-1,00, -2,29) </t>
  </si>
  <si>
    <t xml:space="preserve"> (-1,73, -2,29) </t>
  </si>
  <si>
    <t xml:space="preserve"> (-1,73, -1,97) </t>
  </si>
  <si>
    <t xml:space="preserve"> (-0,60, -1,97) </t>
  </si>
  <si>
    <t xml:space="preserve"> (-0,60, -3,94) </t>
  </si>
  <si>
    <t xml:space="preserve"> (-1,14, -3,94) </t>
  </si>
  <si>
    <t xml:space="preserve"> (0,53, -1,97) </t>
  </si>
  <si>
    <t xml:space="preserve"> (-2,94, -3,94) </t>
  </si>
  <si>
    <t xml:space="preserve"> (-2,80, -5,63) </t>
  </si>
  <si>
    <t xml:space="preserve"> (-1,14, -5,91) </t>
  </si>
  <si>
    <t xml:space="preserve"> (0,05, -7,88) </t>
  </si>
  <si>
    <t xml:space="preserve"> (-2,81, -9,85) </t>
  </si>
  <si>
    <t xml:space="preserve"> (-3,22, -9,85) </t>
  </si>
  <si>
    <t xml:space="preserve"> (-3,64, -9,85) </t>
  </si>
  <si>
    <t xml:space="preserve"> (-1,50, -11,53) </t>
  </si>
  <si>
    <t xml:space="preserve"> (-5,44, -9,85) </t>
  </si>
  <si>
    <t xml:space="preserve"> (-7,78, -11,82) </t>
  </si>
  <si>
    <t xml:space="preserve"> (-7,64, -13,51) </t>
  </si>
  <si>
    <t xml:space="preserve"> (-6,51, -13,51) </t>
  </si>
  <si>
    <t xml:space="preserve"> (-6,27, -12,40) </t>
  </si>
  <si>
    <t xml:space="preserve"> (-8,07, -12,40) </t>
  </si>
  <si>
    <t xml:space="preserve"> (-8,13, -12,08) </t>
  </si>
  <si>
    <t xml:space="preserve"> (-9,79, -14,09) </t>
  </si>
  <si>
    <t xml:space="preserve"> (-8,13, -11,12) </t>
  </si>
  <si>
    <t xml:space="preserve"> (-9,79, -13,76) </t>
  </si>
  <si>
    <t xml:space="preserve"> (-10,52, -14,09) </t>
  </si>
  <si>
    <t xml:space="preserve"> (-8,67, -13,76) </t>
  </si>
  <si>
    <t xml:space="preserve"> (-6,82, -13,44) </t>
  </si>
  <si>
    <t xml:space="preserve"> (-8,67, -13,12) </t>
  </si>
  <si>
    <t xml:space="preserve"> (-6,82, -12,80) </t>
  </si>
  <si>
    <t xml:space="preserve"> (-10,34, -14,46) </t>
  </si>
  <si>
    <t xml:space="preserve"> (-10,34, -14,14) </t>
  </si>
  <si>
    <t xml:space="preserve"> (-9,10, -11,06) </t>
  </si>
  <si>
    <t xml:space="preserve"> (-4,33, -11,06) </t>
  </si>
  <si>
    <t xml:space="preserve"> (-6,06, -7,98) </t>
  </si>
  <si>
    <t xml:space="preserve"> (-9,10, -7,79) </t>
  </si>
  <si>
    <t xml:space="preserve"> (-10,76, -9,79) </t>
  </si>
  <si>
    <t xml:space="preserve"> (-10,76, -9,47) </t>
  </si>
  <si>
    <t xml:space="preserve"> (-9,83, -4,84) </t>
  </si>
  <si>
    <t xml:space="preserve"> (-10,76, -6,82) </t>
  </si>
  <si>
    <t xml:space="preserve"> (-9,64, -6,82) </t>
  </si>
  <si>
    <t xml:space="preserve"> (-10,05, -6,82) </t>
  </si>
  <si>
    <t xml:space="preserve"> (-10,37, -6,82) </t>
  </si>
  <si>
    <t xml:space="preserve"> (-11,29, -8,18) </t>
  </si>
  <si>
    <t xml:space="preserve"> (-10,37, -6,50) </t>
  </si>
  <si>
    <t xml:space="preserve"> (-10,37, -8,46) </t>
  </si>
  <si>
    <t xml:space="preserve"> (-3,73, -4,26) </t>
  </si>
  <si>
    <t xml:space="preserve"> (-2,61, -4,26) </t>
  </si>
  <si>
    <t xml:space="preserve"> (-3,73, -7,55) </t>
  </si>
  <si>
    <t xml:space="preserve"> (-5,53, -7,55) </t>
  </si>
  <si>
    <t xml:space="preserve"> (-5,40, -6,58) </t>
  </si>
  <si>
    <t xml:space="preserve"> (-5,40, -8,88) </t>
  </si>
  <si>
    <t xml:space="preserve"> (-5,47, -9,20) </t>
  </si>
  <si>
    <t xml:space="preserve"> (-5,47, -8,56) </t>
  </si>
  <si>
    <t xml:space="preserve"> (-5,47, -8,24) </t>
  </si>
  <si>
    <t xml:space="preserve"> (-8,93, -10,21) </t>
  </si>
  <si>
    <t xml:space="preserve"> (-7,27, -7,92) </t>
  </si>
  <si>
    <t xml:space="preserve"> (-6,03, -4,84) </t>
  </si>
  <si>
    <t xml:space="preserve"> (-6,62, -6,82) </t>
  </si>
  <si>
    <t xml:space="preserve"> (-5,89, -6,82) </t>
  </si>
  <si>
    <t xml:space="preserve"> (-4,59, -8,79) </t>
  </si>
  <si>
    <t xml:space="preserve"> (-2,93, -6,50) </t>
  </si>
  <si>
    <t xml:space="preserve"> (-2,93, -6,18) </t>
  </si>
  <si>
    <t xml:space="preserve"> (-2,99, -6,50) </t>
  </si>
  <si>
    <t xml:space="preserve"> (-4,33, -9,19) </t>
  </si>
  <si>
    <t xml:space="preserve"> (-2,61, -9,51) </t>
  </si>
  <si>
    <t xml:space="preserve"> (-1,37, -9,51) </t>
  </si>
  <si>
    <t xml:space="preserve"> (-2,10, -9,51) </t>
  </si>
  <si>
    <t xml:space="preserve"> (2,09, -6,56) </t>
  </si>
  <si>
    <t xml:space="preserve"> (3,75, -9,51) </t>
  </si>
  <si>
    <t xml:space="preserve"> (0,29, -11,48) </t>
  </si>
  <si>
    <t xml:space="preserve"> (-3,11, -13,46) </t>
  </si>
  <si>
    <t xml:space="preserve"> (0,28, -13,45) </t>
  </si>
  <si>
    <t xml:space="preserve"> (-2,11, -13,46) </t>
  </si>
  <si>
    <t xml:space="preserve"> (3,39, -10,38) </t>
  </si>
  <si>
    <t xml:space="preserve"> (0,28, -13,46) </t>
  </si>
  <si>
    <t xml:space="preserve"> (0,35, -13,46) </t>
  </si>
  <si>
    <t xml:space="preserve"> (3,39, -12,35) </t>
  </si>
  <si>
    <t xml:space="preserve"> (0,35, -17,39) </t>
  </si>
  <si>
    <t xml:space="preserve"> (0,35, -15,42) </t>
  </si>
  <si>
    <t xml:space="preserve"> (-0,38, -12,37) </t>
  </si>
  <si>
    <t xml:space="preserve"> (-2,99, -16,31) </t>
  </si>
  <si>
    <t xml:space="preserve"> (-2,99, -13,25) </t>
  </si>
  <si>
    <t xml:space="preserve"> (-3,72, -13,25) </t>
  </si>
  <si>
    <t xml:space="preserve"> (-2,05, -13,25) </t>
  </si>
  <si>
    <t xml:space="preserve"> (-0,32, -13,25) </t>
  </si>
  <si>
    <t xml:space="preserve"> (-2,05, -16,54) </t>
  </si>
  <si>
    <t xml:space="preserve"> (-3,85, -13,25) </t>
  </si>
  <si>
    <t xml:space="preserve"> (-3,79, -15,22) </t>
  </si>
  <si>
    <t xml:space="preserve"> (-5,52, -14,90) </t>
  </si>
  <si>
    <t xml:space="preserve"> (-5,52, -11,84) </t>
  </si>
  <si>
    <t xml:space="preserve"> (-7,38, -11,84) </t>
  </si>
  <si>
    <t xml:space="preserve"> (-5,58, -11,33) </t>
  </si>
  <si>
    <t xml:space="preserve"> (-2,62, -11,65) </t>
  </si>
  <si>
    <t xml:space="preserve"> (-2,68, -11,65) </t>
  </si>
  <si>
    <t xml:space="preserve"> (-2,68, -8,41) </t>
  </si>
  <si>
    <t xml:space="preserve"> (-3,10, -8,41) </t>
  </si>
  <si>
    <t xml:space="preserve"> (0,29, -8,39) </t>
  </si>
  <si>
    <t xml:space="preserve"> (-3,54, -11,46) </t>
  </si>
  <si>
    <t xml:space="preserve"> (-0,44, -8,39) </t>
  </si>
  <si>
    <t xml:space="preserve"> (0,69, -8,39) </t>
  </si>
  <si>
    <t xml:space="preserve"> (1,82, -8,39) </t>
  </si>
  <si>
    <t xml:space="preserve"> (-3,50, -13,08) </t>
  </si>
  <si>
    <t xml:space="preserve"> (0,94, -6,99) </t>
  </si>
  <si>
    <t xml:space="preserve"> (-2,83, -9,88) </t>
  </si>
  <si>
    <t xml:space="preserve"> (-3,76, -8,91) </t>
  </si>
  <si>
    <t xml:space="preserve"> (-2,10, -6,75) </t>
  </si>
  <si>
    <t xml:space="preserve"> (-2,10, -3,69) </t>
  </si>
  <si>
    <t xml:space="preserve"> (-0,37, -3,50) </t>
  </si>
  <si>
    <t xml:space="preserve"> (-3,73, 3,95) </t>
  </si>
  <si>
    <t xml:space="preserve"> (-3,73, 2,09) </t>
  </si>
  <si>
    <t xml:space="preserve"> (-5,14, -7,62) </t>
  </si>
  <si>
    <t xml:space="preserve"> (-3,73, -6,25) </t>
  </si>
  <si>
    <t xml:space="preserve"> (-4,46, -6,25) </t>
  </si>
  <si>
    <t xml:space="preserve"> (-3,73, -8,22) </t>
  </si>
  <si>
    <t xml:space="preserve"> (-0,69, -3,17) </t>
  </si>
  <si>
    <t xml:space="preserve"> (-5,14, -11,23) </t>
  </si>
  <si>
    <t xml:space="preserve"> (-5,40, -12,16) </t>
  </si>
  <si>
    <t xml:space="preserve"> (-5,53, -10,18) </t>
  </si>
  <si>
    <t xml:space="preserve"> (-5,53, -7,12) </t>
  </si>
  <si>
    <t xml:space="preserve"> (-7,20, -11,84) </t>
  </si>
  <si>
    <t xml:space="preserve"> (-7,33, -9,86) </t>
  </si>
  <si>
    <t xml:space="preserve"> (-5,53, -9,86) </t>
  </si>
  <si>
    <t xml:space="preserve"> (-7,20, -15,13) </t>
  </si>
  <si>
    <t xml:space="preserve"> (-6,07, -15,13) </t>
  </si>
  <si>
    <t xml:space="preserve"> (-6,49, -15,13) </t>
  </si>
  <si>
    <t xml:space="preserve"> (-7,20, -17,09) </t>
  </si>
  <si>
    <t xml:space="preserve"> (-8,87, -18,75) </t>
  </si>
  <si>
    <t xml:space="preserve"> (-8,87, -21,03) </t>
  </si>
  <si>
    <t xml:space="preserve"> (-10,53, -20,06) </t>
  </si>
  <si>
    <t xml:space="preserve"> (-10,53, -26,30) </t>
  </si>
  <si>
    <t xml:space="preserve"> (-10,53, -23,01) </t>
  </si>
  <si>
    <t xml:space="preserve"> (-9,40, -26,30) </t>
  </si>
  <si>
    <t xml:space="preserve"> (-11,07, -28,27) </t>
  </si>
  <si>
    <t xml:space="preserve"> (-12,19, -24,69) </t>
  </si>
  <si>
    <t xml:space="preserve"> (-13,85, -26,37) </t>
  </si>
  <si>
    <t xml:space="preserve"> (-15,52, -28,35) </t>
  </si>
  <si>
    <t xml:space="preserve"> (-12,12, -26,37) </t>
  </si>
  <si>
    <t xml:space="preserve"> (-13,66, -28,06) </t>
  </si>
  <si>
    <t xml:space="preserve"> (-11,81, -28,06) </t>
  </si>
  <si>
    <t xml:space="preserve"> (-11,81, -27,73) </t>
  </si>
  <si>
    <t xml:space="preserve"> (-15,14, -31,39) </t>
  </si>
  <si>
    <t xml:space="preserve"> (-16,80, -33,07) </t>
  </si>
  <si>
    <t xml:space="preserve"> (-16,93, -31,10) </t>
  </si>
  <si>
    <t xml:space="preserve"> (-15,07, -33,07) </t>
  </si>
  <si>
    <t xml:space="preserve"> (-20,98, -34,76) </t>
  </si>
  <si>
    <t xml:space="preserve"> (-20,26, -31,81) </t>
  </si>
  <si>
    <t xml:space="preserve"> (-20,26, -34,44) </t>
  </si>
  <si>
    <t xml:space="preserve"> (-20,07, -36,12) </t>
  </si>
  <si>
    <t xml:space="preserve"> (-18,94, -36,12) </t>
  </si>
  <si>
    <t xml:space="preserve"> (-17,81, -36,12) </t>
  </si>
  <si>
    <t xml:space="preserve"> (-18,41, -34,25) </t>
  </si>
  <si>
    <t xml:space="preserve"> (-16,08, -36,12) </t>
  </si>
  <si>
    <t xml:space="preserve"> (-17,81, -35,48) </t>
  </si>
  <si>
    <t xml:space="preserve"> (-19,47, -36,84) </t>
  </si>
  <si>
    <t xml:space="preserve"> (-4,46, 3,95) </t>
  </si>
  <si>
    <t xml:space="preserve"> (-6,26, 3,95) </t>
  </si>
  <si>
    <t xml:space="preserve"> (-6,26, 1,98) </t>
  </si>
  <si>
    <t xml:space="preserve"> (-6,26, 0,01) </t>
  </si>
  <si>
    <t xml:space="preserve"> (-8,06, 0,01) </t>
  </si>
  <si>
    <t xml:space="preserve"> (-9,14, 0,01) </t>
  </si>
  <si>
    <t xml:space="preserve"> (-10,59, 0,01) </t>
  </si>
  <si>
    <t xml:space="preserve"> (-9,94, 0,01) </t>
  </si>
  <si>
    <t xml:space="preserve"> (-11,67, 2,96) </t>
  </si>
  <si>
    <t xml:space="preserve"> (-11,67, 0,99) </t>
  </si>
  <si>
    <t xml:space="preserve"> (-12,08, 0,99) </t>
  </si>
  <si>
    <t xml:space="preserve"> (-12,81, 0,99) </t>
  </si>
  <si>
    <t xml:space="preserve"> (-10,36, -0,97) </t>
  </si>
  <si>
    <t xml:space="preserve"> (-10,36, 0,99) </t>
  </si>
  <si>
    <t xml:space="preserve"> (-8,63, 0,99) </t>
  </si>
  <si>
    <t xml:space="preserve"> (-10,04, -2,02) </t>
  </si>
  <si>
    <t xml:space="preserve"> (-11,44, -5,03) </t>
  </si>
  <si>
    <t xml:space="preserve"> (-12,85, -8,05) </t>
  </si>
  <si>
    <t xml:space="preserve"> (-11,04, -5,03) </t>
  </si>
  <si>
    <t xml:space="preserve"> (-10,32, -1,98) </t>
  </si>
  <si>
    <t xml:space="preserve"> (-10,32, -3,94) </t>
  </si>
  <si>
    <t xml:space="preserve"> (-9,19, -1,98) </t>
  </si>
  <si>
    <t xml:space="preserve"> (-7,27, -0,87) </t>
  </si>
  <si>
    <t xml:space="preserve"> (-5,55, 1,10) </t>
  </si>
  <si>
    <t xml:space="preserve"> (-4,55, 1,10) </t>
  </si>
  <si>
    <t xml:space="preserve"> (-3,82, 1,10) </t>
  </si>
  <si>
    <t xml:space="preserve"> (-3,82, -0,87) </t>
  </si>
  <si>
    <t xml:space="preserve"> (-3,82, -4,16) </t>
  </si>
  <si>
    <t xml:space="preserve"> (-0,78, 2,21) </t>
  </si>
  <si>
    <t xml:space="preserve"> (-3,82, -2,83) </t>
  </si>
  <si>
    <t xml:space="preserve"> (-0,78, 3,30) </t>
  </si>
  <si>
    <t xml:space="preserve"> (-3,82, 0,23) </t>
  </si>
  <si>
    <t xml:space="preserve"> (-4,55, 3,28) </t>
  </si>
  <si>
    <t xml:space="preserve"> (2,68, 6,36) </t>
  </si>
  <si>
    <t xml:space="preserve"> (0,95, 6,36) </t>
  </si>
  <si>
    <t xml:space="preserve"> (0,95, 4,39) </t>
  </si>
  <si>
    <t xml:space="preserve"> (2,68, 2,43) </t>
  </si>
  <si>
    <t xml:space="preserve"> (3,68, 4,39) </t>
  </si>
  <si>
    <t xml:space="preserve"> (4,41, 2,62) </t>
  </si>
  <si>
    <t xml:space="preserve"> (3,68, 0,46) </t>
  </si>
  <si>
    <t xml:space="preserve"> (4,41, -4,80) </t>
  </si>
  <si>
    <t xml:space="preserve"> (4,41, 0,42) </t>
  </si>
  <si>
    <t xml:space="preserve"> (4,41, -3,71) </t>
  </si>
  <si>
    <t xml:space="preserve"> (3,68, -1,55) </t>
  </si>
  <si>
    <t xml:space="preserve"> (2,95, -1,55) </t>
  </si>
  <si>
    <t xml:space="preserve"> (3,68, 1,51) </t>
  </si>
  <si>
    <t xml:space="preserve"> (2,01, -0,47) </t>
  </si>
  <si>
    <t xml:space="preserve"> (3,74, -3,52) </t>
  </si>
  <si>
    <t xml:space="preserve"> (0,34, -2,44) </t>
  </si>
  <si>
    <t xml:space="preserve"> (3,74, -5,49) </t>
  </si>
  <si>
    <t xml:space="preserve"> (1,47, -2,12) </t>
  </si>
  <si>
    <t xml:space="preserve"> (-1,06, -2,44) </t>
  </si>
  <si>
    <t xml:space="preserve"> (-1,06, -4,41) </t>
  </si>
  <si>
    <t xml:space="preserve"> (-2,04, 1,00) </t>
  </si>
  <si>
    <t xml:space="preserve"> (-3,38, -1,82) </t>
  </si>
  <si>
    <t xml:space="preserve"> (-3,38, -4,63) </t>
  </si>
  <si>
    <t xml:space="preserve"> (-8,14, -7,46) </t>
  </si>
  <si>
    <t xml:space="preserve"> (-3,38, -0,26) </t>
  </si>
  <si>
    <t xml:space="preserve"> (-3,38, -7,44) </t>
  </si>
  <si>
    <t xml:space="preserve"> (-3,47, -4,63) </t>
  </si>
  <si>
    <t xml:space="preserve"> (-4,52, -9,33) </t>
  </si>
  <si>
    <t xml:space="preserve"> (-4,52, -12,14) </t>
  </si>
  <si>
    <t xml:space="preserve"> (-5,11, -12,14) </t>
  </si>
  <si>
    <t xml:space="preserve"> (-5,56, -9,33) </t>
  </si>
  <si>
    <t xml:space="preserve"> (-4,52, -8,87) </t>
  </si>
  <si>
    <t xml:space="preserve"> (-2,90, -8,87) </t>
  </si>
  <si>
    <t xml:space="preserve"> (-1,29, -8,87) </t>
  </si>
  <si>
    <t xml:space="preserve"> (-2,25, -8,87) </t>
  </si>
  <si>
    <t xml:space="preserve"> (0,32, -8,87) </t>
  </si>
  <si>
    <t xml:space="preserve"> (-0,72, -8,42) </t>
  </si>
  <si>
    <t xml:space="preserve"> (1,75, -8,42) </t>
  </si>
  <si>
    <t xml:space="preserve"> (-0,63, -10,78) </t>
  </si>
  <si>
    <t xml:space="preserve"> (-0,63, -10,32) </t>
  </si>
  <si>
    <t xml:space="preserve"> (1,75, -3,29) </t>
  </si>
  <si>
    <t xml:space="preserve"> (-0,83, -7,50) </t>
  </si>
  <si>
    <t xml:space="preserve"> (-0,83, -6,58) </t>
  </si>
  <si>
    <t xml:space="preserve"> (-0,83, -9,85) </t>
  </si>
  <si>
    <t xml:space="preserve"> (1,64, -9,85) </t>
  </si>
  <si>
    <t xml:space="preserve"> (-3,57, 1,00) </t>
  </si>
  <si>
    <t xml:space="preserve"> (-1,00, -1,81) </t>
  </si>
  <si>
    <t xml:space="preserve"> (-1,00, -3,70) </t>
  </si>
  <si>
    <t xml:space="preserve"> (-2,04, -1,81) </t>
  </si>
  <si>
    <t xml:space="preserve"> (-3,01, -8,93) </t>
  </si>
  <si>
    <t xml:space="preserve"> (-3,08, -1,81) </t>
  </si>
  <si>
    <t xml:space="preserve"> (-2,04, -2,30) </t>
  </si>
  <si>
    <t xml:space="preserve"> (-3,08, 1,91) </t>
  </si>
  <si>
    <t xml:space="preserve"> (-4,61, -0,90) </t>
  </si>
  <si>
    <t xml:space="preserve"> (-6,70, 1,91) </t>
  </si>
  <si>
    <t xml:space="preserve"> (-6,70, -0,90) </t>
  </si>
  <si>
    <t xml:space="preserve"> (-5,66, -6,52) </t>
  </si>
  <si>
    <t xml:space="preserve"> (-6,70, -8,41) </t>
  </si>
  <si>
    <t xml:space="preserve"> (-8,71, -3,65) </t>
  </si>
  <si>
    <t xml:space="preserve"> (-13,10, -15,14) </t>
  </si>
  <si>
    <t xml:space="preserve"> (-15,58, -17,96) </t>
  </si>
  <si>
    <t xml:space="preserve"> (-15,58, -13,75) </t>
  </si>
  <si>
    <t xml:space="preserve"> (-15,48, -13,75) </t>
  </si>
  <si>
    <t xml:space="preserve"> (-13,87, -13,75) </t>
  </si>
  <si>
    <t xml:space="preserve"> (-13,87, -16,56) </t>
  </si>
  <si>
    <t xml:space="preserve"> (-11,40, -13,75) </t>
  </si>
  <si>
    <t xml:space="preserve"> (-8,93, -13,75) </t>
  </si>
  <si>
    <t xml:space="preserve"> (-11,50, -13,75) </t>
  </si>
  <si>
    <t xml:space="preserve"> (-4,09, -13,75) </t>
  </si>
  <si>
    <t xml:space="preserve"> (-6,47, -16,57) </t>
  </si>
  <si>
    <t xml:space="preserve"> (-8,94, -19,38) </t>
  </si>
  <si>
    <t xml:space="preserve"> (-8,94, -24,08) </t>
  </si>
  <si>
    <t xml:space="preserve"> (-11,32, -24,09) </t>
  </si>
  <si>
    <t xml:space="preserve"> (-7,08, -24,09) </t>
  </si>
  <si>
    <t xml:space="preserve"> (-7,68, -24,09) </t>
  </si>
  <si>
    <t xml:space="preserve"> (-7,08, -19,72) </t>
  </si>
  <si>
    <t xml:space="preserve"> (-6,99, -26,91) </t>
  </si>
  <si>
    <t xml:space="preserve"> (-11,47, -35,92) </t>
  </si>
  <si>
    <t xml:space="preserve"> (-11,84, -39,13) </t>
  </si>
  <si>
    <t xml:space="preserve"> (-9,00, -40,62) </t>
  </si>
  <si>
    <t xml:space="preserve"> (-7,39, -40,62) </t>
  </si>
  <si>
    <t xml:space="preserve"> (-10,23, -43,84) </t>
  </si>
  <si>
    <t xml:space="preserve"> (-7,76, -39,13) </t>
  </si>
  <si>
    <t xml:space="preserve"> (-10,23, -41,49) </t>
  </si>
  <si>
    <t xml:space="preserve"> (-3,57, -3,70) </t>
  </si>
  <si>
    <t xml:space="preserve"> (-5,58, -8,01) </t>
  </si>
  <si>
    <t xml:space="preserve"> (-7,96, -10,83) </t>
  </si>
  <si>
    <t xml:space="preserve"> (-5,58, -7,55) </t>
  </si>
  <si>
    <t xml:space="preserve"> (-10,33, -13,23) </t>
  </si>
  <si>
    <t xml:space="preserve"> (-8,72, -13,23) </t>
  </si>
  <si>
    <t xml:space="preserve"> (-12,70, -15,64) </t>
  </si>
  <si>
    <t xml:space="preserve"> (-12,71, -16,05) </t>
  </si>
  <si>
    <t xml:space="preserve"> (-15,08, -18,45) </t>
  </si>
  <si>
    <t xml:space="preserve"> (-15,07, -18,04) </t>
  </si>
  <si>
    <t xml:space="preserve"> (-13,46, -18,04) </t>
  </si>
  <si>
    <t xml:space="preserve"> (-19,82, -23,26) </t>
  </si>
  <si>
    <t xml:space="preserve"> (-18,21, -23,26) </t>
  </si>
  <si>
    <t xml:space="preserve"> (-19,92, -23,26) </t>
  </si>
  <si>
    <t xml:space="preserve"> (-19,74, -26,08) </t>
  </si>
  <si>
    <t xml:space="preserve"> (-22,21, -26,08) </t>
  </si>
  <si>
    <t xml:space="preserve"> (-24,58, -28,03) </t>
  </si>
  <si>
    <t xml:space="preserve"> (-24,59, -28,44) </t>
  </si>
  <si>
    <t xml:space="preserve"> (-26,95, -30,43) </t>
  </si>
  <si>
    <t xml:space="preserve"> (-24,58, -27,57) </t>
  </si>
  <si>
    <t xml:space="preserve"> (-22,96, -27,57) </t>
  </si>
  <si>
    <t xml:space="preserve"> (-20,32, -27,57) </t>
  </si>
  <si>
    <t xml:space="preserve"> (-22,70, -30,39) </t>
  </si>
  <si>
    <t xml:space="preserve"> (-25,08, -33,21) </t>
  </si>
  <si>
    <t xml:space="preserve"> (-22,61, -32,75) </t>
  </si>
  <si>
    <t xml:space="preserve"> (-25,08, -32,29) </t>
  </si>
  <si>
    <t xml:space="preserve"> (-27,46, -35,11) </t>
  </si>
  <si>
    <t xml:space="preserve"> (-20,76, -35,57) </t>
  </si>
  <si>
    <t xml:space="preserve"> (-26,65, -38,39) </t>
  </si>
  <si>
    <t xml:space="preserve"> (-27,88, -35,57) </t>
  </si>
  <si>
    <t xml:space="preserve"> (-27,69, -38,39) </t>
  </si>
  <si>
    <t xml:space="preserve"> (-30,06, -40,79) </t>
  </si>
  <si>
    <t xml:space="preserve"> (-21,48, -36,39) </t>
  </si>
  <si>
    <t xml:space="preserve"> (-23,18, -40,79) </t>
  </si>
  <si>
    <t xml:space="preserve"> (-21,58, -40,79) </t>
  </si>
  <si>
    <t xml:space="preserve"> (-22,92, -43,61) </t>
  </si>
  <si>
    <t xml:space="preserve"> (-5,76, -4,64) </t>
  </si>
  <si>
    <t xml:space="preserve"> (-9,18, -7,46) </t>
  </si>
  <si>
    <t xml:space="preserve"> (-8,14, -10,27) </t>
  </si>
  <si>
    <t xml:space="preserve"> (-10,52, -13,08) </t>
  </si>
  <si>
    <t xml:space="preserve"> (-4,95, -10,27) </t>
  </si>
  <si>
    <t xml:space="preserve"> (-7,33, -13,08) </t>
  </si>
  <si>
    <t xml:space="preserve"> (-7,33, -17,79) </t>
  </si>
  <si>
    <t xml:space="preserve"> (-7,93, -13,08) </t>
  </si>
  <si>
    <t xml:space="preserve"> (-6,31, -13,08) </t>
  </si>
  <si>
    <t xml:space="preserve"> (-10,31, -15,90) </t>
  </si>
  <si>
    <t xml:space="preserve"> (-8,45, -18,72) </t>
  </si>
  <si>
    <t xml:space="preserve"> (-12,69, -13,89) </t>
  </si>
  <si>
    <t xml:space="preserve"> (-11,07, -13,89) </t>
  </si>
  <si>
    <t xml:space="preserve"> (-17,45, -19,99) </t>
  </si>
  <si>
    <t xml:space="preserve"> (-15,84, -19,99) </t>
  </si>
  <si>
    <t xml:space="preserve"> (-12,34, -19,99) </t>
  </si>
  <si>
    <t xml:space="preserve"> (-16,88, -19,99) </t>
  </si>
  <si>
    <t xml:space="preserve"> (-11,60, -22,80) </t>
  </si>
  <si>
    <t xml:space="preserve"> (-11,34, -22,81) </t>
  </si>
  <si>
    <t xml:space="preserve"> (-9,72, -22,81) </t>
  </si>
  <si>
    <t xml:space="preserve"> (-16,36, -25,63) </t>
  </si>
  <si>
    <t xml:space="preserve"> (-19,77, -27,57) </t>
  </si>
  <si>
    <t xml:space="preserve"> (-22,15, -30,85) </t>
  </si>
  <si>
    <t xml:space="preserve"> (-15,43, -23,18) </t>
  </si>
  <si>
    <t xml:space="preserve"> (-19,77, -27,11) </t>
  </si>
  <si>
    <t xml:space="preserve"> (-11,08, -18,78) </t>
  </si>
  <si>
    <t xml:space="preserve"> (-11,08, -18,32) </t>
  </si>
  <si>
    <t xml:space="preserve"> (-11,08, -21,59) </t>
  </si>
  <si>
    <t xml:space="preserve"> (-6,74, -13,93) </t>
  </si>
  <si>
    <t xml:space="preserve"> (-2,50, -14,39) </t>
  </si>
  <si>
    <t xml:space="preserve"> (-2,40, -9,53) </t>
  </si>
  <si>
    <t xml:space="preserve"> (-2,50, -13,93) </t>
  </si>
  <si>
    <t xml:space="preserve"> (1,73, -13,93) </t>
  </si>
  <si>
    <t xml:space="preserve"> (6,18, -5,14) </t>
  </si>
  <si>
    <t xml:space="preserve"> (4,48, -9,53) </t>
  </si>
  <si>
    <t xml:space="preserve"> (2,11, -11,48) </t>
  </si>
  <si>
    <t xml:space="preserve"> (-1,00, 5,21) </t>
  </si>
  <si>
    <t xml:space="preserve"> (-3,08, 1,00) </t>
  </si>
  <si>
    <t xml:space="preserve"> (-4,42, -1,82) </t>
  </si>
  <si>
    <t xml:space="preserve"> (-2,81, -1,82) </t>
  </si>
  <si>
    <t xml:space="preserve"> (-7,85, -9,34) </t>
  </si>
  <si>
    <t xml:space="preserve"> (-7,85, -4,64) </t>
  </si>
  <si>
    <t xml:space="preserve"> (-7,85, -4,18) </t>
  </si>
  <si>
    <t xml:space="preserve"> (-10,42, -4,64) </t>
  </si>
  <si>
    <t xml:space="preserve"> (-7,85, -7,45) </t>
  </si>
  <si>
    <t xml:space="preserve"> (-10,82, -8,94) </t>
  </si>
  <si>
    <t xml:space="preserve"> (-8,81, -3,72) </t>
  </si>
  <si>
    <t xml:space="preserve"> (-8,81, -6,53) </t>
  </si>
  <si>
    <t xml:space="preserve"> (-11,19, -9,81) </t>
  </si>
  <si>
    <t xml:space="preserve"> (-13,57, -12,17) </t>
  </si>
  <si>
    <t xml:space="preserve"> (-11,95, -12,63) </t>
  </si>
  <si>
    <t xml:space="preserve"> (-11,10, -12,17) </t>
  </si>
  <si>
    <t xml:space="preserve"> (-12,14, -11,71) </t>
  </si>
  <si>
    <t xml:space="preserve"> (-8,63, -11,71) </t>
  </si>
  <si>
    <t xml:space="preserve"> (-11,10, -14,53) </t>
  </si>
  <si>
    <t xml:space="preserve"> (-11,01, -14,53) </t>
  </si>
  <si>
    <t xml:space="preserve"> (-9,49, -14,07) </t>
  </si>
  <si>
    <t xml:space="preserve"> (-9,68, -14,53) </t>
  </si>
  <si>
    <t xml:space="preserve"> (-10,28, -14,53) </t>
  </si>
  <si>
    <t xml:space="preserve"> (-10,88, -14,53) </t>
  </si>
  <si>
    <t xml:space="preserve"> (-12,66, -17,35) </t>
  </si>
  <si>
    <t xml:space="preserve"> (-11,05, -17,35) </t>
  </si>
  <si>
    <t xml:space="preserve"> (-9,43, -17,35) </t>
  </si>
  <si>
    <t xml:space="preserve"> (-12,65, -21,64) </t>
  </si>
  <si>
    <t xml:space="preserve"> (-12,56, -24,00) </t>
  </si>
  <si>
    <t xml:space="preserve"> (-12,56, -19,79) </t>
  </si>
  <si>
    <t xml:space="preserve"> (-10,69, -24,00) </t>
  </si>
  <si>
    <t xml:space="preserve"> (-13,25, -24,00) </t>
  </si>
  <si>
    <t xml:space="preserve"> (-13,07, -29,62) </t>
  </si>
  <si>
    <t xml:space="preserve"> (-10,69, -31,51) </t>
  </si>
  <si>
    <t xml:space="preserve"> (-15,45, -32,44) </t>
  </si>
  <si>
    <t xml:space="preserve"> (-8,22, -31,51) </t>
  </si>
  <si>
    <t xml:space="preserve"> (-1,42, 1,00) </t>
  </si>
  <si>
    <t xml:space="preserve"> (-1,42, 2,75) </t>
  </si>
  <si>
    <t xml:space="preserve"> (-2,45, 2,75) </t>
  </si>
  <si>
    <t xml:space="preserve"> (-2,45, 0,87) </t>
  </si>
  <si>
    <t xml:space="preserve"> (-2,03, -2,14) </t>
  </si>
  <si>
    <t xml:space="preserve"> (-3,25, -1,98) </t>
  </si>
  <si>
    <t xml:space="preserve"> (-3,25, -3,10) </t>
  </si>
  <si>
    <t xml:space="preserve"> (-2,83, -1,42) </t>
  </si>
  <si>
    <t xml:space="preserve"> (-2,83, -3,10) </t>
  </si>
  <si>
    <t xml:space="preserve"> (-3,25, -1,42) </t>
  </si>
  <si>
    <t xml:space="preserve"> (-2,26, -1,42) </t>
  </si>
  <si>
    <t xml:space="preserve"> (-1,85, -1,42) </t>
  </si>
  <si>
    <t xml:space="preserve"> (-2,68, -1,42) </t>
  </si>
  <si>
    <t xml:space="preserve"> (-2,26, 0,33) </t>
  </si>
  <si>
    <t xml:space="preserve"> (-2,26, 2,08) </t>
  </si>
  <si>
    <t xml:space="preserve"> (-3,29, 2,08) </t>
  </si>
  <si>
    <t xml:space="preserve"> (-2,87, 3,82) </t>
  </si>
  <si>
    <t xml:space="preserve"> (-2,30, 2,08) </t>
  </si>
  <si>
    <t xml:space="preserve"> (-3,29, 3,82) </t>
  </si>
  <si>
    <t xml:space="preserve"> (-3,29, 5,57) </t>
  </si>
  <si>
    <t xml:space="preserve"> (-3,71, 3,82) </t>
  </si>
  <si>
    <t xml:space="preserve"> (-4,74, 3,82) </t>
  </si>
  <si>
    <t xml:space="preserve"> (-4,32, 3,82) </t>
  </si>
  <si>
    <t xml:space="preserve"> (-5,15, 3,82) </t>
  </si>
  <si>
    <t xml:space="preserve"> (-4,78, 3,82) </t>
  </si>
  <si>
    <t xml:space="preserve"> (-5,77, 3,82) </t>
  </si>
  <si>
    <t xml:space="preserve"> (-5,77, 5,51) </t>
  </si>
  <si>
    <t xml:space="preserve"> (-5,77, 5,68) </t>
  </si>
  <si>
    <t xml:space="preserve"> (-4,78, 3,93) </t>
  </si>
  <si>
    <t xml:space="preserve"> (-6,57, 2,21) </t>
  </si>
  <si>
    <t xml:space="preserve"> (-5,58, 2,21) </t>
  </si>
  <si>
    <t xml:space="preserve"> (-5,01, 2,21) </t>
  </si>
  <si>
    <t xml:space="preserve"> (-4,60, 2,21) </t>
  </si>
  <si>
    <t xml:space="preserve"> (-1,91, 2,21) </t>
  </si>
  <si>
    <t xml:space="preserve"> (-4,12, 0,49) </t>
  </si>
  <si>
    <t xml:space="preserve"> (-3,71, 0,49) </t>
  </si>
  <si>
    <t xml:space="preserve"> (-5,07, -0,64) </t>
  </si>
  <si>
    <t xml:space="preserve"> (-4,09, -1,77) </t>
  </si>
  <si>
    <t xml:space="preserve"> (-2,98, 1,00) </t>
  </si>
  <si>
    <t xml:space="preserve"> (-2,98, 2,68) </t>
  </si>
  <si>
    <t xml:space="preserve"> (-4,01, 2,68) </t>
  </si>
  <si>
    <t xml:space="preserve"> (-4,01, 4,43) </t>
  </si>
  <si>
    <t xml:space="preserve"> (-4,01, 3,31) </t>
  </si>
  <si>
    <t xml:space="preserve"> (-4,62, 1,43) </t>
  </si>
  <si>
    <t xml:space="preserve"> (-5,45, 3,31) </t>
  </si>
  <si>
    <t xml:space="preserve"> (-5,45, 2,18) </t>
  </si>
  <si>
    <t xml:space="preserve"> (-5,45, 3,93) </t>
  </si>
  <si>
    <t xml:space="preserve"> (-6,48, 3,93) </t>
  </si>
  <si>
    <t xml:space="preserve"> (-6,48, 2,81) </t>
  </si>
  <si>
    <t xml:space="preserve"> (-7,51, 2,81) </t>
  </si>
  <si>
    <t xml:space="preserve"> (-6,52, 2,81) </t>
  </si>
  <si>
    <t xml:space="preserve"> (-7,55, 2,81) </t>
  </si>
  <si>
    <t xml:space="preserve"> (-7,14, 1,68) </t>
  </si>
  <si>
    <t xml:space="preserve"> (-7,97, 2,81) </t>
  </si>
  <si>
    <t xml:space="preserve"> (-9,41, 2,81) </t>
  </si>
  <si>
    <t xml:space="preserve"> (-9,00, 2,81) </t>
  </si>
  <si>
    <t xml:space="preserve"> (-8,39, 2,92) </t>
  </si>
  <si>
    <t xml:space="preserve"> (-10,03, 2,81) </t>
  </si>
  <si>
    <t xml:space="preserve"> (-8,75, 2,81) </t>
  </si>
  <si>
    <t xml:space="preserve"> (-11,47, 2,81) </t>
  </si>
  <si>
    <t xml:space="preserve"> (-10,49, 2,81) </t>
  </si>
  <si>
    <t xml:space="preserve"> (-10,49, 1,68) </t>
  </si>
  <si>
    <t xml:space="preserve"> (-10,49, 1,79) </t>
  </si>
  <si>
    <t xml:space="preserve"> (-10,49, -0,56) </t>
  </si>
  <si>
    <t xml:space="preserve"> (-10,49, 0,56) </t>
  </si>
  <si>
    <t xml:space="preserve"> (-8,79, 0,56) </t>
  </si>
  <si>
    <t xml:space="preserve"> (-10,49, 0,78) </t>
  </si>
  <si>
    <t xml:space="preserve"> (-9,50, 0,67) </t>
  </si>
  <si>
    <t xml:space="preserve"> (-8,51, 2,35) </t>
  </si>
  <si>
    <t xml:space="preserve"> (-8,51, 2,42) </t>
  </si>
  <si>
    <t xml:space="preserve"> (-8,93, 0,67) </t>
  </si>
  <si>
    <t xml:space="preserve"> (-6,77, 2,53) </t>
  </si>
  <si>
    <t xml:space="preserve"> (-5,08, 2,53) </t>
  </si>
  <si>
    <t xml:space="preserve"> (-3,38, 2,43) </t>
  </si>
  <si>
    <t xml:space="preserve"> (-1,69, 1,30) </t>
  </si>
  <si>
    <t xml:space="preserve"> (-3,38, 1,30) </t>
  </si>
  <si>
    <t xml:space="preserve"> (-1,69, 2,43) </t>
  </si>
  <si>
    <t xml:space="preserve"> (-3,38, 1,41) </t>
  </si>
  <si>
    <t xml:space="preserve"> (-2,03, 2,75) </t>
  </si>
  <si>
    <t xml:space="preserve"> (-1,83, 1,00) </t>
  </si>
  <si>
    <t xml:space="preserve"> (-2,25, 2,68) </t>
  </si>
  <si>
    <t xml:space="preserve"> (-3,28, 2,68) </t>
  </si>
  <si>
    <t xml:space="preserve"> (-3,28, 4,43) </t>
  </si>
  <si>
    <t xml:space="preserve"> (-2,86, 4,30) </t>
  </si>
  <si>
    <t xml:space="preserve"> (-3,70, 6,18) </t>
  </si>
  <si>
    <t xml:space="preserve"> (-4,31, 5,06) </t>
  </si>
  <si>
    <t xml:space="preserve"> (-4,72, 6,29) </t>
  </si>
  <si>
    <t xml:space="preserve"> (-5,75, 5,06) </t>
  </si>
  <si>
    <t xml:space="preserve"> (-5,14, 5,16) </t>
  </si>
  <si>
    <t xml:space="preserve"> (-6,17, 5,16) </t>
  </si>
  <si>
    <t xml:space="preserve"> (-6,17, 6,91) </t>
  </si>
  <si>
    <t xml:space="preserve"> (-7,20, 6,91) </t>
  </si>
  <si>
    <t xml:space="preserve"> (-7,20, 5,79) </t>
  </si>
  <si>
    <t xml:space="preserve"> (-7,20, 4,66) </t>
  </si>
  <si>
    <t xml:space="preserve"> (-8,23, 4,66) </t>
  </si>
  <si>
    <t xml:space="preserve"> (-8,23, 3,54) </t>
  </si>
  <si>
    <t xml:space="preserve"> (-8,23, 2,42) </t>
  </si>
  <si>
    <t xml:space="preserve"> (-9,26, 2,42) </t>
  </si>
  <si>
    <t xml:space="preserve"> (-8,84, 2,52) </t>
  </si>
  <si>
    <t xml:space="preserve"> (-9,87, 2,52) </t>
  </si>
  <si>
    <t xml:space="preserve"> (-9,30, 2,42) </t>
  </si>
  <si>
    <t xml:space="preserve"> (-8,88, 2,42) </t>
  </si>
  <si>
    <t xml:space="preserve"> (-7,19, 2,42) </t>
  </si>
  <si>
    <t xml:space="preserve"> (-7,89, 2,42) </t>
  </si>
  <si>
    <t xml:space="preserve"> (-8,31, 2,42) </t>
  </si>
  <si>
    <t xml:space="preserve"> (-8,70, 2,38) </t>
  </si>
  <si>
    <t xml:space="preserve"> (-7,89, 5,78) </t>
  </si>
  <si>
    <t xml:space="preserve"> (-5,92, 5,78) </t>
  </si>
  <si>
    <t xml:space="preserve"> (-6,91, 5,78) </t>
  </si>
  <si>
    <t xml:space="preserve"> (-4,93, 5,78) </t>
  </si>
  <si>
    <t xml:space="preserve"> (-5,27, 5,78) </t>
  </si>
  <si>
    <t xml:space="preserve"> (-5,27, 5,89) </t>
  </si>
  <si>
    <t xml:space="preserve"> (-3,58, 5,78) </t>
  </si>
  <si>
    <t xml:space="preserve"> (-4,00, 5,78) </t>
  </si>
  <si>
    <t xml:space="preserve"> (-2,59, 5,78) </t>
  </si>
  <si>
    <t xml:space="preserve"> (-4,38, 4,06) </t>
  </si>
  <si>
    <t xml:space="preserve"> (-1,00, 2,68) </t>
  </si>
  <si>
    <t xml:space="preserve"> (-1,00, -0,88) </t>
  </si>
  <si>
    <t xml:space="preserve"> (-1,00, 2,61) </t>
  </si>
  <si>
    <t xml:space="preserve"> (-1,00, -1,01) </t>
  </si>
  <si>
    <t xml:space="preserve"> (-1,80, -0,86) </t>
  </si>
  <si>
    <t xml:space="preserve"> (-1,80, -2,74) </t>
  </si>
  <si>
    <t xml:space="preserve"> (-2,79, -1,80) </t>
  </si>
  <si>
    <t xml:space="preserve"> (-3,82, -3,86) </t>
  </si>
  <si>
    <t xml:space="preserve"> (-2,79, -2,92) </t>
  </si>
  <si>
    <t xml:space="preserve"> (-3,21, -1,62) </t>
  </si>
  <si>
    <t xml:space="preserve"> (-3,60, -3,34) </t>
  </si>
  <si>
    <t xml:space="preserve"> (-4,63, -3,34) </t>
  </si>
  <si>
    <t xml:space="preserve"> (-3,98, -3,34) </t>
  </si>
  <si>
    <t xml:space="preserve"> (-4,63, -3,16) </t>
  </si>
  <si>
    <t xml:space="preserve"> (-4,55, -6,17) </t>
  </si>
  <si>
    <t xml:space="preserve"> (-5,58, -4,28) </t>
  </si>
  <si>
    <t xml:space="preserve"> (-6,38, -6,01) </t>
  </si>
  <si>
    <t xml:space="preserve"> (-6,53, -6,54) </t>
  </si>
  <si>
    <t xml:space="preserve"> (-6,38, -4,26) </t>
  </si>
  <si>
    <t xml:space="preserve"> (-5,40, -6,01) </t>
  </si>
  <si>
    <t xml:space="preserve"> (-7,15, -8,67) </t>
  </si>
  <si>
    <t xml:space="preserve"> (-7,30, -7,90) </t>
  </si>
  <si>
    <t xml:space="preserve"> (-8,25, -9,21) </t>
  </si>
  <si>
    <t xml:space="preserve"> (-8,67, -9,21) </t>
  </si>
  <si>
    <t xml:space="preserve"> (-9,51, -10,93) </t>
  </si>
  <si>
    <t xml:space="preserve"> (-8,67, -10,33) </t>
  </si>
  <si>
    <t xml:space="preserve"> (-9,62, -10,33) </t>
  </si>
  <si>
    <t xml:space="preserve"> (-9,86, -10,33) </t>
  </si>
  <si>
    <t xml:space="preserve"> (-9,22, -10,33) </t>
  </si>
  <si>
    <t xml:space="preserve"> (-11,68, -10,33) </t>
  </si>
  <si>
    <t xml:space="preserve"> (-11,60, -11,46) </t>
  </si>
  <si>
    <t xml:space="preserve"> (-12,06, -10,33) </t>
  </si>
  <si>
    <t xml:space="preserve"> (-12,79, -13,18) </t>
  </si>
  <si>
    <t xml:space="preserve"> (-14,01, -14,91) </t>
  </si>
  <si>
    <t xml:space="preserve"> (-14,55, -16,03) </t>
  </si>
  <si>
    <t xml:space="preserve"> (-14,32, -16,03) </t>
  </si>
  <si>
    <t xml:space="preserve"> (-13,79, -14,72) </t>
  </si>
  <si>
    <t xml:space="preserve"> (-1,42, 2,68) </t>
  </si>
  <si>
    <t xml:space="preserve"> (-1,42, 4,43) </t>
  </si>
  <si>
    <t xml:space="preserve"> (-2,45, 4,43) </t>
  </si>
  <si>
    <t xml:space="preserve"> (-3,47, 4,43) </t>
  </si>
  <si>
    <t xml:space="preserve"> (-3,47, 3,31) </t>
  </si>
  <si>
    <t xml:space="preserve"> (-4,09, 2,18) </t>
  </si>
  <si>
    <t xml:space="preserve"> (-4,92, 2,18) </t>
  </si>
  <si>
    <t xml:space="preserve"> (-4,50, 2,18) </t>
  </si>
  <si>
    <t xml:space="preserve"> (-5,53, 2,18) </t>
  </si>
  <si>
    <t xml:space="preserve"> (-6,56, 2,18) </t>
  </si>
  <si>
    <t xml:space="preserve"> (-7,59, 2,18) </t>
  </si>
  <si>
    <t xml:space="preserve"> (-7,21, 2,18) </t>
  </si>
  <si>
    <t xml:space="preserve"> (-6,23, 2,29) </t>
  </si>
  <si>
    <t xml:space="preserve"> (-4,53, 2,18) </t>
  </si>
  <si>
    <t xml:space="preserve"> (-3,54, 2,29) </t>
  </si>
  <si>
    <t xml:space="preserve"> (-2,56, 2,18) </t>
  </si>
  <si>
    <t xml:space="preserve"> (-1,62, 2,22) </t>
  </si>
  <si>
    <t xml:space="preserve"> (-3,36, 0,46) </t>
  </si>
  <si>
    <t xml:space="preserve"> (-1,62, 2,33) </t>
  </si>
  <si>
    <t xml:space="preserve"> (0,07, 2,33) </t>
  </si>
  <si>
    <t xml:space="preserve"> (0,07, 1,10) </t>
  </si>
  <si>
    <t xml:space="preserve"> (0,07, -0,03) </t>
  </si>
  <si>
    <t xml:space="preserve"> (0,03, 1,10) </t>
  </si>
  <si>
    <t xml:space="preserve"> (1,06, 1,20) </t>
  </si>
  <si>
    <t xml:space="preserve"> (0,64, -0,03) </t>
  </si>
  <si>
    <t xml:space="preserve"> (1,06, -0,03) </t>
  </si>
  <si>
    <t xml:space="preserve"> (1,06, -1,15) </t>
  </si>
  <si>
    <t xml:space="preserve"> (0,25, -1,75) </t>
  </si>
  <si>
    <t xml:space="preserve"> (-0,70, -2,88) </t>
  </si>
  <si>
    <t xml:space="preserve"> (-0,70, -4,00) </t>
  </si>
  <si>
    <t xml:space="preserve"> (-0,70, -4,76) </t>
  </si>
  <si>
    <t xml:space="preserve"> (-0,94, -4,76) </t>
  </si>
  <si>
    <t xml:space="preserve"> (-0,70, -5,88) </t>
  </si>
  <si>
    <t xml:space="preserve"> (0,29, -7,01) </t>
  </si>
  <si>
    <t xml:space="preserve"> (-0,05, -5,88) </t>
  </si>
  <si>
    <t xml:space="preserve"> (0,59, -5,88) </t>
  </si>
  <si>
    <t xml:space="preserve"> (-1,00, 1,12) </t>
  </si>
  <si>
    <t xml:space="preserve"> (-1,00, 3,95) </t>
  </si>
  <si>
    <t xml:space="preserve"> (-1,73, 1,32) </t>
  </si>
  <si>
    <t xml:space="preserve"> (-0,60, 1,32) </t>
  </si>
  <si>
    <t xml:space="preserve"> (-1,40, 1,32) </t>
  </si>
  <si>
    <t xml:space="preserve"> (-1,33, 1,96) </t>
  </si>
  <si>
    <t xml:space="preserve"> (-3,06, -0,65) </t>
  </si>
  <si>
    <t xml:space="preserve"> (-2,13, 1,96) </t>
  </si>
  <si>
    <t xml:space="preserve"> (-4,47, -3,67) </t>
  </si>
  <si>
    <t xml:space="preserve"> (-3,79, -3,94) </t>
  </si>
  <si>
    <t xml:space="preserve"> (-5,46, -5,60) </t>
  </si>
  <si>
    <t xml:space="preserve"> (-4,33, -5,60) </t>
  </si>
  <si>
    <t xml:space="preserve"> (-7,12, -7,57) </t>
  </si>
  <si>
    <t xml:space="preserve"> (-7,26, -5,60) </t>
  </si>
  <si>
    <t xml:space="preserve"> (-8,53, -10,58) </t>
  </si>
  <si>
    <t xml:space="preserve"> (-8,78, -9,25) </t>
  </si>
  <si>
    <t xml:space="preserve"> (-10,58, -8,93) </t>
  </si>
  <si>
    <t xml:space="preserve"> (-9,70, -10,94) </t>
  </si>
  <si>
    <t xml:space="preserve"> (-9,76, -10,94) </t>
  </si>
  <si>
    <t xml:space="preserve"> (-11,31, -8,93) </t>
  </si>
  <si>
    <t xml:space="preserve"> (-12,25, -10,91) </t>
  </si>
  <si>
    <t xml:space="preserve"> (-14,05, -10,91) </t>
  </si>
  <si>
    <t xml:space="preserve"> (-15,72, -12,88) </t>
  </si>
  <si>
    <t xml:space="preserve"> (-15,72, -12,24) </t>
  </si>
  <si>
    <t xml:space="preserve"> (-15,72, -14,52) </t>
  </si>
  <si>
    <t xml:space="preserve"> (-17,91, -12,56) </t>
  </si>
  <si>
    <t xml:space="preserve"> (-16,18, -12,56) </t>
  </si>
  <si>
    <t xml:space="preserve"> (-20,44, -12,56) </t>
  </si>
  <si>
    <t xml:space="preserve"> (-16,91, -12,24) </t>
  </si>
  <si>
    <t xml:space="preserve"> (-20,44, -14,52) </t>
  </si>
  <si>
    <t xml:space="preserve"> (-2,06, 1,00) </t>
  </si>
  <si>
    <t xml:space="preserve"> (-1,40, 4,06) </t>
  </si>
  <si>
    <t xml:space="preserve"> (-2,06, 4,06) </t>
  </si>
  <si>
    <t xml:space="preserve"> (-2,06, 0,12) </t>
  </si>
  <si>
    <t xml:space="preserve"> (-0,33, 5,47) </t>
  </si>
  <si>
    <t xml:space="preserve"> (-3,47, 2,46) </t>
  </si>
  <si>
    <t xml:space="preserve"> (-2,79, 3,69) </t>
  </si>
  <si>
    <t xml:space="preserve"> (-2,06, 1,73) </t>
  </si>
  <si>
    <t xml:space="preserve"> (-1,06, 1,73) </t>
  </si>
  <si>
    <t xml:space="preserve"> (-0,33, 2,05) </t>
  </si>
  <si>
    <t xml:space="preserve"> (-1,06, -0,24) </t>
  </si>
  <si>
    <t xml:space="preserve"> (-2,73, -0,25) </t>
  </si>
  <si>
    <t xml:space="preserve"> (-2,73, -2,21) </t>
  </si>
  <si>
    <t xml:space="preserve"> (-1,06, -1,89) </t>
  </si>
  <si>
    <t xml:space="preserve"> (-2,52, 0,40) </t>
  </si>
  <si>
    <t xml:space="preserve"> (-2,52, 3,03) </t>
  </si>
  <si>
    <t xml:space="preserve"> (-2,52, 3,35) </t>
  </si>
  <si>
    <t xml:space="preserve"> (1,58, 3,03) </t>
  </si>
  <si>
    <t xml:space="preserve"> (1,58, 3,35) </t>
  </si>
  <si>
    <t xml:space="preserve"> (1,58, 3,67) </t>
  </si>
  <si>
    <t xml:space="preserve"> (0,78, 3,67) </t>
  </si>
  <si>
    <t xml:space="preserve"> (0,78, 6,29) </t>
  </si>
  <si>
    <t xml:space="preserve"> (0,78, 4,65) </t>
  </si>
  <si>
    <t xml:space="preserve"> (0,78, 6,62) </t>
  </si>
  <si>
    <t xml:space="preserve"> (0,05, 6,94) </t>
  </si>
  <si>
    <t xml:space="preserve"> (-1,00, 1,31) </t>
  </si>
  <si>
    <t xml:space="preserve"> (-1,54, 2,09) </t>
  </si>
  <si>
    <t xml:space="preserve"> (-1,60, 2,09) </t>
  </si>
  <si>
    <t xml:space="preserve"> (-1,54, 0,12) </t>
  </si>
  <si>
    <t xml:space="preserve"> (-1,54, 0,44) </t>
  </si>
  <si>
    <t xml:space="preserve"> (-2,27, 0,12) </t>
  </si>
  <si>
    <t xml:space="preserve"> (-1,54, 0,76) </t>
  </si>
  <si>
    <t xml:space="preserve"> (-1,60, 0,44) </t>
  </si>
  <si>
    <t xml:space="preserve"> (-1,54, -1,53) </t>
  </si>
  <si>
    <t xml:space="preserve"> (-1,54, -3,50) </t>
  </si>
  <si>
    <t xml:space="preserve"> (-0,41, -3,50) </t>
  </si>
  <si>
    <t xml:space="preserve"> (-3,62, -5,18) </t>
  </si>
  <si>
    <t xml:space="preserve"> (0,72, -5,47) </t>
  </si>
  <si>
    <t xml:space="preserve"> (-0,95, -5,15) </t>
  </si>
  <si>
    <t xml:space="preserve"> (0,65, -3,18) </t>
  </si>
  <si>
    <t xml:space="preserve"> (0,72, -3,18) </t>
  </si>
  <si>
    <t xml:space="preserve"> (0,65, -2,86) </t>
  </si>
  <si>
    <t xml:space="preserve"> (0,58, -0,12) </t>
  </si>
  <si>
    <t xml:space="preserve"> (-0,15, -3,18) </t>
  </si>
  <si>
    <t xml:space="preserve"> (0,58, -2,09) </t>
  </si>
  <si>
    <t xml:space="preserve"> (-1,29, -3,18) </t>
  </si>
  <si>
    <t xml:space="preserve"> (-0,56, -2,86) </t>
  </si>
  <si>
    <t xml:space="preserve"> (-0,56, -3,18) </t>
  </si>
  <si>
    <t xml:space="preserve"> (2,40, -2,86) </t>
  </si>
  <si>
    <t xml:space="preserve"> (-2,23, -6,80) </t>
  </si>
  <si>
    <t xml:space="preserve"> (-2,23, -4,83) </t>
  </si>
  <si>
    <t xml:space="preserve"> (-2,23, -6,48) </t>
  </si>
  <si>
    <t xml:space="preserve"> (-2,23, -6,16) </t>
  </si>
  <si>
    <t xml:space="preserve"> (-0,38, -6,16) </t>
  </si>
  <si>
    <t xml:space="preserve"> (-2,23, -5,84) </t>
  </si>
  <si>
    <t xml:space="preserve"> (-2,96, -6,16) </t>
  </si>
  <si>
    <t xml:space="preserve"> (-1,10, -6,16) </t>
  </si>
  <si>
    <t xml:space="preserve"> (1,86, -6,16) </t>
  </si>
  <si>
    <t xml:space="preserve"> (-1,10, -8,12) </t>
  </si>
  <si>
    <t xml:space="preserve"> (-2,90, -6,16) </t>
  </si>
  <si>
    <t xml:space="preserve"> (1,94, -5,05) </t>
  </si>
  <si>
    <t xml:space="preserve"> (-2,77, -12,06) </t>
  </si>
  <si>
    <t xml:space="preserve"> (-2,77, -9,78) </t>
  </si>
  <si>
    <t xml:space="preserve"> (1,26, 1,00) </t>
  </si>
  <si>
    <t xml:space="preserve"> (0,13, -0,97) </t>
  </si>
  <si>
    <t xml:space="preserve"> (0,13, -0,65) </t>
  </si>
  <si>
    <t xml:space="preserve"> (0,13, -2,61) </t>
  </si>
  <si>
    <t xml:space="preserve"> (0,13, -0,33) </t>
  </si>
  <si>
    <t xml:space="preserve"> (0,13, -4,58) </t>
  </si>
  <si>
    <t xml:space="preserve"> (-0,60, -4,58) </t>
  </si>
  <si>
    <t xml:space="preserve"> (-1,67, -6,55) </t>
  </si>
  <si>
    <t xml:space="preserve"> (0,06, -6,55) </t>
  </si>
  <si>
    <t xml:space="preserve"> (0,06, -8,51) </t>
  </si>
  <si>
    <t xml:space="preserve"> (-1,74, -6,55) </t>
  </si>
  <si>
    <t xml:space="preserve"> (-3,40, -7,91) </t>
  </si>
  <si>
    <t xml:space="preserve"> (-3,40, -7,59) </t>
  </si>
  <si>
    <t xml:space="preserve"> (-5,20, -7,91) </t>
  </si>
  <si>
    <t xml:space="preserve"> (-5,06, -9,56) </t>
  </si>
  <si>
    <t xml:space="preserve"> (-0,36, -4,51) </t>
  </si>
  <si>
    <t xml:space="preserve"> (-2,02, -6,48) </t>
  </si>
  <si>
    <t xml:space="preserve"> (-0,89, -6,48) </t>
  </si>
  <si>
    <t xml:space="preserve"> (0,23, -6,48) </t>
  </si>
  <si>
    <t xml:space="preserve"> (-3,23, -8,46) </t>
  </si>
  <si>
    <t xml:space="preserve"> (-3,10, -10,43) </t>
  </si>
  <si>
    <t xml:space="preserve"> (-1,97, -10,43) </t>
  </si>
  <si>
    <t xml:space="preserve"> (-4,76, -12,40) </t>
  </si>
  <si>
    <t xml:space="preserve"> (-4,90, -12,40) </t>
  </si>
  <si>
    <t xml:space="preserve"> (-4,90, -13,72) </t>
  </si>
  <si>
    <t xml:space="preserve"> (-4,90, -13,40) </t>
  </si>
  <si>
    <t xml:space="preserve"> (-4,90, -15,37) </t>
  </si>
  <si>
    <t xml:space="preserve"> (-6,57, -15,37) </t>
  </si>
  <si>
    <t xml:space="preserve"> (-4,90, -12,76) </t>
  </si>
  <si>
    <t xml:space="preserve"> (-4,90, -13,08) </t>
  </si>
  <si>
    <t xml:space="preserve"> (-8,23, -16,71) </t>
  </si>
  <si>
    <t xml:space="preserve"> (-4,84, -14,73) </t>
  </si>
  <si>
    <t xml:space="preserve"> (-6,50, -16,42) </t>
  </si>
  <si>
    <t xml:space="preserve"> (-4,84, -14,41) </t>
  </si>
  <si>
    <t xml:space="preserve"> (-1,54, -0,97) </t>
  </si>
  <si>
    <t xml:space="preserve"> (-0,60, -0,65) </t>
  </si>
  <si>
    <t xml:space="preserve"> (-0,60, 1,64) </t>
  </si>
  <si>
    <t xml:space="preserve"> (-0,60, 2,30) </t>
  </si>
  <si>
    <t xml:space="preserve"> (-2,27, -2,62) </t>
  </si>
  <si>
    <t xml:space="preserve"> (-4,07, -2,62) </t>
  </si>
  <si>
    <t xml:space="preserve"> (-5,87, -2,62) </t>
  </si>
  <si>
    <t xml:space="preserve"> (-4,07, -2,30) </t>
  </si>
  <si>
    <t xml:space="preserve"> (-7,53, -4,59) </t>
  </si>
  <si>
    <t xml:space="preserve"> (-5,73, -3,95) </t>
  </si>
  <si>
    <t xml:space="preserve"> (-4,01, -3,95) </t>
  </si>
  <si>
    <t xml:space="preserve"> (-5,74, -6,24) </t>
  </si>
  <si>
    <t xml:space="preserve"> (-5,87, -4,27) </t>
  </si>
  <si>
    <t xml:space="preserve"> (-1,03, -1,19) </t>
  </si>
  <si>
    <t xml:space="preserve"> (-6,16, -4,85) </t>
  </si>
  <si>
    <t xml:space="preserve"> (-4,29, -6,82) </t>
  </si>
  <si>
    <t xml:space="preserve"> (-2,63, -4,85) </t>
  </si>
  <si>
    <t xml:space="preserve"> (-2,63, -6,82) </t>
  </si>
  <si>
    <t xml:space="preserve"> (-1,50, -4,85) </t>
  </si>
  <si>
    <t xml:space="preserve"> (-1,50, -6,82) </t>
  </si>
  <si>
    <t xml:space="preserve"> (-3,16, -8,50) </t>
  </si>
  <si>
    <t xml:space="preserve"> (-4,96, -10,47) </t>
  </si>
  <si>
    <t xml:space="preserve"> (-4,96, -12,43) </t>
  </si>
  <si>
    <t xml:space="preserve"> (-4,96, -9,83) </t>
  </si>
  <si>
    <t xml:space="preserve"> (-6,63, -12,12) </t>
  </si>
  <si>
    <t xml:space="preserve"> (-4,90, -12,12) </t>
  </si>
  <si>
    <t xml:space="preserve"> (-10,09, -14,09) </t>
  </si>
  <si>
    <t xml:space="preserve"> (-5,87, -2,01) </t>
  </si>
  <si>
    <t xml:space="preserve"> (-6,55, -5,03) </t>
  </si>
  <si>
    <t xml:space="preserve"> (-5,21, -2,01) </t>
  </si>
  <si>
    <t xml:space="preserve"> (-6,62, -5,03) </t>
  </si>
  <si>
    <t xml:space="preserve"> (-6,67, -2,01) </t>
  </si>
  <si>
    <t xml:space="preserve"> (-6,67, -5,31) </t>
  </si>
  <si>
    <t xml:space="preserve"> (-5,94, -9,24) </t>
  </si>
  <si>
    <t xml:space="preserve"> (-7,40, -8,60) </t>
  </si>
  <si>
    <t xml:space="preserve"> (-8,07, -8,56) </t>
  </si>
  <si>
    <t xml:space="preserve"> (-10,21, -15,50) </t>
  </si>
  <si>
    <t xml:space="preserve"> (-10,89, -21,81) </t>
  </si>
  <si>
    <t xml:space="preserve"> (-10,89, -20,16) </t>
  </si>
  <si>
    <t xml:space="preserve"> (-12,69, -21,81) </t>
  </si>
  <si>
    <t xml:space="preserve"> (-10,89, -27,07) </t>
  </si>
  <si>
    <t xml:space="preserve"> (-10,89, -22,04) </t>
  </si>
  <si>
    <t xml:space="preserve"> (-10,89, -24,12) </t>
  </si>
  <si>
    <t xml:space="preserve"> (-12,69, -29,04) </t>
  </si>
  <si>
    <t xml:space="preserve"> (-10,89, -27,41) </t>
  </si>
  <si>
    <t xml:space="preserve"> (-12,30, -28,78) </t>
  </si>
  <si>
    <t xml:space="preserve"> (-10,89, -25,45) </t>
  </si>
  <si>
    <t xml:space="preserve"> (-10,89, -27,09) </t>
  </si>
  <si>
    <t xml:space="preserve"> (-10,89, -25,13) </t>
  </si>
  <si>
    <t xml:space="preserve"> (-12,30, -28,14) </t>
  </si>
  <si>
    <t xml:space="preserve"> (-10,89, -24,62) </t>
  </si>
  <si>
    <t xml:space="preserve"> (-10,57, -27,82) </t>
  </si>
  <si>
    <t xml:space="preserve"> (-12,30, -27,82) </t>
  </si>
  <si>
    <t xml:space="preserve"> (-12,30, -29,79) </t>
  </si>
  <si>
    <t xml:space="preserve"> (-13,03, -29,79) </t>
  </si>
  <si>
    <t xml:space="preserve"> (-7,60, -29,79) </t>
  </si>
  <si>
    <t xml:space="preserve"> (-9,26, -31,15) </t>
  </si>
  <si>
    <t xml:space="preserve"> (-6,22, -28,07) </t>
  </si>
  <si>
    <t xml:space="preserve"> (-4,46, 1,98) </t>
  </si>
  <si>
    <t xml:space="preserve"> (-3,73, 1,75) </t>
  </si>
  <si>
    <t xml:space="preserve"> (-4,46, 8,10) </t>
  </si>
  <si>
    <t xml:space="preserve"> (-5,92, 5,04) </t>
  </si>
  <si>
    <t xml:space="preserve"> (-5,19, 3,26) </t>
  </si>
  <si>
    <t xml:space="preserve"> (-5,19, 4,05) </t>
  </si>
  <si>
    <t xml:space="preserve"> (-5,92, 4,05) </t>
  </si>
  <si>
    <t xml:space="preserve"> (-7,72, 4,05) </t>
  </si>
  <si>
    <t xml:space="preserve"> (-5,92, 2,09) </t>
  </si>
  <si>
    <t xml:space="preserve"> (-5,92, 7,11) </t>
  </si>
  <si>
    <t xml:space="preserve"> (-7,72, 7,00) </t>
  </si>
  <si>
    <t xml:space="preserve"> (-5,92, 3,82) </t>
  </si>
  <si>
    <t xml:space="preserve"> (-8,45, 7,00) </t>
  </si>
  <si>
    <t xml:space="preserve"> (-5,92, 0,53) </t>
  </si>
  <si>
    <t xml:space="preserve"> (-4,79, 0,53) </t>
  </si>
  <si>
    <t xml:space="preserve"> (-4,79, 3,47) </t>
  </si>
  <si>
    <t xml:space="preserve"> (-4,79, 0,85) </t>
  </si>
  <si>
    <t xml:space="preserve"> (-4,79, -1,12) </t>
  </si>
  <si>
    <t xml:space="preserve"> (-3,66, -4,41) </t>
  </si>
  <si>
    <t xml:space="preserve"> (-5,33, -3,09) </t>
  </si>
  <si>
    <t xml:space="preserve"> (-3,66, -0,80) </t>
  </si>
  <si>
    <t xml:space="preserve"> (-5,33, -2,77) </t>
  </si>
  <si>
    <t xml:space="preserve"> (-3,66, -2,77) </t>
  </si>
  <si>
    <t xml:space="preserve"> (-4,20, -4,74) </t>
  </si>
  <si>
    <t xml:space="preserve"> (-7,54, -6,72) </t>
  </si>
  <si>
    <t xml:space="preserve"> (-2,90, -6,71) </t>
  </si>
  <si>
    <t xml:space="preserve"> (-5,87, -6,71) </t>
  </si>
  <si>
    <t xml:space="preserve"> (-5,87, -8,68) </t>
  </si>
  <si>
    <t xml:space="preserve"> (-5,87, -6,39) </t>
  </si>
  <si>
    <t xml:space="preserve"> (-6,60, -6,39) </t>
  </si>
  <si>
    <t xml:space="preserve"> (-4,14, -6,07) </t>
  </si>
  <si>
    <t xml:space="preserve"> (-8,26, -8,36) </t>
  </si>
  <si>
    <t xml:space="preserve"> (-6,60, -5,75) </t>
  </si>
  <si>
    <t xml:space="preserve"> (-6,60, -9,36) </t>
  </si>
  <si>
    <t xml:space="preserve"> (-3,63, -9,04) </t>
  </si>
  <si>
    <t xml:space="preserve"> (-4,87, -9,36) </t>
  </si>
  <si>
    <t xml:space="preserve"> (-3,53, 1,12) </t>
  </si>
  <si>
    <t xml:space="preserve"> (-5,33, 1,12) </t>
  </si>
  <si>
    <t xml:space="preserve"> (-8,20, 1,12) </t>
  </si>
  <si>
    <t xml:space="preserve"> (-8,20, 1,31) </t>
  </si>
  <si>
    <t xml:space="preserve"> (-6,47, 1,31) </t>
  </si>
  <si>
    <t xml:space="preserve"> (-4,75, 1,31) </t>
  </si>
  <si>
    <t xml:space="preserve"> (-6,47, -0,66) </t>
  </si>
  <si>
    <t xml:space="preserve"> (-4,75, 4,37) </t>
  </si>
  <si>
    <t xml:space="preserve"> (-6,47, 4,37) </t>
  </si>
  <si>
    <t xml:space="preserve"> (-6,41, 2,39) </t>
  </si>
  <si>
    <t xml:space="preserve"> (-8,14, 2,39) </t>
  </si>
  <si>
    <t xml:space="preserve"> (-8,14, 5,45) </t>
  </si>
  <si>
    <t xml:space="preserve"> (-9,60, 5,45) </t>
  </si>
  <si>
    <t xml:space="preserve"> (-5,41, 5,45) </t>
  </si>
  <si>
    <t xml:space="preserve"> (-7,14, 5,45) </t>
  </si>
  <si>
    <t xml:space="preserve"> (-7,14, 3,49) </t>
  </si>
  <si>
    <t xml:space="preserve"> (-8,81, 1,51) </t>
  </si>
  <si>
    <t xml:space="preserve"> (-5,77, 4,59) </t>
  </si>
  <si>
    <t xml:space="preserve"> (-10,47, -0,46) </t>
  </si>
  <si>
    <t xml:space="preserve"> (-7,08, 1,51) </t>
  </si>
  <si>
    <t xml:space="preserve"> (-7,15, 1,51) </t>
  </si>
  <si>
    <t xml:space="preserve"> (-7,87, 1,70) </t>
  </si>
  <si>
    <t xml:space="preserve"> (-9,54, -0,27) </t>
  </si>
  <si>
    <t xml:space="preserve"> (-5,77, 0,84) </t>
  </si>
  <si>
    <t xml:space="preserve"> (-7,44, 3,89) </t>
  </si>
  <si>
    <t xml:space="preserve"> (-6,50, 0,84) </t>
  </si>
  <si>
    <t xml:space="preserve"> (-5,77, -1,13) </t>
  </si>
  <si>
    <t xml:space="preserve"> (-7,44, -0,04) </t>
  </si>
  <si>
    <t xml:space="preserve"> (-4,04, 2,12) </t>
  </si>
  <si>
    <t xml:space="preserve"> (-6,40, 5,27) </t>
  </si>
  <si>
    <t xml:space="preserve"> (-7,86, 7,24) </t>
  </si>
  <si>
    <t xml:space="preserve"> (-7,86, 5,27) </t>
  </si>
  <si>
    <t xml:space="preserve"> (-9,66, 5,27) </t>
  </si>
  <si>
    <t xml:space="preserve"> (-8,93, 5,27) </t>
  </si>
  <si>
    <t xml:space="preserve"> (-6,69, 5,27) </t>
  </si>
  <si>
    <t xml:space="preserve"> (-3,00, 5,27) </t>
  </si>
  <si>
    <t xml:space="preserve"> (-4,30, 5,27) </t>
  </si>
  <si>
    <t xml:space="preserve"> (-7,44, 2,44) </t>
  </si>
  <si>
    <t xml:space="preserve"> (-1,34, 5,27) </t>
  </si>
  <si>
    <t xml:space="preserve"> (-2,57, 5,27) </t>
  </si>
  <si>
    <t xml:space="preserve"> (-3,30, 5,27) </t>
  </si>
  <si>
    <t xml:space="preserve"> (-3,30, 5,46) </t>
  </si>
  <si>
    <t xml:space="preserve"> (-4,71, 2,44) </t>
  </si>
  <si>
    <t xml:space="preserve"> (-3,98, 8,34) </t>
  </si>
  <si>
    <t xml:space="preserve"> (-3,98, 5,39) </t>
  </si>
  <si>
    <t xml:space="preserve"> (-5,78, 5,39) </t>
  </si>
  <si>
    <t xml:space="preserve"> (-2,25, 8,64) </t>
  </si>
  <si>
    <t xml:space="preserve"> (-4,40, 5,39) </t>
  </si>
  <si>
    <t xml:space="preserve"> (-1,36, 8,47) </t>
  </si>
  <si>
    <t xml:space="preserve"> (-1,44, 5,39) </t>
  </si>
  <si>
    <t xml:space="preserve"> (-5,13, 2,10) </t>
  </si>
  <si>
    <t xml:space="preserve"> (-6,80, 3,42) </t>
  </si>
  <si>
    <t xml:space="preserve"> (-5,13, 5,39) </t>
  </si>
  <si>
    <t xml:space="preserve"> (-5,86, 5,39) </t>
  </si>
  <si>
    <t xml:space="preserve"> (-6,59, 5,39) </t>
  </si>
  <si>
    <t xml:space="preserve"> (-7,32, 5,39) </t>
  </si>
  <si>
    <t xml:space="preserve"> (-8,26, 3,42) </t>
  </si>
  <si>
    <t xml:space="preserve"> (-4,28, 8,47) </t>
  </si>
  <si>
    <t xml:space="preserve"> (-8,05, 5,58) </t>
  </si>
  <si>
    <t xml:space="preserve"> (-7,32, 5,58) </t>
  </si>
  <si>
    <t xml:space="preserve"> (-2,55, 8,66) </t>
  </si>
  <si>
    <t xml:space="preserve"> (-3,53, -0,85) </t>
  </si>
  <si>
    <t xml:space="preserve"> (-4,60, -2,81) </t>
  </si>
  <si>
    <t xml:space="preserve"> (-8,54, -3,86) </t>
  </si>
  <si>
    <t xml:space="preserve"> (-5,33, -2,81) </t>
  </si>
  <si>
    <t xml:space="preserve"> (-6,40, 0,24) </t>
  </si>
  <si>
    <t xml:space="preserve"> (-8,93, -2,81) </t>
  </si>
  <si>
    <t xml:space="preserve"> (-8,20, 0,24) </t>
  </si>
  <si>
    <t xml:space="preserve"> (-7,13, 0,43) </t>
  </si>
  <si>
    <t xml:space="preserve"> (-8,93, 0,43) </t>
  </si>
  <si>
    <t xml:space="preserve"> (-7,86, 0,43) </t>
  </si>
  <si>
    <t xml:space="preserve"> (-9,66, 0,43) </t>
  </si>
  <si>
    <t xml:space="preserve"> (-8,53, 0,43) </t>
  </si>
  <si>
    <t xml:space="preserve"> (-9,66, 3,38) </t>
  </si>
  <si>
    <t xml:space="preserve"> (-8,93, 3,38) </t>
  </si>
  <si>
    <t xml:space="preserve"> (-8,93, 6,44) </t>
  </si>
  <si>
    <t xml:space="preserve"> (-7,20, 3,38) </t>
  </si>
  <si>
    <t xml:space="preserve"> (-7,93, 3,38) </t>
  </si>
  <si>
    <t xml:space="preserve"> (-6,20, 3,38) </t>
  </si>
  <si>
    <t xml:space="preserve"> (-5,48, 3,38) </t>
  </si>
  <si>
    <t xml:space="preserve"> (-5,48, 1,41) </t>
  </si>
  <si>
    <t xml:space="preserve"> (-7,28, 1,41) </t>
  </si>
  <si>
    <t xml:space="preserve"> (-6,20, 1,41) </t>
  </si>
  <si>
    <t xml:space="preserve"> (-2,43, 4,49) </t>
  </si>
  <si>
    <t xml:space="preserve"> (-3,16, 4,49) </t>
  </si>
  <si>
    <t xml:space="preserve"> (-0,71, 4,49) </t>
  </si>
  <si>
    <t xml:space="preserve"> (1,02, 4,49) </t>
  </si>
  <si>
    <t xml:space="preserve"> (-2,11, 1,48) </t>
  </si>
  <si>
    <t xml:space="preserve"> (-0,39, 1,48) </t>
  </si>
  <si>
    <t xml:space="preserve"> (-2,84, 1,48) </t>
  </si>
  <si>
    <t xml:space="preserve"> (-4,64, 1,48) </t>
  </si>
  <si>
    <t xml:space="preserve"> (-3,92, 4,42) </t>
  </si>
  <si>
    <t xml:space="preserve"> (-4,64, 4,42) </t>
  </si>
  <si>
    <t xml:space="preserve"> (-3,92, 2,46) </t>
  </si>
  <si>
    <t xml:space="preserve"> (-6,31, 0,48) </t>
  </si>
  <si>
    <t xml:space="preserve"> (-4,64, 2,46) </t>
  </si>
  <si>
    <t xml:space="preserve"> (-6,44, 2,46) </t>
  </si>
  <si>
    <t>Default</t>
  </si>
  <si>
    <t>2 speed</t>
  </si>
  <si>
    <t>8 speed</t>
  </si>
  <si>
    <t>5 mut factor</t>
  </si>
  <si>
    <t>2 mut factor</t>
  </si>
  <si>
    <t>75 generations</t>
  </si>
  <si>
    <t>25 generations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</si>
</sst>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6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</a:t>
            </a:r>
            <a:r>
              <a:rPr lang="en-US"/>
              <a:t>moving speed</a:t>
            </a:r>
            <a:r>
              <a:rPr lang="en-NL"/>
              <a:t>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Average_25gen!$H$1</c:f>
              <c:strCache>
                <c:ptCount val="1"/>
                <c:pt idx="0">
                  <c:v> moving speed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Average_25gen!$H$2:$H$27</c:f>
              <c:numCache>
                <c:formatCode>General</c:formatCode>
                <c:ptCount val="26"/>
                <c:pt idx="0">
                  <c:v>4</c:v>
                </c:pt>
                <c:pt idx="1">
                  <c:v>4.3795555999999998</c:v>
                </c:pt>
                <c:pt idx="2">
                  <c:v>4.4740953999999995</c:v>
                </c:pt>
                <c:pt idx="3">
                  <c:v>4.4761129999999998</c:v>
                </c:pt>
                <c:pt idx="4">
                  <c:v>4.3953113999999998</c:v>
                </c:pt>
                <c:pt idx="5">
                  <c:v>4.4756157999999999</c:v>
                </c:pt>
                <c:pt idx="6">
                  <c:v>4.8302022000000004</c:v>
                </c:pt>
                <c:pt idx="7">
                  <c:v>4.2820504000000001</c:v>
                </c:pt>
                <c:pt idx="8">
                  <c:v>4.3192877999999997</c:v>
                </c:pt>
                <c:pt idx="9">
                  <c:v>4.5017421999999998</c:v>
                </c:pt>
                <c:pt idx="10">
                  <c:v>4.3801113999999997</c:v>
                </c:pt>
                <c:pt idx="11">
                  <c:v>4.5085471999999998</c:v>
                </c:pt>
                <c:pt idx="12">
                  <c:v>4.4765899999999998</c:v>
                </c:pt>
                <c:pt idx="13">
                  <c:v>4.9646619999999997</c:v>
                </c:pt>
                <c:pt idx="14">
                  <c:v>4.4500948000000005</c:v>
                </c:pt>
                <c:pt idx="15">
                  <c:v>5.5576758000000002</c:v>
                </c:pt>
                <c:pt idx="16">
                  <c:v>5.5779994000000004</c:v>
                </c:pt>
                <c:pt idx="17">
                  <c:v>6.5477885999999996</c:v>
                </c:pt>
                <c:pt idx="18">
                  <c:v>6.635752000000001</c:v>
                </c:pt>
                <c:pt idx="19">
                  <c:v>6.4588090000000005</c:v>
                </c:pt>
                <c:pt idx="20">
                  <c:v>6.8822758000000004</c:v>
                </c:pt>
                <c:pt idx="21">
                  <c:v>7.6878450000000003</c:v>
                </c:pt>
                <c:pt idx="22">
                  <c:v>7.5676602000000006</c:v>
                </c:pt>
                <c:pt idx="23">
                  <c:v>8.4903300000000002</c:v>
                </c:pt>
                <c:pt idx="24">
                  <c:v>8.6112533999999989</c:v>
                </c:pt>
                <c:pt idx="25">
                  <c:v>10.209718200000001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25-418C-A193-0B7FAE301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speed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sight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Average_25gen!$G$1</c:f>
              <c:strCache>
                <c:ptCount val="1"/>
                <c:pt idx="0">
                  <c:v> Sight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Average_25gen!$G$2:$G$27</c:f>
              <c:numCache>
                <c:formatCode>General</c:formatCode>
                <c:ptCount val="26"/>
                <c:pt idx="0">
                  <c:v>30</c:v>
                </c:pt>
                <c:pt idx="1">
                  <c:v>30.006952000000002</c:v>
                </c:pt>
                <c:pt idx="2">
                  <c:v>32.055424000000002</c:v>
                </c:pt>
                <c:pt idx="3">
                  <c:v>31.520245999999997</c:v>
                </c:pt>
                <c:pt idx="4">
                  <c:v>32.946281999999997</c:v>
                </c:pt>
                <c:pt idx="5">
                  <c:v>33.896796000000002</c:v>
                </c:pt>
                <c:pt idx="6">
                  <c:v>33.428564000000001</c:v>
                </c:pt>
                <c:pt idx="7">
                  <c:v>35.260961999999999</c:v>
                </c:pt>
                <c:pt idx="8">
                  <c:v>36.624455999999995</c:v>
                </c:pt>
                <c:pt idx="9">
                  <c:v>36.142231999999993</c:v>
                </c:pt>
                <c:pt idx="10">
                  <c:v>38.206560000000003</c:v>
                </c:pt>
                <c:pt idx="11">
                  <c:v>38.307867999999999</c:v>
                </c:pt>
                <c:pt idx="12">
                  <c:v>39.006855999999999</c:v>
                </c:pt>
                <c:pt idx="13">
                  <c:v>38.968691999999997</c:v>
                </c:pt>
                <c:pt idx="14">
                  <c:v>40.93826</c:v>
                </c:pt>
                <c:pt idx="15">
                  <c:v>41.495897999999997</c:v>
                </c:pt>
                <c:pt idx="16">
                  <c:v>41.724191999999995</c:v>
                </c:pt>
                <c:pt idx="17">
                  <c:v>42.04876800000001</c:v>
                </c:pt>
                <c:pt idx="18">
                  <c:v>41.347630000000002</c:v>
                </c:pt>
                <c:pt idx="19">
                  <c:v>41.571453999999996</c:v>
                </c:pt>
                <c:pt idx="20">
                  <c:v>42.004896000000002</c:v>
                </c:pt>
                <c:pt idx="21">
                  <c:v>42.732315999999997</c:v>
                </c:pt>
                <c:pt idx="22">
                  <c:v>42.718215999999998</c:v>
                </c:pt>
                <c:pt idx="23">
                  <c:v>43.671756000000002</c:v>
                </c:pt>
                <c:pt idx="24">
                  <c:v>43.174157999999998</c:v>
                </c:pt>
                <c:pt idx="25">
                  <c:v>43.698733999999995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3-4360-91BC-B52CE0837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sight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total</a:t>
            </a:r>
            <a:r>
              <a:rPr lang="en-NL" baseline="0"/>
              <a:t> points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Average_25gen!$B$1</c:f>
              <c:strCache>
                <c:ptCount val="1"/>
                <c:pt idx="0">
                  <c:v> Total points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Average_25gen!$B$2:$B$27</c:f>
              <c:numCache>
                <c:formatCode>General</c:formatCode>
                <c:ptCount val="26"/>
                <c:pt idx="0">
                  <c:v>3.2</c:v>
                </c:pt>
                <c:pt idx="1">
                  <c:v>4.5999999999999996</c:v>
                </c:pt>
                <c:pt idx="2">
                  <c:v>5.4</c:v>
                </c:pt>
                <c:pt idx="3">
                  <c:v>6.4</c:v>
                </c:pt>
                <c:pt idx="4">
                  <c:v>5.4</c:v>
                </c:pt>
                <c:pt idx="5">
                  <c:v>5.8</c:v>
                </c:pt>
                <c:pt idx="6">
                  <c:v>4.8</c:v>
                </c:pt>
                <c:pt idx="7">
                  <c:v>5.4</c:v>
                </c:pt>
                <c:pt idx="8">
                  <c:v>4.2</c:v>
                </c:pt>
                <c:pt idx="9">
                  <c:v>4.8</c:v>
                </c:pt>
                <c:pt idx="10">
                  <c:v>4.2</c:v>
                </c:pt>
                <c:pt idx="11">
                  <c:v>5.4</c:v>
                </c:pt>
                <c:pt idx="12">
                  <c:v>5</c:v>
                </c:pt>
                <c:pt idx="13">
                  <c:v>5</c:v>
                </c:pt>
                <c:pt idx="14">
                  <c:v>4.5999999999999996</c:v>
                </c:pt>
                <c:pt idx="15">
                  <c:v>4.4000000000000004</c:v>
                </c:pt>
                <c:pt idx="16">
                  <c:v>5.4</c:v>
                </c:pt>
                <c:pt idx="17">
                  <c:v>5.6</c:v>
                </c:pt>
                <c:pt idx="18">
                  <c:v>5.6</c:v>
                </c:pt>
                <c:pt idx="19">
                  <c:v>5</c:v>
                </c:pt>
                <c:pt idx="20">
                  <c:v>5.4</c:v>
                </c:pt>
                <c:pt idx="21">
                  <c:v>5.2</c:v>
                </c:pt>
                <c:pt idx="22">
                  <c:v>5.6</c:v>
                </c:pt>
                <c:pt idx="23">
                  <c:v>5</c:v>
                </c:pt>
                <c:pt idx="24">
                  <c:v>5.2</c:v>
                </c:pt>
                <c:pt idx="25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EC-4060-A731-A9CE48104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total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points from boxes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Average_25gen!$C$1</c:f>
              <c:strCache>
                <c:ptCount val="1"/>
                <c:pt idx="0">
                  <c:v> Points from boxes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Average_25gen!$C$2:$C$27</c:f>
              <c:numCache>
                <c:formatCode>General</c:formatCode>
                <c:ptCount val="26"/>
                <c:pt idx="0">
                  <c:v>0.2</c:v>
                </c:pt>
                <c:pt idx="1">
                  <c:v>2.2000000000000002</c:v>
                </c:pt>
                <c:pt idx="2">
                  <c:v>1.2</c:v>
                </c:pt>
                <c:pt idx="3">
                  <c:v>2.2000000000000002</c:v>
                </c:pt>
                <c:pt idx="4">
                  <c:v>1.8</c:v>
                </c:pt>
                <c:pt idx="5">
                  <c:v>1.6</c:v>
                </c:pt>
                <c:pt idx="6">
                  <c:v>1.2</c:v>
                </c:pt>
                <c:pt idx="7">
                  <c:v>1.2</c:v>
                </c:pt>
                <c:pt idx="8">
                  <c:v>1.2</c:v>
                </c:pt>
                <c:pt idx="9">
                  <c:v>0.6</c:v>
                </c:pt>
                <c:pt idx="10">
                  <c:v>0.6</c:v>
                </c:pt>
                <c:pt idx="11">
                  <c:v>1.2</c:v>
                </c:pt>
                <c:pt idx="12">
                  <c:v>0.8</c:v>
                </c:pt>
                <c:pt idx="13">
                  <c:v>0.8</c:v>
                </c:pt>
                <c:pt idx="14">
                  <c:v>1</c:v>
                </c:pt>
                <c:pt idx="15">
                  <c:v>1.4</c:v>
                </c:pt>
                <c:pt idx="16">
                  <c:v>1.2</c:v>
                </c:pt>
                <c:pt idx="17">
                  <c:v>0.8</c:v>
                </c:pt>
                <c:pt idx="18">
                  <c:v>1.4</c:v>
                </c:pt>
                <c:pt idx="19">
                  <c:v>2</c:v>
                </c:pt>
                <c:pt idx="20">
                  <c:v>1.2</c:v>
                </c:pt>
                <c:pt idx="21">
                  <c:v>2.2000000000000002</c:v>
                </c:pt>
                <c:pt idx="22">
                  <c:v>1.4</c:v>
                </c:pt>
                <c:pt idx="23">
                  <c:v>0.8</c:v>
                </c:pt>
                <c:pt idx="24">
                  <c:v>1.6</c:v>
                </c:pt>
                <c:pt idx="25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2B-4CE7-8B72-70202C215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points from boxes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p</a:t>
            </a:r>
            <a:r>
              <a:rPr lang="en-US"/>
              <a:t>oints from </a:t>
            </a:r>
            <a:r>
              <a:rPr lang="en-NL"/>
              <a:t>kills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Average_25gen!$D$1</c:f>
              <c:strCache>
                <c:ptCount val="1"/>
                <c:pt idx="0">
                  <c:v> Points from kills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Average_25gen!$D$2:$D$27</c:f>
              <c:numCache>
                <c:formatCode>General</c:formatCode>
                <c:ptCount val="26"/>
                <c:pt idx="0">
                  <c:v>3</c:v>
                </c:pt>
                <c:pt idx="1">
                  <c:v>2.4</c:v>
                </c:pt>
                <c:pt idx="2">
                  <c:v>4.2</c:v>
                </c:pt>
                <c:pt idx="3">
                  <c:v>4.2</c:v>
                </c:pt>
                <c:pt idx="4">
                  <c:v>3.6</c:v>
                </c:pt>
                <c:pt idx="5">
                  <c:v>4.2</c:v>
                </c:pt>
                <c:pt idx="6">
                  <c:v>3.6</c:v>
                </c:pt>
                <c:pt idx="7">
                  <c:v>4.2</c:v>
                </c:pt>
                <c:pt idx="8">
                  <c:v>3</c:v>
                </c:pt>
                <c:pt idx="9">
                  <c:v>4.2</c:v>
                </c:pt>
                <c:pt idx="10">
                  <c:v>3.6</c:v>
                </c:pt>
                <c:pt idx="11">
                  <c:v>4.2</c:v>
                </c:pt>
                <c:pt idx="12">
                  <c:v>4.2</c:v>
                </c:pt>
                <c:pt idx="13">
                  <c:v>4.2</c:v>
                </c:pt>
                <c:pt idx="14">
                  <c:v>3.6</c:v>
                </c:pt>
                <c:pt idx="15">
                  <c:v>3</c:v>
                </c:pt>
                <c:pt idx="16">
                  <c:v>4.2</c:v>
                </c:pt>
                <c:pt idx="17">
                  <c:v>4.8</c:v>
                </c:pt>
                <c:pt idx="18">
                  <c:v>4.2</c:v>
                </c:pt>
                <c:pt idx="19">
                  <c:v>3</c:v>
                </c:pt>
                <c:pt idx="20">
                  <c:v>4.2</c:v>
                </c:pt>
                <c:pt idx="21">
                  <c:v>3</c:v>
                </c:pt>
                <c:pt idx="22">
                  <c:v>4.2</c:v>
                </c:pt>
                <c:pt idx="23">
                  <c:v>4.2</c:v>
                </c:pt>
                <c:pt idx="24">
                  <c:v>3.6</c:v>
                </c:pt>
                <c:pt idx="25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2-4912-8360-2C822617F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points from kills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steps</a:t>
            </a:r>
            <a:r>
              <a:rPr lang="en-NL" baseline="0"/>
              <a:t>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Average_default!$E$1</c:f>
              <c:strCache>
                <c:ptCount val="1"/>
                <c:pt idx="0">
                  <c:v> Steps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Average_default!$E$2:$E$27</c:f>
              <c:numCache>
                <c:formatCode>General</c:formatCode>
                <c:ptCount val="26"/>
                <c:pt idx="0">
                  <c:v>20.6</c:v>
                </c:pt>
                <c:pt idx="1">
                  <c:v>20.399999999999999</c:v>
                </c:pt>
                <c:pt idx="2">
                  <c:v>21.8</c:v>
                </c:pt>
                <c:pt idx="3">
                  <c:v>21.8</c:v>
                </c:pt>
                <c:pt idx="4">
                  <c:v>21.6</c:v>
                </c:pt>
                <c:pt idx="5">
                  <c:v>22.8</c:v>
                </c:pt>
                <c:pt idx="6">
                  <c:v>23.2</c:v>
                </c:pt>
                <c:pt idx="7">
                  <c:v>23.4</c:v>
                </c:pt>
                <c:pt idx="8">
                  <c:v>22</c:v>
                </c:pt>
                <c:pt idx="9">
                  <c:v>24.4</c:v>
                </c:pt>
                <c:pt idx="10">
                  <c:v>23.8</c:v>
                </c:pt>
                <c:pt idx="11">
                  <c:v>24</c:v>
                </c:pt>
                <c:pt idx="12">
                  <c:v>24.4</c:v>
                </c:pt>
                <c:pt idx="13">
                  <c:v>24.2</c:v>
                </c:pt>
                <c:pt idx="14">
                  <c:v>24.8</c:v>
                </c:pt>
                <c:pt idx="15">
                  <c:v>25.8</c:v>
                </c:pt>
                <c:pt idx="16">
                  <c:v>23.8</c:v>
                </c:pt>
                <c:pt idx="17">
                  <c:v>24</c:v>
                </c:pt>
                <c:pt idx="18">
                  <c:v>25</c:v>
                </c:pt>
                <c:pt idx="19">
                  <c:v>25</c:v>
                </c:pt>
                <c:pt idx="20">
                  <c:v>28.2</c:v>
                </c:pt>
                <c:pt idx="21">
                  <c:v>28.4</c:v>
                </c:pt>
                <c:pt idx="22">
                  <c:v>29.4</c:v>
                </c:pt>
                <c:pt idx="23">
                  <c:v>29</c:v>
                </c:pt>
                <c:pt idx="24">
                  <c:v>29.8</c:v>
                </c:pt>
                <c:pt idx="25">
                  <c:v>30.4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1-469C-942A-253E010FB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ray radius </a:t>
            </a:r>
            <a:r>
              <a:rPr lang="en-NL" baseline="0"/>
              <a:t>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Average_25gen!$F$1</c:f>
              <c:strCache>
                <c:ptCount val="1"/>
                <c:pt idx="0">
                  <c:v> Ray radius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Average_25gen!$F$2:$F$27</c:f>
              <c:numCache>
                <c:formatCode>General</c:formatCode>
                <c:ptCount val="26"/>
                <c:pt idx="0">
                  <c:v>16</c:v>
                </c:pt>
                <c:pt idx="1">
                  <c:v>15.8</c:v>
                </c:pt>
                <c:pt idx="2">
                  <c:v>15.8</c:v>
                </c:pt>
                <c:pt idx="3">
                  <c:v>15.2</c:v>
                </c:pt>
                <c:pt idx="4">
                  <c:v>15.2</c:v>
                </c:pt>
                <c:pt idx="5">
                  <c:v>15.4</c:v>
                </c:pt>
                <c:pt idx="6">
                  <c:v>15.8</c:v>
                </c:pt>
                <c:pt idx="7">
                  <c:v>15.2</c:v>
                </c:pt>
                <c:pt idx="8">
                  <c:v>15</c:v>
                </c:pt>
                <c:pt idx="9">
                  <c:v>15.4</c:v>
                </c:pt>
                <c:pt idx="10">
                  <c:v>15</c:v>
                </c:pt>
                <c:pt idx="11">
                  <c:v>14.6</c:v>
                </c:pt>
                <c:pt idx="12">
                  <c:v>15</c:v>
                </c:pt>
                <c:pt idx="13">
                  <c:v>14</c:v>
                </c:pt>
                <c:pt idx="14">
                  <c:v>13.4</c:v>
                </c:pt>
                <c:pt idx="15">
                  <c:v>14.4</c:v>
                </c:pt>
                <c:pt idx="16">
                  <c:v>13.6</c:v>
                </c:pt>
                <c:pt idx="17">
                  <c:v>14.6</c:v>
                </c:pt>
                <c:pt idx="18">
                  <c:v>14.4</c:v>
                </c:pt>
                <c:pt idx="19">
                  <c:v>14.6</c:v>
                </c:pt>
                <c:pt idx="20">
                  <c:v>14.8</c:v>
                </c:pt>
                <c:pt idx="21">
                  <c:v>15.4</c:v>
                </c:pt>
                <c:pt idx="22">
                  <c:v>15.8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C5-4F7A-9818-C52323667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ray radius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enemy</a:t>
            </a:r>
            <a:r>
              <a:rPr lang="en-NL" baseline="0"/>
              <a:t> weight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Average_25gen!$J$1</c:f>
              <c:strCache>
                <c:ptCount val="1"/>
                <c:pt idx="0">
                  <c:v> Enemy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Average_25gen!$J$2:$J$27</c:f>
              <c:numCache>
                <c:formatCode>General</c:formatCode>
                <c:ptCount val="26"/>
                <c:pt idx="0">
                  <c:v>0</c:v>
                </c:pt>
                <c:pt idx="1">
                  <c:v>1.0912543639999999</c:v>
                </c:pt>
                <c:pt idx="2">
                  <c:v>-0.29014370000000006</c:v>
                </c:pt>
                <c:pt idx="3">
                  <c:v>1.3347736800000001</c:v>
                </c:pt>
                <c:pt idx="4">
                  <c:v>1.1130179999999998</c:v>
                </c:pt>
                <c:pt idx="5">
                  <c:v>0.5003263</c:v>
                </c:pt>
                <c:pt idx="6">
                  <c:v>1.4719636000000003</c:v>
                </c:pt>
                <c:pt idx="7">
                  <c:v>2.4402034000000001</c:v>
                </c:pt>
                <c:pt idx="8">
                  <c:v>4.2246900000000007</c:v>
                </c:pt>
                <c:pt idx="9">
                  <c:v>3.1265127399999999</c:v>
                </c:pt>
                <c:pt idx="10">
                  <c:v>4.7679482799999997</c:v>
                </c:pt>
                <c:pt idx="11">
                  <c:v>6.2385295999999997</c:v>
                </c:pt>
                <c:pt idx="12">
                  <c:v>5.5734331199999998</c:v>
                </c:pt>
                <c:pt idx="13">
                  <c:v>6.82040164</c:v>
                </c:pt>
                <c:pt idx="14">
                  <c:v>7.0281485999999997</c:v>
                </c:pt>
                <c:pt idx="15">
                  <c:v>6.5450716400000006</c:v>
                </c:pt>
                <c:pt idx="16">
                  <c:v>6.3944272000000009</c:v>
                </c:pt>
                <c:pt idx="17">
                  <c:v>4.8198860400000001</c:v>
                </c:pt>
                <c:pt idx="18">
                  <c:v>5.7900014000000004</c:v>
                </c:pt>
                <c:pt idx="19">
                  <c:v>5.0453045999999997</c:v>
                </c:pt>
                <c:pt idx="20">
                  <c:v>5.5416102399999998</c:v>
                </c:pt>
                <c:pt idx="21">
                  <c:v>7.004391</c:v>
                </c:pt>
                <c:pt idx="22">
                  <c:v>7.1058614400000009</c:v>
                </c:pt>
                <c:pt idx="23">
                  <c:v>4.9339621400000002</c:v>
                </c:pt>
                <c:pt idx="24">
                  <c:v>5.8310807399999991</c:v>
                </c:pt>
                <c:pt idx="25">
                  <c:v>8.9399384000000008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4A-4D70-B295-AAA7E4B92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enemy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enemy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Average_25gen!$K$1</c:f>
              <c:strCache>
                <c:ptCount val="1"/>
                <c:pt idx="0">
                  <c:v> Enemy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Average_25gen!$K$2:$K$27</c:f>
              <c:numCache>
                <c:formatCode>General</c:formatCode>
                <c:ptCount val="26"/>
                <c:pt idx="0">
                  <c:v>0</c:v>
                </c:pt>
                <c:pt idx="1">
                  <c:v>2.4230620000000001E-2</c:v>
                </c:pt>
                <c:pt idx="2">
                  <c:v>2.1075881999999999</c:v>
                </c:pt>
                <c:pt idx="3">
                  <c:v>2.0206637999999999</c:v>
                </c:pt>
                <c:pt idx="4">
                  <c:v>3.7623667999999997</c:v>
                </c:pt>
                <c:pt idx="5">
                  <c:v>5.3870568000000008</c:v>
                </c:pt>
                <c:pt idx="6">
                  <c:v>5.3798618000000005</c:v>
                </c:pt>
                <c:pt idx="7">
                  <c:v>6.4950903999999996</c:v>
                </c:pt>
                <c:pt idx="8">
                  <c:v>7.0419671999999993</c:v>
                </c:pt>
                <c:pt idx="9">
                  <c:v>8.2949137999999998</c:v>
                </c:pt>
                <c:pt idx="10">
                  <c:v>8.6881446000000011</c:v>
                </c:pt>
                <c:pt idx="11">
                  <c:v>8.9643606000000009</c:v>
                </c:pt>
                <c:pt idx="12">
                  <c:v>10.143263200000002</c:v>
                </c:pt>
                <c:pt idx="13">
                  <c:v>9.6657332000000018</c:v>
                </c:pt>
                <c:pt idx="14">
                  <c:v>10.318395200000001</c:v>
                </c:pt>
                <c:pt idx="15">
                  <c:v>11.4518272</c:v>
                </c:pt>
                <c:pt idx="16">
                  <c:v>11.598383200000001</c:v>
                </c:pt>
                <c:pt idx="17">
                  <c:v>12.273280400000001</c:v>
                </c:pt>
                <c:pt idx="18">
                  <c:v>13.638829000000001</c:v>
                </c:pt>
                <c:pt idx="19">
                  <c:v>13.271496399999998</c:v>
                </c:pt>
                <c:pt idx="20">
                  <c:v>12.983673999999999</c:v>
                </c:pt>
                <c:pt idx="21">
                  <c:v>13.603331799999998</c:v>
                </c:pt>
                <c:pt idx="22">
                  <c:v>12.681837400000001</c:v>
                </c:pt>
                <c:pt idx="23">
                  <c:v>14.477339600000002</c:v>
                </c:pt>
                <c:pt idx="24">
                  <c:v>13.3661406</c:v>
                </c:pt>
                <c:pt idx="25">
                  <c:v>12.9987178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DC-4846-87EC-43591DBB8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enemy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bullet weight </a:t>
            </a:r>
            <a:r>
              <a:rPr lang="en-NL" baseline="0"/>
              <a:t>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Average_25gen!$L$1</c:f>
              <c:strCache>
                <c:ptCount val="1"/>
                <c:pt idx="0">
                  <c:v> Bullet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Average_25gen!$L$2:$L$27</c:f>
              <c:numCache>
                <c:formatCode>General</c:formatCode>
                <c:ptCount val="26"/>
                <c:pt idx="0">
                  <c:v>-1.527417</c:v>
                </c:pt>
                <c:pt idx="1">
                  <c:v>0.11898884000000001</c:v>
                </c:pt>
                <c:pt idx="2">
                  <c:v>-0.82870060000000001</c:v>
                </c:pt>
                <c:pt idx="3">
                  <c:v>-0.40422839999999993</c:v>
                </c:pt>
                <c:pt idx="4">
                  <c:v>-3.9250599999999955E-2</c:v>
                </c:pt>
                <c:pt idx="5">
                  <c:v>0.14352156000000002</c:v>
                </c:pt>
                <c:pt idx="6">
                  <c:v>-0.47559899999999999</c:v>
                </c:pt>
                <c:pt idx="7">
                  <c:v>0.43712879999999998</c:v>
                </c:pt>
                <c:pt idx="8">
                  <c:v>0.98487879999999994</c:v>
                </c:pt>
                <c:pt idx="9">
                  <c:v>1.7148344000000002</c:v>
                </c:pt>
                <c:pt idx="10">
                  <c:v>0.98487879999999994</c:v>
                </c:pt>
                <c:pt idx="11">
                  <c:v>1.8976066000000003</c:v>
                </c:pt>
                <c:pt idx="12">
                  <c:v>1.5326288000000001</c:v>
                </c:pt>
                <c:pt idx="13">
                  <c:v>1.3196902000000001</c:v>
                </c:pt>
                <c:pt idx="14">
                  <c:v>3.1633515999999999</c:v>
                </c:pt>
                <c:pt idx="15">
                  <c:v>2.4778186</c:v>
                </c:pt>
                <c:pt idx="16">
                  <c:v>3.6684071999999999</c:v>
                </c:pt>
                <c:pt idx="17">
                  <c:v>3.2764816000000003</c:v>
                </c:pt>
                <c:pt idx="18">
                  <c:v>2.4670684000000001</c:v>
                </c:pt>
                <c:pt idx="19">
                  <c:v>2.8989758800000001</c:v>
                </c:pt>
                <c:pt idx="20">
                  <c:v>3.9140300999999993</c:v>
                </c:pt>
                <c:pt idx="21">
                  <c:v>3.6644385999999995</c:v>
                </c:pt>
                <c:pt idx="22">
                  <c:v>3.8474335000000002</c:v>
                </c:pt>
                <c:pt idx="23">
                  <c:v>5.6012960000000005</c:v>
                </c:pt>
                <c:pt idx="24">
                  <c:v>4.9394806000000004</c:v>
                </c:pt>
                <c:pt idx="25">
                  <c:v>4.1108723999999999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6-400F-B4AC-2BEE81889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bullet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bullet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Average_25gen!$M$1</c:f>
              <c:strCache>
                <c:ptCount val="1"/>
                <c:pt idx="0">
                  <c:v> Bullet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Average_25gen!$M$2:$M$27</c:f>
              <c:numCache>
                <c:formatCode>General</c:formatCode>
                <c:ptCount val="26"/>
                <c:pt idx="0">
                  <c:v>0</c:v>
                </c:pt>
                <c:pt idx="1">
                  <c:v>0.58898513999999991</c:v>
                </c:pt>
                <c:pt idx="2">
                  <c:v>-2.5078000000000024E-2</c:v>
                </c:pt>
                <c:pt idx="3">
                  <c:v>-2.5078059999999968E-2</c:v>
                </c:pt>
                <c:pt idx="4">
                  <c:v>-0.946172868</c:v>
                </c:pt>
                <c:pt idx="5">
                  <c:v>-1.5529082679999999</c:v>
                </c:pt>
                <c:pt idx="6">
                  <c:v>-1.2532044600000001</c:v>
                </c:pt>
                <c:pt idx="7">
                  <c:v>-2.1236778000000003</c:v>
                </c:pt>
                <c:pt idx="8">
                  <c:v>-2.7446010000000003</c:v>
                </c:pt>
                <c:pt idx="9">
                  <c:v>-3.0949262000000002</c:v>
                </c:pt>
                <c:pt idx="10">
                  <c:v>-3.7089895999999998</c:v>
                </c:pt>
                <c:pt idx="11">
                  <c:v>-3.6583684000000005</c:v>
                </c:pt>
                <c:pt idx="12">
                  <c:v>-4.0086936</c:v>
                </c:pt>
                <c:pt idx="13">
                  <c:v>-4.3214098000000005</c:v>
                </c:pt>
                <c:pt idx="14">
                  <c:v>-4.9947840000000001</c:v>
                </c:pt>
                <c:pt idx="15">
                  <c:v>-4.9805966000000002</c:v>
                </c:pt>
                <c:pt idx="16">
                  <c:v>-5.2803003999999998</c:v>
                </c:pt>
                <c:pt idx="17">
                  <c:v>-5.2803003999999998</c:v>
                </c:pt>
                <c:pt idx="18">
                  <c:v>-5.5873319999999991</c:v>
                </c:pt>
                <c:pt idx="19">
                  <c:v>-5.2876284</c:v>
                </c:pt>
                <c:pt idx="20">
                  <c:v>-5.5800044</c:v>
                </c:pt>
                <c:pt idx="21">
                  <c:v>-5.8408333999999993</c:v>
                </c:pt>
                <c:pt idx="22">
                  <c:v>-5.5293830000000002</c:v>
                </c:pt>
                <c:pt idx="23">
                  <c:v>-6.4329133999999994</c:v>
                </c:pt>
                <c:pt idx="24">
                  <c:v>-6.0734306</c:v>
                </c:pt>
                <c:pt idx="25">
                  <c:v>-6.0876181999999996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F-458E-B127-2F2F39B74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bullet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box weight </a:t>
            </a:r>
            <a:r>
              <a:rPr lang="en-NL" baseline="0"/>
              <a:t>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Average_25gen!$N$1</c:f>
              <c:strCache>
                <c:ptCount val="1"/>
                <c:pt idx="0">
                  <c:v> Box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Average_25gen!$N$2:$N$27</c:f>
              <c:numCache>
                <c:formatCode>General</c:formatCode>
                <c:ptCount val="26"/>
                <c:pt idx="0">
                  <c:v>0</c:v>
                </c:pt>
                <c:pt idx="1">
                  <c:v>0.47712079999999996</c:v>
                </c:pt>
                <c:pt idx="2">
                  <c:v>0.73423127199999993</c:v>
                </c:pt>
                <c:pt idx="3">
                  <c:v>1.04401016</c:v>
                </c:pt>
                <c:pt idx="4">
                  <c:v>0.11786279999999998</c:v>
                </c:pt>
                <c:pt idx="5">
                  <c:v>-0.69575799999999988</c:v>
                </c:pt>
                <c:pt idx="6">
                  <c:v>0.11503824000000015</c:v>
                </c:pt>
                <c:pt idx="7">
                  <c:v>-2.0682372200000003</c:v>
                </c:pt>
                <c:pt idx="8">
                  <c:v>-2.7504772000000002</c:v>
                </c:pt>
                <c:pt idx="9">
                  <c:v>-1.0980347400000006</c:v>
                </c:pt>
                <c:pt idx="10">
                  <c:v>-3.7155411000000003</c:v>
                </c:pt>
                <c:pt idx="11">
                  <c:v>-4.91388056</c:v>
                </c:pt>
                <c:pt idx="12">
                  <c:v>-3.6192012000000005</c:v>
                </c:pt>
                <c:pt idx="13">
                  <c:v>-4.4690221599999997</c:v>
                </c:pt>
                <c:pt idx="14">
                  <c:v>-3.5320082000000008</c:v>
                </c:pt>
                <c:pt idx="15">
                  <c:v>-3.6092629599999997</c:v>
                </c:pt>
                <c:pt idx="16">
                  <c:v>-3.5525524800000006</c:v>
                </c:pt>
                <c:pt idx="17">
                  <c:v>-3.1159506000000006</c:v>
                </c:pt>
                <c:pt idx="18">
                  <c:v>-3.7265642200000002</c:v>
                </c:pt>
                <c:pt idx="19">
                  <c:v>-3.4140587800000004</c:v>
                </c:pt>
                <c:pt idx="20">
                  <c:v>-2.731818000000001</c:v>
                </c:pt>
                <c:pt idx="21">
                  <c:v>-4.1119408000000011</c:v>
                </c:pt>
                <c:pt idx="22">
                  <c:v>-4.9037445600000016</c:v>
                </c:pt>
                <c:pt idx="23">
                  <c:v>-3.0600628000000003</c:v>
                </c:pt>
                <c:pt idx="24">
                  <c:v>-3.71699</c:v>
                </c:pt>
                <c:pt idx="25">
                  <c:v>-3.7913433999999997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8-4F72-A943-F3977C7C1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box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box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Average_25gen!$O$1</c:f>
              <c:strCache>
                <c:ptCount val="1"/>
                <c:pt idx="0">
                  <c:v> Box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Average_25gen!$O$2:$O$27</c:f>
              <c:numCache>
                <c:formatCode>General</c:formatCode>
                <c:ptCount val="26"/>
                <c:pt idx="0">
                  <c:v>3.0403799999999999</c:v>
                </c:pt>
                <c:pt idx="1">
                  <c:v>1.8426251999999999</c:v>
                </c:pt>
                <c:pt idx="2">
                  <c:v>-0.57184840000000003</c:v>
                </c:pt>
                <c:pt idx="3">
                  <c:v>3.6227579999999905E-2</c:v>
                </c:pt>
                <c:pt idx="4">
                  <c:v>-1.0284768</c:v>
                </c:pt>
                <c:pt idx="5">
                  <c:v>-1.376363462</c:v>
                </c:pt>
                <c:pt idx="6">
                  <c:v>-1.7427526</c:v>
                </c:pt>
                <c:pt idx="7">
                  <c:v>-3.3134417999999997</c:v>
                </c:pt>
                <c:pt idx="8">
                  <c:v>-3.6017755020000002</c:v>
                </c:pt>
                <c:pt idx="9">
                  <c:v>-3.4523254000000003</c:v>
                </c:pt>
                <c:pt idx="10">
                  <c:v>-3.7005260000000009</c:v>
                </c:pt>
                <c:pt idx="11">
                  <c:v>-3.9154092</c:v>
                </c:pt>
                <c:pt idx="12">
                  <c:v>-4.1165973999999999</c:v>
                </c:pt>
                <c:pt idx="13">
                  <c:v>-3.5750306000000003</c:v>
                </c:pt>
                <c:pt idx="14">
                  <c:v>-4.8013468000000001</c:v>
                </c:pt>
                <c:pt idx="15">
                  <c:v>-5.6703008000000006</c:v>
                </c:pt>
                <c:pt idx="16">
                  <c:v>-5.7413620000000005</c:v>
                </c:pt>
                <c:pt idx="17">
                  <c:v>-6.157433160000001</c:v>
                </c:pt>
                <c:pt idx="18">
                  <c:v>-5.1051967999999999</c:v>
                </c:pt>
                <c:pt idx="19">
                  <c:v>-5.5824742939999989</c:v>
                </c:pt>
                <c:pt idx="20">
                  <c:v>-5.349702894</c:v>
                </c:pt>
                <c:pt idx="21">
                  <c:v>-5.1167216</c:v>
                </c:pt>
                <c:pt idx="22">
                  <c:v>-5.1981969999999995</c:v>
                </c:pt>
                <c:pt idx="23">
                  <c:v>-6.0327988000000001</c:v>
                </c:pt>
                <c:pt idx="24">
                  <c:v>-5.4530732000000004</c:v>
                </c:pt>
                <c:pt idx="25">
                  <c:v>-5.2300857599999997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7E-4316-966C-8A9CD0CDC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box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projectile speed</a:t>
            </a:r>
            <a:r>
              <a:rPr lang="en-NL" baseline="0"/>
              <a:t>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Average_25gen!$P$1</c:f>
              <c:strCache>
                <c:ptCount val="1"/>
                <c:pt idx="0">
                  <c:v> projectile Speed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Average_25gen!$P$2:$P$27</c:f>
              <c:numCache>
                <c:formatCode>General</c:formatCode>
                <c:ptCount val="26"/>
                <c:pt idx="0">
                  <c:v>13.058510000000002</c:v>
                </c:pt>
                <c:pt idx="1">
                  <c:v>10.663993600000001</c:v>
                </c:pt>
                <c:pt idx="2">
                  <c:v>8.9888036000000007</c:v>
                </c:pt>
                <c:pt idx="3">
                  <c:v>9.7255223999999991</c:v>
                </c:pt>
                <c:pt idx="4">
                  <c:v>9.2737373999999999</c:v>
                </c:pt>
                <c:pt idx="5">
                  <c:v>10.657216</c:v>
                </c:pt>
                <c:pt idx="6">
                  <c:v>9.945449</c:v>
                </c:pt>
                <c:pt idx="7">
                  <c:v>10.431324</c:v>
                </c:pt>
                <c:pt idx="8">
                  <c:v>11.503258000000001</c:v>
                </c:pt>
                <c:pt idx="9">
                  <c:v>11.949077200000001</c:v>
                </c:pt>
                <c:pt idx="10">
                  <c:v>12.039585199999999</c:v>
                </c:pt>
                <c:pt idx="11">
                  <c:v>12.776878</c:v>
                </c:pt>
                <c:pt idx="12">
                  <c:v>12.1044252</c:v>
                </c:pt>
                <c:pt idx="13">
                  <c:v>12.095169199999999</c:v>
                </c:pt>
                <c:pt idx="14">
                  <c:v>13.360811200000001</c:v>
                </c:pt>
                <c:pt idx="15">
                  <c:v>13.360811200000001</c:v>
                </c:pt>
                <c:pt idx="16">
                  <c:v>12.482443</c:v>
                </c:pt>
                <c:pt idx="17">
                  <c:v>12.196514400000002</c:v>
                </c:pt>
                <c:pt idx="18">
                  <c:v>11.4548478</c:v>
                </c:pt>
                <c:pt idx="19">
                  <c:v>10.9327668</c:v>
                </c:pt>
                <c:pt idx="20">
                  <c:v>11.643697399999999</c:v>
                </c:pt>
                <c:pt idx="21">
                  <c:v>11.7641828</c:v>
                </c:pt>
                <c:pt idx="22">
                  <c:v>12.229337999999998</c:v>
                </c:pt>
                <c:pt idx="23">
                  <c:v>14.259651999999999</c:v>
                </c:pt>
                <c:pt idx="24">
                  <c:v>12.990459999999999</c:v>
                </c:pt>
                <c:pt idx="25">
                  <c:v>13.873127399999998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4-46AA-ACD2-1F538C3CA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projectile speed</a:t>
                </a:r>
                <a:r>
                  <a:rPr lang="en-NL" baseline="0"/>
                  <a:t>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fire rate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Average_25gen!$Q$1</c:f>
              <c:strCache>
                <c:ptCount val="1"/>
                <c:pt idx="0">
                  <c:v> Fire rate per minute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Average_25gen!$Q$2:$Q$27</c:f>
              <c:numCache>
                <c:formatCode>General</c:formatCode>
                <c:ptCount val="26"/>
                <c:pt idx="0">
                  <c:v>16.812629999999999</c:v>
                </c:pt>
                <c:pt idx="1">
                  <c:v>15.353515999999999</c:v>
                </c:pt>
                <c:pt idx="2">
                  <c:v>14.030278000000001</c:v>
                </c:pt>
                <c:pt idx="3">
                  <c:v>14.389294000000001</c:v>
                </c:pt>
                <c:pt idx="4">
                  <c:v>13.492016000000001</c:v>
                </c:pt>
                <c:pt idx="5">
                  <c:v>12.681839999999999</c:v>
                </c:pt>
                <c:pt idx="6">
                  <c:v>12.0453072</c:v>
                </c:pt>
                <c:pt idx="7">
                  <c:v>10.651394999999999</c:v>
                </c:pt>
                <c:pt idx="8">
                  <c:v>10.485983000000001</c:v>
                </c:pt>
                <c:pt idx="9">
                  <c:v>10.241089200000001</c:v>
                </c:pt>
                <c:pt idx="10">
                  <c:v>9.6393932000000007</c:v>
                </c:pt>
                <c:pt idx="11">
                  <c:v>9.3703457999999991</c:v>
                </c:pt>
                <c:pt idx="12">
                  <c:v>9.6286746000000001</c:v>
                </c:pt>
                <c:pt idx="13">
                  <c:v>9.6310251999999998</c:v>
                </c:pt>
                <c:pt idx="14">
                  <c:v>9.6119394000000007</c:v>
                </c:pt>
                <c:pt idx="15">
                  <c:v>9.5258963999999988</c:v>
                </c:pt>
                <c:pt idx="16">
                  <c:v>9.6042214000000001</c:v>
                </c:pt>
                <c:pt idx="17">
                  <c:v>9.0163311999999998</c:v>
                </c:pt>
                <c:pt idx="18">
                  <c:v>8.4397990000000007</c:v>
                </c:pt>
                <c:pt idx="19">
                  <c:v>7.8466582000000002</c:v>
                </c:pt>
                <c:pt idx="20">
                  <c:v>7.8437989999999997</c:v>
                </c:pt>
                <c:pt idx="21">
                  <c:v>7.3818713999999996</c:v>
                </c:pt>
                <c:pt idx="22">
                  <c:v>7.8330795999999996</c:v>
                </c:pt>
                <c:pt idx="23">
                  <c:v>7.8253622000000007</c:v>
                </c:pt>
                <c:pt idx="24">
                  <c:v>7.7456962000000003</c:v>
                </c:pt>
                <c:pt idx="25">
                  <c:v>7.7321182000000004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50-44FD-A87C-CF0A9ADE5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fire tate (bullet/min)</a:t>
                </a:r>
                <a:endParaRPr lang="en-NL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</a:t>
            </a:r>
            <a:r>
              <a:rPr lang="en-US"/>
              <a:t>moving speed</a:t>
            </a:r>
            <a:r>
              <a:rPr lang="en-NL"/>
              <a:t>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Average_75gen!$H$1</c:f>
              <c:strCache>
                <c:ptCount val="1"/>
                <c:pt idx="0">
                  <c:v> moving speed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Average_75gen!$H$2:$H$77</c:f>
              <c:numCache>
                <c:formatCode>General</c:formatCode>
                <c:ptCount val="76"/>
                <c:pt idx="0">
                  <c:v>5.1386667999999993</c:v>
                </c:pt>
                <c:pt idx="1">
                  <c:v>4.4257011999999998</c:v>
                </c:pt>
                <c:pt idx="2">
                  <c:v>6.0060609999999999</c:v>
                </c:pt>
                <c:pt idx="3">
                  <c:v>6.0871501999999991</c:v>
                </c:pt>
                <c:pt idx="4">
                  <c:v>6.1091818</c:v>
                </c:pt>
                <c:pt idx="5">
                  <c:v>6.5421269999999989</c:v>
                </c:pt>
                <c:pt idx="6">
                  <c:v>7.3901441999999999</c:v>
                </c:pt>
                <c:pt idx="7">
                  <c:v>7.1746260000000008</c:v>
                </c:pt>
                <c:pt idx="8">
                  <c:v>6.6090558000000001</c:v>
                </c:pt>
                <c:pt idx="9">
                  <c:v>6.5962031999999997</c:v>
                </c:pt>
                <c:pt idx="10">
                  <c:v>6.7613591999999993</c:v>
                </c:pt>
                <c:pt idx="11">
                  <c:v>7.7523217999999998</c:v>
                </c:pt>
                <c:pt idx="12">
                  <c:v>7.8512722000000013</c:v>
                </c:pt>
                <c:pt idx="13">
                  <c:v>8.1774269999999998</c:v>
                </c:pt>
                <c:pt idx="14">
                  <c:v>7.3387473999999999</c:v>
                </c:pt>
                <c:pt idx="15">
                  <c:v>7.3300163999999999</c:v>
                </c:pt>
                <c:pt idx="16">
                  <c:v>8.5959473999999982</c:v>
                </c:pt>
                <c:pt idx="17">
                  <c:v>7.5392897999999988</c:v>
                </c:pt>
                <c:pt idx="18">
                  <c:v>8.7182557999999997</c:v>
                </c:pt>
                <c:pt idx="19">
                  <c:v>9.679041999999999</c:v>
                </c:pt>
                <c:pt idx="20">
                  <c:v>8.0818119999999993</c:v>
                </c:pt>
                <c:pt idx="21">
                  <c:v>8.8146286000000007</c:v>
                </c:pt>
                <c:pt idx="22">
                  <c:v>10.074619999999999</c:v>
                </c:pt>
                <c:pt idx="23">
                  <c:v>8.3582846000000011</c:v>
                </c:pt>
                <c:pt idx="24">
                  <c:v>11.163402399999999</c:v>
                </c:pt>
                <c:pt idx="25">
                  <c:v>11.415912199999999</c:v>
                </c:pt>
                <c:pt idx="26">
                  <c:v>10.853817400000001</c:v>
                </c:pt>
                <c:pt idx="27">
                  <c:v>12.415517400000002</c:v>
                </c:pt>
                <c:pt idx="28">
                  <c:v>12.338362200000001</c:v>
                </c:pt>
                <c:pt idx="29">
                  <c:v>12.1439804</c:v>
                </c:pt>
                <c:pt idx="30">
                  <c:v>12.0474522</c:v>
                </c:pt>
                <c:pt idx="31">
                  <c:v>11.224267999999999</c:v>
                </c:pt>
                <c:pt idx="32">
                  <c:v>13.0875886</c:v>
                </c:pt>
                <c:pt idx="33">
                  <c:v>12.790330000000001</c:v>
                </c:pt>
                <c:pt idx="34">
                  <c:v>11.463604800000001</c:v>
                </c:pt>
                <c:pt idx="35">
                  <c:v>11.213824199999999</c:v>
                </c:pt>
                <c:pt idx="36">
                  <c:v>12.2333734</c:v>
                </c:pt>
                <c:pt idx="37">
                  <c:v>12.755316199999999</c:v>
                </c:pt>
                <c:pt idx="38">
                  <c:v>14.588946400000001</c:v>
                </c:pt>
                <c:pt idx="39">
                  <c:v>13.063281999999997</c:v>
                </c:pt>
                <c:pt idx="40">
                  <c:v>12.448172599999999</c:v>
                </c:pt>
                <c:pt idx="41">
                  <c:v>15.515134</c:v>
                </c:pt>
                <c:pt idx="42">
                  <c:v>14.893863200000002</c:v>
                </c:pt>
                <c:pt idx="43">
                  <c:v>15.595985799999999</c:v>
                </c:pt>
                <c:pt idx="44">
                  <c:v>18.825267799999999</c:v>
                </c:pt>
                <c:pt idx="45">
                  <c:v>19.103772600000003</c:v>
                </c:pt>
                <c:pt idx="46">
                  <c:v>19.8076726</c:v>
                </c:pt>
                <c:pt idx="47">
                  <c:v>18.444516</c:v>
                </c:pt>
                <c:pt idx="48">
                  <c:v>19.335363600000001</c:v>
                </c:pt>
                <c:pt idx="49">
                  <c:v>19.187656400000002</c:v>
                </c:pt>
                <c:pt idx="50">
                  <c:v>20.880003199999997</c:v>
                </c:pt>
                <c:pt idx="51">
                  <c:v>20.937420800000002</c:v>
                </c:pt>
                <c:pt idx="52">
                  <c:v>19.175785999999999</c:v>
                </c:pt>
                <c:pt idx="53">
                  <c:v>19.6773174</c:v>
                </c:pt>
                <c:pt idx="54">
                  <c:v>18.835605600000001</c:v>
                </c:pt>
                <c:pt idx="55">
                  <c:v>19.6674188</c:v>
                </c:pt>
                <c:pt idx="56">
                  <c:v>16.924821399999999</c:v>
                </c:pt>
                <c:pt idx="57">
                  <c:v>19.917089199999999</c:v>
                </c:pt>
                <c:pt idx="58">
                  <c:v>18.285031799999999</c:v>
                </c:pt>
                <c:pt idx="59">
                  <c:v>19.830401000000002</c:v>
                </c:pt>
                <c:pt idx="60">
                  <c:v>20.301155999999999</c:v>
                </c:pt>
                <c:pt idx="61">
                  <c:v>18.524601400000002</c:v>
                </c:pt>
                <c:pt idx="62">
                  <c:v>20.3477052</c:v>
                </c:pt>
                <c:pt idx="63">
                  <c:v>20.948552800000002</c:v>
                </c:pt>
                <c:pt idx="64">
                  <c:v>21.288003999999997</c:v>
                </c:pt>
                <c:pt idx="65">
                  <c:v>22.879586400000001</c:v>
                </c:pt>
                <c:pt idx="66">
                  <c:v>23.496808399999999</c:v>
                </c:pt>
                <c:pt idx="67">
                  <c:v>22.611892400000002</c:v>
                </c:pt>
                <c:pt idx="68">
                  <c:v>23.1917562</c:v>
                </c:pt>
                <c:pt idx="69">
                  <c:v>22.057283200000001</c:v>
                </c:pt>
                <c:pt idx="70">
                  <c:v>23.808209999999999</c:v>
                </c:pt>
                <c:pt idx="71">
                  <c:v>23.444763399999999</c:v>
                </c:pt>
                <c:pt idx="72">
                  <c:v>25.53143</c:v>
                </c:pt>
                <c:pt idx="73">
                  <c:v>25.699121999999999</c:v>
                </c:pt>
                <c:pt idx="74">
                  <c:v>25.282579599999998</c:v>
                </c:pt>
                <c:pt idx="75">
                  <c:v>23.453069599999999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91-4B50-A65C-224FF5D83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speed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sight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Average_75gen!$G$1</c:f>
              <c:strCache>
                <c:ptCount val="1"/>
                <c:pt idx="0">
                  <c:v> Sight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Average_75gen!$G$2:$G$77</c:f>
              <c:numCache>
                <c:formatCode>General</c:formatCode>
                <c:ptCount val="76"/>
                <c:pt idx="0">
                  <c:v>31.529543999999998</c:v>
                </c:pt>
                <c:pt idx="1">
                  <c:v>30.504079999999998</c:v>
                </c:pt>
                <c:pt idx="2">
                  <c:v>30.694982</c:v>
                </c:pt>
                <c:pt idx="3">
                  <c:v>31.686437999999999</c:v>
                </c:pt>
                <c:pt idx="4">
                  <c:v>33.622821999999999</c:v>
                </c:pt>
                <c:pt idx="5">
                  <c:v>33.013732000000005</c:v>
                </c:pt>
                <c:pt idx="6">
                  <c:v>33.741976000000001</c:v>
                </c:pt>
                <c:pt idx="7">
                  <c:v>34.649926000000008</c:v>
                </c:pt>
                <c:pt idx="8">
                  <c:v>36.209356</c:v>
                </c:pt>
                <c:pt idx="9">
                  <c:v>36.126860000000008</c:v>
                </c:pt>
                <c:pt idx="10">
                  <c:v>37.563431999999999</c:v>
                </c:pt>
                <c:pt idx="11">
                  <c:v>36.672070000000005</c:v>
                </c:pt>
                <c:pt idx="12">
                  <c:v>37.299596000000001</c:v>
                </c:pt>
                <c:pt idx="13">
                  <c:v>36.995756000000007</c:v>
                </c:pt>
                <c:pt idx="14">
                  <c:v>38.380491999999997</c:v>
                </c:pt>
                <c:pt idx="15">
                  <c:v>39.422078000000006</c:v>
                </c:pt>
                <c:pt idx="16">
                  <c:v>39.263838</c:v>
                </c:pt>
                <c:pt idx="17">
                  <c:v>39.280491999999995</c:v>
                </c:pt>
                <c:pt idx="18">
                  <c:v>40.863148000000002</c:v>
                </c:pt>
                <c:pt idx="19">
                  <c:v>41.428331999999997</c:v>
                </c:pt>
                <c:pt idx="20">
                  <c:v>42.564726</c:v>
                </c:pt>
                <c:pt idx="21">
                  <c:v>42.567359999999994</c:v>
                </c:pt>
                <c:pt idx="22">
                  <c:v>41.854066000000003</c:v>
                </c:pt>
                <c:pt idx="23">
                  <c:v>43.232399999999998</c:v>
                </c:pt>
                <c:pt idx="24">
                  <c:v>41.443277999999999</c:v>
                </c:pt>
                <c:pt idx="25">
                  <c:v>43.434927999999999</c:v>
                </c:pt>
                <c:pt idx="26">
                  <c:v>44.339437999999994</c:v>
                </c:pt>
                <c:pt idx="27">
                  <c:v>44.557997999999998</c:v>
                </c:pt>
                <c:pt idx="28">
                  <c:v>45.068168</c:v>
                </c:pt>
                <c:pt idx="29">
                  <c:v>45.234487999999999</c:v>
                </c:pt>
                <c:pt idx="30">
                  <c:v>47.090254000000002</c:v>
                </c:pt>
                <c:pt idx="31">
                  <c:v>46.837277999999998</c:v>
                </c:pt>
                <c:pt idx="32">
                  <c:v>45.913302000000002</c:v>
                </c:pt>
                <c:pt idx="33">
                  <c:v>50.772793999999998</c:v>
                </c:pt>
                <c:pt idx="34">
                  <c:v>50.703700000000005</c:v>
                </c:pt>
                <c:pt idx="35">
                  <c:v>52.411311999999995</c:v>
                </c:pt>
                <c:pt idx="36">
                  <c:v>52.427183999999997</c:v>
                </c:pt>
                <c:pt idx="37">
                  <c:v>53.050178000000002</c:v>
                </c:pt>
                <c:pt idx="38">
                  <c:v>52.939156000000004</c:v>
                </c:pt>
                <c:pt idx="39">
                  <c:v>53.723636000000013</c:v>
                </c:pt>
                <c:pt idx="40">
                  <c:v>55.206460000000007</c:v>
                </c:pt>
                <c:pt idx="41">
                  <c:v>54.267768000000004</c:v>
                </c:pt>
                <c:pt idx="42">
                  <c:v>54.819525999999996</c:v>
                </c:pt>
                <c:pt idx="43">
                  <c:v>55.256196000000003</c:v>
                </c:pt>
                <c:pt idx="44">
                  <c:v>54.570593999999993</c:v>
                </c:pt>
                <c:pt idx="45">
                  <c:v>55.759868000000004</c:v>
                </c:pt>
                <c:pt idx="46">
                  <c:v>56.756552000000013</c:v>
                </c:pt>
                <c:pt idx="47">
                  <c:v>56.501012000000003</c:v>
                </c:pt>
                <c:pt idx="48">
                  <c:v>55.31625600000001</c:v>
                </c:pt>
                <c:pt idx="49">
                  <c:v>55.176968000000002</c:v>
                </c:pt>
                <c:pt idx="50">
                  <c:v>54.210968000000001</c:v>
                </c:pt>
                <c:pt idx="51">
                  <c:v>57.035106000000006</c:v>
                </c:pt>
                <c:pt idx="52">
                  <c:v>57.339734</c:v>
                </c:pt>
                <c:pt idx="53">
                  <c:v>57.314990000000002</c:v>
                </c:pt>
                <c:pt idx="54">
                  <c:v>57.791331999999997</c:v>
                </c:pt>
                <c:pt idx="55">
                  <c:v>57.853842000000007</c:v>
                </c:pt>
                <c:pt idx="56">
                  <c:v>58.397566000000005</c:v>
                </c:pt>
                <c:pt idx="57">
                  <c:v>59.655410000000003</c:v>
                </c:pt>
                <c:pt idx="58">
                  <c:v>58.448388000000001</c:v>
                </c:pt>
                <c:pt idx="59">
                  <c:v>58.759450000000001</c:v>
                </c:pt>
                <c:pt idx="60">
                  <c:v>58.017665999999998</c:v>
                </c:pt>
                <c:pt idx="61">
                  <c:v>59.225598000000005</c:v>
                </c:pt>
                <c:pt idx="62">
                  <c:v>58.838955999999996</c:v>
                </c:pt>
                <c:pt idx="63">
                  <c:v>58.723011999999997</c:v>
                </c:pt>
                <c:pt idx="64">
                  <c:v>59.367273999999995</c:v>
                </c:pt>
                <c:pt idx="65">
                  <c:v>59.448172</c:v>
                </c:pt>
                <c:pt idx="66">
                  <c:v>60.208703999999997</c:v>
                </c:pt>
                <c:pt idx="67">
                  <c:v>59.438752000000001</c:v>
                </c:pt>
                <c:pt idx="68">
                  <c:v>61.673869999999987</c:v>
                </c:pt>
                <c:pt idx="69">
                  <c:v>63.119417999999996</c:v>
                </c:pt>
                <c:pt idx="70">
                  <c:v>62.674629999999993</c:v>
                </c:pt>
                <c:pt idx="71">
                  <c:v>63.187606000000002</c:v>
                </c:pt>
                <c:pt idx="72">
                  <c:v>64.109263999999996</c:v>
                </c:pt>
                <c:pt idx="73">
                  <c:v>62.785316000000002</c:v>
                </c:pt>
                <c:pt idx="74">
                  <c:v>62.993110000000001</c:v>
                </c:pt>
                <c:pt idx="75">
                  <c:v>64.090645999999992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65-4CE4-A20A-D6610DCA5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sight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total</a:t>
            </a:r>
            <a:r>
              <a:rPr lang="en-NL" baseline="0"/>
              <a:t> points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Average_75gen!$B$1</c:f>
              <c:strCache>
                <c:ptCount val="1"/>
                <c:pt idx="0">
                  <c:v> Total points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Average_75gen!$B$2:$B$77</c:f>
              <c:numCache>
                <c:formatCode>General</c:formatCode>
                <c:ptCount val="76"/>
                <c:pt idx="0">
                  <c:v>4.4000000000000004</c:v>
                </c:pt>
                <c:pt idx="1">
                  <c:v>5.6</c:v>
                </c:pt>
                <c:pt idx="2">
                  <c:v>6.4</c:v>
                </c:pt>
                <c:pt idx="3">
                  <c:v>5.6</c:v>
                </c:pt>
                <c:pt idx="4">
                  <c:v>5.2</c:v>
                </c:pt>
                <c:pt idx="5">
                  <c:v>7.6</c:v>
                </c:pt>
                <c:pt idx="6">
                  <c:v>7</c:v>
                </c:pt>
                <c:pt idx="7">
                  <c:v>6.4</c:v>
                </c:pt>
                <c:pt idx="8">
                  <c:v>8</c:v>
                </c:pt>
                <c:pt idx="9">
                  <c:v>6.6</c:v>
                </c:pt>
                <c:pt idx="10">
                  <c:v>6.4</c:v>
                </c:pt>
                <c:pt idx="11">
                  <c:v>6.4</c:v>
                </c:pt>
                <c:pt idx="12">
                  <c:v>7.4</c:v>
                </c:pt>
                <c:pt idx="13">
                  <c:v>6.6</c:v>
                </c:pt>
                <c:pt idx="14">
                  <c:v>7.8</c:v>
                </c:pt>
                <c:pt idx="15">
                  <c:v>6.4</c:v>
                </c:pt>
                <c:pt idx="16">
                  <c:v>6</c:v>
                </c:pt>
                <c:pt idx="17">
                  <c:v>6.2</c:v>
                </c:pt>
                <c:pt idx="18">
                  <c:v>6.2</c:v>
                </c:pt>
                <c:pt idx="19">
                  <c:v>6.6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5.8</c:v>
                </c:pt>
                <c:pt idx="24">
                  <c:v>6</c:v>
                </c:pt>
                <c:pt idx="25">
                  <c:v>6.2</c:v>
                </c:pt>
                <c:pt idx="26">
                  <c:v>6.4</c:v>
                </c:pt>
                <c:pt idx="27">
                  <c:v>6</c:v>
                </c:pt>
                <c:pt idx="28">
                  <c:v>6.2</c:v>
                </c:pt>
                <c:pt idx="29">
                  <c:v>6.8</c:v>
                </c:pt>
                <c:pt idx="30">
                  <c:v>6</c:v>
                </c:pt>
                <c:pt idx="31">
                  <c:v>6.4</c:v>
                </c:pt>
                <c:pt idx="32">
                  <c:v>6.4</c:v>
                </c:pt>
                <c:pt idx="33">
                  <c:v>4.8</c:v>
                </c:pt>
                <c:pt idx="34">
                  <c:v>4.8</c:v>
                </c:pt>
                <c:pt idx="35">
                  <c:v>6</c:v>
                </c:pt>
                <c:pt idx="36">
                  <c:v>5.4</c:v>
                </c:pt>
                <c:pt idx="37">
                  <c:v>6.4</c:v>
                </c:pt>
                <c:pt idx="38">
                  <c:v>5.8</c:v>
                </c:pt>
                <c:pt idx="39">
                  <c:v>6.8</c:v>
                </c:pt>
                <c:pt idx="40">
                  <c:v>6.2</c:v>
                </c:pt>
                <c:pt idx="41">
                  <c:v>5.6</c:v>
                </c:pt>
                <c:pt idx="42">
                  <c:v>6.6</c:v>
                </c:pt>
                <c:pt idx="43">
                  <c:v>7.4</c:v>
                </c:pt>
                <c:pt idx="44">
                  <c:v>5.8</c:v>
                </c:pt>
                <c:pt idx="45">
                  <c:v>6.8</c:v>
                </c:pt>
                <c:pt idx="46">
                  <c:v>5.8</c:v>
                </c:pt>
                <c:pt idx="47">
                  <c:v>5.6</c:v>
                </c:pt>
                <c:pt idx="48">
                  <c:v>5.4</c:v>
                </c:pt>
                <c:pt idx="49">
                  <c:v>6.2</c:v>
                </c:pt>
                <c:pt idx="50">
                  <c:v>8.1999999999999993</c:v>
                </c:pt>
                <c:pt idx="51">
                  <c:v>6</c:v>
                </c:pt>
                <c:pt idx="52">
                  <c:v>5.6</c:v>
                </c:pt>
                <c:pt idx="53">
                  <c:v>5.2</c:v>
                </c:pt>
                <c:pt idx="54">
                  <c:v>6.4</c:v>
                </c:pt>
                <c:pt idx="55">
                  <c:v>7</c:v>
                </c:pt>
                <c:pt idx="56">
                  <c:v>6.2</c:v>
                </c:pt>
                <c:pt idx="57">
                  <c:v>6.4</c:v>
                </c:pt>
                <c:pt idx="58">
                  <c:v>5.6</c:v>
                </c:pt>
                <c:pt idx="59">
                  <c:v>6</c:v>
                </c:pt>
                <c:pt idx="60">
                  <c:v>6</c:v>
                </c:pt>
                <c:pt idx="61">
                  <c:v>5.8</c:v>
                </c:pt>
                <c:pt idx="62">
                  <c:v>5.4</c:v>
                </c:pt>
                <c:pt idx="63">
                  <c:v>5.4</c:v>
                </c:pt>
                <c:pt idx="64">
                  <c:v>6.2</c:v>
                </c:pt>
                <c:pt idx="65">
                  <c:v>6</c:v>
                </c:pt>
                <c:pt idx="66">
                  <c:v>4.5999999999999996</c:v>
                </c:pt>
                <c:pt idx="67">
                  <c:v>5</c:v>
                </c:pt>
                <c:pt idx="68">
                  <c:v>5.8</c:v>
                </c:pt>
                <c:pt idx="69">
                  <c:v>6.2</c:v>
                </c:pt>
                <c:pt idx="70">
                  <c:v>7</c:v>
                </c:pt>
                <c:pt idx="71">
                  <c:v>6</c:v>
                </c:pt>
                <c:pt idx="72">
                  <c:v>6</c:v>
                </c:pt>
                <c:pt idx="73">
                  <c:v>5.6</c:v>
                </c:pt>
                <c:pt idx="74">
                  <c:v>5.6</c:v>
                </c:pt>
                <c:pt idx="75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F9-4F10-BEF4-F44485447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total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points from boxes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Average_75gen!$C$1</c:f>
              <c:strCache>
                <c:ptCount val="1"/>
                <c:pt idx="0">
                  <c:v> Points from boxes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Average_75gen!$C$2:$C$77</c:f>
              <c:numCache>
                <c:formatCode>General</c:formatCode>
                <c:ptCount val="76"/>
                <c:pt idx="0">
                  <c:v>0.8</c:v>
                </c:pt>
                <c:pt idx="1">
                  <c:v>1.4</c:v>
                </c:pt>
                <c:pt idx="2">
                  <c:v>2.2000000000000002</c:v>
                </c:pt>
                <c:pt idx="3">
                  <c:v>2</c:v>
                </c:pt>
                <c:pt idx="4">
                  <c:v>1.6</c:v>
                </c:pt>
                <c:pt idx="5">
                  <c:v>1.6</c:v>
                </c:pt>
                <c:pt idx="6">
                  <c:v>2.8</c:v>
                </c:pt>
                <c:pt idx="7">
                  <c:v>1.6</c:v>
                </c:pt>
                <c:pt idx="8">
                  <c:v>2</c:v>
                </c:pt>
                <c:pt idx="9">
                  <c:v>2.4</c:v>
                </c:pt>
                <c:pt idx="10">
                  <c:v>2.2000000000000002</c:v>
                </c:pt>
                <c:pt idx="11">
                  <c:v>3.4</c:v>
                </c:pt>
                <c:pt idx="12">
                  <c:v>2</c:v>
                </c:pt>
                <c:pt idx="13">
                  <c:v>2.4</c:v>
                </c:pt>
                <c:pt idx="14">
                  <c:v>3</c:v>
                </c:pt>
                <c:pt idx="15">
                  <c:v>1.6</c:v>
                </c:pt>
                <c:pt idx="16">
                  <c:v>3</c:v>
                </c:pt>
                <c:pt idx="17">
                  <c:v>2.6</c:v>
                </c:pt>
                <c:pt idx="18">
                  <c:v>2</c:v>
                </c:pt>
                <c:pt idx="19">
                  <c:v>3.6</c:v>
                </c:pt>
                <c:pt idx="20">
                  <c:v>2.4</c:v>
                </c:pt>
                <c:pt idx="21">
                  <c:v>4.2</c:v>
                </c:pt>
                <c:pt idx="22">
                  <c:v>3</c:v>
                </c:pt>
                <c:pt idx="23">
                  <c:v>1.6</c:v>
                </c:pt>
                <c:pt idx="24">
                  <c:v>3.6</c:v>
                </c:pt>
                <c:pt idx="25">
                  <c:v>3.2</c:v>
                </c:pt>
                <c:pt idx="26">
                  <c:v>2.8</c:v>
                </c:pt>
                <c:pt idx="27">
                  <c:v>1.8</c:v>
                </c:pt>
                <c:pt idx="28">
                  <c:v>1.4</c:v>
                </c:pt>
                <c:pt idx="29">
                  <c:v>3.2</c:v>
                </c:pt>
                <c:pt idx="30">
                  <c:v>2.4</c:v>
                </c:pt>
                <c:pt idx="31">
                  <c:v>2.8</c:v>
                </c:pt>
                <c:pt idx="32">
                  <c:v>2.2000000000000002</c:v>
                </c:pt>
                <c:pt idx="33">
                  <c:v>1.2</c:v>
                </c:pt>
                <c:pt idx="34">
                  <c:v>1.2</c:v>
                </c:pt>
                <c:pt idx="35">
                  <c:v>2.4</c:v>
                </c:pt>
                <c:pt idx="36">
                  <c:v>2.4</c:v>
                </c:pt>
                <c:pt idx="37">
                  <c:v>2.8</c:v>
                </c:pt>
                <c:pt idx="38">
                  <c:v>3.4</c:v>
                </c:pt>
                <c:pt idx="39">
                  <c:v>3.2</c:v>
                </c:pt>
                <c:pt idx="40">
                  <c:v>2.6</c:v>
                </c:pt>
                <c:pt idx="41">
                  <c:v>2.6</c:v>
                </c:pt>
                <c:pt idx="42">
                  <c:v>3.6</c:v>
                </c:pt>
                <c:pt idx="43">
                  <c:v>4.4000000000000004</c:v>
                </c:pt>
                <c:pt idx="44">
                  <c:v>2.8</c:v>
                </c:pt>
                <c:pt idx="45">
                  <c:v>3.8</c:v>
                </c:pt>
                <c:pt idx="46">
                  <c:v>2.2000000000000002</c:v>
                </c:pt>
                <c:pt idx="47">
                  <c:v>1.4</c:v>
                </c:pt>
                <c:pt idx="48">
                  <c:v>2.4</c:v>
                </c:pt>
                <c:pt idx="49">
                  <c:v>3.2</c:v>
                </c:pt>
                <c:pt idx="50">
                  <c:v>5.2</c:v>
                </c:pt>
                <c:pt idx="51">
                  <c:v>3</c:v>
                </c:pt>
                <c:pt idx="52">
                  <c:v>2.6</c:v>
                </c:pt>
                <c:pt idx="53">
                  <c:v>2.2000000000000002</c:v>
                </c:pt>
                <c:pt idx="54">
                  <c:v>3.4</c:v>
                </c:pt>
                <c:pt idx="55">
                  <c:v>3.4</c:v>
                </c:pt>
                <c:pt idx="56">
                  <c:v>2</c:v>
                </c:pt>
                <c:pt idx="57">
                  <c:v>2.8</c:v>
                </c:pt>
                <c:pt idx="58">
                  <c:v>2</c:v>
                </c:pt>
                <c:pt idx="59">
                  <c:v>2.4</c:v>
                </c:pt>
                <c:pt idx="60">
                  <c:v>3</c:v>
                </c:pt>
                <c:pt idx="61">
                  <c:v>2.8</c:v>
                </c:pt>
                <c:pt idx="62">
                  <c:v>1.8</c:v>
                </c:pt>
                <c:pt idx="63">
                  <c:v>2.4</c:v>
                </c:pt>
                <c:pt idx="64">
                  <c:v>3.2</c:v>
                </c:pt>
                <c:pt idx="65">
                  <c:v>3</c:v>
                </c:pt>
                <c:pt idx="66">
                  <c:v>1</c:v>
                </c:pt>
                <c:pt idx="67">
                  <c:v>2</c:v>
                </c:pt>
                <c:pt idx="68">
                  <c:v>2.2000000000000002</c:v>
                </c:pt>
                <c:pt idx="69">
                  <c:v>2.6</c:v>
                </c:pt>
                <c:pt idx="70">
                  <c:v>3.4</c:v>
                </c:pt>
                <c:pt idx="71">
                  <c:v>3</c:v>
                </c:pt>
                <c:pt idx="72">
                  <c:v>3.6</c:v>
                </c:pt>
                <c:pt idx="73">
                  <c:v>2.6</c:v>
                </c:pt>
                <c:pt idx="74">
                  <c:v>2.6</c:v>
                </c:pt>
                <c:pt idx="75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FC-4AEE-ADC2-87D336FE2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points from boxes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p</a:t>
            </a:r>
            <a:r>
              <a:rPr lang="en-US"/>
              <a:t>oints from </a:t>
            </a:r>
            <a:r>
              <a:rPr lang="en-NL"/>
              <a:t>kills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Average_75gen!$D$1</c:f>
              <c:strCache>
                <c:ptCount val="1"/>
                <c:pt idx="0">
                  <c:v> Points from kills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Average_75gen!$D$2:$D$77</c:f>
              <c:numCache>
                <c:formatCode>General</c:formatCode>
                <c:ptCount val="76"/>
                <c:pt idx="0">
                  <c:v>3.6</c:v>
                </c:pt>
                <c:pt idx="1">
                  <c:v>4.2</c:v>
                </c:pt>
                <c:pt idx="2">
                  <c:v>4.2</c:v>
                </c:pt>
                <c:pt idx="3">
                  <c:v>3.6</c:v>
                </c:pt>
                <c:pt idx="4">
                  <c:v>3.6</c:v>
                </c:pt>
                <c:pt idx="5">
                  <c:v>6</c:v>
                </c:pt>
                <c:pt idx="6">
                  <c:v>4.2</c:v>
                </c:pt>
                <c:pt idx="7">
                  <c:v>4.8</c:v>
                </c:pt>
                <c:pt idx="8">
                  <c:v>6</c:v>
                </c:pt>
                <c:pt idx="9">
                  <c:v>4.2</c:v>
                </c:pt>
                <c:pt idx="10">
                  <c:v>4.2</c:v>
                </c:pt>
                <c:pt idx="11">
                  <c:v>3</c:v>
                </c:pt>
                <c:pt idx="12">
                  <c:v>5.4</c:v>
                </c:pt>
                <c:pt idx="13">
                  <c:v>4.2</c:v>
                </c:pt>
                <c:pt idx="14">
                  <c:v>4.8</c:v>
                </c:pt>
                <c:pt idx="15">
                  <c:v>4.8</c:v>
                </c:pt>
                <c:pt idx="16">
                  <c:v>3</c:v>
                </c:pt>
                <c:pt idx="17">
                  <c:v>3.6</c:v>
                </c:pt>
                <c:pt idx="18">
                  <c:v>4.2</c:v>
                </c:pt>
                <c:pt idx="19">
                  <c:v>3</c:v>
                </c:pt>
                <c:pt idx="20">
                  <c:v>3.6</c:v>
                </c:pt>
                <c:pt idx="21">
                  <c:v>1.8</c:v>
                </c:pt>
                <c:pt idx="22">
                  <c:v>3</c:v>
                </c:pt>
                <c:pt idx="23">
                  <c:v>4.2</c:v>
                </c:pt>
                <c:pt idx="24">
                  <c:v>2.4</c:v>
                </c:pt>
                <c:pt idx="25">
                  <c:v>3</c:v>
                </c:pt>
                <c:pt idx="26">
                  <c:v>3.6</c:v>
                </c:pt>
                <c:pt idx="27">
                  <c:v>4.2</c:v>
                </c:pt>
                <c:pt idx="28">
                  <c:v>4.8</c:v>
                </c:pt>
                <c:pt idx="29">
                  <c:v>3.6</c:v>
                </c:pt>
                <c:pt idx="30">
                  <c:v>3.6</c:v>
                </c:pt>
                <c:pt idx="31">
                  <c:v>3.6</c:v>
                </c:pt>
                <c:pt idx="32">
                  <c:v>4.2</c:v>
                </c:pt>
                <c:pt idx="33">
                  <c:v>3.6</c:v>
                </c:pt>
                <c:pt idx="34">
                  <c:v>3.6</c:v>
                </c:pt>
                <c:pt idx="35">
                  <c:v>3.6</c:v>
                </c:pt>
                <c:pt idx="36">
                  <c:v>3</c:v>
                </c:pt>
                <c:pt idx="37">
                  <c:v>3.6</c:v>
                </c:pt>
                <c:pt idx="38">
                  <c:v>2.4</c:v>
                </c:pt>
                <c:pt idx="39">
                  <c:v>3.6</c:v>
                </c:pt>
                <c:pt idx="40">
                  <c:v>3.6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3.6</c:v>
                </c:pt>
                <c:pt idx="47">
                  <c:v>4.2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3.6</c:v>
                </c:pt>
                <c:pt idx="56">
                  <c:v>4.2</c:v>
                </c:pt>
                <c:pt idx="57">
                  <c:v>3.6</c:v>
                </c:pt>
                <c:pt idx="58">
                  <c:v>3.6</c:v>
                </c:pt>
                <c:pt idx="59">
                  <c:v>3.6</c:v>
                </c:pt>
                <c:pt idx="60">
                  <c:v>3</c:v>
                </c:pt>
                <c:pt idx="61">
                  <c:v>3</c:v>
                </c:pt>
                <c:pt idx="62">
                  <c:v>3.6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3.6</c:v>
                </c:pt>
                <c:pt idx="67">
                  <c:v>3</c:v>
                </c:pt>
                <c:pt idx="68">
                  <c:v>3.6</c:v>
                </c:pt>
                <c:pt idx="69">
                  <c:v>3.6</c:v>
                </c:pt>
                <c:pt idx="70">
                  <c:v>3.6</c:v>
                </c:pt>
                <c:pt idx="71">
                  <c:v>3</c:v>
                </c:pt>
                <c:pt idx="72">
                  <c:v>2.4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C-4A8E-B36C-352CD2A53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points from kills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steps</a:t>
            </a:r>
            <a:r>
              <a:rPr lang="en-NL" baseline="0"/>
              <a:t>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Average_75gen!$E$1</c:f>
              <c:strCache>
                <c:ptCount val="1"/>
                <c:pt idx="0">
                  <c:v> Steps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Average_75gen!$E$2:$E$77</c:f>
              <c:numCache>
                <c:formatCode>General</c:formatCode>
                <c:ptCount val="76"/>
                <c:pt idx="0">
                  <c:v>20.2</c:v>
                </c:pt>
                <c:pt idx="1">
                  <c:v>20.8</c:v>
                </c:pt>
                <c:pt idx="2">
                  <c:v>20</c:v>
                </c:pt>
                <c:pt idx="3">
                  <c:v>20.399999999999999</c:v>
                </c:pt>
                <c:pt idx="4">
                  <c:v>20.8</c:v>
                </c:pt>
                <c:pt idx="5">
                  <c:v>21</c:v>
                </c:pt>
                <c:pt idx="6">
                  <c:v>21</c:v>
                </c:pt>
                <c:pt idx="7">
                  <c:v>21.2</c:v>
                </c:pt>
                <c:pt idx="8">
                  <c:v>20.399999999999999</c:v>
                </c:pt>
                <c:pt idx="9">
                  <c:v>20.6</c:v>
                </c:pt>
                <c:pt idx="10">
                  <c:v>21.4</c:v>
                </c:pt>
                <c:pt idx="11">
                  <c:v>20.8</c:v>
                </c:pt>
                <c:pt idx="12">
                  <c:v>21</c:v>
                </c:pt>
                <c:pt idx="13">
                  <c:v>21.2</c:v>
                </c:pt>
                <c:pt idx="14">
                  <c:v>21.2</c:v>
                </c:pt>
                <c:pt idx="15">
                  <c:v>20.6</c:v>
                </c:pt>
                <c:pt idx="16">
                  <c:v>21.6</c:v>
                </c:pt>
                <c:pt idx="17">
                  <c:v>21.6</c:v>
                </c:pt>
                <c:pt idx="18">
                  <c:v>21.6</c:v>
                </c:pt>
                <c:pt idx="19">
                  <c:v>21.6</c:v>
                </c:pt>
                <c:pt idx="20">
                  <c:v>20.8</c:v>
                </c:pt>
                <c:pt idx="21">
                  <c:v>21.2</c:v>
                </c:pt>
                <c:pt idx="22">
                  <c:v>21.6</c:v>
                </c:pt>
                <c:pt idx="23">
                  <c:v>22.2</c:v>
                </c:pt>
                <c:pt idx="24">
                  <c:v>19.399999999999999</c:v>
                </c:pt>
                <c:pt idx="25">
                  <c:v>20.8</c:v>
                </c:pt>
                <c:pt idx="26">
                  <c:v>19.399999999999999</c:v>
                </c:pt>
                <c:pt idx="27">
                  <c:v>21</c:v>
                </c:pt>
                <c:pt idx="28">
                  <c:v>21.4</c:v>
                </c:pt>
                <c:pt idx="29">
                  <c:v>22.8</c:v>
                </c:pt>
                <c:pt idx="30">
                  <c:v>22.6</c:v>
                </c:pt>
                <c:pt idx="31">
                  <c:v>23</c:v>
                </c:pt>
                <c:pt idx="32">
                  <c:v>23.4</c:v>
                </c:pt>
                <c:pt idx="33">
                  <c:v>23.8</c:v>
                </c:pt>
                <c:pt idx="34">
                  <c:v>23</c:v>
                </c:pt>
                <c:pt idx="35">
                  <c:v>23.8</c:v>
                </c:pt>
                <c:pt idx="36">
                  <c:v>24.6</c:v>
                </c:pt>
                <c:pt idx="37">
                  <c:v>24.2</c:v>
                </c:pt>
                <c:pt idx="38">
                  <c:v>24.2</c:v>
                </c:pt>
                <c:pt idx="39">
                  <c:v>25.2</c:v>
                </c:pt>
                <c:pt idx="40">
                  <c:v>26</c:v>
                </c:pt>
                <c:pt idx="41">
                  <c:v>25.2</c:v>
                </c:pt>
                <c:pt idx="42">
                  <c:v>25.2</c:v>
                </c:pt>
                <c:pt idx="43">
                  <c:v>23.2</c:v>
                </c:pt>
                <c:pt idx="44">
                  <c:v>25.8</c:v>
                </c:pt>
                <c:pt idx="45">
                  <c:v>25.4</c:v>
                </c:pt>
                <c:pt idx="46">
                  <c:v>26.4</c:v>
                </c:pt>
                <c:pt idx="47">
                  <c:v>26.6</c:v>
                </c:pt>
                <c:pt idx="48">
                  <c:v>25.4</c:v>
                </c:pt>
                <c:pt idx="49">
                  <c:v>25.2</c:v>
                </c:pt>
                <c:pt idx="50">
                  <c:v>25.4</c:v>
                </c:pt>
                <c:pt idx="51">
                  <c:v>24.6</c:v>
                </c:pt>
                <c:pt idx="52">
                  <c:v>24.2</c:v>
                </c:pt>
                <c:pt idx="53">
                  <c:v>24.2</c:v>
                </c:pt>
                <c:pt idx="54">
                  <c:v>22.6</c:v>
                </c:pt>
                <c:pt idx="55">
                  <c:v>23</c:v>
                </c:pt>
                <c:pt idx="56">
                  <c:v>23.8</c:v>
                </c:pt>
                <c:pt idx="57">
                  <c:v>23.4</c:v>
                </c:pt>
                <c:pt idx="58">
                  <c:v>23</c:v>
                </c:pt>
                <c:pt idx="59">
                  <c:v>24</c:v>
                </c:pt>
                <c:pt idx="60">
                  <c:v>23.6</c:v>
                </c:pt>
                <c:pt idx="61">
                  <c:v>24</c:v>
                </c:pt>
                <c:pt idx="62">
                  <c:v>23.6</c:v>
                </c:pt>
                <c:pt idx="63">
                  <c:v>23.8</c:v>
                </c:pt>
                <c:pt idx="64">
                  <c:v>22.6</c:v>
                </c:pt>
                <c:pt idx="65">
                  <c:v>23</c:v>
                </c:pt>
                <c:pt idx="66">
                  <c:v>22.6</c:v>
                </c:pt>
                <c:pt idx="67">
                  <c:v>22.6</c:v>
                </c:pt>
                <c:pt idx="68">
                  <c:v>23</c:v>
                </c:pt>
                <c:pt idx="69">
                  <c:v>23.6</c:v>
                </c:pt>
                <c:pt idx="70">
                  <c:v>22.4</c:v>
                </c:pt>
                <c:pt idx="71">
                  <c:v>23.2</c:v>
                </c:pt>
                <c:pt idx="72">
                  <c:v>22.4</c:v>
                </c:pt>
                <c:pt idx="73">
                  <c:v>21.4</c:v>
                </c:pt>
                <c:pt idx="74">
                  <c:v>23.4</c:v>
                </c:pt>
                <c:pt idx="75">
                  <c:v>22.6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F-49A6-A874-AC1235FCA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ray radius </a:t>
            </a:r>
            <a:r>
              <a:rPr lang="en-NL" baseline="0"/>
              <a:t>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Average_75gen!$F$1</c:f>
              <c:strCache>
                <c:ptCount val="1"/>
                <c:pt idx="0">
                  <c:v> Ray radius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Average_75gen!$F$2:$F$77</c:f>
              <c:numCache>
                <c:formatCode>General</c:formatCode>
                <c:ptCount val="76"/>
                <c:pt idx="0">
                  <c:v>15.4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14.6</c:v>
                </c:pt>
                <c:pt idx="5">
                  <c:v>16</c:v>
                </c:pt>
                <c:pt idx="6">
                  <c:v>16</c:v>
                </c:pt>
                <c:pt idx="7">
                  <c:v>16.2</c:v>
                </c:pt>
                <c:pt idx="8">
                  <c:v>16</c:v>
                </c:pt>
                <c:pt idx="9">
                  <c:v>16</c:v>
                </c:pt>
                <c:pt idx="10">
                  <c:v>15.4</c:v>
                </c:pt>
                <c:pt idx="11">
                  <c:v>15.8</c:v>
                </c:pt>
                <c:pt idx="12">
                  <c:v>15.8</c:v>
                </c:pt>
                <c:pt idx="13">
                  <c:v>15.8</c:v>
                </c:pt>
                <c:pt idx="14">
                  <c:v>16.600000000000001</c:v>
                </c:pt>
                <c:pt idx="15">
                  <c:v>16.600000000000001</c:v>
                </c:pt>
                <c:pt idx="16">
                  <c:v>16.600000000000001</c:v>
                </c:pt>
                <c:pt idx="17">
                  <c:v>16.600000000000001</c:v>
                </c:pt>
                <c:pt idx="18">
                  <c:v>16.8</c:v>
                </c:pt>
                <c:pt idx="19">
                  <c:v>16.600000000000001</c:v>
                </c:pt>
                <c:pt idx="20">
                  <c:v>16.399999999999999</c:v>
                </c:pt>
                <c:pt idx="21">
                  <c:v>16.2</c:v>
                </c:pt>
                <c:pt idx="22">
                  <c:v>16.600000000000001</c:v>
                </c:pt>
                <c:pt idx="23">
                  <c:v>15.6</c:v>
                </c:pt>
                <c:pt idx="24">
                  <c:v>16.2</c:v>
                </c:pt>
                <c:pt idx="25">
                  <c:v>16.399999999999999</c:v>
                </c:pt>
                <c:pt idx="26">
                  <c:v>17.399999999999999</c:v>
                </c:pt>
                <c:pt idx="27">
                  <c:v>17.600000000000001</c:v>
                </c:pt>
                <c:pt idx="28">
                  <c:v>16.8</c:v>
                </c:pt>
                <c:pt idx="29">
                  <c:v>17.8</c:v>
                </c:pt>
                <c:pt idx="30">
                  <c:v>17.2</c:v>
                </c:pt>
                <c:pt idx="31">
                  <c:v>17.2</c:v>
                </c:pt>
                <c:pt idx="32">
                  <c:v>17.8</c:v>
                </c:pt>
                <c:pt idx="33">
                  <c:v>17</c:v>
                </c:pt>
                <c:pt idx="34">
                  <c:v>16.399999999999999</c:v>
                </c:pt>
                <c:pt idx="35">
                  <c:v>15</c:v>
                </c:pt>
                <c:pt idx="36">
                  <c:v>16</c:v>
                </c:pt>
                <c:pt idx="37">
                  <c:v>16.2</c:v>
                </c:pt>
                <c:pt idx="38">
                  <c:v>16.399999999999999</c:v>
                </c:pt>
                <c:pt idx="39">
                  <c:v>15.6</c:v>
                </c:pt>
                <c:pt idx="40">
                  <c:v>15.8</c:v>
                </c:pt>
                <c:pt idx="41">
                  <c:v>17</c:v>
                </c:pt>
                <c:pt idx="42">
                  <c:v>16.2</c:v>
                </c:pt>
                <c:pt idx="43">
                  <c:v>17</c:v>
                </c:pt>
                <c:pt idx="44">
                  <c:v>17</c:v>
                </c:pt>
                <c:pt idx="45">
                  <c:v>17.2</c:v>
                </c:pt>
                <c:pt idx="46">
                  <c:v>17.600000000000001</c:v>
                </c:pt>
                <c:pt idx="47">
                  <c:v>17.2</c:v>
                </c:pt>
                <c:pt idx="48">
                  <c:v>17.399999999999999</c:v>
                </c:pt>
                <c:pt idx="49">
                  <c:v>17.2</c:v>
                </c:pt>
                <c:pt idx="50">
                  <c:v>17.600000000000001</c:v>
                </c:pt>
                <c:pt idx="51">
                  <c:v>16.8</c:v>
                </c:pt>
                <c:pt idx="52">
                  <c:v>16.600000000000001</c:v>
                </c:pt>
                <c:pt idx="53">
                  <c:v>17.8</c:v>
                </c:pt>
                <c:pt idx="54">
                  <c:v>17</c:v>
                </c:pt>
                <c:pt idx="55">
                  <c:v>17</c:v>
                </c:pt>
                <c:pt idx="56">
                  <c:v>17.2</c:v>
                </c:pt>
                <c:pt idx="57">
                  <c:v>17</c:v>
                </c:pt>
                <c:pt idx="58">
                  <c:v>17</c:v>
                </c:pt>
                <c:pt idx="59">
                  <c:v>17</c:v>
                </c:pt>
                <c:pt idx="60">
                  <c:v>16.600000000000001</c:v>
                </c:pt>
                <c:pt idx="61">
                  <c:v>16.2</c:v>
                </c:pt>
                <c:pt idx="62">
                  <c:v>17</c:v>
                </c:pt>
                <c:pt idx="63">
                  <c:v>15.8</c:v>
                </c:pt>
                <c:pt idx="64">
                  <c:v>15.2</c:v>
                </c:pt>
                <c:pt idx="65">
                  <c:v>14.8</c:v>
                </c:pt>
                <c:pt idx="66">
                  <c:v>14</c:v>
                </c:pt>
                <c:pt idx="67">
                  <c:v>14.6</c:v>
                </c:pt>
                <c:pt idx="68">
                  <c:v>14.8</c:v>
                </c:pt>
                <c:pt idx="69">
                  <c:v>14.6</c:v>
                </c:pt>
                <c:pt idx="70">
                  <c:v>13.4</c:v>
                </c:pt>
                <c:pt idx="71">
                  <c:v>14.4</c:v>
                </c:pt>
                <c:pt idx="72">
                  <c:v>12.8</c:v>
                </c:pt>
                <c:pt idx="73">
                  <c:v>12.8</c:v>
                </c:pt>
                <c:pt idx="74">
                  <c:v>12.8</c:v>
                </c:pt>
                <c:pt idx="75">
                  <c:v>12.4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62-4D38-8FEF-B115E8D62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ray radius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enemy</a:t>
            </a:r>
            <a:r>
              <a:rPr lang="en-NL" baseline="0"/>
              <a:t> weight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Average_75gen!$J$1</c:f>
              <c:strCache>
                <c:ptCount val="1"/>
                <c:pt idx="0">
                  <c:v> Enemy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Average_75gen!$J$2:$J$77</c:f>
              <c:numCache>
                <c:formatCode>General</c:formatCode>
                <c:ptCount val="76"/>
                <c:pt idx="0">
                  <c:v>0</c:v>
                </c:pt>
                <c:pt idx="1">
                  <c:v>1.0808164</c:v>
                </c:pt>
                <c:pt idx="2">
                  <c:v>0.49375980000000003</c:v>
                </c:pt>
                <c:pt idx="3">
                  <c:v>1.5353111399999999</c:v>
                </c:pt>
                <c:pt idx="4">
                  <c:v>3.0780053999999999</c:v>
                </c:pt>
                <c:pt idx="5">
                  <c:v>1.4097932</c:v>
                </c:pt>
                <c:pt idx="6">
                  <c:v>1.7840494</c:v>
                </c:pt>
                <c:pt idx="7">
                  <c:v>2.7915546</c:v>
                </c:pt>
                <c:pt idx="8">
                  <c:v>4.3505875820000002</c:v>
                </c:pt>
                <c:pt idx="9">
                  <c:v>5.0231007659999998</c:v>
                </c:pt>
                <c:pt idx="10">
                  <c:v>6.4439784000000007</c:v>
                </c:pt>
                <c:pt idx="11">
                  <c:v>6.6050599999999999</c:v>
                </c:pt>
                <c:pt idx="12">
                  <c:v>7.5145051999999994</c:v>
                </c:pt>
                <c:pt idx="13">
                  <c:v>7.7102845999999996</c:v>
                </c:pt>
                <c:pt idx="14">
                  <c:v>8.1778887999999998</c:v>
                </c:pt>
                <c:pt idx="15">
                  <c:v>7.5618402000000007</c:v>
                </c:pt>
                <c:pt idx="16">
                  <c:v>8.6426564000000017</c:v>
                </c:pt>
                <c:pt idx="17">
                  <c:v>9.8299246</c:v>
                </c:pt>
                <c:pt idx="18">
                  <c:v>9.2081704000000002</c:v>
                </c:pt>
                <c:pt idx="19">
                  <c:v>10.0172226</c:v>
                </c:pt>
                <c:pt idx="20">
                  <c:v>9.9887064000000017</c:v>
                </c:pt>
                <c:pt idx="21">
                  <c:v>12.313601999999999</c:v>
                </c:pt>
                <c:pt idx="22">
                  <c:v>12.352868000000001</c:v>
                </c:pt>
                <c:pt idx="23">
                  <c:v>12.553715</c:v>
                </c:pt>
                <c:pt idx="24">
                  <c:v>12.5833426</c:v>
                </c:pt>
                <c:pt idx="25">
                  <c:v>13.842636799999999</c:v>
                </c:pt>
                <c:pt idx="26">
                  <c:v>14.045165800000001</c:v>
                </c:pt>
                <c:pt idx="27">
                  <c:v>14.824576799999999</c:v>
                </c:pt>
                <c:pt idx="28">
                  <c:v>15.453532800000001</c:v>
                </c:pt>
                <c:pt idx="29">
                  <c:v>18.027764000000001</c:v>
                </c:pt>
                <c:pt idx="30">
                  <c:v>16.791081999999999</c:v>
                </c:pt>
                <c:pt idx="31">
                  <c:v>16.406018</c:v>
                </c:pt>
                <c:pt idx="32">
                  <c:v>16.19791</c:v>
                </c:pt>
                <c:pt idx="33">
                  <c:v>17.949267200000001</c:v>
                </c:pt>
                <c:pt idx="34">
                  <c:v>18.758319199999999</c:v>
                </c:pt>
                <c:pt idx="35">
                  <c:v>19.8391372</c:v>
                </c:pt>
                <c:pt idx="36">
                  <c:v>20.6437688</c:v>
                </c:pt>
                <c:pt idx="37">
                  <c:v>20.966794</c:v>
                </c:pt>
                <c:pt idx="38">
                  <c:v>22.929397999999999</c:v>
                </c:pt>
                <c:pt idx="39">
                  <c:v>23.746702000000003</c:v>
                </c:pt>
                <c:pt idx="40">
                  <c:v>22.562282799999998</c:v>
                </c:pt>
                <c:pt idx="41">
                  <c:v>23.862188</c:v>
                </c:pt>
                <c:pt idx="42">
                  <c:v>23.667508000000002</c:v>
                </c:pt>
                <c:pt idx="43">
                  <c:v>23.152064000000003</c:v>
                </c:pt>
                <c:pt idx="44">
                  <c:v>25.584424000000002</c:v>
                </c:pt>
                <c:pt idx="45">
                  <c:v>25.098098</c:v>
                </c:pt>
                <c:pt idx="46">
                  <c:v>26.71968</c:v>
                </c:pt>
                <c:pt idx="47">
                  <c:v>26.935594000000002</c:v>
                </c:pt>
                <c:pt idx="48">
                  <c:v>28.467219999999998</c:v>
                </c:pt>
                <c:pt idx="49">
                  <c:v>26.258600000000001</c:v>
                </c:pt>
                <c:pt idx="50">
                  <c:v>26.695046000000001</c:v>
                </c:pt>
                <c:pt idx="51">
                  <c:v>27.263817999999997</c:v>
                </c:pt>
                <c:pt idx="52">
                  <c:v>28.620386000000003</c:v>
                </c:pt>
                <c:pt idx="53">
                  <c:v>29.896636000000001</c:v>
                </c:pt>
                <c:pt idx="54">
                  <c:v>29.416765799999997</c:v>
                </c:pt>
                <c:pt idx="55">
                  <c:v>30.648876000000001</c:v>
                </c:pt>
                <c:pt idx="56">
                  <c:v>29.117169999999998</c:v>
                </c:pt>
                <c:pt idx="57">
                  <c:v>30.237671999999996</c:v>
                </c:pt>
                <c:pt idx="58">
                  <c:v>28.600045999999999</c:v>
                </c:pt>
                <c:pt idx="59">
                  <c:v>31.257538</c:v>
                </c:pt>
                <c:pt idx="60">
                  <c:v>31.349206000000002</c:v>
                </c:pt>
                <c:pt idx="61">
                  <c:v>31.725304000000001</c:v>
                </c:pt>
                <c:pt idx="62">
                  <c:v>32.969774000000008</c:v>
                </c:pt>
                <c:pt idx="63">
                  <c:v>34.951667999999998</c:v>
                </c:pt>
                <c:pt idx="64">
                  <c:v>34.175044</c:v>
                </c:pt>
                <c:pt idx="65">
                  <c:v>35.593587999999997</c:v>
                </c:pt>
                <c:pt idx="66">
                  <c:v>35.577719999999999</c:v>
                </c:pt>
                <c:pt idx="67">
                  <c:v>37.137851999999995</c:v>
                </c:pt>
                <c:pt idx="68">
                  <c:v>37.261983999999998</c:v>
                </c:pt>
                <c:pt idx="69">
                  <c:v>39.385475999999997</c:v>
                </c:pt>
                <c:pt idx="70">
                  <c:v>38.367207999999998</c:v>
                </c:pt>
                <c:pt idx="71">
                  <c:v>40.316007999999997</c:v>
                </c:pt>
                <c:pt idx="72">
                  <c:v>40.050964</c:v>
                </c:pt>
                <c:pt idx="73">
                  <c:v>39.779361999999999</c:v>
                </c:pt>
                <c:pt idx="74">
                  <c:v>40.506762000000002</c:v>
                </c:pt>
                <c:pt idx="75">
                  <c:v>40.155457999999996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B-4875-B7F4-A970B1E8E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enemy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enemy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Average_75gen!$K$1</c:f>
              <c:strCache>
                <c:ptCount val="1"/>
                <c:pt idx="0">
                  <c:v> Enemy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Average_75gen!$K$2:$K$77</c:f>
              <c:numCache>
                <c:formatCode>General</c:formatCode>
                <c:ptCount val="76"/>
                <c:pt idx="0">
                  <c:v>0</c:v>
                </c:pt>
                <c:pt idx="1">
                  <c:v>2.4230620000000001E-2</c:v>
                </c:pt>
                <c:pt idx="2">
                  <c:v>0.65070379999999994</c:v>
                </c:pt>
                <c:pt idx="3">
                  <c:v>1.0224472</c:v>
                </c:pt>
                <c:pt idx="4">
                  <c:v>1.7659337999999998</c:v>
                </c:pt>
                <c:pt idx="5">
                  <c:v>3.0188804</c:v>
                </c:pt>
                <c:pt idx="6">
                  <c:v>3.0188804</c:v>
                </c:pt>
                <c:pt idx="7">
                  <c:v>3.7623669999999998</c:v>
                </c:pt>
                <c:pt idx="8">
                  <c:v>3.1358938000000003</c:v>
                </c:pt>
                <c:pt idx="9">
                  <c:v>3.5076377999999999</c:v>
                </c:pt>
                <c:pt idx="10">
                  <c:v>4.1555972000000008</c:v>
                </c:pt>
                <c:pt idx="11">
                  <c:v>3.2457114000000002</c:v>
                </c:pt>
                <c:pt idx="12">
                  <c:v>3.7981434000000007</c:v>
                </c:pt>
                <c:pt idx="13">
                  <c:v>4.0743594000000005</c:v>
                </c:pt>
                <c:pt idx="14">
                  <c:v>4.6481736599999994</c:v>
                </c:pt>
                <c:pt idx="15">
                  <c:v>4.763546400000001</c:v>
                </c:pt>
                <c:pt idx="16">
                  <c:v>4.4873304000000003</c:v>
                </c:pt>
                <c:pt idx="17">
                  <c:v>5.6821654000000006</c:v>
                </c:pt>
                <c:pt idx="18">
                  <c:v>5.9511853779999999</c:v>
                </c:pt>
                <c:pt idx="19">
                  <c:v>5.5165730600000007</c:v>
                </c:pt>
                <c:pt idx="20">
                  <c:v>4.5593578340000001</c:v>
                </c:pt>
                <c:pt idx="21">
                  <c:v>5.1062332339999994</c:v>
                </c:pt>
                <c:pt idx="22">
                  <c:v>4.1008208339999994</c:v>
                </c:pt>
                <c:pt idx="23">
                  <c:v>4.7344898339999997</c:v>
                </c:pt>
                <c:pt idx="24">
                  <c:v>4.7344898339999997</c:v>
                </c:pt>
                <c:pt idx="25">
                  <c:v>4.7344898339999997</c:v>
                </c:pt>
                <c:pt idx="26">
                  <c:v>6.2738059140000004</c:v>
                </c:pt>
                <c:pt idx="27">
                  <c:v>5.5489226</c:v>
                </c:pt>
                <c:pt idx="28">
                  <c:v>4.88788</c:v>
                </c:pt>
                <c:pt idx="29">
                  <c:v>5.7193521</c:v>
                </c:pt>
                <c:pt idx="30">
                  <c:v>5.4431362000000005</c:v>
                </c:pt>
                <c:pt idx="31">
                  <c:v>5.6978670000000005</c:v>
                </c:pt>
                <c:pt idx="32">
                  <c:v>5.0641987999999998</c:v>
                </c:pt>
                <c:pt idx="33">
                  <c:v>6.8059028799999997</c:v>
                </c:pt>
                <c:pt idx="34">
                  <c:v>6.8488200799999985</c:v>
                </c:pt>
                <c:pt idx="35">
                  <c:v>6.8488200799999985</c:v>
                </c:pt>
                <c:pt idx="36">
                  <c:v>7.2830035399999984</c:v>
                </c:pt>
                <c:pt idx="37">
                  <c:v>7.7558302800000005</c:v>
                </c:pt>
                <c:pt idx="38">
                  <c:v>8.2016222799999987</c:v>
                </c:pt>
                <c:pt idx="39">
                  <c:v>8.2445395399999999</c:v>
                </c:pt>
                <c:pt idx="40">
                  <c:v>8.9720948800000002</c:v>
                </c:pt>
                <c:pt idx="41">
                  <c:v>9.1105394799999999</c:v>
                </c:pt>
                <c:pt idx="42">
                  <c:v>8.9720948800000002</c:v>
                </c:pt>
                <c:pt idx="43">
                  <c:v>9.6940962000000006</c:v>
                </c:pt>
                <c:pt idx="44">
                  <c:v>10.151673599999999</c:v>
                </c:pt>
                <c:pt idx="45">
                  <c:v>10.691354799999999</c:v>
                </c:pt>
                <c:pt idx="46">
                  <c:v>10.5162228</c:v>
                </c:pt>
                <c:pt idx="47">
                  <c:v>11.689570800000002</c:v>
                </c:pt>
                <c:pt idx="48">
                  <c:v>11.7324892</c:v>
                </c:pt>
                <c:pt idx="49">
                  <c:v>12.985433199999999</c:v>
                </c:pt>
                <c:pt idx="50">
                  <c:v>12.978239200000001</c:v>
                </c:pt>
                <c:pt idx="51">
                  <c:v>13.962173200000001</c:v>
                </c:pt>
                <c:pt idx="52">
                  <c:v>14.329214399999998</c:v>
                </c:pt>
                <c:pt idx="53">
                  <c:v>13.954066399999999</c:v>
                </c:pt>
                <c:pt idx="54">
                  <c:v>15.2643214</c:v>
                </c:pt>
                <c:pt idx="55">
                  <c:v>15.636065399999998</c:v>
                </c:pt>
                <c:pt idx="56">
                  <c:v>15.432258000000001</c:v>
                </c:pt>
                <c:pt idx="57">
                  <c:v>16.627085999999998</c:v>
                </c:pt>
                <c:pt idx="58">
                  <c:v>16.531558</c:v>
                </c:pt>
                <c:pt idx="59">
                  <c:v>17.387592000000001</c:v>
                </c:pt>
                <c:pt idx="60">
                  <c:v>18.014064000000001</c:v>
                </c:pt>
                <c:pt idx="61">
                  <c:v>19.187412000000002</c:v>
                </c:pt>
                <c:pt idx="62">
                  <c:v>19.362672000000003</c:v>
                </c:pt>
                <c:pt idx="63">
                  <c:v>18.692196000000003</c:v>
                </c:pt>
                <c:pt idx="64">
                  <c:v>18.713676000000003</c:v>
                </c:pt>
                <c:pt idx="65">
                  <c:v>20.105073999999998</c:v>
                </c:pt>
                <c:pt idx="66">
                  <c:v>20.556422000000001</c:v>
                </c:pt>
                <c:pt idx="67">
                  <c:v>18.605404</c:v>
                </c:pt>
                <c:pt idx="68">
                  <c:v>20.381288000000001</c:v>
                </c:pt>
                <c:pt idx="69">
                  <c:v>19.929948000000003</c:v>
                </c:pt>
                <c:pt idx="70">
                  <c:v>19.903759999999998</c:v>
                </c:pt>
                <c:pt idx="71">
                  <c:v>19.601924</c:v>
                </c:pt>
                <c:pt idx="72">
                  <c:v>20.179976</c:v>
                </c:pt>
                <c:pt idx="73">
                  <c:v>20.587439999999997</c:v>
                </c:pt>
                <c:pt idx="74">
                  <c:v>21.170998000000001</c:v>
                </c:pt>
                <c:pt idx="75">
                  <c:v>21.760792000000002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B-4F3F-B5E0-9F360549E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enemy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bullet weight </a:t>
            </a:r>
            <a:r>
              <a:rPr lang="en-NL" baseline="0"/>
              <a:t>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Average_75gen!$L$1</c:f>
              <c:strCache>
                <c:ptCount val="1"/>
                <c:pt idx="0">
                  <c:v> Bullet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Average_75gen!$L$2:$L$77</c:f>
              <c:numCache>
                <c:formatCode>General</c:formatCode>
                <c:ptCount val="76"/>
                <c:pt idx="0">
                  <c:v>-0.61096680000000003</c:v>
                </c:pt>
                <c:pt idx="1">
                  <c:v>-0.9164502000000001</c:v>
                </c:pt>
                <c:pt idx="2">
                  <c:v>-1.7871710000000001</c:v>
                </c:pt>
                <c:pt idx="3">
                  <c:v>-2.2225313999999998</c:v>
                </c:pt>
                <c:pt idx="4">
                  <c:v>-2.6578918000000002</c:v>
                </c:pt>
                <c:pt idx="5">
                  <c:v>-2.0704921999999999</c:v>
                </c:pt>
                <c:pt idx="6">
                  <c:v>-2.7187914000000002</c:v>
                </c:pt>
                <c:pt idx="7">
                  <c:v>-1.9184532000000001</c:v>
                </c:pt>
                <c:pt idx="8">
                  <c:v>-1.6788790599999999</c:v>
                </c:pt>
                <c:pt idx="9">
                  <c:v>-1.9053983999999999</c:v>
                </c:pt>
                <c:pt idx="10">
                  <c:v>-1.6079696800000001</c:v>
                </c:pt>
                <c:pt idx="11">
                  <c:v>-2.2227581000000001</c:v>
                </c:pt>
                <c:pt idx="12">
                  <c:v>-2.5877359200000001</c:v>
                </c:pt>
                <c:pt idx="13">
                  <c:v>-2.4356967200000001</c:v>
                </c:pt>
                <c:pt idx="14">
                  <c:v>-1.9617594199999999</c:v>
                </c:pt>
                <c:pt idx="15">
                  <c:v>-0.93763001999999995</c:v>
                </c:pt>
                <c:pt idx="16">
                  <c:v>-1.51964432</c:v>
                </c:pt>
                <c:pt idx="17">
                  <c:v>-2.4022056200000002</c:v>
                </c:pt>
                <c:pt idx="18">
                  <c:v>-1.2078320200000001</c:v>
                </c:pt>
                <c:pt idx="19">
                  <c:v>-1.85613122</c:v>
                </c:pt>
                <c:pt idx="20">
                  <c:v>-0.54364842000000002</c:v>
                </c:pt>
                <c:pt idx="21">
                  <c:v>-2.0082238800000001</c:v>
                </c:pt>
                <c:pt idx="22">
                  <c:v>-3.3193908859999999</c:v>
                </c:pt>
                <c:pt idx="23">
                  <c:v>-2.00018918</c:v>
                </c:pt>
                <c:pt idx="24">
                  <c:v>-3.5881432799999997</c:v>
                </c:pt>
                <c:pt idx="25">
                  <c:v>-2.8435136640000001</c:v>
                </c:pt>
                <c:pt idx="26">
                  <c:v>-2.2637919380000002</c:v>
                </c:pt>
                <c:pt idx="27">
                  <c:v>-3.6418251080000004</c:v>
                </c:pt>
                <c:pt idx="28">
                  <c:v>-4.4576881999999998</c:v>
                </c:pt>
                <c:pt idx="29">
                  <c:v>-3.0362205339999999</c:v>
                </c:pt>
                <c:pt idx="30">
                  <c:v>-2.5265398399999999</c:v>
                </c:pt>
                <c:pt idx="31">
                  <c:v>-2.2096417540000002</c:v>
                </c:pt>
                <c:pt idx="32">
                  <c:v>-1.7816340199999998</c:v>
                </c:pt>
                <c:pt idx="33">
                  <c:v>-0.68613404</c:v>
                </c:pt>
                <c:pt idx="34">
                  <c:v>-0.85070098000000005</c:v>
                </c:pt>
                <c:pt idx="35">
                  <c:v>0.13240942000000003</c:v>
                </c:pt>
                <c:pt idx="36">
                  <c:v>-0.24331940000000002</c:v>
                </c:pt>
                <c:pt idx="37">
                  <c:v>0.52685239999999989</c:v>
                </c:pt>
                <c:pt idx="38">
                  <c:v>-1.0382722359999998</c:v>
                </c:pt>
                <c:pt idx="39">
                  <c:v>1.8227631200000001</c:v>
                </c:pt>
                <c:pt idx="40">
                  <c:v>2.3761903599999998</c:v>
                </c:pt>
                <c:pt idx="41">
                  <c:v>0.59350264000000008</c:v>
                </c:pt>
                <c:pt idx="42">
                  <c:v>1.3541912599999999</c:v>
                </c:pt>
                <c:pt idx="43">
                  <c:v>-0.4664050600000002</c:v>
                </c:pt>
                <c:pt idx="44">
                  <c:v>1.0460888800000001</c:v>
                </c:pt>
                <c:pt idx="45">
                  <c:v>0.26013440000000021</c:v>
                </c:pt>
                <c:pt idx="46">
                  <c:v>0.22996779999999992</c:v>
                </c:pt>
                <c:pt idx="47">
                  <c:v>0.70960212000000022</c:v>
                </c:pt>
                <c:pt idx="48">
                  <c:v>-0.37746780000000008</c:v>
                </c:pt>
                <c:pt idx="49">
                  <c:v>0.15775439999999988</c:v>
                </c:pt>
                <c:pt idx="50">
                  <c:v>-0.14476020000000006</c:v>
                </c:pt>
                <c:pt idx="51">
                  <c:v>8.4893399999999938E-2</c:v>
                </c:pt>
                <c:pt idx="52">
                  <c:v>-0.84246799999999999</c:v>
                </c:pt>
                <c:pt idx="53">
                  <c:v>-0.59359640000000002</c:v>
                </c:pt>
                <c:pt idx="54">
                  <c:v>0.7024999999999999</c:v>
                </c:pt>
                <c:pt idx="55">
                  <c:v>-0.64968611999999992</c:v>
                </c:pt>
                <c:pt idx="56">
                  <c:v>1.8459102200000004</c:v>
                </c:pt>
                <c:pt idx="57">
                  <c:v>1.6329716200000004</c:v>
                </c:pt>
                <c:pt idx="58">
                  <c:v>0.82853560000000015</c:v>
                </c:pt>
                <c:pt idx="59">
                  <c:v>0.15705344000000002</c:v>
                </c:pt>
                <c:pt idx="60">
                  <c:v>0.43627700000000014</c:v>
                </c:pt>
                <c:pt idx="61">
                  <c:v>0.6633232</c:v>
                </c:pt>
                <c:pt idx="62">
                  <c:v>3.891319999999987E-2</c:v>
                </c:pt>
                <c:pt idx="63">
                  <c:v>0.36080870000000009</c:v>
                </c:pt>
                <c:pt idx="64">
                  <c:v>0.20467196000000012</c:v>
                </c:pt>
                <c:pt idx="65">
                  <c:v>-0.28749025999999994</c:v>
                </c:pt>
                <c:pt idx="66">
                  <c:v>-0.32175459999999989</c:v>
                </c:pt>
                <c:pt idx="67">
                  <c:v>-0.18018640000000011</c:v>
                </c:pt>
                <c:pt idx="68">
                  <c:v>0.75173445999999999</c:v>
                </c:pt>
                <c:pt idx="69">
                  <c:v>1.8057542060000003</c:v>
                </c:pt>
                <c:pt idx="70">
                  <c:v>0.93883920599999993</c:v>
                </c:pt>
                <c:pt idx="71">
                  <c:v>1.0211631000000001</c:v>
                </c:pt>
                <c:pt idx="72">
                  <c:v>2.1006240060000003</c:v>
                </c:pt>
                <c:pt idx="73">
                  <c:v>0.40854109999999988</c:v>
                </c:pt>
                <c:pt idx="74">
                  <c:v>0.72081458000000009</c:v>
                </c:pt>
                <c:pt idx="75">
                  <c:v>0.72543920000000006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EF-4E7B-B845-EA32220E3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bullet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bullet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Average_75gen!$M$1</c:f>
              <c:strCache>
                <c:ptCount val="1"/>
                <c:pt idx="0">
                  <c:v> Bullet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Average_75gen!$M$2:$M$77</c:f>
              <c:numCache>
                <c:formatCode>General</c:formatCode>
                <c:ptCount val="76"/>
                <c:pt idx="0">
                  <c:v>-6.8033579999999996E-2</c:v>
                </c:pt>
                <c:pt idx="1">
                  <c:v>0.58898513999999991</c:v>
                </c:pt>
                <c:pt idx="2">
                  <c:v>0.58898513999999991</c:v>
                </c:pt>
                <c:pt idx="3">
                  <c:v>0.28195354000000006</c:v>
                </c:pt>
                <c:pt idx="4">
                  <c:v>-0.33210966800000002</c:v>
                </c:pt>
                <c:pt idx="5">
                  <c:v>-0.33210966800000002</c:v>
                </c:pt>
                <c:pt idx="6">
                  <c:v>-0.33210966800000002</c:v>
                </c:pt>
                <c:pt idx="7">
                  <c:v>-0.946172868</c:v>
                </c:pt>
                <c:pt idx="8">
                  <c:v>-1.6183718679999999</c:v>
                </c:pt>
                <c:pt idx="9">
                  <c:v>-1.9254034599999996</c:v>
                </c:pt>
                <c:pt idx="10">
                  <c:v>-1.85994006</c:v>
                </c:pt>
                <c:pt idx="11">
                  <c:v>-1.85994006</c:v>
                </c:pt>
                <c:pt idx="12">
                  <c:v>-1.85994006</c:v>
                </c:pt>
                <c:pt idx="13">
                  <c:v>-1.85994006</c:v>
                </c:pt>
                <c:pt idx="14">
                  <c:v>-1.8741275399999999</c:v>
                </c:pt>
                <c:pt idx="15">
                  <c:v>-3.1388748</c:v>
                </c:pt>
                <c:pt idx="16">
                  <c:v>-2.7663795999999996</c:v>
                </c:pt>
                <c:pt idx="17">
                  <c:v>-2.7952224600000002</c:v>
                </c:pt>
                <c:pt idx="18">
                  <c:v>-3.3946302000000004</c:v>
                </c:pt>
                <c:pt idx="19">
                  <c:v>-3.0278195999999999</c:v>
                </c:pt>
                <c:pt idx="20">
                  <c:v>-3.2306997800000006</c:v>
                </c:pt>
                <c:pt idx="21">
                  <c:v>-2.95251106</c:v>
                </c:pt>
                <c:pt idx="22">
                  <c:v>-2.6916818600000001</c:v>
                </c:pt>
                <c:pt idx="23">
                  <c:v>-3.3638808600000005</c:v>
                </c:pt>
                <c:pt idx="24">
                  <c:v>-3.2980649999999998</c:v>
                </c:pt>
                <c:pt idx="25">
                  <c:v>-3.9898776599999999</c:v>
                </c:pt>
                <c:pt idx="26">
                  <c:v>-4.2841551999999998</c:v>
                </c:pt>
                <c:pt idx="27">
                  <c:v>-4.3623728599999998</c:v>
                </c:pt>
                <c:pt idx="28">
                  <c:v>-4.30259386</c:v>
                </c:pt>
                <c:pt idx="29">
                  <c:v>-4.9821208600000002</c:v>
                </c:pt>
                <c:pt idx="30">
                  <c:v>-4.9093292599999998</c:v>
                </c:pt>
                <c:pt idx="31">
                  <c:v>-4.5560952399999994</c:v>
                </c:pt>
                <c:pt idx="32">
                  <c:v>-5.2017054600000003</c:v>
                </c:pt>
                <c:pt idx="33">
                  <c:v>-6.7222076600000005</c:v>
                </c:pt>
                <c:pt idx="34">
                  <c:v>-5.3686197999999994</c:v>
                </c:pt>
                <c:pt idx="35">
                  <c:v>-5.6683231999999997</c:v>
                </c:pt>
                <c:pt idx="36">
                  <c:v>-6.3467275999999995</c:v>
                </c:pt>
                <c:pt idx="37">
                  <c:v>-6.8930731000000005</c:v>
                </c:pt>
                <c:pt idx="38">
                  <c:v>-6.9287757199999991</c:v>
                </c:pt>
                <c:pt idx="39">
                  <c:v>-7.1749499000000014</c:v>
                </c:pt>
                <c:pt idx="40">
                  <c:v>-7.2069645000000007</c:v>
                </c:pt>
                <c:pt idx="41">
                  <c:v>-6.8610580800000012</c:v>
                </c:pt>
                <c:pt idx="42">
                  <c:v>-7.1145600800000013</c:v>
                </c:pt>
                <c:pt idx="43">
                  <c:v>-7.121887720000001</c:v>
                </c:pt>
                <c:pt idx="44">
                  <c:v>-7.4142640800000006</c:v>
                </c:pt>
                <c:pt idx="45">
                  <c:v>-7.7354831199999996</c:v>
                </c:pt>
                <c:pt idx="46">
                  <c:v>-8.0209997200000007</c:v>
                </c:pt>
                <c:pt idx="47">
                  <c:v>-8.0425147999999993</c:v>
                </c:pt>
                <c:pt idx="48">
                  <c:v>-7.3895765999999998</c:v>
                </c:pt>
                <c:pt idx="49">
                  <c:v>-7.3433726000000004</c:v>
                </c:pt>
                <c:pt idx="50">
                  <c:v>-7.2971705999999994</c:v>
                </c:pt>
                <c:pt idx="51">
                  <c:v>-7.5790474000000003</c:v>
                </c:pt>
                <c:pt idx="52">
                  <c:v>-8.1191441999999991</c:v>
                </c:pt>
                <c:pt idx="53">
                  <c:v>-8.4786272</c:v>
                </c:pt>
                <c:pt idx="54">
                  <c:v>-8.2864901999999994</c:v>
                </c:pt>
                <c:pt idx="55">
                  <c:v>-8.340020599999999</c:v>
                </c:pt>
                <c:pt idx="56">
                  <c:v>-8.6465852000000005</c:v>
                </c:pt>
                <c:pt idx="57">
                  <c:v>-8.8961362000000008</c:v>
                </c:pt>
                <c:pt idx="58">
                  <c:v>-8.5891033999999991</c:v>
                </c:pt>
                <c:pt idx="59">
                  <c:v>-8.5891033999999991</c:v>
                </c:pt>
                <c:pt idx="60">
                  <c:v>-8.2387781999999987</c:v>
                </c:pt>
                <c:pt idx="61">
                  <c:v>-8.5599973999999985</c:v>
                </c:pt>
                <c:pt idx="62">
                  <c:v>-7.9026401999999987</c:v>
                </c:pt>
                <c:pt idx="63">
                  <c:v>-8.5421689999999995</c:v>
                </c:pt>
                <c:pt idx="64">
                  <c:v>-8.4705013999999998</c:v>
                </c:pt>
                <c:pt idx="65">
                  <c:v>-8.4988750000000017</c:v>
                </c:pt>
                <c:pt idx="66">
                  <c:v>-8.8127661999999987</c:v>
                </c:pt>
                <c:pt idx="67">
                  <c:v>-8.4162385999999998</c:v>
                </c:pt>
                <c:pt idx="68">
                  <c:v>-9.4707785999999992</c:v>
                </c:pt>
                <c:pt idx="69">
                  <c:v>-9.4121746000000002</c:v>
                </c:pt>
                <c:pt idx="70">
                  <c:v>-9.2875878000000007</c:v>
                </c:pt>
                <c:pt idx="71">
                  <c:v>-8.9878830000000001</c:v>
                </c:pt>
                <c:pt idx="72">
                  <c:v>-9.8869962000000005</c:v>
                </c:pt>
                <c:pt idx="73">
                  <c:v>-8.9372626000000004</c:v>
                </c:pt>
                <c:pt idx="74">
                  <c:v>-9.2442925999999996</c:v>
                </c:pt>
                <c:pt idx="75">
                  <c:v>-8.9081548000000002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11-4953-8B74-3F5710224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bullet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box weight </a:t>
            </a:r>
            <a:r>
              <a:rPr lang="en-NL" baseline="0"/>
              <a:t>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Average_75gen!$N$1</c:f>
              <c:strCache>
                <c:ptCount val="1"/>
                <c:pt idx="0">
                  <c:v> Box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Average_75gen!$N$2:$N$77</c:f>
              <c:numCache>
                <c:formatCode>General</c:formatCode>
                <c:ptCount val="76"/>
                <c:pt idx="0">
                  <c:v>1.1690472000000001</c:v>
                </c:pt>
                <c:pt idx="1">
                  <c:v>4.9873799999999989E-2</c:v>
                </c:pt>
                <c:pt idx="2">
                  <c:v>0.86066988</c:v>
                </c:pt>
                <c:pt idx="3">
                  <c:v>0.17842920000000001</c:v>
                </c:pt>
                <c:pt idx="4">
                  <c:v>-1.1860523999999999</c:v>
                </c:pt>
                <c:pt idx="5">
                  <c:v>-0.69787436000000014</c:v>
                </c:pt>
                <c:pt idx="6">
                  <c:v>-1.0076533600000002</c:v>
                </c:pt>
                <c:pt idx="7">
                  <c:v>-2.2664330000000001</c:v>
                </c:pt>
                <c:pt idx="8">
                  <c:v>-1.8642652000000002</c:v>
                </c:pt>
                <c:pt idx="9">
                  <c:v>-1.8473987399999998</c:v>
                </c:pt>
                <c:pt idx="10">
                  <c:v>-3.1149063200000002</c:v>
                </c:pt>
                <c:pt idx="11">
                  <c:v>-2.2909903599999999</c:v>
                </c:pt>
                <c:pt idx="12">
                  <c:v>-2.7672939417999998</c:v>
                </c:pt>
                <c:pt idx="13">
                  <c:v>-3.0054459017999999</c:v>
                </c:pt>
                <c:pt idx="14">
                  <c:v>-2.6778053000000002</c:v>
                </c:pt>
                <c:pt idx="15">
                  <c:v>-3.8363498399999996</c:v>
                </c:pt>
                <c:pt idx="16">
                  <c:v>-3.2088694200000001</c:v>
                </c:pt>
                <c:pt idx="17">
                  <c:v>-5.0155809800000002</c:v>
                </c:pt>
                <c:pt idx="18">
                  <c:v>-4.3557446200000003</c:v>
                </c:pt>
                <c:pt idx="19">
                  <c:v>-5.0371806000000001</c:v>
                </c:pt>
                <c:pt idx="20">
                  <c:v>-6.2259414000000008</c:v>
                </c:pt>
                <c:pt idx="21">
                  <c:v>-6.8286314000000008</c:v>
                </c:pt>
                <c:pt idx="22">
                  <c:v>-6.0668410000000002</c:v>
                </c:pt>
                <c:pt idx="23">
                  <c:v>-6.3801608000000005</c:v>
                </c:pt>
                <c:pt idx="24">
                  <c:v>-6.1463908000000007</c:v>
                </c:pt>
                <c:pt idx="25">
                  <c:v>-6.6975819999999997</c:v>
                </c:pt>
                <c:pt idx="26">
                  <c:v>-6.9059612000000001</c:v>
                </c:pt>
                <c:pt idx="27">
                  <c:v>-6.9059614000000007</c:v>
                </c:pt>
                <c:pt idx="28">
                  <c:v>-7.1886942000000005</c:v>
                </c:pt>
                <c:pt idx="29">
                  <c:v>-8.1735015999999998</c:v>
                </c:pt>
                <c:pt idx="30">
                  <c:v>-8.0895708000000006</c:v>
                </c:pt>
                <c:pt idx="31">
                  <c:v>-7.4125265999999996</c:v>
                </c:pt>
                <c:pt idx="32">
                  <c:v>-7.8094976000000003</c:v>
                </c:pt>
                <c:pt idx="33">
                  <c:v>-8.8413482000000005</c:v>
                </c:pt>
                <c:pt idx="34">
                  <c:v>-10.090664199999999</c:v>
                </c:pt>
                <c:pt idx="35">
                  <c:v>-9.2670294000000002</c:v>
                </c:pt>
                <c:pt idx="36">
                  <c:v>-9.5571415999999996</c:v>
                </c:pt>
                <c:pt idx="37">
                  <c:v>-10.477534800000001</c:v>
                </c:pt>
                <c:pt idx="38">
                  <c:v>-10.842073199999998</c:v>
                </c:pt>
                <c:pt idx="39">
                  <c:v>-9.8424107999999997</c:v>
                </c:pt>
                <c:pt idx="40">
                  <c:v>-9.503536200000001</c:v>
                </c:pt>
                <c:pt idx="41">
                  <c:v>-10.999847800000001</c:v>
                </c:pt>
                <c:pt idx="42">
                  <c:v>-10.724143399999999</c:v>
                </c:pt>
                <c:pt idx="43">
                  <c:v>-10.553093799999999</c:v>
                </c:pt>
                <c:pt idx="44">
                  <c:v>-10.419279800000002</c:v>
                </c:pt>
                <c:pt idx="45">
                  <c:v>-10.060495599999999</c:v>
                </c:pt>
                <c:pt idx="46">
                  <c:v>-10.884131400000001</c:v>
                </c:pt>
                <c:pt idx="47">
                  <c:v>-10.279053600000001</c:v>
                </c:pt>
                <c:pt idx="48">
                  <c:v>-9.9142340000000004</c:v>
                </c:pt>
                <c:pt idx="49">
                  <c:v>-8.2054504000000001</c:v>
                </c:pt>
                <c:pt idx="50">
                  <c:v>-7.5875484000000002</c:v>
                </c:pt>
                <c:pt idx="51">
                  <c:v>-8.1310984000000008</c:v>
                </c:pt>
                <c:pt idx="52">
                  <c:v>-9.9977898000000014</c:v>
                </c:pt>
                <c:pt idx="53">
                  <c:v>-9.3781978000000006</c:v>
                </c:pt>
                <c:pt idx="54">
                  <c:v>-8.5030619999999999</c:v>
                </c:pt>
                <c:pt idx="55">
                  <c:v>-9.4155333999999993</c:v>
                </c:pt>
                <c:pt idx="56">
                  <c:v>-8.0767168000000016</c:v>
                </c:pt>
                <c:pt idx="57">
                  <c:v>-9.9003681999999991</c:v>
                </c:pt>
                <c:pt idx="58">
                  <c:v>-9.0669515999999994</c:v>
                </c:pt>
                <c:pt idx="59">
                  <c:v>-9.3053187800000003</c:v>
                </c:pt>
                <c:pt idx="60">
                  <c:v>-9.6849412000000008</c:v>
                </c:pt>
                <c:pt idx="61">
                  <c:v>-9.3896432999999995</c:v>
                </c:pt>
                <c:pt idx="62">
                  <c:v>-9.1124460999999997</c:v>
                </c:pt>
                <c:pt idx="63">
                  <c:v>-9.9778534000000008</c:v>
                </c:pt>
                <c:pt idx="64">
                  <c:v>-10.301614199999999</c:v>
                </c:pt>
                <c:pt idx="65">
                  <c:v>-10.189926199999999</c:v>
                </c:pt>
                <c:pt idx="66">
                  <c:v>-10.658307199999999</c:v>
                </c:pt>
                <c:pt idx="67">
                  <c:v>-11.571581200000001</c:v>
                </c:pt>
                <c:pt idx="68">
                  <c:v>-10.465414200000001</c:v>
                </c:pt>
                <c:pt idx="69">
                  <c:v>-11.233996000000001</c:v>
                </c:pt>
                <c:pt idx="70">
                  <c:v>-11.3798812</c:v>
                </c:pt>
                <c:pt idx="71">
                  <c:v>-12.300349200000001</c:v>
                </c:pt>
                <c:pt idx="72">
                  <c:v>-11.538482</c:v>
                </c:pt>
                <c:pt idx="73">
                  <c:v>-11.8385546</c:v>
                </c:pt>
                <c:pt idx="74">
                  <c:v>-11.5593194</c:v>
                </c:pt>
                <c:pt idx="75">
                  <c:v>-12.760919400000001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7B-444B-8DA0-EBB5B1C33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box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box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Average_75gen!$O$1</c:f>
              <c:strCache>
                <c:ptCount val="1"/>
                <c:pt idx="0">
                  <c:v> Box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Average_75gen!$O$2:$O$77</c:f>
              <c:numCache>
                <c:formatCode>General</c:formatCode>
                <c:ptCount val="76"/>
                <c:pt idx="0">
                  <c:v>1.2161519999999999</c:v>
                </c:pt>
                <c:pt idx="1">
                  <c:v>1.2350842111999998</c:v>
                </c:pt>
                <c:pt idx="2">
                  <c:v>1.4268215056</c:v>
                </c:pt>
                <c:pt idx="3">
                  <c:v>1.1443674855999999</c:v>
                </c:pt>
                <c:pt idx="4">
                  <c:v>0.72850619999999999</c:v>
                </c:pt>
                <c:pt idx="5">
                  <c:v>-0.10363622000000003</c:v>
                </c:pt>
                <c:pt idx="6">
                  <c:v>-0.20300061999999999</c:v>
                </c:pt>
                <c:pt idx="7">
                  <c:v>-0.66854422000000002</c:v>
                </c:pt>
                <c:pt idx="8">
                  <c:v>-1.5177720799999999</c:v>
                </c:pt>
                <c:pt idx="9">
                  <c:v>-1.1427354400000003</c:v>
                </c:pt>
                <c:pt idx="10">
                  <c:v>-2.0046947799999999</c:v>
                </c:pt>
                <c:pt idx="11">
                  <c:v>-2.0329977800000001</c:v>
                </c:pt>
                <c:pt idx="12">
                  <c:v>-2.13236238</c:v>
                </c:pt>
                <c:pt idx="13">
                  <c:v>-1.51469912</c:v>
                </c:pt>
                <c:pt idx="14">
                  <c:v>-2.5161557000000001</c:v>
                </c:pt>
                <c:pt idx="15">
                  <c:v>-2.6933655199999995</c:v>
                </c:pt>
                <c:pt idx="16">
                  <c:v>-2.7430476599999998</c:v>
                </c:pt>
                <c:pt idx="17">
                  <c:v>-2.69617182</c:v>
                </c:pt>
                <c:pt idx="18">
                  <c:v>-4.2597294000000003</c:v>
                </c:pt>
                <c:pt idx="19">
                  <c:v>-3.4357090000000001</c:v>
                </c:pt>
                <c:pt idx="20">
                  <c:v>-3.3454096399999997</c:v>
                </c:pt>
                <c:pt idx="21">
                  <c:v>-3.6337434200000005</c:v>
                </c:pt>
                <c:pt idx="22">
                  <c:v>-3.4506536400000001</c:v>
                </c:pt>
                <c:pt idx="23">
                  <c:v>-3.9423200399999998</c:v>
                </c:pt>
                <c:pt idx="24">
                  <c:v>-2.1656452399999999</c:v>
                </c:pt>
                <c:pt idx="25">
                  <c:v>-3.4124966400000005</c:v>
                </c:pt>
                <c:pt idx="26">
                  <c:v>-3.46805824</c:v>
                </c:pt>
                <c:pt idx="27">
                  <c:v>-3.4621786400000003</c:v>
                </c:pt>
                <c:pt idx="28">
                  <c:v>-4.0582440399999999</c:v>
                </c:pt>
                <c:pt idx="29">
                  <c:v>-3.7328899800000004</c:v>
                </c:pt>
                <c:pt idx="30">
                  <c:v>-6.1075175799999997</c:v>
                </c:pt>
                <c:pt idx="31">
                  <c:v>-4.4193785200000004</c:v>
                </c:pt>
                <c:pt idx="32">
                  <c:v>-5.0554894000000008</c:v>
                </c:pt>
                <c:pt idx="33">
                  <c:v>-6.7973947600000004</c:v>
                </c:pt>
                <c:pt idx="34">
                  <c:v>-7.6732587199999998</c:v>
                </c:pt>
                <c:pt idx="35">
                  <c:v>-7.6732585199999992</c:v>
                </c:pt>
                <c:pt idx="36">
                  <c:v>-8.1490039199999984</c:v>
                </c:pt>
                <c:pt idx="37">
                  <c:v>-7.658868720000001</c:v>
                </c:pt>
                <c:pt idx="38">
                  <c:v>-8.6701099199999998</c:v>
                </c:pt>
                <c:pt idx="39">
                  <c:v>-8.3991807999999999</c:v>
                </c:pt>
                <c:pt idx="40">
                  <c:v>-9.9187010000000022</c:v>
                </c:pt>
                <c:pt idx="41">
                  <c:v>-9.3391961200000004</c:v>
                </c:pt>
                <c:pt idx="42">
                  <c:v>-8.7712155999999997</c:v>
                </c:pt>
                <c:pt idx="43">
                  <c:v>-9.9880399200000003</c:v>
                </c:pt>
                <c:pt idx="44">
                  <c:v>-10.372931120000001</c:v>
                </c:pt>
                <c:pt idx="45">
                  <c:v>-11.027654120000001</c:v>
                </c:pt>
                <c:pt idx="46">
                  <c:v>-11.02177412</c:v>
                </c:pt>
                <c:pt idx="47">
                  <c:v>-11.6383396</c:v>
                </c:pt>
                <c:pt idx="48">
                  <c:v>-10.875744319999999</c:v>
                </c:pt>
                <c:pt idx="49">
                  <c:v>-12.23770992</c:v>
                </c:pt>
                <c:pt idx="50">
                  <c:v>-11.974910320000001</c:v>
                </c:pt>
                <c:pt idx="51">
                  <c:v>-13.24504632</c:v>
                </c:pt>
                <c:pt idx="52">
                  <c:v>-11.916291919999999</c:v>
                </c:pt>
                <c:pt idx="53">
                  <c:v>-12.457858720000001</c:v>
                </c:pt>
                <c:pt idx="54">
                  <c:v>-12.854274720000001</c:v>
                </c:pt>
                <c:pt idx="55">
                  <c:v>-12.5190655</c:v>
                </c:pt>
                <c:pt idx="56">
                  <c:v>-12.5822454</c:v>
                </c:pt>
                <c:pt idx="57">
                  <c:v>-14.908189000000002</c:v>
                </c:pt>
                <c:pt idx="58">
                  <c:v>-13.489773400000001</c:v>
                </c:pt>
                <c:pt idx="59">
                  <c:v>-13.577613700000001</c:v>
                </c:pt>
                <c:pt idx="60">
                  <c:v>-14.149034199999999</c:v>
                </c:pt>
                <c:pt idx="61">
                  <c:v>-14.874814600000002</c:v>
                </c:pt>
                <c:pt idx="62">
                  <c:v>-15.474589700000001</c:v>
                </c:pt>
                <c:pt idx="63">
                  <c:v>-14.657709700000002</c:v>
                </c:pt>
                <c:pt idx="64">
                  <c:v>-15.602048100000001</c:v>
                </c:pt>
                <c:pt idx="65">
                  <c:v>-16.079560100000002</c:v>
                </c:pt>
                <c:pt idx="66">
                  <c:v>-16.1351221</c:v>
                </c:pt>
                <c:pt idx="67">
                  <c:v>-14.847654799999997</c:v>
                </c:pt>
                <c:pt idx="68">
                  <c:v>-17.316556200000001</c:v>
                </c:pt>
                <c:pt idx="69">
                  <c:v>-16.967571500000002</c:v>
                </c:pt>
                <c:pt idx="70">
                  <c:v>-15.842384800000001</c:v>
                </c:pt>
                <c:pt idx="71">
                  <c:v>-16.105182800000001</c:v>
                </c:pt>
                <c:pt idx="72">
                  <c:v>-16.450194799999998</c:v>
                </c:pt>
                <c:pt idx="73">
                  <c:v>-16.463486799999998</c:v>
                </c:pt>
                <c:pt idx="74">
                  <c:v>-16.4449848</c:v>
                </c:pt>
                <c:pt idx="75">
                  <c:v>-18.669451599999999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B-4D9C-9D27-2F831FE14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box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projectile speed</a:t>
            </a:r>
            <a:r>
              <a:rPr lang="en-NL" baseline="0"/>
              <a:t>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Average_75gen!$P$1</c:f>
              <c:strCache>
                <c:ptCount val="1"/>
                <c:pt idx="0">
                  <c:v> projectile Speed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Average_75gen!$P$2:$P$77</c:f>
              <c:numCache>
                <c:formatCode>General</c:formatCode>
                <c:ptCount val="76"/>
                <c:pt idx="0">
                  <c:v>11.2227116</c:v>
                </c:pt>
                <c:pt idx="1">
                  <c:v>11.6089822</c:v>
                </c:pt>
                <c:pt idx="2">
                  <c:v>12.541003</c:v>
                </c:pt>
                <c:pt idx="3">
                  <c:v>12.541003</c:v>
                </c:pt>
                <c:pt idx="4">
                  <c:v>13.242823000000001</c:v>
                </c:pt>
                <c:pt idx="5">
                  <c:v>11.954943</c:v>
                </c:pt>
                <c:pt idx="6">
                  <c:v>12.766895999999999</c:v>
                </c:pt>
                <c:pt idx="7">
                  <c:v>12.315109000000001</c:v>
                </c:pt>
                <c:pt idx="8">
                  <c:v>13.161151200000001</c:v>
                </c:pt>
                <c:pt idx="9">
                  <c:v>12.123305200000001</c:v>
                </c:pt>
                <c:pt idx="10">
                  <c:v>12.082556199999999</c:v>
                </c:pt>
                <c:pt idx="11">
                  <c:v>12.474216200000001</c:v>
                </c:pt>
                <c:pt idx="12">
                  <c:v>12.539475200000002</c:v>
                </c:pt>
                <c:pt idx="13">
                  <c:v>12.724891399999999</c:v>
                </c:pt>
                <c:pt idx="14">
                  <c:v>13.7402266</c:v>
                </c:pt>
                <c:pt idx="15">
                  <c:v>13.369966599999998</c:v>
                </c:pt>
                <c:pt idx="16">
                  <c:v>13.4044738</c:v>
                </c:pt>
                <c:pt idx="17">
                  <c:v>11.806191799999999</c:v>
                </c:pt>
                <c:pt idx="18">
                  <c:v>12.300629600000001</c:v>
                </c:pt>
                <c:pt idx="19">
                  <c:v>13.698640800000002</c:v>
                </c:pt>
                <c:pt idx="20">
                  <c:v>13.604395999999999</c:v>
                </c:pt>
                <c:pt idx="21">
                  <c:v>12.954636799999999</c:v>
                </c:pt>
                <c:pt idx="22">
                  <c:v>12.954636799999999</c:v>
                </c:pt>
                <c:pt idx="23">
                  <c:v>12.650951000000001</c:v>
                </c:pt>
                <c:pt idx="24">
                  <c:v>14.132200799999998</c:v>
                </c:pt>
                <c:pt idx="25">
                  <c:v>14.601112999999998</c:v>
                </c:pt>
                <c:pt idx="26">
                  <c:v>15.187172799999999</c:v>
                </c:pt>
                <c:pt idx="27">
                  <c:v>14.991336999999998</c:v>
                </c:pt>
                <c:pt idx="28">
                  <c:v>13.896706</c:v>
                </c:pt>
                <c:pt idx="29">
                  <c:v>13.832141400000001</c:v>
                </c:pt>
                <c:pt idx="30">
                  <c:v>13.929100199999999</c:v>
                </c:pt>
                <c:pt idx="31">
                  <c:v>14.689479200000003</c:v>
                </c:pt>
                <c:pt idx="32">
                  <c:v>15.132186200000001</c:v>
                </c:pt>
                <c:pt idx="33">
                  <c:v>17.035460199999999</c:v>
                </c:pt>
                <c:pt idx="34">
                  <c:v>17.078626200000002</c:v>
                </c:pt>
                <c:pt idx="35">
                  <c:v>18.040428200000001</c:v>
                </c:pt>
                <c:pt idx="36">
                  <c:v>17.211464200000002</c:v>
                </c:pt>
                <c:pt idx="37">
                  <c:v>17.882758599999999</c:v>
                </c:pt>
                <c:pt idx="38">
                  <c:v>17.446613800000002</c:v>
                </c:pt>
                <c:pt idx="39">
                  <c:v>17.971747199999999</c:v>
                </c:pt>
                <c:pt idx="40">
                  <c:v>16.785358600000002</c:v>
                </c:pt>
                <c:pt idx="41">
                  <c:v>18.550197999999998</c:v>
                </c:pt>
                <c:pt idx="42">
                  <c:v>18.686206599999998</c:v>
                </c:pt>
                <c:pt idx="43">
                  <c:v>18.3243048</c:v>
                </c:pt>
                <c:pt idx="44">
                  <c:v>19.6621886</c:v>
                </c:pt>
                <c:pt idx="45">
                  <c:v>19.796463999999997</c:v>
                </c:pt>
                <c:pt idx="46">
                  <c:v>21.094290000000001</c:v>
                </c:pt>
                <c:pt idx="47">
                  <c:v>19.013144</c:v>
                </c:pt>
                <c:pt idx="48">
                  <c:v>19.756405999999998</c:v>
                </c:pt>
                <c:pt idx="49">
                  <c:v>18.301377199999997</c:v>
                </c:pt>
                <c:pt idx="50">
                  <c:v>18.9444552</c:v>
                </c:pt>
                <c:pt idx="51">
                  <c:v>18.9561244</c:v>
                </c:pt>
                <c:pt idx="52">
                  <c:v>19.784618200000001</c:v>
                </c:pt>
                <c:pt idx="53">
                  <c:v>19.684434200000002</c:v>
                </c:pt>
                <c:pt idx="54">
                  <c:v>19.301340199999999</c:v>
                </c:pt>
                <c:pt idx="55">
                  <c:v>19.487176400000003</c:v>
                </c:pt>
                <c:pt idx="56">
                  <c:v>18.947752000000001</c:v>
                </c:pt>
                <c:pt idx="57">
                  <c:v>19.800086</c:v>
                </c:pt>
                <c:pt idx="58">
                  <c:v>18.687352000000001</c:v>
                </c:pt>
                <c:pt idx="59">
                  <c:v>19.830416</c:v>
                </c:pt>
                <c:pt idx="60">
                  <c:v>20.201996000000001</c:v>
                </c:pt>
                <c:pt idx="61">
                  <c:v>19.272991999999999</c:v>
                </c:pt>
                <c:pt idx="62">
                  <c:v>19.152412000000002</c:v>
                </c:pt>
                <c:pt idx="63">
                  <c:v>20.181328000000001</c:v>
                </c:pt>
                <c:pt idx="64">
                  <c:v>20.306343999999999</c:v>
                </c:pt>
                <c:pt idx="65">
                  <c:v>20.878198000000001</c:v>
                </c:pt>
                <c:pt idx="66">
                  <c:v>21.394549999999999</c:v>
                </c:pt>
                <c:pt idx="67">
                  <c:v>21.895546200000005</c:v>
                </c:pt>
                <c:pt idx="68">
                  <c:v>22.704647000000001</c:v>
                </c:pt>
                <c:pt idx="69">
                  <c:v>23.805214999999997</c:v>
                </c:pt>
                <c:pt idx="70">
                  <c:v>25.702264000000003</c:v>
                </c:pt>
                <c:pt idx="71">
                  <c:v>25.184896799999997</c:v>
                </c:pt>
                <c:pt idx="72">
                  <c:v>27.922440000000002</c:v>
                </c:pt>
                <c:pt idx="73">
                  <c:v>27.036340000000003</c:v>
                </c:pt>
                <c:pt idx="74">
                  <c:v>26.444314000000002</c:v>
                </c:pt>
                <c:pt idx="75">
                  <c:v>25.655549999999998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D9-403B-A0B0-537A93021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projectile speed</a:t>
                </a:r>
                <a:r>
                  <a:rPr lang="en-NL" baseline="0"/>
                  <a:t>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fire rate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Average_75gen!$Q$1</c:f>
              <c:strCache>
                <c:ptCount val="1"/>
                <c:pt idx="0">
                  <c:v> Fire rate per minute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Average_75gen!$Q$2:$Q$77</c:f>
              <c:numCache>
                <c:formatCode>General</c:formatCode>
                <c:ptCount val="76"/>
                <c:pt idx="0">
                  <c:v>15.794267999999999</c:v>
                </c:pt>
                <c:pt idx="1">
                  <c:v>15.938562000000001</c:v>
                </c:pt>
                <c:pt idx="2">
                  <c:v>16.013026</c:v>
                </c:pt>
                <c:pt idx="3">
                  <c:v>15.713932</c:v>
                </c:pt>
                <c:pt idx="4">
                  <c:v>15.10873</c:v>
                </c:pt>
                <c:pt idx="5">
                  <c:v>15.12161</c:v>
                </c:pt>
                <c:pt idx="6">
                  <c:v>15.115748</c:v>
                </c:pt>
                <c:pt idx="7">
                  <c:v>14.51756</c:v>
                </c:pt>
                <c:pt idx="8">
                  <c:v>14.334754</c:v>
                </c:pt>
                <c:pt idx="9">
                  <c:v>14.127564000000001</c:v>
                </c:pt>
                <c:pt idx="10">
                  <c:v>13.822104000000001</c:v>
                </c:pt>
                <c:pt idx="11">
                  <c:v>13.097530400000002</c:v>
                </c:pt>
                <c:pt idx="12">
                  <c:v>13.091670000000002</c:v>
                </c:pt>
                <c:pt idx="13">
                  <c:v>12.585445399999999</c:v>
                </c:pt>
                <c:pt idx="14">
                  <c:v>11.932335399999999</c:v>
                </c:pt>
                <c:pt idx="15">
                  <c:v>11.376265999999999</c:v>
                </c:pt>
                <c:pt idx="16">
                  <c:v>10.990345</c:v>
                </c:pt>
                <c:pt idx="17">
                  <c:v>9.9015129999999996</c:v>
                </c:pt>
                <c:pt idx="18">
                  <c:v>9.7479097999999986</c:v>
                </c:pt>
                <c:pt idx="19">
                  <c:v>10.012604</c:v>
                </c:pt>
                <c:pt idx="20">
                  <c:v>9.1287753999999985</c:v>
                </c:pt>
                <c:pt idx="21">
                  <c:v>8.4832473999999998</c:v>
                </c:pt>
                <c:pt idx="22">
                  <c:v>9.1384933999999998</c:v>
                </c:pt>
                <c:pt idx="23">
                  <c:v>8.7678566</c:v>
                </c:pt>
                <c:pt idx="24">
                  <c:v>7.6347970000000007</c:v>
                </c:pt>
                <c:pt idx="25">
                  <c:v>8.6225515999999995</c:v>
                </c:pt>
                <c:pt idx="26">
                  <c:v>8.610828999999999</c:v>
                </c:pt>
                <c:pt idx="27">
                  <c:v>8.6073210000000007</c:v>
                </c:pt>
                <c:pt idx="28">
                  <c:v>8.5846431999999986</c:v>
                </c:pt>
                <c:pt idx="29">
                  <c:v>8.3175977999999997</c:v>
                </c:pt>
                <c:pt idx="30">
                  <c:v>8.2266948000000006</c:v>
                </c:pt>
                <c:pt idx="31">
                  <c:v>7.9559684000000006</c:v>
                </c:pt>
                <c:pt idx="32">
                  <c:v>7.8660675999999992</c:v>
                </c:pt>
                <c:pt idx="33">
                  <c:v>7.6857477999999997</c:v>
                </c:pt>
                <c:pt idx="34">
                  <c:v>7.9552993999999995</c:v>
                </c:pt>
                <c:pt idx="35">
                  <c:v>7.9434236</c:v>
                </c:pt>
                <c:pt idx="36">
                  <c:v>7.9455825999999998</c:v>
                </c:pt>
                <c:pt idx="37">
                  <c:v>7.2420080000000002</c:v>
                </c:pt>
                <c:pt idx="38">
                  <c:v>7.2579195999999992</c:v>
                </c:pt>
                <c:pt idx="39">
                  <c:v>6.7362781999999992</c:v>
                </c:pt>
                <c:pt idx="40">
                  <c:v>6.7362781999999992</c:v>
                </c:pt>
                <c:pt idx="41">
                  <c:v>7.2134699999999992</c:v>
                </c:pt>
                <c:pt idx="42">
                  <c:v>6.7304176</c:v>
                </c:pt>
                <c:pt idx="43">
                  <c:v>7.21061</c:v>
                </c:pt>
                <c:pt idx="44">
                  <c:v>7.1907920000000001</c:v>
                </c:pt>
                <c:pt idx="45">
                  <c:v>7.1907920000000001</c:v>
                </c:pt>
                <c:pt idx="46">
                  <c:v>7.180072</c:v>
                </c:pt>
                <c:pt idx="47">
                  <c:v>7.1907920000000001</c:v>
                </c:pt>
                <c:pt idx="48">
                  <c:v>7.1681140000000001</c:v>
                </c:pt>
                <c:pt idx="49">
                  <c:v>7.1681140000000001</c:v>
                </c:pt>
                <c:pt idx="50">
                  <c:v>7.1681140000000001</c:v>
                </c:pt>
                <c:pt idx="51">
                  <c:v>6.6710064000000004</c:v>
                </c:pt>
                <c:pt idx="52">
                  <c:v>7.1622539999999999</c:v>
                </c:pt>
                <c:pt idx="53">
                  <c:v>7.1405779999999996</c:v>
                </c:pt>
                <c:pt idx="54">
                  <c:v>7.1179000000000006</c:v>
                </c:pt>
                <c:pt idx="55">
                  <c:v>6.817806</c:v>
                </c:pt>
                <c:pt idx="56">
                  <c:v>6.4765097999999997</c:v>
                </c:pt>
                <c:pt idx="57">
                  <c:v>6.4765097999999997</c:v>
                </c:pt>
                <c:pt idx="58">
                  <c:v>6.4765097999999997</c:v>
                </c:pt>
                <c:pt idx="59">
                  <c:v>6.7902686000000001</c:v>
                </c:pt>
                <c:pt idx="60">
                  <c:v>6.7013661999999998</c:v>
                </c:pt>
                <c:pt idx="61">
                  <c:v>6.2870456000000008</c:v>
                </c:pt>
                <c:pt idx="62">
                  <c:v>6.7647313999999996</c:v>
                </c:pt>
                <c:pt idx="63">
                  <c:v>6.7612222000000006</c:v>
                </c:pt>
                <c:pt idx="64">
                  <c:v>6.7577132000000004</c:v>
                </c:pt>
                <c:pt idx="65">
                  <c:v>6.7577132000000004</c:v>
                </c:pt>
                <c:pt idx="66">
                  <c:v>6.7577132000000004</c:v>
                </c:pt>
                <c:pt idx="67">
                  <c:v>6</c:v>
                </c:pt>
                <c:pt idx="68">
                  <c:v>6.7577132000000004</c:v>
                </c:pt>
                <c:pt idx="69">
                  <c:v>6.7577132000000004</c:v>
                </c:pt>
                <c:pt idx="70">
                  <c:v>6.7577132000000004</c:v>
                </c:pt>
                <c:pt idx="71">
                  <c:v>6.1163228000000007</c:v>
                </c:pt>
                <c:pt idx="72">
                  <c:v>6.7548538000000011</c:v>
                </c:pt>
                <c:pt idx="73">
                  <c:v>6.1134633999999997</c:v>
                </c:pt>
                <c:pt idx="74">
                  <c:v>6.1134633999999997</c:v>
                </c:pt>
                <c:pt idx="7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78-4602-AE83-2AB19E413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fire tate (bullet/min)</a:t>
                </a:r>
                <a:endParaRPr lang="en-NL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</a:t>
            </a:r>
            <a:r>
              <a:rPr lang="en-US"/>
              <a:t>moving speed</a:t>
            </a:r>
            <a:r>
              <a:rPr lang="en-NL"/>
              <a:t>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Average_5mut!$H$1</c:f>
              <c:strCache>
                <c:ptCount val="1"/>
                <c:pt idx="0">
                  <c:v> moving speed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Average_5mut!$H$2:$H$52</c:f>
              <c:numCache>
                <c:formatCode>General</c:formatCode>
                <c:ptCount val="51"/>
                <c:pt idx="0">
                  <c:v>6.2715683999999996</c:v>
                </c:pt>
                <c:pt idx="1">
                  <c:v>4.8772195999999992</c:v>
                </c:pt>
                <c:pt idx="2">
                  <c:v>5.2528969999999999</c:v>
                </c:pt>
                <c:pt idx="3">
                  <c:v>5.5431667999999998</c:v>
                </c:pt>
                <c:pt idx="4">
                  <c:v>5.7180575999999999</c:v>
                </c:pt>
                <c:pt idx="5">
                  <c:v>5.8785872000000001</c:v>
                </c:pt>
                <c:pt idx="6">
                  <c:v>5.6176082000000003</c:v>
                </c:pt>
                <c:pt idx="7">
                  <c:v>6.6753795999999994</c:v>
                </c:pt>
                <c:pt idx="8">
                  <c:v>7.0559634000000004</c:v>
                </c:pt>
                <c:pt idx="9">
                  <c:v>7.2451601999999991</c:v>
                </c:pt>
                <c:pt idx="10">
                  <c:v>9.0183590000000002</c:v>
                </c:pt>
                <c:pt idx="11">
                  <c:v>10.014766399999999</c:v>
                </c:pt>
                <c:pt idx="12">
                  <c:v>11.718792799999999</c:v>
                </c:pt>
                <c:pt idx="13">
                  <c:v>14.151114999999999</c:v>
                </c:pt>
                <c:pt idx="14">
                  <c:v>12.931689</c:v>
                </c:pt>
                <c:pt idx="15">
                  <c:v>15.123031000000001</c:v>
                </c:pt>
                <c:pt idx="16">
                  <c:v>14.716016000000002</c:v>
                </c:pt>
                <c:pt idx="17">
                  <c:v>14.258439999999998</c:v>
                </c:pt>
                <c:pt idx="18">
                  <c:v>15.507999999999999</c:v>
                </c:pt>
                <c:pt idx="19">
                  <c:v>15.177915799999999</c:v>
                </c:pt>
                <c:pt idx="20">
                  <c:v>15.883252799999999</c:v>
                </c:pt>
                <c:pt idx="21">
                  <c:v>16.783216200000002</c:v>
                </c:pt>
                <c:pt idx="22">
                  <c:v>15.335530199999999</c:v>
                </c:pt>
                <c:pt idx="23">
                  <c:v>14.134947400000001</c:v>
                </c:pt>
                <c:pt idx="24">
                  <c:v>15.251204400000001</c:v>
                </c:pt>
                <c:pt idx="25">
                  <c:v>11.541470199999999</c:v>
                </c:pt>
                <c:pt idx="26">
                  <c:v>14.027913800000002</c:v>
                </c:pt>
                <c:pt idx="27">
                  <c:v>13.3625246</c:v>
                </c:pt>
                <c:pt idx="28">
                  <c:v>13.307983200000001</c:v>
                </c:pt>
                <c:pt idx="29">
                  <c:v>14.419325199999999</c:v>
                </c:pt>
                <c:pt idx="30">
                  <c:v>13.801916</c:v>
                </c:pt>
                <c:pt idx="31">
                  <c:v>15.714512799999998</c:v>
                </c:pt>
                <c:pt idx="32">
                  <c:v>16.2941748</c:v>
                </c:pt>
                <c:pt idx="33">
                  <c:v>18.610557199999999</c:v>
                </c:pt>
                <c:pt idx="34">
                  <c:v>18.6605712</c:v>
                </c:pt>
                <c:pt idx="35">
                  <c:v>17.421495999999998</c:v>
                </c:pt>
                <c:pt idx="36">
                  <c:v>16.688752000000001</c:v>
                </c:pt>
                <c:pt idx="37">
                  <c:v>15.568372</c:v>
                </c:pt>
                <c:pt idx="38">
                  <c:v>18.143943999999998</c:v>
                </c:pt>
                <c:pt idx="39">
                  <c:v>16.942199800000001</c:v>
                </c:pt>
                <c:pt idx="40">
                  <c:v>20.259164999999999</c:v>
                </c:pt>
                <c:pt idx="41">
                  <c:v>18.930022399999999</c:v>
                </c:pt>
                <c:pt idx="42">
                  <c:v>19.5901368</c:v>
                </c:pt>
                <c:pt idx="43">
                  <c:v>18.899231399999998</c:v>
                </c:pt>
                <c:pt idx="44">
                  <c:v>20.5610626</c:v>
                </c:pt>
                <c:pt idx="45">
                  <c:v>21.898680599999999</c:v>
                </c:pt>
                <c:pt idx="46">
                  <c:v>21.033186000000001</c:v>
                </c:pt>
                <c:pt idx="47">
                  <c:v>20.613194799999999</c:v>
                </c:pt>
                <c:pt idx="48">
                  <c:v>20.314296800000001</c:v>
                </c:pt>
                <c:pt idx="49">
                  <c:v>18.897463800000001</c:v>
                </c:pt>
                <c:pt idx="50">
                  <c:v>19.775881000000002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B1-40B3-BEB8-3E2C3BCAE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speed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sight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Average_5mut!$G$1</c:f>
              <c:strCache>
                <c:ptCount val="1"/>
                <c:pt idx="0">
                  <c:v> Sight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Average_5mut!$G$2:$G$52</c:f>
              <c:numCache>
                <c:formatCode>General</c:formatCode>
                <c:ptCount val="51"/>
                <c:pt idx="0">
                  <c:v>32.104455999999992</c:v>
                </c:pt>
                <c:pt idx="1">
                  <c:v>31.321197999999999</c:v>
                </c:pt>
                <c:pt idx="2">
                  <c:v>30.947000000000003</c:v>
                </c:pt>
                <c:pt idx="3">
                  <c:v>32.298576000000004</c:v>
                </c:pt>
                <c:pt idx="4">
                  <c:v>32.246902000000006</c:v>
                </c:pt>
                <c:pt idx="5">
                  <c:v>34.933691999999994</c:v>
                </c:pt>
                <c:pt idx="6">
                  <c:v>35.934663999999998</c:v>
                </c:pt>
                <c:pt idx="7">
                  <c:v>38.123460000000001</c:v>
                </c:pt>
                <c:pt idx="8">
                  <c:v>36.601919999999993</c:v>
                </c:pt>
                <c:pt idx="9">
                  <c:v>38.878434000000006</c:v>
                </c:pt>
                <c:pt idx="10">
                  <c:v>38.576312000000001</c:v>
                </c:pt>
                <c:pt idx="11">
                  <c:v>38.532234000000003</c:v>
                </c:pt>
                <c:pt idx="12">
                  <c:v>39.987683999999994</c:v>
                </c:pt>
                <c:pt idx="13">
                  <c:v>38.489878000000004</c:v>
                </c:pt>
                <c:pt idx="14">
                  <c:v>41.416352000000003</c:v>
                </c:pt>
                <c:pt idx="15">
                  <c:v>41.111159999999998</c:v>
                </c:pt>
                <c:pt idx="16">
                  <c:v>43.536030000000004</c:v>
                </c:pt>
                <c:pt idx="17">
                  <c:v>43.130380000000002</c:v>
                </c:pt>
                <c:pt idx="18">
                  <c:v>44.431726000000005</c:v>
                </c:pt>
                <c:pt idx="19">
                  <c:v>46.043369999999996</c:v>
                </c:pt>
                <c:pt idx="20">
                  <c:v>46.737634</c:v>
                </c:pt>
                <c:pt idx="21">
                  <c:v>46.857033999999999</c:v>
                </c:pt>
                <c:pt idx="22">
                  <c:v>49.195370000000004</c:v>
                </c:pt>
                <c:pt idx="23">
                  <c:v>50.798062000000002</c:v>
                </c:pt>
                <c:pt idx="24">
                  <c:v>51.062168</c:v>
                </c:pt>
                <c:pt idx="25">
                  <c:v>53.736691999999991</c:v>
                </c:pt>
                <c:pt idx="26">
                  <c:v>51.283361999999997</c:v>
                </c:pt>
                <c:pt idx="27">
                  <c:v>53.080852000000007</c:v>
                </c:pt>
                <c:pt idx="28">
                  <c:v>53.809753999999998</c:v>
                </c:pt>
                <c:pt idx="29">
                  <c:v>53.088696000000006</c:v>
                </c:pt>
                <c:pt idx="30">
                  <c:v>53.668190000000003</c:v>
                </c:pt>
                <c:pt idx="31">
                  <c:v>54.215931999999995</c:v>
                </c:pt>
                <c:pt idx="32">
                  <c:v>53.996578</c:v>
                </c:pt>
                <c:pt idx="33">
                  <c:v>54.575800000000001</c:v>
                </c:pt>
                <c:pt idx="34">
                  <c:v>53.057132000000003</c:v>
                </c:pt>
                <c:pt idx="35">
                  <c:v>55.562682000000009</c:v>
                </c:pt>
                <c:pt idx="36">
                  <c:v>55.333888000000002</c:v>
                </c:pt>
                <c:pt idx="37">
                  <c:v>56.180791999999997</c:v>
                </c:pt>
                <c:pt idx="38">
                  <c:v>56.526886000000005</c:v>
                </c:pt>
                <c:pt idx="39">
                  <c:v>58.823943999999997</c:v>
                </c:pt>
                <c:pt idx="40">
                  <c:v>57.361338000000003</c:v>
                </c:pt>
                <c:pt idx="41">
                  <c:v>59.487049999999996</c:v>
                </c:pt>
                <c:pt idx="42">
                  <c:v>61.003886000000001</c:v>
                </c:pt>
                <c:pt idx="43">
                  <c:v>61.908227999999994</c:v>
                </c:pt>
                <c:pt idx="44">
                  <c:v>62.002212</c:v>
                </c:pt>
                <c:pt idx="45">
                  <c:v>64.042925999999994</c:v>
                </c:pt>
                <c:pt idx="46">
                  <c:v>64.849083999999991</c:v>
                </c:pt>
                <c:pt idx="47">
                  <c:v>64.976590000000002</c:v>
                </c:pt>
                <c:pt idx="48">
                  <c:v>64.426279999999991</c:v>
                </c:pt>
                <c:pt idx="49">
                  <c:v>65.263944000000009</c:v>
                </c:pt>
                <c:pt idx="50">
                  <c:v>65.899479999999997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D0-4861-9FA4-D3F32A872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sight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total</a:t>
            </a:r>
            <a:r>
              <a:rPr lang="en-NL" baseline="0"/>
              <a:t> points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Average_5mut!$B$1</c:f>
              <c:strCache>
                <c:ptCount val="1"/>
                <c:pt idx="0">
                  <c:v> Total points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Average_5mut!$B$2:$B$52</c:f>
              <c:numCache>
                <c:formatCode>General</c:formatCode>
                <c:ptCount val="51"/>
                <c:pt idx="0">
                  <c:v>6.8</c:v>
                </c:pt>
                <c:pt idx="1">
                  <c:v>6</c:v>
                </c:pt>
                <c:pt idx="2">
                  <c:v>7.4</c:v>
                </c:pt>
                <c:pt idx="3">
                  <c:v>8.4</c:v>
                </c:pt>
                <c:pt idx="4">
                  <c:v>8</c:v>
                </c:pt>
                <c:pt idx="5">
                  <c:v>6.8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7.2</c:v>
                </c:pt>
                <c:pt idx="10">
                  <c:v>7.6</c:v>
                </c:pt>
                <c:pt idx="11">
                  <c:v>7.6</c:v>
                </c:pt>
                <c:pt idx="12">
                  <c:v>7.4</c:v>
                </c:pt>
                <c:pt idx="13">
                  <c:v>7.2</c:v>
                </c:pt>
                <c:pt idx="14">
                  <c:v>6.4</c:v>
                </c:pt>
                <c:pt idx="15">
                  <c:v>8</c:v>
                </c:pt>
                <c:pt idx="16">
                  <c:v>7.6</c:v>
                </c:pt>
                <c:pt idx="17">
                  <c:v>9.8000000000000007</c:v>
                </c:pt>
                <c:pt idx="18">
                  <c:v>7.6</c:v>
                </c:pt>
                <c:pt idx="19">
                  <c:v>8.6</c:v>
                </c:pt>
                <c:pt idx="20">
                  <c:v>7.6</c:v>
                </c:pt>
                <c:pt idx="21">
                  <c:v>7.8</c:v>
                </c:pt>
                <c:pt idx="22">
                  <c:v>8.1999999999999993</c:v>
                </c:pt>
                <c:pt idx="23">
                  <c:v>7.4</c:v>
                </c:pt>
                <c:pt idx="24">
                  <c:v>6.8</c:v>
                </c:pt>
                <c:pt idx="25">
                  <c:v>7</c:v>
                </c:pt>
                <c:pt idx="26">
                  <c:v>6.8</c:v>
                </c:pt>
                <c:pt idx="27">
                  <c:v>7.4</c:v>
                </c:pt>
                <c:pt idx="28">
                  <c:v>6.6</c:v>
                </c:pt>
                <c:pt idx="29">
                  <c:v>8.1999999999999993</c:v>
                </c:pt>
                <c:pt idx="30">
                  <c:v>7.8</c:v>
                </c:pt>
                <c:pt idx="31">
                  <c:v>7.6</c:v>
                </c:pt>
                <c:pt idx="32">
                  <c:v>6.6</c:v>
                </c:pt>
                <c:pt idx="33">
                  <c:v>7.4</c:v>
                </c:pt>
                <c:pt idx="34">
                  <c:v>7</c:v>
                </c:pt>
                <c:pt idx="35">
                  <c:v>8</c:v>
                </c:pt>
                <c:pt idx="36">
                  <c:v>8</c:v>
                </c:pt>
                <c:pt idx="37">
                  <c:v>7.8</c:v>
                </c:pt>
                <c:pt idx="38">
                  <c:v>8.6</c:v>
                </c:pt>
                <c:pt idx="39">
                  <c:v>7</c:v>
                </c:pt>
                <c:pt idx="40">
                  <c:v>7.8</c:v>
                </c:pt>
                <c:pt idx="41">
                  <c:v>8.1999999999999993</c:v>
                </c:pt>
                <c:pt idx="42">
                  <c:v>7.2</c:v>
                </c:pt>
                <c:pt idx="43">
                  <c:v>7.6</c:v>
                </c:pt>
                <c:pt idx="44">
                  <c:v>7.4</c:v>
                </c:pt>
                <c:pt idx="45">
                  <c:v>6.8</c:v>
                </c:pt>
                <c:pt idx="46">
                  <c:v>7.8</c:v>
                </c:pt>
                <c:pt idx="47">
                  <c:v>8</c:v>
                </c:pt>
                <c:pt idx="48">
                  <c:v>7.2</c:v>
                </c:pt>
                <c:pt idx="49">
                  <c:v>6.2</c:v>
                </c:pt>
                <c:pt idx="50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71-428D-AE46-994CD659A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total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points from boxes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Average_5mut!$C$1</c:f>
              <c:strCache>
                <c:ptCount val="1"/>
                <c:pt idx="0">
                  <c:v> Points from boxes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Average_5mut!$C$2:$C$52</c:f>
              <c:numCache>
                <c:formatCode>General</c:formatCode>
                <c:ptCount val="51"/>
                <c:pt idx="0">
                  <c:v>2.6</c:v>
                </c:pt>
                <c:pt idx="1">
                  <c:v>1.8</c:v>
                </c:pt>
                <c:pt idx="2">
                  <c:v>3.2</c:v>
                </c:pt>
                <c:pt idx="3">
                  <c:v>1.8</c:v>
                </c:pt>
                <c:pt idx="4">
                  <c:v>2</c:v>
                </c:pt>
                <c:pt idx="5">
                  <c:v>2</c:v>
                </c:pt>
                <c:pt idx="6">
                  <c:v>2.8</c:v>
                </c:pt>
                <c:pt idx="7">
                  <c:v>2.8</c:v>
                </c:pt>
                <c:pt idx="8">
                  <c:v>2.8</c:v>
                </c:pt>
                <c:pt idx="9">
                  <c:v>2.4</c:v>
                </c:pt>
                <c:pt idx="10">
                  <c:v>2.2000000000000002</c:v>
                </c:pt>
                <c:pt idx="11">
                  <c:v>2.2000000000000002</c:v>
                </c:pt>
                <c:pt idx="12">
                  <c:v>2</c:v>
                </c:pt>
                <c:pt idx="13">
                  <c:v>2.4</c:v>
                </c:pt>
                <c:pt idx="14">
                  <c:v>2.8</c:v>
                </c:pt>
                <c:pt idx="15">
                  <c:v>3.8</c:v>
                </c:pt>
                <c:pt idx="16">
                  <c:v>5.2</c:v>
                </c:pt>
                <c:pt idx="17">
                  <c:v>3.8</c:v>
                </c:pt>
                <c:pt idx="18">
                  <c:v>2.8</c:v>
                </c:pt>
                <c:pt idx="19">
                  <c:v>5</c:v>
                </c:pt>
                <c:pt idx="20">
                  <c:v>2.8</c:v>
                </c:pt>
                <c:pt idx="21">
                  <c:v>3</c:v>
                </c:pt>
                <c:pt idx="22">
                  <c:v>3.4</c:v>
                </c:pt>
                <c:pt idx="23">
                  <c:v>3.2</c:v>
                </c:pt>
                <c:pt idx="24">
                  <c:v>3.2</c:v>
                </c:pt>
                <c:pt idx="25">
                  <c:v>2.8</c:v>
                </c:pt>
                <c:pt idx="26">
                  <c:v>2</c:v>
                </c:pt>
                <c:pt idx="27">
                  <c:v>2.6</c:v>
                </c:pt>
                <c:pt idx="28">
                  <c:v>2.4</c:v>
                </c:pt>
                <c:pt idx="29">
                  <c:v>3.4</c:v>
                </c:pt>
                <c:pt idx="30">
                  <c:v>3.6</c:v>
                </c:pt>
                <c:pt idx="31">
                  <c:v>4</c:v>
                </c:pt>
                <c:pt idx="32">
                  <c:v>3</c:v>
                </c:pt>
                <c:pt idx="33">
                  <c:v>3.8</c:v>
                </c:pt>
                <c:pt idx="34">
                  <c:v>4</c:v>
                </c:pt>
                <c:pt idx="35">
                  <c:v>4.4000000000000004</c:v>
                </c:pt>
                <c:pt idx="36">
                  <c:v>5</c:v>
                </c:pt>
                <c:pt idx="37">
                  <c:v>4.2</c:v>
                </c:pt>
                <c:pt idx="38">
                  <c:v>5.6</c:v>
                </c:pt>
                <c:pt idx="39">
                  <c:v>3.4</c:v>
                </c:pt>
                <c:pt idx="40">
                  <c:v>3</c:v>
                </c:pt>
                <c:pt idx="41">
                  <c:v>3.4</c:v>
                </c:pt>
                <c:pt idx="42">
                  <c:v>3</c:v>
                </c:pt>
                <c:pt idx="43">
                  <c:v>3.4</c:v>
                </c:pt>
                <c:pt idx="44">
                  <c:v>3.8</c:v>
                </c:pt>
                <c:pt idx="45">
                  <c:v>3.2</c:v>
                </c:pt>
                <c:pt idx="46">
                  <c:v>4.2</c:v>
                </c:pt>
                <c:pt idx="47">
                  <c:v>3.8</c:v>
                </c:pt>
                <c:pt idx="48">
                  <c:v>4.2</c:v>
                </c:pt>
                <c:pt idx="49">
                  <c:v>2.6</c:v>
                </c:pt>
                <c:pt idx="50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7E-4B83-9AB9-94B0C53FB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points from boxes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p</a:t>
            </a:r>
            <a:r>
              <a:rPr lang="en-US"/>
              <a:t>oints from </a:t>
            </a:r>
            <a:r>
              <a:rPr lang="en-NL"/>
              <a:t>kills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Average_5mut!$D$1</c:f>
              <c:strCache>
                <c:ptCount val="1"/>
                <c:pt idx="0">
                  <c:v> Points from kills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Average_5mut!$D$2:$D$52</c:f>
              <c:numCache>
                <c:formatCode>General</c:formatCode>
                <c:ptCount val="51"/>
                <c:pt idx="0">
                  <c:v>4.2</c:v>
                </c:pt>
                <c:pt idx="1">
                  <c:v>4.2</c:v>
                </c:pt>
                <c:pt idx="2">
                  <c:v>4.2</c:v>
                </c:pt>
                <c:pt idx="3">
                  <c:v>6.6</c:v>
                </c:pt>
                <c:pt idx="4">
                  <c:v>6</c:v>
                </c:pt>
                <c:pt idx="5">
                  <c:v>4.8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4.8</c:v>
                </c:pt>
                <c:pt idx="10">
                  <c:v>5.4</c:v>
                </c:pt>
                <c:pt idx="11">
                  <c:v>5.4</c:v>
                </c:pt>
                <c:pt idx="12">
                  <c:v>5.4</c:v>
                </c:pt>
                <c:pt idx="13">
                  <c:v>4.8</c:v>
                </c:pt>
                <c:pt idx="14">
                  <c:v>3.6</c:v>
                </c:pt>
                <c:pt idx="15">
                  <c:v>4.2</c:v>
                </c:pt>
                <c:pt idx="16">
                  <c:v>2.4</c:v>
                </c:pt>
                <c:pt idx="17">
                  <c:v>6</c:v>
                </c:pt>
                <c:pt idx="18">
                  <c:v>4.8</c:v>
                </c:pt>
                <c:pt idx="19">
                  <c:v>3.6</c:v>
                </c:pt>
                <c:pt idx="20">
                  <c:v>4.8</c:v>
                </c:pt>
                <c:pt idx="21">
                  <c:v>4.8</c:v>
                </c:pt>
                <c:pt idx="22">
                  <c:v>4.8</c:v>
                </c:pt>
                <c:pt idx="23">
                  <c:v>4.2</c:v>
                </c:pt>
                <c:pt idx="24">
                  <c:v>3.6</c:v>
                </c:pt>
                <c:pt idx="25">
                  <c:v>4.2</c:v>
                </c:pt>
                <c:pt idx="26">
                  <c:v>4.8</c:v>
                </c:pt>
                <c:pt idx="27">
                  <c:v>4.8</c:v>
                </c:pt>
                <c:pt idx="28">
                  <c:v>4.2</c:v>
                </c:pt>
                <c:pt idx="29">
                  <c:v>4.8</c:v>
                </c:pt>
                <c:pt idx="30">
                  <c:v>4.2</c:v>
                </c:pt>
                <c:pt idx="31">
                  <c:v>3.6</c:v>
                </c:pt>
                <c:pt idx="32">
                  <c:v>3.6</c:v>
                </c:pt>
                <c:pt idx="33">
                  <c:v>3.6</c:v>
                </c:pt>
                <c:pt idx="34">
                  <c:v>3</c:v>
                </c:pt>
                <c:pt idx="35">
                  <c:v>3.6</c:v>
                </c:pt>
                <c:pt idx="36">
                  <c:v>3</c:v>
                </c:pt>
                <c:pt idx="37">
                  <c:v>3.6</c:v>
                </c:pt>
                <c:pt idx="38">
                  <c:v>3</c:v>
                </c:pt>
                <c:pt idx="39">
                  <c:v>3.6</c:v>
                </c:pt>
                <c:pt idx="40">
                  <c:v>4.8</c:v>
                </c:pt>
                <c:pt idx="41">
                  <c:v>4.8</c:v>
                </c:pt>
                <c:pt idx="42">
                  <c:v>4.2</c:v>
                </c:pt>
                <c:pt idx="43">
                  <c:v>4.2</c:v>
                </c:pt>
                <c:pt idx="44">
                  <c:v>3.6</c:v>
                </c:pt>
                <c:pt idx="45">
                  <c:v>3.6</c:v>
                </c:pt>
                <c:pt idx="46">
                  <c:v>3.6</c:v>
                </c:pt>
                <c:pt idx="47">
                  <c:v>4.2</c:v>
                </c:pt>
                <c:pt idx="48">
                  <c:v>3</c:v>
                </c:pt>
                <c:pt idx="49">
                  <c:v>3.6</c:v>
                </c:pt>
                <c:pt idx="50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EA-4D7A-A7F8-73F7B5274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points from kills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steps</a:t>
            </a:r>
            <a:r>
              <a:rPr lang="en-NL" baseline="0"/>
              <a:t>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Average_5mut!$E$1</c:f>
              <c:strCache>
                <c:ptCount val="1"/>
                <c:pt idx="0">
                  <c:v> Steps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Average_5mut!$E$2:$E$52</c:f>
              <c:numCache>
                <c:formatCode>General</c:formatCode>
                <c:ptCount val="51"/>
                <c:pt idx="0">
                  <c:v>19.2</c:v>
                </c:pt>
                <c:pt idx="1">
                  <c:v>20.8</c:v>
                </c:pt>
                <c:pt idx="2">
                  <c:v>20.8</c:v>
                </c:pt>
                <c:pt idx="3">
                  <c:v>21.8</c:v>
                </c:pt>
                <c:pt idx="4">
                  <c:v>22.4</c:v>
                </c:pt>
                <c:pt idx="5">
                  <c:v>22.8</c:v>
                </c:pt>
                <c:pt idx="6">
                  <c:v>23.8</c:v>
                </c:pt>
                <c:pt idx="7">
                  <c:v>23</c:v>
                </c:pt>
                <c:pt idx="8">
                  <c:v>24.6</c:v>
                </c:pt>
                <c:pt idx="9">
                  <c:v>24</c:v>
                </c:pt>
                <c:pt idx="10">
                  <c:v>24</c:v>
                </c:pt>
                <c:pt idx="11">
                  <c:v>23.2</c:v>
                </c:pt>
                <c:pt idx="12">
                  <c:v>24.6</c:v>
                </c:pt>
                <c:pt idx="13">
                  <c:v>25.8</c:v>
                </c:pt>
                <c:pt idx="14">
                  <c:v>22.8</c:v>
                </c:pt>
                <c:pt idx="15">
                  <c:v>23.6</c:v>
                </c:pt>
                <c:pt idx="16">
                  <c:v>23.4</c:v>
                </c:pt>
                <c:pt idx="17">
                  <c:v>23</c:v>
                </c:pt>
                <c:pt idx="18">
                  <c:v>24.8</c:v>
                </c:pt>
                <c:pt idx="19">
                  <c:v>22</c:v>
                </c:pt>
                <c:pt idx="20">
                  <c:v>22.8</c:v>
                </c:pt>
                <c:pt idx="21">
                  <c:v>23.2</c:v>
                </c:pt>
                <c:pt idx="22">
                  <c:v>25.2</c:v>
                </c:pt>
                <c:pt idx="23">
                  <c:v>24</c:v>
                </c:pt>
                <c:pt idx="24">
                  <c:v>25.4</c:v>
                </c:pt>
                <c:pt idx="25">
                  <c:v>27.6</c:v>
                </c:pt>
                <c:pt idx="26">
                  <c:v>25.2</c:v>
                </c:pt>
                <c:pt idx="27">
                  <c:v>25.4</c:v>
                </c:pt>
                <c:pt idx="28">
                  <c:v>24.2</c:v>
                </c:pt>
                <c:pt idx="29">
                  <c:v>24.8</c:v>
                </c:pt>
                <c:pt idx="30">
                  <c:v>25.2</c:v>
                </c:pt>
                <c:pt idx="31">
                  <c:v>25.6</c:v>
                </c:pt>
                <c:pt idx="32">
                  <c:v>25.6</c:v>
                </c:pt>
                <c:pt idx="33">
                  <c:v>26.6</c:v>
                </c:pt>
                <c:pt idx="34">
                  <c:v>26.6</c:v>
                </c:pt>
                <c:pt idx="35">
                  <c:v>25.8</c:v>
                </c:pt>
                <c:pt idx="36">
                  <c:v>26.2</c:v>
                </c:pt>
                <c:pt idx="37">
                  <c:v>27.8</c:v>
                </c:pt>
                <c:pt idx="38">
                  <c:v>29</c:v>
                </c:pt>
                <c:pt idx="39">
                  <c:v>27.4</c:v>
                </c:pt>
                <c:pt idx="40">
                  <c:v>28</c:v>
                </c:pt>
                <c:pt idx="41">
                  <c:v>27.6</c:v>
                </c:pt>
                <c:pt idx="42">
                  <c:v>26.8</c:v>
                </c:pt>
                <c:pt idx="43">
                  <c:v>27.4</c:v>
                </c:pt>
                <c:pt idx="44">
                  <c:v>25</c:v>
                </c:pt>
                <c:pt idx="45">
                  <c:v>25.6</c:v>
                </c:pt>
                <c:pt idx="46">
                  <c:v>24.2</c:v>
                </c:pt>
                <c:pt idx="47">
                  <c:v>24.4</c:v>
                </c:pt>
                <c:pt idx="48">
                  <c:v>25.4</c:v>
                </c:pt>
                <c:pt idx="49">
                  <c:v>25.2</c:v>
                </c:pt>
                <c:pt idx="50">
                  <c:v>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03-4F26-962C-9ACB62E1B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ray radius </a:t>
            </a:r>
            <a:r>
              <a:rPr lang="en-NL" baseline="0"/>
              <a:t>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Average_5mut!$F$1</c:f>
              <c:strCache>
                <c:ptCount val="1"/>
                <c:pt idx="0">
                  <c:v> Ray radius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Average_5mut!$F$2:$F$52</c:f>
              <c:numCache>
                <c:formatCode>General</c:formatCode>
                <c:ptCount val="51"/>
                <c:pt idx="0">
                  <c:v>15.6</c:v>
                </c:pt>
                <c:pt idx="1">
                  <c:v>18.600000000000001</c:v>
                </c:pt>
                <c:pt idx="2">
                  <c:v>16.600000000000001</c:v>
                </c:pt>
                <c:pt idx="3">
                  <c:v>17</c:v>
                </c:pt>
                <c:pt idx="4">
                  <c:v>16.600000000000001</c:v>
                </c:pt>
                <c:pt idx="5">
                  <c:v>16.2</c:v>
                </c:pt>
                <c:pt idx="6">
                  <c:v>16</c:v>
                </c:pt>
                <c:pt idx="7">
                  <c:v>16.2</c:v>
                </c:pt>
                <c:pt idx="8">
                  <c:v>17.600000000000001</c:v>
                </c:pt>
                <c:pt idx="9">
                  <c:v>17.399999999999999</c:v>
                </c:pt>
                <c:pt idx="10">
                  <c:v>18.600000000000001</c:v>
                </c:pt>
                <c:pt idx="11">
                  <c:v>19</c:v>
                </c:pt>
                <c:pt idx="12">
                  <c:v>19.2</c:v>
                </c:pt>
                <c:pt idx="13">
                  <c:v>19</c:v>
                </c:pt>
                <c:pt idx="14">
                  <c:v>18.8</c:v>
                </c:pt>
                <c:pt idx="15">
                  <c:v>20.2</c:v>
                </c:pt>
                <c:pt idx="16">
                  <c:v>17.8</c:v>
                </c:pt>
                <c:pt idx="17">
                  <c:v>19.600000000000001</c:v>
                </c:pt>
                <c:pt idx="18">
                  <c:v>20.6</c:v>
                </c:pt>
                <c:pt idx="19">
                  <c:v>19.8</c:v>
                </c:pt>
                <c:pt idx="20">
                  <c:v>19</c:v>
                </c:pt>
                <c:pt idx="21">
                  <c:v>18.2</c:v>
                </c:pt>
                <c:pt idx="22">
                  <c:v>20</c:v>
                </c:pt>
                <c:pt idx="23">
                  <c:v>20</c:v>
                </c:pt>
                <c:pt idx="24">
                  <c:v>19.2</c:v>
                </c:pt>
                <c:pt idx="25">
                  <c:v>20</c:v>
                </c:pt>
                <c:pt idx="26">
                  <c:v>19.2</c:v>
                </c:pt>
                <c:pt idx="27">
                  <c:v>20</c:v>
                </c:pt>
                <c:pt idx="28">
                  <c:v>18.8</c:v>
                </c:pt>
                <c:pt idx="29">
                  <c:v>17.2</c:v>
                </c:pt>
                <c:pt idx="30">
                  <c:v>18.399999999999999</c:v>
                </c:pt>
                <c:pt idx="31">
                  <c:v>17.600000000000001</c:v>
                </c:pt>
                <c:pt idx="32">
                  <c:v>17.600000000000001</c:v>
                </c:pt>
                <c:pt idx="33">
                  <c:v>17</c:v>
                </c:pt>
                <c:pt idx="34">
                  <c:v>15.6</c:v>
                </c:pt>
                <c:pt idx="35">
                  <c:v>15.2</c:v>
                </c:pt>
                <c:pt idx="36">
                  <c:v>14.4</c:v>
                </c:pt>
                <c:pt idx="37">
                  <c:v>13.6</c:v>
                </c:pt>
                <c:pt idx="38">
                  <c:v>15.2</c:v>
                </c:pt>
                <c:pt idx="39">
                  <c:v>15.2</c:v>
                </c:pt>
                <c:pt idx="40">
                  <c:v>16</c:v>
                </c:pt>
                <c:pt idx="41">
                  <c:v>17.2</c:v>
                </c:pt>
                <c:pt idx="42">
                  <c:v>15.2</c:v>
                </c:pt>
                <c:pt idx="43">
                  <c:v>17.600000000000001</c:v>
                </c:pt>
                <c:pt idx="44">
                  <c:v>16.600000000000001</c:v>
                </c:pt>
                <c:pt idx="45">
                  <c:v>17.8</c:v>
                </c:pt>
                <c:pt idx="46">
                  <c:v>18.399999999999999</c:v>
                </c:pt>
                <c:pt idx="47">
                  <c:v>18</c:v>
                </c:pt>
                <c:pt idx="48">
                  <c:v>17</c:v>
                </c:pt>
                <c:pt idx="49">
                  <c:v>17.399999999999999</c:v>
                </c:pt>
                <c:pt idx="50">
                  <c:v>17.399999999999999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25-4B5B-8AE3-B26069095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ray radius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enemy</a:t>
            </a:r>
            <a:r>
              <a:rPr lang="en-NL" baseline="0"/>
              <a:t> weight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Average_5mut!$J$1</c:f>
              <c:strCache>
                <c:ptCount val="1"/>
                <c:pt idx="0">
                  <c:v> Enemy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Average_5mut!$J$2:$J$52</c:f>
              <c:numCache>
                <c:formatCode>General</c:formatCode>
                <c:ptCount val="51"/>
                <c:pt idx="0">
                  <c:v>0</c:v>
                </c:pt>
                <c:pt idx="1">
                  <c:v>2.2599422000000002</c:v>
                </c:pt>
                <c:pt idx="2">
                  <c:v>0.29459519000000001</c:v>
                </c:pt>
                <c:pt idx="3">
                  <c:v>2.1433662599999996</c:v>
                </c:pt>
                <c:pt idx="4">
                  <c:v>2.9153779299999996</c:v>
                </c:pt>
                <c:pt idx="5">
                  <c:v>3.4574857299999997</c:v>
                </c:pt>
                <c:pt idx="6">
                  <c:v>4.9528719299999997</c:v>
                </c:pt>
                <c:pt idx="7">
                  <c:v>6.5715263999999989</c:v>
                </c:pt>
                <c:pt idx="8">
                  <c:v>7.0390029999999992</c:v>
                </c:pt>
                <c:pt idx="9">
                  <c:v>7.8709468000000005</c:v>
                </c:pt>
                <c:pt idx="10">
                  <c:v>8.5017069999999997</c:v>
                </c:pt>
                <c:pt idx="11">
                  <c:v>7.0390727999999996</c:v>
                </c:pt>
                <c:pt idx="12">
                  <c:v>10.185603799999999</c:v>
                </c:pt>
                <c:pt idx="13">
                  <c:v>11.013709800000001</c:v>
                </c:pt>
                <c:pt idx="14">
                  <c:v>10.490351800000001</c:v>
                </c:pt>
                <c:pt idx="15">
                  <c:v>11.8421044</c:v>
                </c:pt>
                <c:pt idx="16">
                  <c:v>13.1487684</c:v>
                </c:pt>
                <c:pt idx="17">
                  <c:v>13.550596799999999</c:v>
                </c:pt>
                <c:pt idx="18">
                  <c:v>13.623770799999999</c:v>
                </c:pt>
                <c:pt idx="19">
                  <c:v>14.322609599999998</c:v>
                </c:pt>
                <c:pt idx="20">
                  <c:v>15.125009600000002</c:v>
                </c:pt>
                <c:pt idx="21">
                  <c:v>15.132465200000002</c:v>
                </c:pt>
                <c:pt idx="22">
                  <c:v>18.820423399999999</c:v>
                </c:pt>
                <c:pt idx="23">
                  <c:v>19.397397399999999</c:v>
                </c:pt>
                <c:pt idx="24">
                  <c:v>21.2113014</c:v>
                </c:pt>
                <c:pt idx="25">
                  <c:v>22.774218000000001</c:v>
                </c:pt>
                <c:pt idx="26">
                  <c:v>20.478703200000002</c:v>
                </c:pt>
                <c:pt idx="27">
                  <c:v>22.683877200000001</c:v>
                </c:pt>
                <c:pt idx="28">
                  <c:v>21.853147999999997</c:v>
                </c:pt>
                <c:pt idx="29">
                  <c:v>22.693396</c:v>
                </c:pt>
                <c:pt idx="30">
                  <c:v>21.401928999999999</c:v>
                </c:pt>
                <c:pt idx="31">
                  <c:v>21.944035</c:v>
                </c:pt>
                <c:pt idx="32">
                  <c:v>23.023771</c:v>
                </c:pt>
                <c:pt idx="33">
                  <c:v>25.061053599999997</c:v>
                </c:pt>
                <c:pt idx="34">
                  <c:v>25.6701774</c:v>
                </c:pt>
                <c:pt idx="35">
                  <c:v>23.325609</c:v>
                </c:pt>
                <c:pt idx="36">
                  <c:v>23.574658000000003</c:v>
                </c:pt>
                <c:pt idx="37">
                  <c:v>25.137574000000004</c:v>
                </c:pt>
                <c:pt idx="38">
                  <c:v>28.295774000000002</c:v>
                </c:pt>
                <c:pt idx="39">
                  <c:v>28.565656000000001</c:v>
                </c:pt>
                <c:pt idx="40">
                  <c:v>29.990582</c:v>
                </c:pt>
                <c:pt idx="41">
                  <c:v>29.990582</c:v>
                </c:pt>
                <c:pt idx="42">
                  <c:v>31.311292000000002</c:v>
                </c:pt>
                <c:pt idx="43">
                  <c:v>32.072958</c:v>
                </c:pt>
                <c:pt idx="44">
                  <c:v>34.470022</c:v>
                </c:pt>
                <c:pt idx="45">
                  <c:v>33.323527999999996</c:v>
                </c:pt>
                <c:pt idx="46">
                  <c:v>34.660579999999996</c:v>
                </c:pt>
                <c:pt idx="47">
                  <c:v>34.582405999999999</c:v>
                </c:pt>
                <c:pt idx="48">
                  <c:v>35.271584000000004</c:v>
                </c:pt>
                <c:pt idx="49">
                  <c:v>37.083807999999998</c:v>
                </c:pt>
                <c:pt idx="50">
                  <c:v>38.435561999999997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A3-4D64-9BF5-FD15B4614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enemy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enemy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Average_5mut!$K$1</c:f>
              <c:strCache>
                <c:ptCount val="1"/>
                <c:pt idx="0">
                  <c:v> Enemy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Average_5mut!$K$2:$K$52</c:f>
              <c:numCache>
                <c:formatCode>General</c:formatCode>
                <c:ptCount val="51"/>
                <c:pt idx="0">
                  <c:v>0</c:v>
                </c:pt>
                <c:pt idx="1">
                  <c:v>2.0750853999999999</c:v>
                </c:pt>
                <c:pt idx="2">
                  <c:v>0.77201180000000003</c:v>
                </c:pt>
                <c:pt idx="3">
                  <c:v>0.77201180000000003</c:v>
                </c:pt>
                <c:pt idx="4">
                  <c:v>1.5612002</c:v>
                </c:pt>
                <c:pt idx="5">
                  <c:v>0.48442079999999998</c:v>
                </c:pt>
                <c:pt idx="6">
                  <c:v>2.0922619999999998</c:v>
                </c:pt>
                <c:pt idx="7">
                  <c:v>2.0922619999999998</c:v>
                </c:pt>
                <c:pt idx="8">
                  <c:v>1.1870205999999999</c:v>
                </c:pt>
                <c:pt idx="9">
                  <c:v>2.4868562000000001</c:v>
                </c:pt>
                <c:pt idx="10">
                  <c:v>1.5854453999999998</c:v>
                </c:pt>
                <c:pt idx="11">
                  <c:v>1.6912188000000001</c:v>
                </c:pt>
                <c:pt idx="12">
                  <c:v>3.1582161999999996</c:v>
                </c:pt>
                <c:pt idx="13">
                  <c:v>2.6271543999999993</c:v>
                </c:pt>
                <c:pt idx="14">
                  <c:v>2.6475689999999998</c:v>
                </c:pt>
                <c:pt idx="15">
                  <c:v>3.3091172000000002</c:v>
                </c:pt>
                <c:pt idx="16">
                  <c:v>4.21435856</c:v>
                </c:pt>
                <c:pt idx="17">
                  <c:v>5.7016927600000002</c:v>
                </c:pt>
                <c:pt idx="18">
                  <c:v>4.3239619999999999</c:v>
                </c:pt>
                <c:pt idx="19">
                  <c:v>5.7016919599999998</c:v>
                </c:pt>
                <c:pt idx="20">
                  <c:v>7.2684820000000006</c:v>
                </c:pt>
                <c:pt idx="21">
                  <c:v>7.6630762000000008</c:v>
                </c:pt>
                <c:pt idx="22">
                  <c:v>6.3757896000000001</c:v>
                </c:pt>
                <c:pt idx="23">
                  <c:v>5.9811953999999998</c:v>
                </c:pt>
                <c:pt idx="24">
                  <c:v>5.9811953999999998</c:v>
                </c:pt>
                <c:pt idx="25">
                  <c:v>6.3757896000000001</c:v>
                </c:pt>
                <c:pt idx="26">
                  <c:v>5.9811953999999998</c:v>
                </c:pt>
                <c:pt idx="27">
                  <c:v>6.6934513999999989</c:v>
                </c:pt>
                <c:pt idx="28">
                  <c:v>6.1010793999999997</c:v>
                </c:pt>
                <c:pt idx="29">
                  <c:v>7.6804195999999987</c:v>
                </c:pt>
                <c:pt idx="30">
                  <c:v>7.6678686000000003</c:v>
                </c:pt>
                <c:pt idx="31">
                  <c:v>7.6678686000000003</c:v>
                </c:pt>
                <c:pt idx="32">
                  <c:v>8.6548368</c:v>
                </c:pt>
                <c:pt idx="33">
                  <c:v>9.0835361199999998</c:v>
                </c:pt>
                <c:pt idx="34">
                  <c:v>8.6174336</c:v>
                </c:pt>
                <c:pt idx="35">
                  <c:v>7.9726515199999994</c:v>
                </c:pt>
                <c:pt idx="36">
                  <c:v>8.4730295200000008</c:v>
                </c:pt>
                <c:pt idx="37">
                  <c:v>8.4730295200000008</c:v>
                </c:pt>
                <c:pt idx="38">
                  <c:v>9.0654023200000005</c:v>
                </c:pt>
                <c:pt idx="39">
                  <c:v>9.0654023200000005</c:v>
                </c:pt>
                <c:pt idx="40">
                  <c:v>9.1852859399999982</c:v>
                </c:pt>
                <c:pt idx="41">
                  <c:v>10.159703</c:v>
                </c:pt>
                <c:pt idx="42">
                  <c:v>9.7681363999999995</c:v>
                </c:pt>
                <c:pt idx="43">
                  <c:v>10.649659940000001</c:v>
                </c:pt>
                <c:pt idx="44">
                  <c:v>11.159905739999999</c:v>
                </c:pt>
                <c:pt idx="45">
                  <c:v>11.575317739999999</c:v>
                </c:pt>
                <c:pt idx="46">
                  <c:v>12.16768974</c:v>
                </c:pt>
                <c:pt idx="47">
                  <c:v>12.657647739999998</c:v>
                </c:pt>
                <c:pt idx="48">
                  <c:v>12.78795174</c:v>
                </c:pt>
                <c:pt idx="49">
                  <c:v>12.93235774</c:v>
                </c:pt>
                <c:pt idx="50">
                  <c:v>13.13013574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6C-4858-AC83-ECC6C0AB8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enemy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bullet weight </a:t>
            </a:r>
            <a:r>
              <a:rPr lang="en-NL" baseline="0"/>
              <a:t>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Average_5mut!$L$1</c:f>
              <c:strCache>
                <c:ptCount val="1"/>
                <c:pt idx="0">
                  <c:v> Bullet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Average_5mut!$L$2:$L$52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2.3466906000000001</c:v>
                </c:pt>
                <c:pt idx="3">
                  <c:v>3.6505876000000002</c:v>
                </c:pt>
                <c:pt idx="4">
                  <c:v>3.0286442</c:v>
                </c:pt>
                <c:pt idx="5">
                  <c:v>4.4930965999999994</c:v>
                </c:pt>
                <c:pt idx="6">
                  <c:v>6.418939</c:v>
                </c:pt>
                <c:pt idx="7">
                  <c:v>7.9839392</c:v>
                </c:pt>
                <c:pt idx="8">
                  <c:v>7.3166765999999992</c:v>
                </c:pt>
                <c:pt idx="9">
                  <c:v>7.5791921999999996</c:v>
                </c:pt>
                <c:pt idx="10">
                  <c:v>5.6522589999999999</c:v>
                </c:pt>
                <c:pt idx="11">
                  <c:v>5.2855654000000003</c:v>
                </c:pt>
                <c:pt idx="12">
                  <c:v>6.4066235799999998</c:v>
                </c:pt>
                <c:pt idx="13">
                  <c:v>5.7982253999999998</c:v>
                </c:pt>
                <c:pt idx="14">
                  <c:v>5.8205095999999994</c:v>
                </c:pt>
                <c:pt idx="15">
                  <c:v>6.5703659999999999</c:v>
                </c:pt>
                <c:pt idx="16">
                  <c:v>6.2262190000000004</c:v>
                </c:pt>
                <c:pt idx="17">
                  <c:v>7.5301157999999999</c:v>
                </c:pt>
                <c:pt idx="18">
                  <c:v>8.9576463999999998</c:v>
                </c:pt>
                <c:pt idx="19">
                  <c:v>10.2934216</c:v>
                </c:pt>
                <c:pt idx="20">
                  <c:v>10.0449918</c:v>
                </c:pt>
                <c:pt idx="21">
                  <c:v>10.262189599999999</c:v>
                </c:pt>
                <c:pt idx="22">
                  <c:v>13.506464599999997</c:v>
                </c:pt>
                <c:pt idx="23">
                  <c:v>14.3522146</c:v>
                </c:pt>
                <c:pt idx="24">
                  <c:v>14.6505574</c:v>
                </c:pt>
                <c:pt idx="25">
                  <c:v>17.59667</c:v>
                </c:pt>
                <c:pt idx="26">
                  <c:v>16.960764000000001</c:v>
                </c:pt>
                <c:pt idx="27">
                  <c:v>16.344595599999998</c:v>
                </c:pt>
                <c:pt idx="28">
                  <c:v>17.139137999999999</c:v>
                </c:pt>
                <c:pt idx="29">
                  <c:v>17.101089999999999</c:v>
                </c:pt>
                <c:pt idx="30">
                  <c:v>18.501058799999999</c:v>
                </c:pt>
                <c:pt idx="31">
                  <c:v>18.414060799999998</c:v>
                </c:pt>
                <c:pt idx="32">
                  <c:v>19.233802600000001</c:v>
                </c:pt>
                <c:pt idx="33">
                  <c:v>19.842412799999998</c:v>
                </c:pt>
                <c:pt idx="34">
                  <c:v>20.511690600000001</c:v>
                </c:pt>
                <c:pt idx="35">
                  <c:v>21.004708399999998</c:v>
                </c:pt>
                <c:pt idx="36">
                  <c:v>22.626350000000002</c:v>
                </c:pt>
                <c:pt idx="37">
                  <c:v>23.930248200000001</c:v>
                </c:pt>
                <c:pt idx="38">
                  <c:v>23.004107999999999</c:v>
                </c:pt>
                <c:pt idx="39">
                  <c:v>24.6510058</c:v>
                </c:pt>
                <c:pt idx="40">
                  <c:v>24.002225599999999</c:v>
                </c:pt>
                <c:pt idx="41">
                  <c:v>26.663981400000001</c:v>
                </c:pt>
                <c:pt idx="42">
                  <c:v>25.680157199999996</c:v>
                </c:pt>
                <c:pt idx="43">
                  <c:v>26.443057</c:v>
                </c:pt>
                <c:pt idx="44">
                  <c:v>25.283213</c:v>
                </c:pt>
                <c:pt idx="45">
                  <c:v>25.224760800000002</c:v>
                </c:pt>
                <c:pt idx="46">
                  <c:v>24.543559800000001</c:v>
                </c:pt>
                <c:pt idx="47">
                  <c:v>24.594218400000003</c:v>
                </c:pt>
                <c:pt idx="48">
                  <c:v>23.121502400000001</c:v>
                </c:pt>
                <c:pt idx="49">
                  <c:v>26.477794400000001</c:v>
                </c:pt>
                <c:pt idx="50">
                  <c:v>24.870448799999998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3-4D87-97A0-7E7E5C69F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bullet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bullet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Average_5mut!$M$1</c:f>
              <c:strCache>
                <c:ptCount val="1"/>
                <c:pt idx="0">
                  <c:v> Bullet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Average_5mut!$M$2:$M$52</c:f>
              <c:numCache>
                <c:formatCode>General</c:formatCode>
                <c:ptCount val="51"/>
                <c:pt idx="0">
                  <c:v>-9.7190639999999995E-2</c:v>
                </c:pt>
                <c:pt idx="1">
                  <c:v>-0.43861660000000002</c:v>
                </c:pt>
                <c:pt idx="2">
                  <c:v>-0.49294208</c:v>
                </c:pt>
                <c:pt idx="3">
                  <c:v>-0.92109039999999998</c:v>
                </c:pt>
                <c:pt idx="4">
                  <c:v>-0.92109039999999998</c:v>
                </c:pt>
                <c:pt idx="5">
                  <c:v>-1.6919885999999997</c:v>
                </c:pt>
                <c:pt idx="6">
                  <c:v>-2.6441521999999997</c:v>
                </c:pt>
                <c:pt idx="7">
                  <c:v>-4.0325849999999992</c:v>
                </c:pt>
                <c:pt idx="8">
                  <c:v>-3.6044365999999997</c:v>
                </c:pt>
                <c:pt idx="9">
                  <c:v>-4.0325849999999992</c:v>
                </c:pt>
                <c:pt idx="10">
                  <c:v>-3.6044365999999997</c:v>
                </c:pt>
                <c:pt idx="11">
                  <c:v>-4.0325849999999992</c:v>
                </c:pt>
                <c:pt idx="12">
                  <c:v>-5.3379665999999997</c:v>
                </c:pt>
                <c:pt idx="13">
                  <c:v>-4.8993500000000001</c:v>
                </c:pt>
                <c:pt idx="14">
                  <c:v>-5.441954</c:v>
                </c:pt>
                <c:pt idx="15">
                  <c:v>-5.8701024000000004</c:v>
                </c:pt>
                <c:pt idx="16">
                  <c:v>-5.3379665999999997</c:v>
                </c:pt>
                <c:pt idx="17">
                  <c:v>-6.2982502</c:v>
                </c:pt>
                <c:pt idx="18">
                  <c:v>-7.582696799999999</c:v>
                </c:pt>
                <c:pt idx="19">
                  <c:v>-8.9711293999999988</c:v>
                </c:pt>
                <c:pt idx="20">
                  <c:v>-8.9711302000000011</c:v>
                </c:pt>
                <c:pt idx="21">
                  <c:v>-8.9711302000000011</c:v>
                </c:pt>
                <c:pt idx="22">
                  <c:v>-10.2555744</c:v>
                </c:pt>
                <c:pt idx="23">
                  <c:v>-10.189570399999999</c:v>
                </c:pt>
                <c:pt idx="24">
                  <c:v>-10.2555744</c:v>
                </c:pt>
                <c:pt idx="25">
                  <c:v>-10.683723199999999</c:v>
                </c:pt>
                <c:pt idx="26">
                  <c:v>-11.1118712</c:v>
                </c:pt>
                <c:pt idx="27">
                  <c:v>-11.1118712</c:v>
                </c:pt>
                <c:pt idx="28">
                  <c:v>-11.9681672</c:v>
                </c:pt>
                <c:pt idx="29">
                  <c:v>-11.5400192</c:v>
                </c:pt>
                <c:pt idx="30">
                  <c:v>-11.9681672</c:v>
                </c:pt>
                <c:pt idx="31">
                  <c:v>-11.9681672</c:v>
                </c:pt>
                <c:pt idx="32">
                  <c:v>-11.9681672</c:v>
                </c:pt>
                <c:pt idx="33">
                  <c:v>-12.749531999999999</c:v>
                </c:pt>
                <c:pt idx="34">
                  <c:v>-12.331183200000002</c:v>
                </c:pt>
                <c:pt idx="35">
                  <c:v>-12.244911200000001</c:v>
                </c:pt>
                <c:pt idx="36">
                  <c:v>-12.713597200000001</c:v>
                </c:pt>
                <c:pt idx="37">
                  <c:v>-13.2077492</c:v>
                </c:pt>
                <c:pt idx="38">
                  <c:v>-13.207749199999999</c:v>
                </c:pt>
                <c:pt idx="39">
                  <c:v>-14.0640456</c:v>
                </c:pt>
                <c:pt idx="40">
                  <c:v>-14.0640456</c:v>
                </c:pt>
                <c:pt idx="41">
                  <c:v>-14.9203416</c:v>
                </c:pt>
                <c:pt idx="42">
                  <c:v>-14.855211599999999</c:v>
                </c:pt>
                <c:pt idx="43">
                  <c:v>-15.3027538</c:v>
                </c:pt>
                <c:pt idx="44">
                  <c:v>-16.218844400000002</c:v>
                </c:pt>
                <c:pt idx="45">
                  <c:v>-16.1035164</c:v>
                </c:pt>
                <c:pt idx="46">
                  <c:v>-16.273506399999999</c:v>
                </c:pt>
                <c:pt idx="47">
                  <c:v>-16.655919000000001</c:v>
                </c:pt>
                <c:pt idx="48">
                  <c:v>-16.210054400000001</c:v>
                </c:pt>
                <c:pt idx="49">
                  <c:v>-16.914077599999999</c:v>
                </c:pt>
                <c:pt idx="50">
                  <c:v>-16.551931000000003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BF-4F77-ACB3-F38F82C99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bullet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box weight </a:t>
            </a:r>
            <a:r>
              <a:rPr lang="en-NL" baseline="0"/>
              <a:t>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Average_5mut!$N$1</c:f>
              <c:strCache>
                <c:ptCount val="1"/>
                <c:pt idx="0">
                  <c:v> Box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Average_5mut!$N$2:$N$52</c:f>
              <c:numCache>
                <c:formatCode>General</c:formatCode>
                <c:ptCount val="51"/>
                <c:pt idx="0">
                  <c:v>1.6700676000000001</c:v>
                </c:pt>
                <c:pt idx="1">
                  <c:v>-0.97462959999999987</c:v>
                </c:pt>
                <c:pt idx="2">
                  <c:v>2.8835439999999997</c:v>
                </c:pt>
                <c:pt idx="3">
                  <c:v>1.2643809999999998</c:v>
                </c:pt>
                <c:pt idx="4">
                  <c:v>1.7605691999999997</c:v>
                </c:pt>
                <c:pt idx="5">
                  <c:v>-0.28986520000000005</c:v>
                </c:pt>
                <c:pt idx="6">
                  <c:v>0.78593960000000007</c:v>
                </c:pt>
                <c:pt idx="7">
                  <c:v>-9.9143219999999907E-2</c:v>
                </c:pt>
                <c:pt idx="8">
                  <c:v>1.2284808</c:v>
                </c:pt>
                <c:pt idx="9">
                  <c:v>-0.28835739999999993</c:v>
                </c:pt>
                <c:pt idx="10">
                  <c:v>0.20783058000000004</c:v>
                </c:pt>
                <c:pt idx="11">
                  <c:v>1.4261060999999999</c:v>
                </c:pt>
                <c:pt idx="12">
                  <c:v>-2.8693720000000003</c:v>
                </c:pt>
                <c:pt idx="13">
                  <c:v>-1.0096600000000002</c:v>
                </c:pt>
                <c:pt idx="14">
                  <c:v>-1.0342423000000001</c:v>
                </c:pt>
                <c:pt idx="15">
                  <c:v>-1.6824472400000001</c:v>
                </c:pt>
                <c:pt idx="16">
                  <c:v>-1.0126211999999999</c:v>
                </c:pt>
                <c:pt idx="17">
                  <c:v>-0.29688279999999978</c:v>
                </c:pt>
                <c:pt idx="18">
                  <c:v>-0.41052519999999981</c:v>
                </c:pt>
                <c:pt idx="19">
                  <c:v>-0.18324039999999991</c:v>
                </c:pt>
                <c:pt idx="20">
                  <c:v>-0.38890380000000002</c:v>
                </c:pt>
                <c:pt idx="21">
                  <c:v>-0.72912060000000001</c:v>
                </c:pt>
                <c:pt idx="22">
                  <c:v>-1.0422806999999998</c:v>
                </c:pt>
                <c:pt idx="23">
                  <c:v>-1.1979413999999999</c:v>
                </c:pt>
                <c:pt idx="24">
                  <c:v>-0.64175769999999988</c:v>
                </c:pt>
                <c:pt idx="25">
                  <c:v>-1.9254512000000001</c:v>
                </c:pt>
                <c:pt idx="26">
                  <c:v>-0.69509399999999988</c:v>
                </c:pt>
                <c:pt idx="27">
                  <c:v>-1.9250514000000003</c:v>
                </c:pt>
                <c:pt idx="28">
                  <c:v>-2.3785107999999999</c:v>
                </c:pt>
                <c:pt idx="29">
                  <c:v>-2.8323689999999999</c:v>
                </c:pt>
                <c:pt idx="30">
                  <c:v>-2.0704088</c:v>
                </c:pt>
                <c:pt idx="31">
                  <c:v>-2.0704088</c:v>
                </c:pt>
                <c:pt idx="32">
                  <c:v>-1.8544418</c:v>
                </c:pt>
                <c:pt idx="33">
                  <c:v>-3.2990272000000003</c:v>
                </c:pt>
                <c:pt idx="34">
                  <c:v>-2.7991692000000001</c:v>
                </c:pt>
                <c:pt idx="35">
                  <c:v>-2.8462448</c:v>
                </c:pt>
                <c:pt idx="36">
                  <c:v>-2.4037033999999999</c:v>
                </c:pt>
                <c:pt idx="37">
                  <c:v>-2.4037039399999998</c:v>
                </c:pt>
                <c:pt idx="38">
                  <c:v>-2.4037039399999998</c:v>
                </c:pt>
                <c:pt idx="39">
                  <c:v>-2.2297554000000002</c:v>
                </c:pt>
                <c:pt idx="40">
                  <c:v>-2.7968572000000003</c:v>
                </c:pt>
                <c:pt idx="41">
                  <c:v>-3.6762934</c:v>
                </c:pt>
                <c:pt idx="42">
                  <c:v>-2.9592786000000002</c:v>
                </c:pt>
                <c:pt idx="43">
                  <c:v>-3.5677097400000006</c:v>
                </c:pt>
                <c:pt idx="44">
                  <c:v>-5.3983165999999994</c:v>
                </c:pt>
                <c:pt idx="45">
                  <c:v>-4.1593941999999995</c:v>
                </c:pt>
                <c:pt idx="46">
                  <c:v>-4.8331682000000002</c:v>
                </c:pt>
                <c:pt idx="47">
                  <c:v>-4.9468106000000009</c:v>
                </c:pt>
                <c:pt idx="48">
                  <c:v>-4.7798326000000007</c:v>
                </c:pt>
                <c:pt idx="49">
                  <c:v>-4.8444853999999999</c:v>
                </c:pt>
                <c:pt idx="50">
                  <c:v>-4.8865046000000003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50-43DF-A83B-629D86DF3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box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box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Average_5mut!$O$1</c:f>
              <c:strCache>
                <c:ptCount val="1"/>
                <c:pt idx="0">
                  <c:v> Box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Average_5mut!$O$2:$O$52</c:f>
              <c:numCache>
                <c:formatCode>General</c:formatCode>
                <c:ptCount val="51"/>
                <c:pt idx="0">
                  <c:v>1.0025995999999999</c:v>
                </c:pt>
                <c:pt idx="1">
                  <c:v>1.1003940000000001</c:v>
                </c:pt>
                <c:pt idx="2">
                  <c:v>1.8849756</c:v>
                </c:pt>
                <c:pt idx="3">
                  <c:v>1.0166778000000001</c:v>
                </c:pt>
                <c:pt idx="4">
                  <c:v>1.74302676</c:v>
                </c:pt>
                <c:pt idx="5">
                  <c:v>2.5876677599999995</c:v>
                </c:pt>
                <c:pt idx="6">
                  <c:v>1.41049556</c:v>
                </c:pt>
                <c:pt idx="7">
                  <c:v>1.3395211599999999</c:v>
                </c:pt>
                <c:pt idx="8">
                  <c:v>1.3395211200000001</c:v>
                </c:pt>
                <c:pt idx="9">
                  <c:v>0.47122331999999989</c:v>
                </c:pt>
                <c:pt idx="10">
                  <c:v>0.47122331999999989</c:v>
                </c:pt>
                <c:pt idx="11">
                  <c:v>-0.92048743999999993</c:v>
                </c:pt>
                <c:pt idx="12">
                  <c:v>-1.2040853599999999</c:v>
                </c:pt>
                <c:pt idx="13">
                  <c:v>-0.80057988000000013</c:v>
                </c:pt>
                <c:pt idx="14">
                  <c:v>-1.1331109000000001</c:v>
                </c:pt>
                <c:pt idx="15">
                  <c:v>-1.2750595</c:v>
                </c:pt>
                <c:pt idx="16">
                  <c:v>-1.2040850999999999</c:v>
                </c:pt>
                <c:pt idx="17">
                  <c:v>-1.8694462000000001</c:v>
                </c:pt>
                <c:pt idx="18">
                  <c:v>-1.7984717400000005</c:v>
                </c:pt>
                <c:pt idx="19">
                  <c:v>-1.8694469599999999</c:v>
                </c:pt>
                <c:pt idx="20">
                  <c:v>-1.8694469599999999</c:v>
                </c:pt>
                <c:pt idx="21">
                  <c:v>-2.7377451600000002</c:v>
                </c:pt>
                <c:pt idx="22">
                  <c:v>-1.7843947000000004</c:v>
                </c:pt>
                <c:pt idx="23">
                  <c:v>-1.7298840000000002</c:v>
                </c:pt>
                <c:pt idx="24">
                  <c:v>-2.6122598400000006</c:v>
                </c:pt>
                <c:pt idx="25">
                  <c:v>-5.0958554400000002</c:v>
                </c:pt>
                <c:pt idx="26">
                  <c:v>-1.7463472000000002</c:v>
                </c:pt>
                <c:pt idx="27">
                  <c:v>-2.5742116000000004</c:v>
                </c:pt>
                <c:pt idx="28">
                  <c:v>-0.79299720000000007</c:v>
                </c:pt>
                <c:pt idx="29">
                  <c:v>-0.79299720000000007</c:v>
                </c:pt>
                <c:pt idx="30">
                  <c:v>-1.5663514000000001</c:v>
                </c:pt>
                <c:pt idx="31">
                  <c:v>-1.5663514000000001</c:v>
                </c:pt>
                <c:pt idx="32">
                  <c:v>-2.4487272000000004</c:v>
                </c:pt>
                <c:pt idx="33">
                  <c:v>-1.1797261999999999</c:v>
                </c:pt>
                <c:pt idx="34">
                  <c:v>-0.92656939999999999</c:v>
                </c:pt>
                <c:pt idx="35">
                  <c:v>-2.4484159999999995</c:v>
                </c:pt>
                <c:pt idx="36">
                  <c:v>-1.72478786</c:v>
                </c:pt>
                <c:pt idx="37">
                  <c:v>-1.7957616600000001</c:v>
                </c:pt>
                <c:pt idx="38">
                  <c:v>-2.67813686</c:v>
                </c:pt>
                <c:pt idx="39">
                  <c:v>-4.3174040600000003</c:v>
                </c:pt>
                <c:pt idx="40">
                  <c:v>-3.5605133200000005</c:v>
                </c:pt>
                <c:pt idx="41">
                  <c:v>-4.3883793200000003</c:v>
                </c:pt>
                <c:pt idx="42">
                  <c:v>-5.84268828</c:v>
                </c:pt>
                <c:pt idx="43">
                  <c:v>-6.0384309199999997</c:v>
                </c:pt>
                <c:pt idx="44">
                  <c:v>-3.4851723999999997</c:v>
                </c:pt>
                <c:pt idx="45">
                  <c:v>-4.6747981999999997</c:v>
                </c:pt>
                <c:pt idx="46">
                  <c:v>-5.5026641999999999</c:v>
                </c:pt>
                <c:pt idx="47">
                  <c:v>-4.8416107999999998</c:v>
                </c:pt>
                <c:pt idx="48">
                  <c:v>-2.3283680000000002</c:v>
                </c:pt>
                <c:pt idx="49">
                  <c:v>-3.0768586000000004</c:v>
                </c:pt>
                <c:pt idx="50">
                  <c:v>-3.9756982000000001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F4-4E8C-B36B-9ABFA807D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box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projectile speed</a:t>
            </a:r>
            <a:r>
              <a:rPr lang="en-NL" baseline="0"/>
              <a:t>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Average_5mut!$P$1</c:f>
              <c:strCache>
                <c:ptCount val="1"/>
                <c:pt idx="0">
                  <c:v> projectile Speed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Average_5mut!$P$2:$P$52</c:f>
              <c:numCache>
                <c:formatCode>General</c:formatCode>
                <c:ptCount val="51"/>
                <c:pt idx="0">
                  <c:v>9.9990112000000018</c:v>
                </c:pt>
                <c:pt idx="1">
                  <c:v>10</c:v>
                </c:pt>
                <c:pt idx="2">
                  <c:v>10.0395156</c:v>
                </c:pt>
                <c:pt idx="3">
                  <c:v>13.0534876</c:v>
                </c:pt>
                <c:pt idx="4">
                  <c:v>11.98678</c:v>
                </c:pt>
                <c:pt idx="5">
                  <c:v>15.229631999999999</c:v>
                </c:pt>
                <c:pt idx="6">
                  <c:v>15.407627600000001</c:v>
                </c:pt>
                <c:pt idx="7">
                  <c:v>19.524176000000001</c:v>
                </c:pt>
                <c:pt idx="8">
                  <c:v>16.114961399999999</c:v>
                </c:pt>
                <c:pt idx="9">
                  <c:v>19.271455599999999</c:v>
                </c:pt>
                <c:pt idx="10">
                  <c:v>17.566804999999999</c:v>
                </c:pt>
                <c:pt idx="11">
                  <c:v>17.844981400000002</c:v>
                </c:pt>
                <c:pt idx="12">
                  <c:v>18.0610316</c:v>
                </c:pt>
                <c:pt idx="13">
                  <c:v>17.415623199999999</c:v>
                </c:pt>
                <c:pt idx="14">
                  <c:v>18.2025632</c:v>
                </c:pt>
                <c:pt idx="15">
                  <c:v>19.627841400000001</c:v>
                </c:pt>
                <c:pt idx="16">
                  <c:v>21.144965200000001</c:v>
                </c:pt>
                <c:pt idx="17">
                  <c:v>22.102463199999999</c:v>
                </c:pt>
                <c:pt idx="18">
                  <c:v>23.403717199999999</c:v>
                </c:pt>
                <c:pt idx="19">
                  <c:v>25.572996400000001</c:v>
                </c:pt>
                <c:pt idx="20">
                  <c:v>26.575597999999996</c:v>
                </c:pt>
                <c:pt idx="21">
                  <c:v>26.704897999999996</c:v>
                </c:pt>
                <c:pt idx="22">
                  <c:v>29.773253999999998</c:v>
                </c:pt>
                <c:pt idx="23">
                  <c:v>31.860616</c:v>
                </c:pt>
                <c:pt idx="24">
                  <c:v>32.239553999999998</c:v>
                </c:pt>
                <c:pt idx="25">
                  <c:v>29.627020000000005</c:v>
                </c:pt>
                <c:pt idx="26">
                  <c:v>32.716864000000001</c:v>
                </c:pt>
                <c:pt idx="27">
                  <c:v>32.177047999999999</c:v>
                </c:pt>
                <c:pt idx="28">
                  <c:v>34.877733999999997</c:v>
                </c:pt>
                <c:pt idx="29">
                  <c:v>34.814228</c:v>
                </c:pt>
                <c:pt idx="30">
                  <c:v>33.749791999999999</c:v>
                </c:pt>
                <c:pt idx="31">
                  <c:v>35.088319999999996</c:v>
                </c:pt>
                <c:pt idx="32">
                  <c:v>34.593960000000003</c:v>
                </c:pt>
                <c:pt idx="33">
                  <c:v>37.488516000000004</c:v>
                </c:pt>
                <c:pt idx="34">
                  <c:v>36.744515999999997</c:v>
                </c:pt>
                <c:pt idx="35">
                  <c:v>34.661424600000004</c:v>
                </c:pt>
                <c:pt idx="36">
                  <c:v>34.424018000000004</c:v>
                </c:pt>
                <c:pt idx="37">
                  <c:v>35.619423999999995</c:v>
                </c:pt>
                <c:pt idx="38">
                  <c:v>35.225632000000004</c:v>
                </c:pt>
                <c:pt idx="39">
                  <c:v>35.895510000000002</c:v>
                </c:pt>
                <c:pt idx="40">
                  <c:v>36.441592</c:v>
                </c:pt>
                <c:pt idx="41">
                  <c:v>36.911126000000003</c:v>
                </c:pt>
                <c:pt idx="42">
                  <c:v>36.865538000000001</c:v>
                </c:pt>
                <c:pt idx="43">
                  <c:v>35.336848000000003</c:v>
                </c:pt>
                <c:pt idx="44">
                  <c:v>37.775695999999996</c:v>
                </c:pt>
                <c:pt idx="45">
                  <c:v>37.09216</c:v>
                </c:pt>
                <c:pt idx="46">
                  <c:v>36.316597999999999</c:v>
                </c:pt>
                <c:pt idx="47">
                  <c:v>34.912306000000001</c:v>
                </c:pt>
                <c:pt idx="48">
                  <c:v>36.211364000000003</c:v>
                </c:pt>
                <c:pt idx="49">
                  <c:v>35.986193999999998</c:v>
                </c:pt>
                <c:pt idx="50">
                  <c:v>35.476572000000004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BD-4467-BE26-08A0E8902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projectile speed</a:t>
                </a:r>
                <a:r>
                  <a:rPr lang="en-NL" baseline="0"/>
                  <a:t>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fire rate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Average_5mut!$Q$1</c:f>
              <c:strCache>
                <c:ptCount val="1"/>
                <c:pt idx="0">
                  <c:v> Fire rate per minute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Average_5mut!$Q$2:$Q$52</c:f>
              <c:numCache>
                <c:formatCode>General</c:formatCode>
                <c:ptCount val="51"/>
                <c:pt idx="0">
                  <c:v>15.098886000000002</c:v>
                </c:pt>
                <c:pt idx="1">
                  <c:v>14.572723999999999</c:v>
                </c:pt>
                <c:pt idx="2">
                  <c:v>14.335804</c:v>
                </c:pt>
                <c:pt idx="3">
                  <c:v>14.1892</c:v>
                </c:pt>
                <c:pt idx="4">
                  <c:v>14.312117999999998</c:v>
                </c:pt>
                <c:pt idx="5">
                  <c:v>14.289864</c:v>
                </c:pt>
                <c:pt idx="6">
                  <c:v>13.850634400000001</c:v>
                </c:pt>
                <c:pt idx="7">
                  <c:v>13.815924200000001</c:v>
                </c:pt>
                <c:pt idx="8">
                  <c:v>12.9240622</c:v>
                </c:pt>
                <c:pt idx="9">
                  <c:v>13.6853576</c:v>
                </c:pt>
                <c:pt idx="10">
                  <c:v>12.143226000000002</c:v>
                </c:pt>
                <c:pt idx="11">
                  <c:v>12.021735999999999</c:v>
                </c:pt>
                <c:pt idx="12">
                  <c:v>11.7889608</c:v>
                </c:pt>
                <c:pt idx="13">
                  <c:v>12.216236799999999</c:v>
                </c:pt>
                <c:pt idx="14">
                  <c:v>11.158086000000001</c:v>
                </c:pt>
                <c:pt idx="15">
                  <c:v>10.25671</c:v>
                </c:pt>
                <c:pt idx="16">
                  <c:v>11.140618</c:v>
                </c:pt>
                <c:pt idx="17">
                  <c:v>11.12603</c:v>
                </c:pt>
                <c:pt idx="18">
                  <c:v>10.223226</c:v>
                </c:pt>
                <c:pt idx="19">
                  <c:v>11.098266000000001</c:v>
                </c:pt>
                <c:pt idx="20">
                  <c:v>11.081298</c:v>
                </c:pt>
                <c:pt idx="21">
                  <c:v>10.95838</c:v>
                </c:pt>
                <c:pt idx="22">
                  <c:v>9.3374120000000005</c:v>
                </c:pt>
                <c:pt idx="23">
                  <c:v>8.6155271999999989</c:v>
                </c:pt>
                <c:pt idx="24">
                  <c:v>9.3156559999999988</c:v>
                </c:pt>
                <c:pt idx="25">
                  <c:v>9.3206680000000013</c:v>
                </c:pt>
                <c:pt idx="26">
                  <c:v>9.3087139999999984</c:v>
                </c:pt>
                <c:pt idx="27">
                  <c:v>9.3087139999999984</c:v>
                </c:pt>
                <c:pt idx="28">
                  <c:v>9.2883880000000012</c:v>
                </c:pt>
                <c:pt idx="29">
                  <c:v>9.2833759999999987</c:v>
                </c:pt>
                <c:pt idx="30">
                  <c:v>8.5666425999999998</c:v>
                </c:pt>
                <c:pt idx="31">
                  <c:v>8.5582706000000002</c:v>
                </c:pt>
                <c:pt idx="32">
                  <c:v>9.2406779999999991</c:v>
                </c:pt>
                <c:pt idx="33">
                  <c:v>9.229654</c:v>
                </c:pt>
                <c:pt idx="34">
                  <c:v>9.2337359999999986</c:v>
                </c:pt>
                <c:pt idx="35">
                  <c:v>9.2287239999999997</c:v>
                </c:pt>
                <c:pt idx="36">
                  <c:v>9.2217839999999995</c:v>
                </c:pt>
                <c:pt idx="37">
                  <c:v>9.2167700000000004</c:v>
                </c:pt>
                <c:pt idx="38">
                  <c:v>9.2013399999999983</c:v>
                </c:pt>
                <c:pt idx="39">
                  <c:v>9.1943979999999996</c:v>
                </c:pt>
                <c:pt idx="40">
                  <c:v>9.1943979999999996</c:v>
                </c:pt>
                <c:pt idx="41">
                  <c:v>9.1874579999999995</c:v>
                </c:pt>
                <c:pt idx="42">
                  <c:v>9.0561659999999993</c:v>
                </c:pt>
                <c:pt idx="43">
                  <c:v>8.4573414000000007</c:v>
                </c:pt>
                <c:pt idx="44">
                  <c:v>8.4573414000000007</c:v>
                </c:pt>
                <c:pt idx="45">
                  <c:v>8.4503994000000002</c:v>
                </c:pt>
                <c:pt idx="46">
                  <c:v>8.4573414000000007</c:v>
                </c:pt>
                <c:pt idx="47">
                  <c:v>8.1823440000000005</c:v>
                </c:pt>
                <c:pt idx="48">
                  <c:v>8.182345999999999</c:v>
                </c:pt>
                <c:pt idx="49">
                  <c:v>8.1684640000000002</c:v>
                </c:pt>
                <c:pt idx="50">
                  <c:v>8.182345999999999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A0-4CC3-B013-DC8C582DB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fire tate (bullet/min)</a:t>
                </a:r>
                <a:endParaRPr lang="en-NL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</a:t>
            </a:r>
            <a:r>
              <a:rPr lang="en-US"/>
              <a:t>moving speed</a:t>
            </a:r>
            <a:r>
              <a:rPr lang="en-NL"/>
              <a:t>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Average_2mut!$H$1</c:f>
              <c:strCache>
                <c:ptCount val="1"/>
                <c:pt idx="0">
                  <c:v> moving speed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Average_2mut!$H$2:$H$52</c:f>
              <c:numCache>
                <c:formatCode>General</c:formatCode>
                <c:ptCount val="51"/>
                <c:pt idx="0">
                  <c:v>5.0844449999999997</c:v>
                </c:pt>
                <c:pt idx="1">
                  <c:v>4.230073599999999</c:v>
                </c:pt>
                <c:pt idx="2">
                  <c:v>4.2509441999999993</c:v>
                </c:pt>
                <c:pt idx="3">
                  <c:v>4.5926327999999996</c:v>
                </c:pt>
                <c:pt idx="4">
                  <c:v>4.6367688000000005</c:v>
                </c:pt>
                <c:pt idx="5">
                  <c:v>4.6298576000000002</c:v>
                </c:pt>
                <c:pt idx="6">
                  <c:v>4.6215864</c:v>
                </c:pt>
                <c:pt idx="7">
                  <c:v>4.6242716000000001</c:v>
                </c:pt>
                <c:pt idx="8">
                  <c:v>4.7078456000000006</c:v>
                </c:pt>
                <c:pt idx="9">
                  <c:v>4.8039918000000004</c:v>
                </c:pt>
                <c:pt idx="10">
                  <c:v>5.9205050000000004</c:v>
                </c:pt>
                <c:pt idx="11">
                  <c:v>6.2421873999999997</c:v>
                </c:pt>
                <c:pt idx="12">
                  <c:v>5.3017344</c:v>
                </c:pt>
                <c:pt idx="13">
                  <c:v>4.7502025999999997</c:v>
                </c:pt>
                <c:pt idx="14">
                  <c:v>4.8486503999999995</c:v>
                </c:pt>
                <c:pt idx="15">
                  <c:v>4.6421182000000005</c:v>
                </c:pt>
                <c:pt idx="16">
                  <c:v>4.6650960000000001</c:v>
                </c:pt>
                <c:pt idx="17">
                  <c:v>4.5694559999999997</c:v>
                </c:pt>
                <c:pt idx="18">
                  <c:v>4.9422250000000005</c:v>
                </c:pt>
                <c:pt idx="19">
                  <c:v>5.1322723999999997</c:v>
                </c:pt>
                <c:pt idx="20">
                  <c:v>4.9353628</c:v>
                </c:pt>
                <c:pt idx="21">
                  <c:v>4.3391311999999989</c:v>
                </c:pt>
                <c:pt idx="22">
                  <c:v>5.2970576000000005</c:v>
                </c:pt>
                <c:pt idx="23">
                  <c:v>5.2595912</c:v>
                </c:pt>
                <c:pt idx="24">
                  <c:v>6.131526</c:v>
                </c:pt>
                <c:pt idx="25">
                  <c:v>7.4439872000000005</c:v>
                </c:pt>
                <c:pt idx="26">
                  <c:v>6.8469362</c:v>
                </c:pt>
                <c:pt idx="27">
                  <c:v>6.6729703999999996</c:v>
                </c:pt>
                <c:pt idx="28">
                  <c:v>6.4802846000000001</c:v>
                </c:pt>
                <c:pt idx="29">
                  <c:v>7.1151776</c:v>
                </c:pt>
                <c:pt idx="30">
                  <c:v>6.9832875999999997</c:v>
                </c:pt>
                <c:pt idx="31">
                  <c:v>7.2274450000000003</c:v>
                </c:pt>
                <c:pt idx="32">
                  <c:v>7.6623217999999991</c:v>
                </c:pt>
                <c:pt idx="33">
                  <c:v>7.2787758</c:v>
                </c:pt>
                <c:pt idx="34">
                  <c:v>7.3583467999999996</c:v>
                </c:pt>
                <c:pt idx="35">
                  <c:v>7.7458685999999997</c:v>
                </c:pt>
                <c:pt idx="36">
                  <c:v>6.5343984000000006</c:v>
                </c:pt>
                <c:pt idx="37">
                  <c:v>7.5143743999999995</c:v>
                </c:pt>
                <c:pt idx="38">
                  <c:v>6.6979742</c:v>
                </c:pt>
                <c:pt idx="39">
                  <c:v>6.0009613999999996</c:v>
                </c:pt>
                <c:pt idx="40">
                  <c:v>5.9871151999999999</c:v>
                </c:pt>
                <c:pt idx="41">
                  <c:v>5.3281803999999999</c:v>
                </c:pt>
                <c:pt idx="42">
                  <c:v>5.5027961999999997</c:v>
                </c:pt>
                <c:pt idx="43">
                  <c:v>6.2595165999999995</c:v>
                </c:pt>
                <c:pt idx="44">
                  <c:v>6.0723354</c:v>
                </c:pt>
                <c:pt idx="45">
                  <c:v>7.1190882000000002</c:v>
                </c:pt>
                <c:pt idx="46">
                  <c:v>7.1937911999999997</c:v>
                </c:pt>
                <c:pt idx="47">
                  <c:v>7.4924015999999991</c:v>
                </c:pt>
                <c:pt idx="48">
                  <c:v>7.150268800000001</c:v>
                </c:pt>
                <c:pt idx="49">
                  <c:v>8.3776843999999997</c:v>
                </c:pt>
                <c:pt idx="50">
                  <c:v>7.7801622000000012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7-41F4-BCCB-C7C86CF6C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speed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sight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Average_2mut!$G$1</c:f>
              <c:strCache>
                <c:ptCount val="1"/>
                <c:pt idx="0">
                  <c:v> Sight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Average_2mut!$G$2:$G$52</c:f>
              <c:numCache>
                <c:formatCode>General</c:formatCode>
                <c:ptCount val="51"/>
                <c:pt idx="0">
                  <c:v>31.456709999999998</c:v>
                </c:pt>
                <c:pt idx="1">
                  <c:v>30.002326</c:v>
                </c:pt>
                <c:pt idx="2">
                  <c:v>30.317314</c:v>
                </c:pt>
                <c:pt idx="3">
                  <c:v>30.592200000000002</c:v>
                </c:pt>
                <c:pt idx="4">
                  <c:v>31.413764000000004</c:v>
                </c:pt>
                <c:pt idx="5">
                  <c:v>31.744148000000003</c:v>
                </c:pt>
                <c:pt idx="6">
                  <c:v>32.305599999999998</c:v>
                </c:pt>
                <c:pt idx="7">
                  <c:v>33.162428000000006</c:v>
                </c:pt>
                <c:pt idx="8">
                  <c:v>33.086580000000005</c:v>
                </c:pt>
                <c:pt idx="9">
                  <c:v>33.373856000000004</c:v>
                </c:pt>
                <c:pt idx="10">
                  <c:v>33.375430000000001</c:v>
                </c:pt>
                <c:pt idx="11">
                  <c:v>33.826726000000001</c:v>
                </c:pt>
                <c:pt idx="12">
                  <c:v>35.024704</c:v>
                </c:pt>
                <c:pt idx="13">
                  <c:v>36.302418000000003</c:v>
                </c:pt>
                <c:pt idx="14">
                  <c:v>36.113523999999998</c:v>
                </c:pt>
                <c:pt idx="15">
                  <c:v>37.067424000000003</c:v>
                </c:pt>
                <c:pt idx="16">
                  <c:v>37.857439999999997</c:v>
                </c:pt>
                <c:pt idx="17">
                  <c:v>37.749746000000002</c:v>
                </c:pt>
                <c:pt idx="18">
                  <c:v>37.56812</c:v>
                </c:pt>
                <c:pt idx="19">
                  <c:v>38.688896</c:v>
                </c:pt>
                <c:pt idx="20">
                  <c:v>39.571054000000004</c:v>
                </c:pt>
                <c:pt idx="21">
                  <c:v>40.160061999999996</c:v>
                </c:pt>
                <c:pt idx="22">
                  <c:v>39.721842000000002</c:v>
                </c:pt>
                <c:pt idx="23">
                  <c:v>40.5411</c:v>
                </c:pt>
                <c:pt idx="24">
                  <c:v>40.685444000000004</c:v>
                </c:pt>
                <c:pt idx="25">
                  <c:v>40.838982000000001</c:v>
                </c:pt>
                <c:pt idx="26">
                  <c:v>41.595604000000002</c:v>
                </c:pt>
                <c:pt idx="27">
                  <c:v>42.497424000000002</c:v>
                </c:pt>
                <c:pt idx="28">
                  <c:v>42.962590000000006</c:v>
                </c:pt>
                <c:pt idx="29">
                  <c:v>43.656690000000005</c:v>
                </c:pt>
                <c:pt idx="30">
                  <c:v>43.756108000000005</c:v>
                </c:pt>
                <c:pt idx="31">
                  <c:v>44.266478000000006</c:v>
                </c:pt>
                <c:pt idx="32">
                  <c:v>44.59308</c:v>
                </c:pt>
                <c:pt idx="33">
                  <c:v>44.973568</c:v>
                </c:pt>
                <c:pt idx="34">
                  <c:v>44.977248000000003</c:v>
                </c:pt>
                <c:pt idx="35">
                  <c:v>45.614977999999994</c:v>
                </c:pt>
                <c:pt idx="36">
                  <c:v>45.990876</c:v>
                </c:pt>
                <c:pt idx="37">
                  <c:v>46.204154000000003</c:v>
                </c:pt>
                <c:pt idx="38">
                  <c:v>46.819017999999993</c:v>
                </c:pt>
                <c:pt idx="39">
                  <c:v>48.643895999999998</c:v>
                </c:pt>
                <c:pt idx="40">
                  <c:v>48.645626000000007</c:v>
                </c:pt>
                <c:pt idx="41">
                  <c:v>48.998418000000001</c:v>
                </c:pt>
                <c:pt idx="42">
                  <c:v>49.666466</c:v>
                </c:pt>
                <c:pt idx="43">
                  <c:v>49.681998</c:v>
                </c:pt>
                <c:pt idx="44">
                  <c:v>50.597388000000002</c:v>
                </c:pt>
                <c:pt idx="45">
                  <c:v>50.498032000000002</c:v>
                </c:pt>
                <c:pt idx="46">
                  <c:v>49.753601999999994</c:v>
                </c:pt>
                <c:pt idx="47">
                  <c:v>50.193255999999998</c:v>
                </c:pt>
                <c:pt idx="48">
                  <c:v>50.765687999999997</c:v>
                </c:pt>
                <c:pt idx="49">
                  <c:v>50.803501999999995</c:v>
                </c:pt>
                <c:pt idx="50">
                  <c:v>51.128352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5F-419C-B9C6-4BE798F70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sight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total</a:t>
            </a:r>
            <a:r>
              <a:rPr lang="en-NL" baseline="0"/>
              <a:t> points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Average_2mut!$B$1</c:f>
              <c:strCache>
                <c:ptCount val="1"/>
                <c:pt idx="0">
                  <c:v> Total points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Average_2mut!$B$2:$B$52</c:f>
              <c:numCache>
                <c:formatCode>General</c:formatCode>
                <c:ptCount val="51"/>
                <c:pt idx="0">
                  <c:v>5.2</c:v>
                </c:pt>
                <c:pt idx="1">
                  <c:v>7</c:v>
                </c:pt>
                <c:pt idx="2">
                  <c:v>4.5999999999999996</c:v>
                </c:pt>
                <c:pt idx="3">
                  <c:v>6.2</c:v>
                </c:pt>
                <c:pt idx="4">
                  <c:v>5.8</c:v>
                </c:pt>
                <c:pt idx="5">
                  <c:v>6</c:v>
                </c:pt>
                <c:pt idx="6">
                  <c:v>5.6</c:v>
                </c:pt>
                <c:pt idx="7">
                  <c:v>5.8</c:v>
                </c:pt>
                <c:pt idx="8">
                  <c:v>5</c:v>
                </c:pt>
                <c:pt idx="9">
                  <c:v>5.8</c:v>
                </c:pt>
                <c:pt idx="10">
                  <c:v>4.8</c:v>
                </c:pt>
                <c:pt idx="11">
                  <c:v>5.4</c:v>
                </c:pt>
                <c:pt idx="12">
                  <c:v>5.2</c:v>
                </c:pt>
                <c:pt idx="13">
                  <c:v>4.8</c:v>
                </c:pt>
                <c:pt idx="14">
                  <c:v>4.4000000000000004</c:v>
                </c:pt>
                <c:pt idx="15">
                  <c:v>5</c:v>
                </c:pt>
                <c:pt idx="16">
                  <c:v>5</c:v>
                </c:pt>
                <c:pt idx="17">
                  <c:v>4.8</c:v>
                </c:pt>
                <c:pt idx="18">
                  <c:v>4</c:v>
                </c:pt>
                <c:pt idx="19">
                  <c:v>5.6</c:v>
                </c:pt>
                <c:pt idx="20">
                  <c:v>4.5999999999999996</c:v>
                </c:pt>
                <c:pt idx="21">
                  <c:v>4.4000000000000004</c:v>
                </c:pt>
                <c:pt idx="22">
                  <c:v>4.4000000000000004</c:v>
                </c:pt>
                <c:pt idx="23">
                  <c:v>5.4</c:v>
                </c:pt>
                <c:pt idx="24">
                  <c:v>5.8</c:v>
                </c:pt>
                <c:pt idx="25">
                  <c:v>5</c:v>
                </c:pt>
                <c:pt idx="26">
                  <c:v>5.4</c:v>
                </c:pt>
                <c:pt idx="27">
                  <c:v>5</c:v>
                </c:pt>
                <c:pt idx="28">
                  <c:v>5.4</c:v>
                </c:pt>
                <c:pt idx="29">
                  <c:v>4</c:v>
                </c:pt>
                <c:pt idx="30">
                  <c:v>4.8</c:v>
                </c:pt>
                <c:pt idx="31">
                  <c:v>4.5999999999999996</c:v>
                </c:pt>
                <c:pt idx="32">
                  <c:v>4.2</c:v>
                </c:pt>
                <c:pt idx="33">
                  <c:v>4.4000000000000004</c:v>
                </c:pt>
                <c:pt idx="34">
                  <c:v>4.8</c:v>
                </c:pt>
                <c:pt idx="35">
                  <c:v>5</c:v>
                </c:pt>
                <c:pt idx="36">
                  <c:v>4</c:v>
                </c:pt>
                <c:pt idx="37">
                  <c:v>4.4000000000000004</c:v>
                </c:pt>
                <c:pt idx="38">
                  <c:v>5</c:v>
                </c:pt>
                <c:pt idx="39">
                  <c:v>6</c:v>
                </c:pt>
                <c:pt idx="40">
                  <c:v>5.2</c:v>
                </c:pt>
                <c:pt idx="41">
                  <c:v>5.2</c:v>
                </c:pt>
                <c:pt idx="42">
                  <c:v>4.5999999999999996</c:v>
                </c:pt>
                <c:pt idx="43">
                  <c:v>4.2</c:v>
                </c:pt>
                <c:pt idx="44">
                  <c:v>5</c:v>
                </c:pt>
                <c:pt idx="45">
                  <c:v>5</c:v>
                </c:pt>
                <c:pt idx="46">
                  <c:v>4.8</c:v>
                </c:pt>
                <c:pt idx="47">
                  <c:v>5</c:v>
                </c:pt>
                <c:pt idx="48">
                  <c:v>4.5999999999999996</c:v>
                </c:pt>
                <c:pt idx="49">
                  <c:v>5</c:v>
                </c:pt>
                <c:pt idx="50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9-4C80-B75D-8CEC889B7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total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points from boxes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Average_2mut!$C$1</c:f>
              <c:strCache>
                <c:ptCount val="1"/>
                <c:pt idx="0">
                  <c:v> Points from boxes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Average_2mut!$C$2:$C$52</c:f>
              <c:numCache>
                <c:formatCode>General</c:formatCode>
                <c:ptCount val="51"/>
                <c:pt idx="0">
                  <c:v>2.2000000000000002</c:v>
                </c:pt>
                <c:pt idx="1">
                  <c:v>1.6</c:v>
                </c:pt>
                <c:pt idx="2">
                  <c:v>1.6</c:v>
                </c:pt>
                <c:pt idx="3">
                  <c:v>2</c:v>
                </c:pt>
                <c:pt idx="4">
                  <c:v>1.6</c:v>
                </c:pt>
                <c:pt idx="5">
                  <c:v>1.2</c:v>
                </c:pt>
                <c:pt idx="6">
                  <c:v>0.8</c:v>
                </c:pt>
                <c:pt idx="7">
                  <c:v>1</c:v>
                </c:pt>
                <c:pt idx="8">
                  <c:v>0.8</c:v>
                </c:pt>
                <c:pt idx="9">
                  <c:v>1</c:v>
                </c:pt>
                <c:pt idx="10">
                  <c:v>1.8</c:v>
                </c:pt>
                <c:pt idx="11">
                  <c:v>2.4</c:v>
                </c:pt>
                <c:pt idx="12">
                  <c:v>1</c:v>
                </c:pt>
                <c:pt idx="13">
                  <c:v>1.2</c:v>
                </c:pt>
                <c:pt idx="14">
                  <c:v>1.4</c:v>
                </c:pt>
                <c:pt idx="15">
                  <c:v>1.4</c:v>
                </c:pt>
                <c:pt idx="16">
                  <c:v>2</c:v>
                </c:pt>
                <c:pt idx="17">
                  <c:v>0.6</c:v>
                </c:pt>
                <c:pt idx="18">
                  <c:v>1</c:v>
                </c:pt>
                <c:pt idx="19">
                  <c:v>1.4</c:v>
                </c:pt>
                <c:pt idx="20">
                  <c:v>1.6</c:v>
                </c:pt>
                <c:pt idx="21">
                  <c:v>1.4</c:v>
                </c:pt>
                <c:pt idx="22">
                  <c:v>2</c:v>
                </c:pt>
                <c:pt idx="23">
                  <c:v>1.2</c:v>
                </c:pt>
                <c:pt idx="24">
                  <c:v>1</c:v>
                </c:pt>
                <c:pt idx="25">
                  <c:v>1.4</c:v>
                </c:pt>
                <c:pt idx="26">
                  <c:v>0.6</c:v>
                </c:pt>
                <c:pt idx="27">
                  <c:v>1.4</c:v>
                </c:pt>
                <c:pt idx="28">
                  <c:v>1.2</c:v>
                </c:pt>
                <c:pt idx="29">
                  <c:v>0.4</c:v>
                </c:pt>
                <c:pt idx="30">
                  <c:v>0.6</c:v>
                </c:pt>
                <c:pt idx="31">
                  <c:v>1</c:v>
                </c:pt>
                <c:pt idx="32">
                  <c:v>1.2</c:v>
                </c:pt>
                <c:pt idx="33">
                  <c:v>0.2</c:v>
                </c:pt>
                <c:pt idx="34">
                  <c:v>1.2</c:v>
                </c:pt>
                <c:pt idx="35">
                  <c:v>1.4</c:v>
                </c:pt>
                <c:pt idx="36">
                  <c:v>0.4</c:v>
                </c:pt>
                <c:pt idx="37">
                  <c:v>0.8</c:v>
                </c:pt>
                <c:pt idx="38">
                  <c:v>0.2</c:v>
                </c:pt>
                <c:pt idx="39">
                  <c:v>1.8</c:v>
                </c:pt>
                <c:pt idx="40">
                  <c:v>1</c:v>
                </c:pt>
                <c:pt idx="41">
                  <c:v>1</c:v>
                </c:pt>
                <c:pt idx="42">
                  <c:v>1.6</c:v>
                </c:pt>
                <c:pt idx="43">
                  <c:v>1.2</c:v>
                </c:pt>
                <c:pt idx="44">
                  <c:v>0.8</c:v>
                </c:pt>
                <c:pt idx="45">
                  <c:v>1.4</c:v>
                </c:pt>
                <c:pt idx="46">
                  <c:v>1.2</c:v>
                </c:pt>
                <c:pt idx="47">
                  <c:v>0.8</c:v>
                </c:pt>
                <c:pt idx="48">
                  <c:v>0.4</c:v>
                </c:pt>
                <c:pt idx="49">
                  <c:v>0.8</c:v>
                </c:pt>
                <c:pt idx="50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60-44A1-A35C-97882B65D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points from boxes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p</a:t>
            </a:r>
            <a:r>
              <a:rPr lang="en-US"/>
              <a:t>oints from </a:t>
            </a:r>
            <a:r>
              <a:rPr lang="en-NL"/>
              <a:t>kills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Average_2mut!$D$1</c:f>
              <c:strCache>
                <c:ptCount val="1"/>
                <c:pt idx="0">
                  <c:v> Points from kills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Average_2mut!$D$2:$D$52</c:f>
              <c:numCache>
                <c:formatCode>General</c:formatCode>
                <c:ptCount val="51"/>
                <c:pt idx="0">
                  <c:v>3</c:v>
                </c:pt>
                <c:pt idx="1">
                  <c:v>5.4</c:v>
                </c:pt>
                <c:pt idx="2">
                  <c:v>3</c:v>
                </c:pt>
                <c:pt idx="3">
                  <c:v>4.2</c:v>
                </c:pt>
                <c:pt idx="4">
                  <c:v>4.2</c:v>
                </c:pt>
                <c:pt idx="5">
                  <c:v>4.8</c:v>
                </c:pt>
                <c:pt idx="6">
                  <c:v>4.8</c:v>
                </c:pt>
                <c:pt idx="7">
                  <c:v>4.8</c:v>
                </c:pt>
                <c:pt idx="8">
                  <c:v>4.2</c:v>
                </c:pt>
                <c:pt idx="9">
                  <c:v>4.8</c:v>
                </c:pt>
                <c:pt idx="10">
                  <c:v>3</c:v>
                </c:pt>
                <c:pt idx="11">
                  <c:v>3</c:v>
                </c:pt>
                <c:pt idx="12">
                  <c:v>4.2</c:v>
                </c:pt>
                <c:pt idx="13">
                  <c:v>3.6</c:v>
                </c:pt>
                <c:pt idx="14">
                  <c:v>3</c:v>
                </c:pt>
                <c:pt idx="15">
                  <c:v>3.6</c:v>
                </c:pt>
                <c:pt idx="16">
                  <c:v>3</c:v>
                </c:pt>
                <c:pt idx="17">
                  <c:v>4.2</c:v>
                </c:pt>
                <c:pt idx="18">
                  <c:v>3</c:v>
                </c:pt>
                <c:pt idx="19">
                  <c:v>4.2</c:v>
                </c:pt>
                <c:pt idx="20">
                  <c:v>3</c:v>
                </c:pt>
                <c:pt idx="21">
                  <c:v>3</c:v>
                </c:pt>
                <c:pt idx="22">
                  <c:v>2.4</c:v>
                </c:pt>
                <c:pt idx="23">
                  <c:v>4.2</c:v>
                </c:pt>
                <c:pt idx="24">
                  <c:v>4.8</c:v>
                </c:pt>
                <c:pt idx="25">
                  <c:v>3.6</c:v>
                </c:pt>
                <c:pt idx="26">
                  <c:v>4.8</c:v>
                </c:pt>
                <c:pt idx="27">
                  <c:v>3.6</c:v>
                </c:pt>
                <c:pt idx="28">
                  <c:v>4.2</c:v>
                </c:pt>
                <c:pt idx="29">
                  <c:v>3.6</c:v>
                </c:pt>
                <c:pt idx="30">
                  <c:v>4.2</c:v>
                </c:pt>
                <c:pt idx="31">
                  <c:v>3.6</c:v>
                </c:pt>
                <c:pt idx="32">
                  <c:v>3</c:v>
                </c:pt>
                <c:pt idx="33">
                  <c:v>4.2</c:v>
                </c:pt>
                <c:pt idx="34">
                  <c:v>3.6</c:v>
                </c:pt>
                <c:pt idx="35">
                  <c:v>3.6</c:v>
                </c:pt>
                <c:pt idx="36">
                  <c:v>3.6</c:v>
                </c:pt>
                <c:pt idx="37">
                  <c:v>3.6</c:v>
                </c:pt>
                <c:pt idx="38">
                  <c:v>4.8</c:v>
                </c:pt>
                <c:pt idx="39">
                  <c:v>4.2</c:v>
                </c:pt>
                <c:pt idx="40">
                  <c:v>4.2</c:v>
                </c:pt>
                <c:pt idx="41">
                  <c:v>4.2</c:v>
                </c:pt>
                <c:pt idx="42">
                  <c:v>3</c:v>
                </c:pt>
                <c:pt idx="43">
                  <c:v>3</c:v>
                </c:pt>
                <c:pt idx="44">
                  <c:v>4.2</c:v>
                </c:pt>
                <c:pt idx="45">
                  <c:v>3.6</c:v>
                </c:pt>
                <c:pt idx="46">
                  <c:v>3.6</c:v>
                </c:pt>
                <c:pt idx="47">
                  <c:v>4.2</c:v>
                </c:pt>
                <c:pt idx="48">
                  <c:v>4.2</c:v>
                </c:pt>
                <c:pt idx="49">
                  <c:v>4.2</c:v>
                </c:pt>
                <c:pt idx="50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FE-4377-A404-B3C03EA64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points from kills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steps</a:t>
            </a:r>
            <a:r>
              <a:rPr lang="en-NL" baseline="0"/>
              <a:t>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Average_2mut!$E$1</c:f>
              <c:strCache>
                <c:ptCount val="1"/>
                <c:pt idx="0">
                  <c:v> Steps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Average_2mut!$E$2:$E$52</c:f>
              <c:numCache>
                <c:formatCode>General</c:formatCode>
                <c:ptCount val="51"/>
                <c:pt idx="0">
                  <c:v>22</c:v>
                </c:pt>
                <c:pt idx="1">
                  <c:v>22.2</c:v>
                </c:pt>
                <c:pt idx="2">
                  <c:v>22.2</c:v>
                </c:pt>
                <c:pt idx="3">
                  <c:v>22.6</c:v>
                </c:pt>
                <c:pt idx="4">
                  <c:v>22.6</c:v>
                </c:pt>
                <c:pt idx="5">
                  <c:v>22.4</c:v>
                </c:pt>
                <c:pt idx="6">
                  <c:v>22.2</c:v>
                </c:pt>
                <c:pt idx="7">
                  <c:v>22.2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</c:v>
                </c:pt>
                <c:pt idx="13">
                  <c:v>22.8</c:v>
                </c:pt>
                <c:pt idx="14">
                  <c:v>22.8</c:v>
                </c:pt>
                <c:pt idx="15">
                  <c:v>22.8</c:v>
                </c:pt>
                <c:pt idx="16">
                  <c:v>23.2</c:v>
                </c:pt>
                <c:pt idx="17">
                  <c:v>22.8</c:v>
                </c:pt>
                <c:pt idx="18">
                  <c:v>23</c:v>
                </c:pt>
                <c:pt idx="19">
                  <c:v>23</c:v>
                </c:pt>
                <c:pt idx="20">
                  <c:v>22.8</c:v>
                </c:pt>
                <c:pt idx="21">
                  <c:v>23</c:v>
                </c:pt>
                <c:pt idx="22">
                  <c:v>23.6</c:v>
                </c:pt>
                <c:pt idx="23">
                  <c:v>23.4</c:v>
                </c:pt>
                <c:pt idx="24">
                  <c:v>23.4</c:v>
                </c:pt>
                <c:pt idx="25">
                  <c:v>23</c:v>
                </c:pt>
                <c:pt idx="26">
                  <c:v>23</c:v>
                </c:pt>
                <c:pt idx="27">
                  <c:v>23.8</c:v>
                </c:pt>
                <c:pt idx="28">
                  <c:v>23.8</c:v>
                </c:pt>
                <c:pt idx="29">
                  <c:v>24.2</c:v>
                </c:pt>
                <c:pt idx="30">
                  <c:v>24.4</c:v>
                </c:pt>
                <c:pt idx="31">
                  <c:v>25</c:v>
                </c:pt>
                <c:pt idx="32">
                  <c:v>24.2</c:v>
                </c:pt>
                <c:pt idx="33">
                  <c:v>23.8</c:v>
                </c:pt>
                <c:pt idx="34">
                  <c:v>23.8</c:v>
                </c:pt>
                <c:pt idx="35">
                  <c:v>24.4</c:v>
                </c:pt>
                <c:pt idx="36">
                  <c:v>23.6</c:v>
                </c:pt>
                <c:pt idx="37">
                  <c:v>23.8</c:v>
                </c:pt>
                <c:pt idx="38">
                  <c:v>24.4</c:v>
                </c:pt>
                <c:pt idx="39">
                  <c:v>25.6</c:v>
                </c:pt>
                <c:pt idx="40">
                  <c:v>24.8</c:v>
                </c:pt>
                <c:pt idx="41">
                  <c:v>25.8</c:v>
                </c:pt>
                <c:pt idx="42">
                  <c:v>25.4</c:v>
                </c:pt>
                <c:pt idx="43">
                  <c:v>26</c:v>
                </c:pt>
                <c:pt idx="44">
                  <c:v>26</c:v>
                </c:pt>
                <c:pt idx="45">
                  <c:v>26.8</c:v>
                </c:pt>
                <c:pt idx="46">
                  <c:v>26.4</c:v>
                </c:pt>
                <c:pt idx="47">
                  <c:v>26.4</c:v>
                </c:pt>
                <c:pt idx="48">
                  <c:v>25.8</c:v>
                </c:pt>
                <c:pt idx="49">
                  <c:v>25.8</c:v>
                </c:pt>
                <c:pt idx="50">
                  <c:v>25.6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A-4CB7-B6FE-D5D5C74A2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ray radius </a:t>
            </a:r>
            <a:r>
              <a:rPr lang="en-NL" baseline="0"/>
              <a:t>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Average_2mut!$F$1</c:f>
              <c:strCache>
                <c:ptCount val="1"/>
                <c:pt idx="0">
                  <c:v> Ray radius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Average_2mut!$F$2:$F$52</c:f>
              <c:numCache>
                <c:formatCode>General</c:formatCode>
                <c:ptCount val="51"/>
                <c:pt idx="0">
                  <c:v>16</c:v>
                </c:pt>
                <c:pt idx="1">
                  <c:v>15.6</c:v>
                </c:pt>
                <c:pt idx="2">
                  <c:v>15.6</c:v>
                </c:pt>
                <c:pt idx="3">
                  <c:v>15.6</c:v>
                </c:pt>
                <c:pt idx="4">
                  <c:v>15.6</c:v>
                </c:pt>
                <c:pt idx="5">
                  <c:v>15.6</c:v>
                </c:pt>
                <c:pt idx="6">
                  <c:v>15.6</c:v>
                </c:pt>
                <c:pt idx="7">
                  <c:v>15.6</c:v>
                </c:pt>
                <c:pt idx="8">
                  <c:v>15.6</c:v>
                </c:pt>
                <c:pt idx="9">
                  <c:v>15.6</c:v>
                </c:pt>
                <c:pt idx="10">
                  <c:v>15.6</c:v>
                </c:pt>
                <c:pt idx="11">
                  <c:v>15.6</c:v>
                </c:pt>
                <c:pt idx="12">
                  <c:v>15.4</c:v>
                </c:pt>
                <c:pt idx="13">
                  <c:v>15.6</c:v>
                </c:pt>
                <c:pt idx="14">
                  <c:v>15.2</c:v>
                </c:pt>
                <c:pt idx="15">
                  <c:v>15.4</c:v>
                </c:pt>
                <c:pt idx="16">
                  <c:v>15.2</c:v>
                </c:pt>
                <c:pt idx="17">
                  <c:v>15</c:v>
                </c:pt>
                <c:pt idx="18">
                  <c:v>15.4</c:v>
                </c:pt>
                <c:pt idx="19">
                  <c:v>15.6</c:v>
                </c:pt>
                <c:pt idx="20">
                  <c:v>15.2</c:v>
                </c:pt>
                <c:pt idx="21">
                  <c:v>15</c:v>
                </c:pt>
                <c:pt idx="22">
                  <c:v>15.4</c:v>
                </c:pt>
                <c:pt idx="23">
                  <c:v>15.4</c:v>
                </c:pt>
                <c:pt idx="24">
                  <c:v>15.2</c:v>
                </c:pt>
                <c:pt idx="25">
                  <c:v>15.4</c:v>
                </c:pt>
                <c:pt idx="26">
                  <c:v>15.2</c:v>
                </c:pt>
                <c:pt idx="27">
                  <c:v>15.8</c:v>
                </c:pt>
                <c:pt idx="28">
                  <c:v>16</c:v>
                </c:pt>
                <c:pt idx="29">
                  <c:v>15.8</c:v>
                </c:pt>
                <c:pt idx="30">
                  <c:v>15.6</c:v>
                </c:pt>
                <c:pt idx="31">
                  <c:v>15.8</c:v>
                </c:pt>
                <c:pt idx="32">
                  <c:v>15.8</c:v>
                </c:pt>
                <c:pt idx="33">
                  <c:v>15.8</c:v>
                </c:pt>
                <c:pt idx="34">
                  <c:v>15.8</c:v>
                </c:pt>
                <c:pt idx="35">
                  <c:v>16</c:v>
                </c:pt>
                <c:pt idx="36">
                  <c:v>15.4</c:v>
                </c:pt>
                <c:pt idx="37">
                  <c:v>15.6</c:v>
                </c:pt>
                <c:pt idx="38">
                  <c:v>15.6</c:v>
                </c:pt>
                <c:pt idx="39">
                  <c:v>15.6</c:v>
                </c:pt>
                <c:pt idx="40">
                  <c:v>16</c:v>
                </c:pt>
                <c:pt idx="41">
                  <c:v>15.4</c:v>
                </c:pt>
                <c:pt idx="42">
                  <c:v>15.8</c:v>
                </c:pt>
                <c:pt idx="43">
                  <c:v>16.2</c:v>
                </c:pt>
                <c:pt idx="44">
                  <c:v>16.2</c:v>
                </c:pt>
                <c:pt idx="45">
                  <c:v>16.2</c:v>
                </c:pt>
                <c:pt idx="46">
                  <c:v>16.2</c:v>
                </c:pt>
                <c:pt idx="47">
                  <c:v>16</c:v>
                </c:pt>
                <c:pt idx="48">
                  <c:v>16.2</c:v>
                </c:pt>
                <c:pt idx="49">
                  <c:v>16</c:v>
                </c:pt>
                <c:pt idx="50">
                  <c:v>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4-4CE2-8FEA-5783AD4D6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ray radius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enemy</a:t>
            </a:r>
            <a:r>
              <a:rPr lang="en-NL" baseline="0"/>
              <a:t> weight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Average_2mut!$J$1</c:f>
              <c:strCache>
                <c:ptCount val="1"/>
                <c:pt idx="0">
                  <c:v> Enemy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Average_2mut!$J$2:$J$52</c:f>
              <c:numCache>
                <c:formatCode>General</c:formatCode>
                <c:ptCount val="51"/>
                <c:pt idx="0">
                  <c:v>0</c:v>
                </c:pt>
                <c:pt idx="1">
                  <c:v>0.21087140400000001</c:v>
                </c:pt>
                <c:pt idx="2">
                  <c:v>-0.24514683799999998</c:v>
                </c:pt>
                <c:pt idx="3">
                  <c:v>0.6588298840000002</c:v>
                </c:pt>
                <c:pt idx="4">
                  <c:v>0.5740045840000001</c:v>
                </c:pt>
                <c:pt idx="5">
                  <c:v>0.18037440399999999</c:v>
                </c:pt>
                <c:pt idx="6">
                  <c:v>9.5549084000000034E-2</c:v>
                </c:pt>
                <c:pt idx="7">
                  <c:v>1.253337342</c:v>
                </c:pt>
                <c:pt idx="8">
                  <c:v>1.1019700799999999</c:v>
                </c:pt>
                <c:pt idx="9">
                  <c:v>0.66242436000000005</c:v>
                </c:pt>
                <c:pt idx="10">
                  <c:v>1.38537518</c:v>
                </c:pt>
                <c:pt idx="11">
                  <c:v>1.9610922200000001</c:v>
                </c:pt>
                <c:pt idx="12">
                  <c:v>2.5279478400000004</c:v>
                </c:pt>
                <c:pt idx="13">
                  <c:v>3.6233480600000001</c:v>
                </c:pt>
                <c:pt idx="14">
                  <c:v>3.9351348399999999</c:v>
                </c:pt>
                <c:pt idx="15">
                  <c:v>4.2910272599999999</c:v>
                </c:pt>
                <c:pt idx="16">
                  <c:v>4.7288663999999994</c:v>
                </c:pt>
                <c:pt idx="17">
                  <c:v>4.0518514400000001</c:v>
                </c:pt>
                <c:pt idx="18">
                  <c:v>4.0308894400000002</c:v>
                </c:pt>
                <c:pt idx="19">
                  <c:v>5.1203244400000001</c:v>
                </c:pt>
                <c:pt idx="20">
                  <c:v>5.2328878000000003</c:v>
                </c:pt>
                <c:pt idx="21">
                  <c:v>5.0089084000000001</c:v>
                </c:pt>
                <c:pt idx="22">
                  <c:v>6.1622847999999992</c:v>
                </c:pt>
                <c:pt idx="23">
                  <c:v>6.28813216</c:v>
                </c:pt>
                <c:pt idx="24">
                  <c:v>7.2576853999999997</c:v>
                </c:pt>
                <c:pt idx="25">
                  <c:v>7.6150397999999999</c:v>
                </c:pt>
                <c:pt idx="26">
                  <c:v>9.0222286</c:v>
                </c:pt>
                <c:pt idx="27">
                  <c:v>8.7134222000000001</c:v>
                </c:pt>
                <c:pt idx="28">
                  <c:v>9.2166327999999993</c:v>
                </c:pt>
                <c:pt idx="29">
                  <c:v>10.396878599999999</c:v>
                </c:pt>
                <c:pt idx="30">
                  <c:v>11.527037200000001</c:v>
                </c:pt>
                <c:pt idx="31">
                  <c:v>12.2694422</c:v>
                </c:pt>
                <c:pt idx="32">
                  <c:v>11.746802600000001</c:v>
                </c:pt>
                <c:pt idx="33">
                  <c:v>11.425261999999998</c:v>
                </c:pt>
                <c:pt idx="34">
                  <c:v>12.5288336</c:v>
                </c:pt>
                <c:pt idx="35">
                  <c:v>13.6126094</c:v>
                </c:pt>
                <c:pt idx="36">
                  <c:v>13.574166600000002</c:v>
                </c:pt>
                <c:pt idx="37">
                  <c:v>13.788024999999999</c:v>
                </c:pt>
                <c:pt idx="38">
                  <c:v>13.882969400000002</c:v>
                </c:pt>
                <c:pt idx="39">
                  <c:v>14.770966000000001</c:v>
                </c:pt>
                <c:pt idx="40">
                  <c:v>14.833354</c:v>
                </c:pt>
                <c:pt idx="41">
                  <c:v>16.065388000000002</c:v>
                </c:pt>
                <c:pt idx="42">
                  <c:v>15.859041999999999</c:v>
                </c:pt>
                <c:pt idx="43">
                  <c:v>16.860284</c:v>
                </c:pt>
                <c:pt idx="44">
                  <c:v>17.324128000000002</c:v>
                </c:pt>
                <c:pt idx="45">
                  <c:v>18.894418000000002</c:v>
                </c:pt>
                <c:pt idx="46">
                  <c:v>18.776425999999997</c:v>
                </c:pt>
                <c:pt idx="47">
                  <c:v>19.499005999999998</c:v>
                </c:pt>
                <c:pt idx="48">
                  <c:v>19.190201999999999</c:v>
                </c:pt>
                <c:pt idx="49">
                  <c:v>19.53745</c:v>
                </c:pt>
                <c:pt idx="50">
                  <c:v>19.190201999999999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95-42B8-8818-38024EA02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enemy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enemy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Average_2mut!$K$1</c:f>
              <c:strCache>
                <c:ptCount val="1"/>
                <c:pt idx="0">
                  <c:v> Enemy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Average_2mut!$K$2:$K$52</c:f>
              <c:numCache>
                <c:formatCode>General</c:formatCode>
                <c:ptCount val="51"/>
                <c:pt idx="0">
                  <c:v>0</c:v>
                </c:pt>
                <c:pt idx="1">
                  <c:v>0.64019479999999995</c:v>
                </c:pt>
                <c:pt idx="2">
                  <c:v>1.568589</c:v>
                </c:pt>
                <c:pt idx="3">
                  <c:v>1.7810140000000001</c:v>
                </c:pt>
                <c:pt idx="4">
                  <c:v>2.3514234000000003</c:v>
                </c:pt>
                <c:pt idx="5">
                  <c:v>3.07967046</c:v>
                </c:pt>
                <c:pt idx="6">
                  <c:v>3.6500798600000004</c:v>
                </c:pt>
                <c:pt idx="7">
                  <c:v>3.7169448000000003</c:v>
                </c:pt>
                <c:pt idx="8">
                  <c:v>4.0749295999999999</c:v>
                </c:pt>
                <c:pt idx="9">
                  <c:v>4.7908990000000005</c:v>
                </c:pt>
                <c:pt idx="10">
                  <c:v>5.0033237999999995</c:v>
                </c:pt>
                <c:pt idx="11">
                  <c:v>5.4281734000000004</c:v>
                </c:pt>
                <c:pt idx="12">
                  <c:v>5.8530227999999997</c:v>
                </c:pt>
                <c:pt idx="13">
                  <c:v>6.2778722</c:v>
                </c:pt>
                <c:pt idx="14">
                  <c:v>6.0049982000000002</c:v>
                </c:pt>
                <c:pt idx="15">
                  <c:v>6.7027225999999986</c:v>
                </c:pt>
                <c:pt idx="16">
                  <c:v>7.0002578</c:v>
                </c:pt>
                <c:pt idx="17">
                  <c:v>7.3582437999999994</c:v>
                </c:pt>
                <c:pt idx="18">
                  <c:v>7.7641806000000004</c:v>
                </c:pt>
                <c:pt idx="19">
                  <c:v>7.8269331999999991</c:v>
                </c:pt>
                <c:pt idx="20">
                  <c:v>8.9718636000000007</c:v>
                </c:pt>
                <c:pt idx="21">
                  <c:v>8.5592914000000011</c:v>
                </c:pt>
                <c:pt idx="22">
                  <c:v>8.9718636000000007</c:v>
                </c:pt>
                <c:pt idx="23">
                  <c:v>9.6423487999999988</c:v>
                </c:pt>
                <c:pt idx="24">
                  <c:v>9.5545493999999991</c:v>
                </c:pt>
                <c:pt idx="25">
                  <c:v>9.7571653999999999</c:v>
                </c:pt>
                <c:pt idx="26">
                  <c:v>10.182017399999998</c:v>
                </c:pt>
                <c:pt idx="27">
                  <c:v>9.8199216000000007</c:v>
                </c:pt>
                <c:pt idx="28">
                  <c:v>9.8280881999999998</c:v>
                </c:pt>
                <c:pt idx="29">
                  <c:v>10.602754999999998</c:v>
                </c:pt>
                <c:pt idx="30">
                  <c:v>10.348022199999999</c:v>
                </c:pt>
                <c:pt idx="31">
                  <c:v>10.348022199999999</c:v>
                </c:pt>
                <c:pt idx="32">
                  <c:v>10.3918634</c:v>
                </c:pt>
                <c:pt idx="33">
                  <c:v>10.343909399999998</c:v>
                </c:pt>
                <c:pt idx="34">
                  <c:v>9.9859241999999995</c:v>
                </c:pt>
                <c:pt idx="35">
                  <c:v>10.033878199999998</c:v>
                </c:pt>
                <c:pt idx="36">
                  <c:v>9.9859241999999995</c:v>
                </c:pt>
                <c:pt idx="37">
                  <c:v>9.9859241999999995</c:v>
                </c:pt>
                <c:pt idx="38">
                  <c:v>9.9859241999999995</c:v>
                </c:pt>
                <c:pt idx="39">
                  <c:v>10.3439102</c:v>
                </c:pt>
                <c:pt idx="40">
                  <c:v>10.7654572</c:v>
                </c:pt>
                <c:pt idx="41">
                  <c:v>10.475767199999998</c:v>
                </c:pt>
                <c:pt idx="42">
                  <c:v>10.196707200000001</c:v>
                </c:pt>
                <c:pt idx="43">
                  <c:v>9.6701398000000012</c:v>
                </c:pt>
                <c:pt idx="44">
                  <c:v>9.3707947999999988</c:v>
                </c:pt>
                <c:pt idx="45">
                  <c:v>11.120879799999999</c:v>
                </c:pt>
                <c:pt idx="46">
                  <c:v>10.498405000000002</c:v>
                </c:pt>
                <c:pt idx="47">
                  <c:v>10.498405000000002</c:v>
                </c:pt>
                <c:pt idx="48">
                  <c:v>10.294146599999999</c:v>
                </c:pt>
                <c:pt idx="49">
                  <c:v>10.704196999999999</c:v>
                </c:pt>
                <c:pt idx="50">
                  <c:v>10.814080999999998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C-43C9-8ACC-1CC00B43D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enemy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bullet weight </a:t>
            </a:r>
            <a:r>
              <a:rPr lang="en-NL" baseline="0"/>
              <a:t>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Average_2mut!$L$1</c:f>
              <c:strCache>
                <c:ptCount val="1"/>
                <c:pt idx="0">
                  <c:v> Bullet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Average_2mut!$L$2:$L$52</c:f>
              <c:numCache>
                <c:formatCode>General</c:formatCode>
                <c:ptCount val="51"/>
                <c:pt idx="0">
                  <c:v>0</c:v>
                </c:pt>
                <c:pt idx="1">
                  <c:v>0.24255568</c:v>
                </c:pt>
                <c:pt idx="2">
                  <c:v>0.24255568</c:v>
                </c:pt>
                <c:pt idx="3">
                  <c:v>0.12087638000000001</c:v>
                </c:pt>
                <c:pt idx="4">
                  <c:v>-0.12790105999999998</c:v>
                </c:pt>
                <c:pt idx="5">
                  <c:v>-0.12790105999999998</c:v>
                </c:pt>
                <c:pt idx="6">
                  <c:v>-0.12790105999999998</c:v>
                </c:pt>
                <c:pt idx="7">
                  <c:v>-0.12790105999999998</c:v>
                </c:pt>
                <c:pt idx="8">
                  <c:v>0.28921650000000004</c:v>
                </c:pt>
                <c:pt idx="9">
                  <c:v>-0.37667842000000001</c:v>
                </c:pt>
                <c:pt idx="10">
                  <c:v>-0.41147811999999995</c:v>
                </c:pt>
                <c:pt idx="11">
                  <c:v>-0.32459872000000006</c:v>
                </c:pt>
                <c:pt idx="12">
                  <c:v>-0.20291951999999996</c:v>
                </c:pt>
                <c:pt idx="13">
                  <c:v>0.23500397999999997</c:v>
                </c:pt>
                <c:pt idx="14">
                  <c:v>0.32188348</c:v>
                </c:pt>
                <c:pt idx="15">
                  <c:v>0.30728798000000002</c:v>
                </c:pt>
                <c:pt idx="16">
                  <c:v>0.39650904000000003</c:v>
                </c:pt>
                <c:pt idx="17">
                  <c:v>0.61312926599999995</c:v>
                </c:pt>
                <c:pt idx="18">
                  <c:v>0.35625964000000004</c:v>
                </c:pt>
                <c:pt idx="19">
                  <c:v>-0.10164095999999996</c:v>
                </c:pt>
                <c:pt idx="20">
                  <c:v>0.45354211999999999</c:v>
                </c:pt>
                <c:pt idx="21">
                  <c:v>0.64268826000000001</c:v>
                </c:pt>
                <c:pt idx="22">
                  <c:v>0.67016228000000011</c:v>
                </c:pt>
                <c:pt idx="23">
                  <c:v>0.98316236000000001</c:v>
                </c:pt>
                <c:pt idx="24">
                  <c:v>0.61812463999999989</c:v>
                </c:pt>
                <c:pt idx="25">
                  <c:v>0.12023823999999994</c:v>
                </c:pt>
                <c:pt idx="26">
                  <c:v>0.45047618</c:v>
                </c:pt>
                <c:pt idx="27">
                  <c:v>1.1606163600000001</c:v>
                </c:pt>
                <c:pt idx="28">
                  <c:v>1.2343536800000001</c:v>
                </c:pt>
                <c:pt idx="29">
                  <c:v>1.1534575200000001</c:v>
                </c:pt>
                <c:pt idx="30">
                  <c:v>1.1534573800000001</c:v>
                </c:pt>
                <c:pt idx="31">
                  <c:v>1.3724191800000001</c:v>
                </c:pt>
                <c:pt idx="32">
                  <c:v>0.83374956</c:v>
                </c:pt>
                <c:pt idx="33">
                  <c:v>1.77437672</c:v>
                </c:pt>
                <c:pt idx="34">
                  <c:v>1.9981556400000002</c:v>
                </c:pt>
                <c:pt idx="35">
                  <c:v>2.0241694799999999</c:v>
                </c:pt>
                <c:pt idx="36">
                  <c:v>2.6193384399999999</c:v>
                </c:pt>
                <c:pt idx="37">
                  <c:v>2.5618820199999996</c:v>
                </c:pt>
                <c:pt idx="38">
                  <c:v>3.1269036000000003</c:v>
                </c:pt>
                <c:pt idx="39">
                  <c:v>3.8778269999999999</c:v>
                </c:pt>
                <c:pt idx="40">
                  <c:v>3.9981960000000001</c:v>
                </c:pt>
                <c:pt idx="41">
                  <c:v>3.9081958000000001</c:v>
                </c:pt>
                <c:pt idx="42">
                  <c:v>2.9036505200000002</c:v>
                </c:pt>
                <c:pt idx="43">
                  <c:v>3.0782530800000001</c:v>
                </c:pt>
                <c:pt idx="44">
                  <c:v>2.9026480800000001</c:v>
                </c:pt>
                <c:pt idx="45">
                  <c:v>2.0642579999999997</c:v>
                </c:pt>
                <c:pt idx="46">
                  <c:v>2.7022786999999999</c:v>
                </c:pt>
                <c:pt idx="47">
                  <c:v>2.4535013000000001</c:v>
                </c:pt>
                <c:pt idx="48">
                  <c:v>3.1934576399999997</c:v>
                </c:pt>
                <c:pt idx="49">
                  <c:v>2.7087133999999997</c:v>
                </c:pt>
                <c:pt idx="50">
                  <c:v>2.7799818000000003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A3-4BE4-B0F8-EC734306B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bullet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bullet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Average_2mut!$M$1</c:f>
              <c:strCache>
                <c:ptCount val="1"/>
                <c:pt idx="0">
                  <c:v> Bullet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Average_2mut!$M$2:$M$52</c:f>
              <c:numCache>
                <c:formatCode>General</c:formatCode>
                <c:ptCount val="51"/>
                <c:pt idx="0">
                  <c:v>-6.4793829999999997E-2</c:v>
                </c:pt>
                <c:pt idx="1">
                  <c:v>-0.42450836600000008</c:v>
                </c:pt>
                <c:pt idx="2">
                  <c:v>-0.59995502599999995</c:v>
                </c:pt>
                <c:pt idx="3">
                  <c:v>-0.77540162600000007</c:v>
                </c:pt>
                <c:pt idx="4">
                  <c:v>-0.95084822600000007</c:v>
                </c:pt>
                <c:pt idx="5">
                  <c:v>-1.1262948260000001</c:v>
                </c:pt>
                <c:pt idx="6">
                  <c:v>-1.5145959659999999</c:v>
                </c:pt>
                <c:pt idx="7">
                  <c:v>-1.8654894259999999</c:v>
                </c:pt>
                <c:pt idx="8">
                  <c:v>-1.8654894259999999</c:v>
                </c:pt>
                <c:pt idx="9">
                  <c:v>-2.0783438599999999</c:v>
                </c:pt>
                <c:pt idx="10">
                  <c:v>-2.2537904600000003</c:v>
                </c:pt>
                <c:pt idx="11">
                  <c:v>-2.6046838000000001</c:v>
                </c:pt>
                <c:pt idx="12">
                  <c:v>-2.7553910400000001</c:v>
                </c:pt>
                <c:pt idx="13">
                  <c:v>-3.3064703999999998</c:v>
                </c:pt>
                <c:pt idx="14">
                  <c:v>-3.0721252399999996</c:v>
                </c:pt>
                <c:pt idx="15">
                  <c:v>-3.6284371999999996</c:v>
                </c:pt>
                <c:pt idx="16">
                  <c:v>-3.7697243999999999</c:v>
                </c:pt>
                <c:pt idx="17">
                  <c:v>-3.5695388000000001</c:v>
                </c:pt>
                <c:pt idx="18">
                  <c:v>-3.7697246</c:v>
                </c:pt>
                <c:pt idx="19">
                  <c:v>-4.3334719999999995</c:v>
                </c:pt>
                <c:pt idx="20">
                  <c:v>-4.4841796</c:v>
                </c:pt>
                <c:pt idx="21">
                  <c:v>-4.3087327999999996</c:v>
                </c:pt>
                <c:pt idx="22">
                  <c:v>-4.6843653999999999</c:v>
                </c:pt>
                <c:pt idx="23">
                  <c:v>-5.252033</c:v>
                </c:pt>
                <c:pt idx="24">
                  <c:v>-5.2191868000000001</c:v>
                </c:pt>
                <c:pt idx="25">
                  <c:v>-5.402740800000001</c:v>
                </c:pt>
                <c:pt idx="26">
                  <c:v>-5.7663024000000007</c:v>
                </c:pt>
                <c:pt idx="27">
                  <c:v>-6.1250793999999997</c:v>
                </c:pt>
                <c:pt idx="28">
                  <c:v>-6.3421208000000009</c:v>
                </c:pt>
                <c:pt idx="29">
                  <c:v>-6.5175673999999999</c:v>
                </c:pt>
                <c:pt idx="30">
                  <c:v>-6.141935000000001</c:v>
                </c:pt>
                <c:pt idx="31">
                  <c:v>-6.3421208000000009</c:v>
                </c:pt>
                <c:pt idx="32">
                  <c:v>-5.9417491999999994</c:v>
                </c:pt>
                <c:pt idx="33">
                  <c:v>-6.5260487999999999</c:v>
                </c:pt>
                <c:pt idx="34">
                  <c:v>-6.4316510000000005</c:v>
                </c:pt>
                <c:pt idx="35">
                  <c:v>-6.8421660000000006</c:v>
                </c:pt>
                <c:pt idx="36">
                  <c:v>-6.6018460000000001</c:v>
                </c:pt>
                <c:pt idx="37">
                  <c:v>-7.4518018000000001</c:v>
                </c:pt>
                <c:pt idx="38">
                  <c:v>-6.9732906000000003</c:v>
                </c:pt>
                <c:pt idx="39">
                  <c:v>-7.1973523999999998</c:v>
                </c:pt>
                <c:pt idx="40">
                  <c:v>-7.1181482000000003</c:v>
                </c:pt>
                <c:pt idx="41">
                  <c:v>-6.9524708000000004</c:v>
                </c:pt>
                <c:pt idx="42">
                  <c:v>-7.3033641999999999</c:v>
                </c:pt>
                <c:pt idx="43">
                  <c:v>-7.4993622000000002</c:v>
                </c:pt>
                <c:pt idx="44">
                  <c:v>-7.4788104000000004</c:v>
                </c:pt>
                <c:pt idx="45">
                  <c:v>-7.6525949999999998</c:v>
                </c:pt>
                <c:pt idx="46">
                  <c:v>-8.0741174000000004</c:v>
                </c:pt>
                <c:pt idx="47">
                  <c:v>-8.2605699999999995</c:v>
                </c:pt>
                <c:pt idx="48">
                  <c:v>-8.3526252000000003</c:v>
                </c:pt>
                <c:pt idx="49">
                  <c:v>-8.7631409999999992</c:v>
                </c:pt>
                <c:pt idx="50">
                  <c:v>-8.4180963999999996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B-4BAD-8351-C2D3A98C8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bullet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box weight </a:t>
            </a:r>
            <a:r>
              <a:rPr lang="en-NL" baseline="0"/>
              <a:t>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Average_2mut!$N$1</c:f>
              <c:strCache>
                <c:ptCount val="1"/>
                <c:pt idx="0">
                  <c:v> Box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Average_2mut!$N$2:$N$52</c:f>
              <c:numCache>
                <c:formatCode>General</c:formatCode>
                <c:ptCount val="51"/>
                <c:pt idx="0">
                  <c:v>1.1133789999999999</c:v>
                </c:pt>
                <c:pt idx="1">
                  <c:v>0.75372541999999998</c:v>
                </c:pt>
                <c:pt idx="2">
                  <c:v>1.1134808399999998</c:v>
                </c:pt>
                <c:pt idx="3">
                  <c:v>0.90064549999999988</c:v>
                </c:pt>
                <c:pt idx="4">
                  <c:v>0.79708909999999999</c:v>
                </c:pt>
                <c:pt idx="5">
                  <c:v>0.26381380000000004</c:v>
                </c:pt>
                <c:pt idx="6">
                  <c:v>0.45388949999999995</c:v>
                </c:pt>
                <c:pt idx="7">
                  <c:v>-0.43509308200000002</c:v>
                </c:pt>
                <c:pt idx="8">
                  <c:v>-0.32581425999999991</c:v>
                </c:pt>
                <c:pt idx="9">
                  <c:v>0.3071778</c:v>
                </c:pt>
                <c:pt idx="10">
                  <c:v>-8.2674000000000095E-2</c:v>
                </c:pt>
                <c:pt idx="11">
                  <c:v>-1.0393941999999998</c:v>
                </c:pt>
                <c:pt idx="12">
                  <c:v>-1.8367273019999999</c:v>
                </c:pt>
                <c:pt idx="13">
                  <c:v>-2.3783517200000004</c:v>
                </c:pt>
                <c:pt idx="14">
                  <c:v>-3.0586089600000004</c:v>
                </c:pt>
                <c:pt idx="15">
                  <c:v>-3.5510509800000003</c:v>
                </c:pt>
                <c:pt idx="16">
                  <c:v>-3.8316429600000008</c:v>
                </c:pt>
                <c:pt idx="17">
                  <c:v>-3.9383446000000006</c:v>
                </c:pt>
                <c:pt idx="18">
                  <c:v>-3.0579135800000001</c:v>
                </c:pt>
                <c:pt idx="19">
                  <c:v>-3.8376174000000001</c:v>
                </c:pt>
                <c:pt idx="20">
                  <c:v>-5.123513</c:v>
                </c:pt>
                <c:pt idx="21">
                  <c:v>-4.9355916000000004</c:v>
                </c:pt>
                <c:pt idx="22">
                  <c:v>-4.4191510199999993</c:v>
                </c:pt>
                <c:pt idx="23">
                  <c:v>-4.6997236000000004</c:v>
                </c:pt>
                <c:pt idx="24">
                  <c:v>-5.8836198799999995</c:v>
                </c:pt>
                <c:pt idx="25">
                  <c:v>-5.7833519999999998</c:v>
                </c:pt>
                <c:pt idx="26">
                  <c:v>-7.2887511999999983</c:v>
                </c:pt>
                <c:pt idx="27">
                  <c:v>-6.1479597800000008</c:v>
                </c:pt>
                <c:pt idx="28">
                  <c:v>-6.9177070000000001</c:v>
                </c:pt>
                <c:pt idx="29">
                  <c:v>-7.3558254000000005</c:v>
                </c:pt>
                <c:pt idx="30">
                  <c:v>-7.6024721999999993</c:v>
                </c:pt>
                <c:pt idx="31">
                  <c:v>-7.1205855200000006</c:v>
                </c:pt>
                <c:pt idx="32">
                  <c:v>-7.7546301199999998</c:v>
                </c:pt>
                <c:pt idx="33">
                  <c:v>-7.4043024000000006</c:v>
                </c:pt>
                <c:pt idx="34">
                  <c:v>-7.6451409999999997</c:v>
                </c:pt>
                <c:pt idx="35">
                  <c:v>-7.5135813999999996</c:v>
                </c:pt>
                <c:pt idx="36">
                  <c:v>-8.3236965999999999</c:v>
                </c:pt>
                <c:pt idx="37">
                  <c:v>-7.9520352000000001</c:v>
                </c:pt>
                <c:pt idx="38">
                  <c:v>-8.0856165999999998</c:v>
                </c:pt>
                <c:pt idx="39">
                  <c:v>-7.9329054000000001</c:v>
                </c:pt>
                <c:pt idx="40">
                  <c:v>-7.9387832000000005</c:v>
                </c:pt>
                <c:pt idx="41">
                  <c:v>-8.6944610000000004</c:v>
                </c:pt>
                <c:pt idx="42">
                  <c:v>-9.5041475999999996</c:v>
                </c:pt>
                <c:pt idx="43">
                  <c:v>-8.6758424999999999</c:v>
                </c:pt>
                <c:pt idx="44">
                  <c:v>-9.8939993999999984</c:v>
                </c:pt>
                <c:pt idx="45">
                  <c:v>-9.658423599999999</c:v>
                </c:pt>
                <c:pt idx="46">
                  <c:v>-8.8477473999999994</c:v>
                </c:pt>
                <c:pt idx="47">
                  <c:v>-9.318395820000001</c:v>
                </c:pt>
                <c:pt idx="48">
                  <c:v>-9.6982915999999992</c:v>
                </c:pt>
                <c:pt idx="49">
                  <c:v>-9.2774674199999989</c:v>
                </c:pt>
                <c:pt idx="50">
                  <c:v>-9.6295353600000002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EA-4EE1-996E-E750806AD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box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box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Average_2mut!$O$1</c:f>
              <c:strCache>
                <c:ptCount val="1"/>
                <c:pt idx="0">
                  <c:v> Box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Average_2mut!$O$2:$O$52</c:f>
              <c:numCache>
                <c:formatCode>General</c:formatCode>
                <c:ptCount val="51"/>
                <c:pt idx="0">
                  <c:v>0</c:v>
                </c:pt>
                <c:pt idx="1">
                  <c:v>0.5728877</c:v>
                </c:pt>
                <c:pt idx="2">
                  <c:v>-0.32617418599999998</c:v>
                </c:pt>
                <c:pt idx="3">
                  <c:v>-0.45918656000000002</c:v>
                </c:pt>
                <c:pt idx="4">
                  <c:v>-0.80156439999999995</c:v>
                </c:pt>
                <c:pt idx="5">
                  <c:v>-1.2007215800000002</c:v>
                </c:pt>
                <c:pt idx="6">
                  <c:v>-1.9188081799999999</c:v>
                </c:pt>
                <c:pt idx="7">
                  <c:v>-2.0322473800000003</c:v>
                </c:pt>
                <c:pt idx="8">
                  <c:v>-2.6173215999999995</c:v>
                </c:pt>
                <c:pt idx="9">
                  <c:v>-2.68873278</c:v>
                </c:pt>
                <c:pt idx="10">
                  <c:v>-2.8217451799999997</c:v>
                </c:pt>
                <c:pt idx="11">
                  <c:v>-3.1445493799999999</c:v>
                </c:pt>
                <c:pt idx="12">
                  <c:v>-3.8806837999999999</c:v>
                </c:pt>
                <c:pt idx="13">
                  <c:v>-4.6862101999999997</c:v>
                </c:pt>
                <c:pt idx="14">
                  <c:v>-4.5279237999999991</c:v>
                </c:pt>
                <c:pt idx="15">
                  <c:v>-5.4629512</c:v>
                </c:pt>
                <c:pt idx="16">
                  <c:v>-5.4674724000000001</c:v>
                </c:pt>
                <c:pt idx="17">
                  <c:v>-6.1875535999999993</c:v>
                </c:pt>
                <c:pt idx="18">
                  <c:v>-6.2457384000000005</c:v>
                </c:pt>
                <c:pt idx="19">
                  <c:v>-6.5401529999999992</c:v>
                </c:pt>
                <c:pt idx="20">
                  <c:v>-7.4978692000000011</c:v>
                </c:pt>
                <c:pt idx="21">
                  <c:v>-7.8461734000000005</c:v>
                </c:pt>
                <c:pt idx="22">
                  <c:v>-7.7346148000000001</c:v>
                </c:pt>
                <c:pt idx="23">
                  <c:v>-8.1087424000000006</c:v>
                </c:pt>
                <c:pt idx="24">
                  <c:v>-8.1518195999999996</c:v>
                </c:pt>
                <c:pt idx="25">
                  <c:v>-8.3165820000000004</c:v>
                </c:pt>
                <c:pt idx="26">
                  <c:v>-8.7337864000000014</c:v>
                </c:pt>
                <c:pt idx="27">
                  <c:v>-9.1504980000000007</c:v>
                </c:pt>
                <c:pt idx="28">
                  <c:v>-9.6146548000000003</c:v>
                </c:pt>
                <c:pt idx="29">
                  <c:v>-9.9286437999999997</c:v>
                </c:pt>
                <c:pt idx="30">
                  <c:v>-9.7658366000000001</c:v>
                </c:pt>
                <c:pt idx="31">
                  <c:v>-10.293119600000001</c:v>
                </c:pt>
                <c:pt idx="32">
                  <c:v>-10.485916</c:v>
                </c:pt>
                <c:pt idx="33">
                  <c:v>-10.3981016</c:v>
                </c:pt>
                <c:pt idx="34">
                  <c:v>-9.8073964</c:v>
                </c:pt>
                <c:pt idx="35">
                  <c:v>-9.7790064000000001</c:v>
                </c:pt>
                <c:pt idx="36">
                  <c:v>-10.412512400000001</c:v>
                </c:pt>
                <c:pt idx="37">
                  <c:v>-10.6086524</c:v>
                </c:pt>
                <c:pt idx="38">
                  <c:v>-12.0223602</c:v>
                </c:pt>
                <c:pt idx="39">
                  <c:v>-12.489918399999999</c:v>
                </c:pt>
                <c:pt idx="40">
                  <c:v>-12.280554599999999</c:v>
                </c:pt>
                <c:pt idx="41">
                  <c:v>-12.823020600000001</c:v>
                </c:pt>
                <c:pt idx="42">
                  <c:v>-13.067241200000002</c:v>
                </c:pt>
                <c:pt idx="43">
                  <c:v>-12.098952339999999</c:v>
                </c:pt>
                <c:pt idx="44">
                  <c:v>-13.228643600000002</c:v>
                </c:pt>
                <c:pt idx="45">
                  <c:v>-13.0774626</c:v>
                </c:pt>
                <c:pt idx="46">
                  <c:v>-12.231964799999998</c:v>
                </c:pt>
                <c:pt idx="47">
                  <c:v>-12.584915199999999</c:v>
                </c:pt>
                <c:pt idx="48">
                  <c:v>-12.9444512</c:v>
                </c:pt>
                <c:pt idx="49">
                  <c:v>-12.584915199999999</c:v>
                </c:pt>
                <c:pt idx="50">
                  <c:v>-13.1240202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C6-47EF-9AAB-735EA9F70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box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projectile speed</a:t>
            </a:r>
            <a:r>
              <a:rPr lang="en-NL" baseline="0"/>
              <a:t>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Average_2mut!$P$1</c:f>
              <c:strCache>
                <c:ptCount val="1"/>
                <c:pt idx="0">
                  <c:v> projectile Speed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Average_2mut!$P$2:$P$52</c:f>
              <c:numCache>
                <c:formatCode>General</c:formatCode>
                <c:ptCount val="51"/>
                <c:pt idx="0">
                  <c:v>9.9993409999999994</c:v>
                </c:pt>
                <c:pt idx="1">
                  <c:v>10.3870164</c:v>
                </c:pt>
                <c:pt idx="2">
                  <c:v>10.2579364</c:v>
                </c:pt>
                <c:pt idx="3">
                  <c:v>10.128854799999999</c:v>
                </c:pt>
                <c:pt idx="4">
                  <c:v>10.128854799999999</c:v>
                </c:pt>
                <c:pt idx="5">
                  <c:v>9.9800525999999987</c:v>
                </c:pt>
                <c:pt idx="6">
                  <c:v>9.9800547999999996</c:v>
                </c:pt>
                <c:pt idx="7">
                  <c:v>10.1858626</c:v>
                </c:pt>
                <c:pt idx="8">
                  <c:v>10.6498346</c:v>
                </c:pt>
                <c:pt idx="9">
                  <c:v>10.391671599999999</c:v>
                </c:pt>
                <c:pt idx="10">
                  <c:v>10.889950799999998</c:v>
                </c:pt>
                <c:pt idx="11">
                  <c:v>11.019032599999999</c:v>
                </c:pt>
                <c:pt idx="12">
                  <c:v>10.9323728</c:v>
                </c:pt>
                <c:pt idx="13">
                  <c:v>10.5323186</c:v>
                </c:pt>
                <c:pt idx="14">
                  <c:v>10.532318799999999</c:v>
                </c:pt>
                <c:pt idx="15">
                  <c:v>10.1075964</c:v>
                </c:pt>
                <c:pt idx="16">
                  <c:v>10.3134052</c:v>
                </c:pt>
                <c:pt idx="17">
                  <c:v>9.9459332000000007</c:v>
                </c:pt>
                <c:pt idx="18">
                  <c:v>9.5044249999999995</c:v>
                </c:pt>
                <c:pt idx="19">
                  <c:v>9.8393162000000007</c:v>
                </c:pt>
                <c:pt idx="20">
                  <c:v>10.064899</c:v>
                </c:pt>
                <c:pt idx="21">
                  <c:v>9.1235081999999998</c:v>
                </c:pt>
                <c:pt idx="22">
                  <c:v>9.4392621999999982</c:v>
                </c:pt>
                <c:pt idx="23">
                  <c:v>9.8459859999999999</c:v>
                </c:pt>
                <c:pt idx="24">
                  <c:v>10.0320766</c:v>
                </c:pt>
                <c:pt idx="25">
                  <c:v>9.9370603999999982</c:v>
                </c:pt>
                <c:pt idx="26">
                  <c:v>10.530114000000001</c:v>
                </c:pt>
                <c:pt idx="27">
                  <c:v>9.6855653999999998</c:v>
                </c:pt>
                <c:pt idx="28">
                  <c:v>9.3556223999999997</c:v>
                </c:pt>
                <c:pt idx="29">
                  <c:v>10.466672999999998</c:v>
                </c:pt>
                <c:pt idx="30">
                  <c:v>10.838855199999999</c:v>
                </c:pt>
                <c:pt idx="31">
                  <c:v>10.840577399999999</c:v>
                </c:pt>
                <c:pt idx="32">
                  <c:v>11.327016199999999</c:v>
                </c:pt>
                <c:pt idx="33">
                  <c:v>11.796248799999999</c:v>
                </c:pt>
                <c:pt idx="34">
                  <c:v>12.157139600000001</c:v>
                </c:pt>
                <c:pt idx="35">
                  <c:v>12.663057799999999</c:v>
                </c:pt>
                <c:pt idx="36">
                  <c:v>12.608010000000002</c:v>
                </c:pt>
                <c:pt idx="37">
                  <c:v>13.220544</c:v>
                </c:pt>
                <c:pt idx="38">
                  <c:v>12.1507068</c:v>
                </c:pt>
                <c:pt idx="39">
                  <c:v>12.698077399999999</c:v>
                </c:pt>
                <c:pt idx="40">
                  <c:v>12.439913600000001</c:v>
                </c:pt>
                <c:pt idx="41">
                  <c:v>12.196232</c:v>
                </c:pt>
                <c:pt idx="42">
                  <c:v>11.570566600000001</c:v>
                </c:pt>
                <c:pt idx="43">
                  <c:v>12.6934208</c:v>
                </c:pt>
                <c:pt idx="44">
                  <c:v>11.994071399999999</c:v>
                </c:pt>
                <c:pt idx="45">
                  <c:v>11.071379</c:v>
                </c:pt>
                <c:pt idx="46">
                  <c:v>11.690622399999999</c:v>
                </c:pt>
                <c:pt idx="47">
                  <c:v>12.100362000000001</c:v>
                </c:pt>
                <c:pt idx="48">
                  <c:v>11.990812799999999</c:v>
                </c:pt>
                <c:pt idx="49">
                  <c:v>12.2658576</c:v>
                </c:pt>
                <c:pt idx="50">
                  <c:v>11.855807199999997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36-4831-8B43-C319E390B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projectile speed</a:t>
                </a:r>
                <a:r>
                  <a:rPr lang="en-NL" baseline="0"/>
                  <a:t>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fire rate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Average_2mut!$Q$1</c:f>
              <c:strCache>
                <c:ptCount val="1"/>
                <c:pt idx="0">
                  <c:v> Fire rate per minute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Average_2mut!$Q$2:$Q$52</c:f>
              <c:numCache>
                <c:formatCode>General</c:formatCode>
                <c:ptCount val="51"/>
                <c:pt idx="0">
                  <c:v>15.06592</c:v>
                </c:pt>
                <c:pt idx="1">
                  <c:v>15.166926</c:v>
                </c:pt>
                <c:pt idx="2">
                  <c:v>14.946847999999999</c:v>
                </c:pt>
                <c:pt idx="3">
                  <c:v>14.775938</c:v>
                </c:pt>
                <c:pt idx="4">
                  <c:v>14.605027999999999</c:v>
                </c:pt>
                <c:pt idx="5">
                  <c:v>14.434117999999998</c:v>
                </c:pt>
                <c:pt idx="6">
                  <c:v>14.214037999999999</c:v>
                </c:pt>
                <c:pt idx="7">
                  <c:v>13.868868000000001</c:v>
                </c:pt>
                <c:pt idx="8">
                  <c:v>13.81635</c:v>
                </c:pt>
                <c:pt idx="9">
                  <c:v>13.865518</c:v>
                </c:pt>
                <c:pt idx="10">
                  <c:v>13.689626000000001</c:v>
                </c:pt>
                <c:pt idx="11">
                  <c:v>13.347806</c:v>
                </c:pt>
                <c:pt idx="12">
                  <c:v>12.723258</c:v>
                </c:pt>
                <c:pt idx="13">
                  <c:v>12.6099336</c:v>
                </c:pt>
                <c:pt idx="14">
                  <c:v>12.378087599999999</c:v>
                </c:pt>
                <c:pt idx="15">
                  <c:v>12.036841200000001</c:v>
                </c:pt>
                <c:pt idx="16">
                  <c:v>11.8625802</c:v>
                </c:pt>
                <c:pt idx="17">
                  <c:v>11.630734199999999</c:v>
                </c:pt>
                <c:pt idx="18">
                  <c:v>11.8625802</c:v>
                </c:pt>
                <c:pt idx="19">
                  <c:v>11.150899599999999</c:v>
                </c:pt>
                <c:pt idx="20">
                  <c:v>10.940391400000001</c:v>
                </c:pt>
                <c:pt idx="21">
                  <c:v>11.109297600000001</c:v>
                </c:pt>
                <c:pt idx="22">
                  <c:v>11.172237600000001</c:v>
                </c:pt>
                <c:pt idx="23">
                  <c:v>10.9985518</c:v>
                </c:pt>
                <c:pt idx="24">
                  <c:v>10.592446799999999</c:v>
                </c:pt>
                <c:pt idx="25">
                  <c:v>10.4182688</c:v>
                </c:pt>
                <c:pt idx="26">
                  <c:v>9.8412538000000005</c:v>
                </c:pt>
                <c:pt idx="27">
                  <c:v>9.935661399999999</c:v>
                </c:pt>
                <c:pt idx="28">
                  <c:v>9.4465468000000001</c:v>
                </c:pt>
                <c:pt idx="29">
                  <c:v>9.5849353999999991</c:v>
                </c:pt>
                <c:pt idx="30">
                  <c:v>9.5173015999999997</c:v>
                </c:pt>
                <c:pt idx="31">
                  <c:v>9.6949975999999989</c:v>
                </c:pt>
                <c:pt idx="32">
                  <c:v>8.9198977999999993</c:v>
                </c:pt>
                <c:pt idx="33">
                  <c:v>8.8471467999999991</c:v>
                </c:pt>
                <c:pt idx="34">
                  <c:v>8.3793562000000001</c:v>
                </c:pt>
                <c:pt idx="35">
                  <c:v>8.3866428000000006</c:v>
                </c:pt>
                <c:pt idx="36">
                  <c:v>7.8883492000000022</c:v>
                </c:pt>
                <c:pt idx="37">
                  <c:v>8.1528743999999982</c:v>
                </c:pt>
                <c:pt idx="38">
                  <c:v>8.1528743999999982</c:v>
                </c:pt>
                <c:pt idx="39">
                  <c:v>8.1467493999999991</c:v>
                </c:pt>
                <c:pt idx="40">
                  <c:v>8.1467493999999991</c:v>
                </c:pt>
                <c:pt idx="41">
                  <c:v>8.1480943999999997</c:v>
                </c:pt>
                <c:pt idx="42">
                  <c:v>7.5190063999999994</c:v>
                </c:pt>
                <c:pt idx="43">
                  <c:v>7.4012183999999994</c:v>
                </c:pt>
                <c:pt idx="44">
                  <c:v>7.3460903999999996</c:v>
                </c:pt>
                <c:pt idx="45">
                  <c:v>7.3460903999999996</c:v>
                </c:pt>
                <c:pt idx="46">
                  <c:v>7.2283031999999992</c:v>
                </c:pt>
                <c:pt idx="47">
                  <c:v>7.5122191999999997</c:v>
                </c:pt>
                <c:pt idx="48">
                  <c:v>7.2253817999999992</c:v>
                </c:pt>
                <c:pt idx="49">
                  <c:v>7.5074392000000003</c:v>
                </c:pt>
                <c:pt idx="50">
                  <c:v>7.5082100000000001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CD-479F-895D-05C9D0879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fire tate (bullet/min)</a:t>
                </a:r>
                <a:endParaRPr lang="en-NL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</a:t>
            </a:r>
            <a:r>
              <a:rPr lang="en-US"/>
              <a:t>moving speed</a:t>
            </a:r>
            <a:r>
              <a:rPr lang="en-NL"/>
              <a:t>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Average_8sp!$H$1</c:f>
              <c:strCache>
                <c:ptCount val="1"/>
                <c:pt idx="0">
                  <c:v> moving speed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Average_8sp!$H$2:$H$52</c:f>
              <c:numCache>
                <c:formatCode>General</c:formatCode>
                <c:ptCount val="51"/>
                <c:pt idx="0">
                  <c:v>9.5182224000000026</c:v>
                </c:pt>
                <c:pt idx="1">
                  <c:v>9.0222967999999995</c:v>
                </c:pt>
                <c:pt idx="2">
                  <c:v>10.4004222</c:v>
                </c:pt>
                <c:pt idx="3">
                  <c:v>10.397949799999999</c:v>
                </c:pt>
                <c:pt idx="4">
                  <c:v>10.742633399999999</c:v>
                </c:pt>
                <c:pt idx="5">
                  <c:v>11.398219799999998</c:v>
                </c:pt>
                <c:pt idx="6">
                  <c:v>9.552047</c:v>
                </c:pt>
                <c:pt idx="7">
                  <c:v>11.190361200000002</c:v>
                </c:pt>
                <c:pt idx="8">
                  <c:v>10.666688800000001</c:v>
                </c:pt>
                <c:pt idx="9">
                  <c:v>11.6987138</c:v>
                </c:pt>
                <c:pt idx="10">
                  <c:v>12.120547400000001</c:v>
                </c:pt>
                <c:pt idx="11">
                  <c:v>12.3776706</c:v>
                </c:pt>
                <c:pt idx="12">
                  <c:v>13.501674200000002</c:v>
                </c:pt>
                <c:pt idx="13">
                  <c:v>12.207831000000002</c:v>
                </c:pt>
                <c:pt idx="14">
                  <c:v>12.199522199999999</c:v>
                </c:pt>
                <c:pt idx="15">
                  <c:v>12.4118738</c:v>
                </c:pt>
                <c:pt idx="16">
                  <c:v>13.948332200000001</c:v>
                </c:pt>
                <c:pt idx="17">
                  <c:v>11.064865599999999</c:v>
                </c:pt>
                <c:pt idx="18">
                  <c:v>13.107105800000003</c:v>
                </c:pt>
                <c:pt idx="19">
                  <c:v>13.459460799999999</c:v>
                </c:pt>
                <c:pt idx="20">
                  <c:v>12.382668799999999</c:v>
                </c:pt>
                <c:pt idx="21">
                  <c:v>13.347075999999998</c:v>
                </c:pt>
                <c:pt idx="22">
                  <c:v>13.128477999999998</c:v>
                </c:pt>
                <c:pt idx="23">
                  <c:v>12.965163999999998</c:v>
                </c:pt>
                <c:pt idx="24">
                  <c:v>13.308526000000001</c:v>
                </c:pt>
                <c:pt idx="25">
                  <c:v>13.3851</c:v>
                </c:pt>
                <c:pt idx="26">
                  <c:v>13.901926000000003</c:v>
                </c:pt>
                <c:pt idx="27">
                  <c:v>12.6775424</c:v>
                </c:pt>
                <c:pt idx="28">
                  <c:v>12.272417600000001</c:v>
                </c:pt>
                <c:pt idx="29">
                  <c:v>14.269547200000002</c:v>
                </c:pt>
                <c:pt idx="30">
                  <c:v>13.2485094</c:v>
                </c:pt>
                <c:pt idx="31">
                  <c:v>13.877977199999998</c:v>
                </c:pt>
                <c:pt idx="32">
                  <c:v>13.448078200000001</c:v>
                </c:pt>
                <c:pt idx="33">
                  <c:v>14.086193600000001</c:v>
                </c:pt>
                <c:pt idx="34">
                  <c:v>14.984825000000001</c:v>
                </c:pt>
                <c:pt idx="35">
                  <c:v>16.770446400000001</c:v>
                </c:pt>
                <c:pt idx="36">
                  <c:v>16.406760800000001</c:v>
                </c:pt>
                <c:pt idx="37">
                  <c:v>16.507721999999998</c:v>
                </c:pt>
                <c:pt idx="38">
                  <c:v>15.970727800000001</c:v>
                </c:pt>
                <c:pt idx="39">
                  <c:v>16.55189</c:v>
                </c:pt>
                <c:pt idx="40">
                  <c:v>17.738211799999998</c:v>
                </c:pt>
                <c:pt idx="41">
                  <c:v>18.0500744</c:v>
                </c:pt>
                <c:pt idx="42">
                  <c:v>18.429831400000001</c:v>
                </c:pt>
                <c:pt idx="43">
                  <c:v>19.124848199999995</c:v>
                </c:pt>
                <c:pt idx="44">
                  <c:v>20.754642</c:v>
                </c:pt>
                <c:pt idx="45">
                  <c:v>21.955982200000001</c:v>
                </c:pt>
                <c:pt idx="46">
                  <c:v>17.85474</c:v>
                </c:pt>
                <c:pt idx="47">
                  <c:v>17.704693600000002</c:v>
                </c:pt>
                <c:pt idx="48">
                  <c:v>17.641171199999999</c:v>
                </c:pt>
                <c:pt idx="49">
                  <c:v>17.287139599999996</c:v>
                </c:pt>
                <c:pt idx="50">
                  <c:v>19.385327799999999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88-4660-90F5-6EF194B66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speed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sight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Average_8sp!$G$1</c:f>
              <c:strCache>
                <c:ptCount val="1"/>
                <c:pt idx="0">
                  <c:v> Sight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Average_8sp!$G$2:$G$52</c:f>
              <c:numCache>
                <c:formatCode>General</c:formatCode>
                <c:ptCount val="51"/>
                <c:pt idx="0">
                  <c:v>32.039391999999999</c:v>
                </c:pt>
                <c:pt idx="1">
                  <c:v>33.287604000000002</c:v>
                </c:pt>
                <c:pt idx="2">
                  <c:v>34.303834000000002</c:v>
                </c:pt>
                <c:pt idx="3">
                  <c:v>33.973710000000004</c:v>
                </c:pt>
                <c:pt idx="4">
                  <c:v>33.954466000000004</c:v>
                </c:pt>
                <c:pt idx="5">
                  <c:v>32.517250000000004</c:v>
                </c:pt>
                <c:pt idx="6">
                  <c:v>31.724837999999998</c:v>
                </c:pt>
                <c:pt idx="7">
                  <c:v>32.417162000000005</c:v>
                </c:pt>
                <c:pt idx="8">
                  <c:v>32.359911999999994</c:v>
                </c:pt>
                <c:pt idx="9">
                  <c:v>31.965170000000001</c:v>
                </c:pt>
                <c:pt idx="10">
                  <c:v>30.952683999999998</c:v>
                </c:pt>
                <c:pt idx="11">
                  <c:v>31.649721999999997</c:v>
                </c:pt>
                <c:pt idx="12">
                  <c:v>33.330264</c:v>
                </c:pt>
                <c:pt idx="13">
                  <c:v>34.614661999999996</c:v>
                </c:pt>
                <c:pt idx="14">
                  <c:v>34.496137999999995</c:v>
                </c:pt>
                <c:pt idx="15">
                  <c:v>34.602034000000003</c:v>
                </c:pt>
                <c:pt idx="16">
                  <c:v>34.416575999999999</c:v>
                </c:pt>
                <c:pt idx="17">
                  <c:v>36.298856000000001</c:v>
                </c:pt>
                <c:pt idx="18">
                  <c:v>35.949317999999998</c:v>
                </c:pt>
                <c:pt idx="19">
                  <c:v>36.650266000000002</c:v>
                </c:pt>
                <c:pt idx="20">
                  <c:v>37.434065999999994</c:v>
                </c:pt>
                <c:pt idx="21">
                  <c:v>39.301344</c:v>
                </c:pt>
                <c:pt idx="22">
                  <c:v>37.884183999999998</c:v>
                </c:pt>
                <c:pt idx="23">
                  <c:v>37.828530000000001</c:v>
                </c:pt>
                <c:pt idx="24">
                  <c:v>38.729849999999999</c:v>
                </c:pt>
                <c:pt idx="25">
                  <c:v>38.539755999999997</c:v>
                </c:pt>
                <c:pt idx="26">
                  <c:v>39.279910000000001</c:v>
                </c:pt>
                <c:pt idx="27">
                  <c:v>40.604818000000002</c:v>
                </c:pt>
                <c:pt idx="28">
                  <c:v>40.245254000000003</c:v>
                </c:pt>
                <c:pt idx="29">
                  <c:v>39.322741999999998</c:v>
                </c:pt>
                <c:pt idx="30">
                  <c:v>40.476227999999999</c:v>
                </c:pt>
                <c:pt idx="31">
                  <c:v>40.306349999999995</c:v>
                </c:pt>
                <c:pt idx="32">
                  <c:v>42.289535999999998</c:v>
                </c:pt>
                <c:pt idx="33">
                  <c:v>42.066265999999999</c:v>
                </c:pt>
                <c:pt idx="34">
                  <c:v>41.603038000000005</c:v>
                </c:pt>
                <c:pt idx="35">
                  <c:v>41.952362000000001</c:v>
                </c:pt>
                <c:pt idx="36">
                  <c:v>42.292036000000003</c:v>
                </c:pt>
                <c:pt idx="37">
                  <c:v>43.223658</c:v>
                </c:pt>
                <c:pt idx="38">
                  <c:v>43.360354000000008</c:v>
                </c:pt>
                <c:pt idx="39">
                  <c:v>44.476292000000001</c:v>
                </c:pt>
                <c:pt idx="40">
                  <c:v>43.916311999999991</c:v>
                </c:pt>
                <c:pt idx="41">
                  <c:v>43.488883999999999</c:v>
                </c:pt>
                <c:pt idx="42">
                  <c:v>44.842055999999999</c:v>
                </c:pt>
                <c:pt idx="43">
                  <c:v>44.051423999999997</c:v>
                </c:pt>
                <c:pt idx="44">
                  <c:v>44.670788000000002</c:v>
                </c:pt>
                <c:pt idx="45">
                  <c:v>44.248303999999997</c:v>
                </c:pt>
                <c:pt idx="46">
                  <c:v>44.923203999999998</c:v>
                </c:pt>
                <c:pt idx="47">
                  <c:v>44.750403999999996</c:v>
                </c:pt>
                <c:pt idx="48">
                  <c:v>44.705557999999996</c:v>
                </c:pt>
                <c:pt idx="49">
                  <c:v>46.412461999999991</c:v>
                </c:pt>
                <c:pt idx="50">
                  <c:v>46.816663999999996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43-4BAE-B19B-ECC320FB7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sight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total</a:t>
            </a:r>
            <a:r>
              <a:rPr lang="en-NL" baseline="0"/>
              <a:t> points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Average_8sp!$B$1</c:f>
              <c:strCache>
                <c:ptCount val="1"/>
                <c:pt idx="0">
                  <c:v> Total points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Average_8sp!$B$2:$B$52</c:f>
              <c:numCache>
                <c:formatCode>General</c:formatCode>
                <c:ptCount val="51"/>
                <c:pt idx="0">
                  <c:v>8.4</c:v>
                </c:pt>
                <c:pt idx="1">
                  <c:v>6.2</c:v>
                </c:pt>
                <c:pt idx="2">
                  <c:v>6.4</c:v>
                </c:pt>
                <c:pt idx="3">
                  <c:v>5.8</c:v>
                </c:pt>
                <c:pt idx="4">
                  <c:v>8.1999999999999993</c:v>
                </c:pt>
                <c:pt idx="5">
                  <c:v>8.8000000000000007</c:v>
                </c:pt>
                <c:pt idx="6">
                  <c:v>8.6</c:v>
                </c:pt>
                <c:pt idx="7">
                  <c:v>7.6</c:v>
                </c:pt>
                <c:pt idx="8">
                  <c:v>8.8000000000000007</c:v>
                </c:pt>
                <c:pt idx="9">
                  <c:v>8.1999999999999993</c:v>
                </c:pt>
                <c:pt idx="10">
                  <c:v>7.6</c:v>
                </c:pt>
                <c:pt idx="11">
                  <c:v>8.8000000000000007</c:v>
                </c:pt>
                <c:pt idx="12">
                  <c:v>8</c:v>
                </c:pt>
                <c:pt idx="13">
                  <c:v>7.2</c:v>
                </c:pt>
                <c:pt idx="14">
                  <c:v>8.6</c:v>
                </c:pt>
                <c:pt idx="15">
                  <c:v>7</c:v>
                </c:pt>
                <c:pt idx="16">
                  <c:v>8.4</c:v>
                </c:pt>
                <c:pt idx="17">
                  <c:v>7</c:v>
                </c:pt>
                <c:pt idx="18">
                  <c:v>8</c:v>
                </c:pt>
                <c:pt idx="19">
                  <c:v>7</c:v>
                </c:pt>
                <c:pt idx="20">
                  <c:v>7.2</c:v>
                </c:pt>
                <c:pt idx="21">
                  <c:v>7</c:v>
                </c:pt>
                <c:pt idx="22">
                  <c:v>7</c:v>
                </c:pt>
                <c:pt idx="23">
                  <c:v>7.2</c:v>
                </c:pt>
                <c:pt idx="24">
                  <c:v>7.6</c:v>
                </c:pt>
                <c:pt idx="25">
                  <c:v>7.8</c:v>
                </c:pt>
                <c:pt idx="26">
                  <c:v>6.4</c:v>
                </c:pt>
                <c:pt idx="27">
                  <c:v>7</c:v>
                </c:pt>
                <c:pt idx="28">
                  <c:v>7.4</c:v>
                </c:pt>
                <c:pt idx="29">
                  <c:v>7</c:v>
                </c:pt>
                <c:pt idx="30">
                  <c:v>6.6</c:v>
                </c:pt>
                <c:pt idx="31">
                  <c:v>6.8</c:v>
                </c:pt>
                <c:pt idx="32">
                  <c:v>6.6</c:v>
                </c:pt>
                <c:pt idx="33">
                  <c:v>7.2</c:v>
                </c:pt>
                <c:pt idx="34">
                  <c:v>7.2</c:v>
                </c:pt>
                <c:pt idx="35">
                  <c:v>7.2</c:v>
                </c:pt>
                <c:pt idx="36">
                  <c:v>7.8</c:v>
                </c:pt>
                <c:pt idx="37">
                  <c:v>8.6</c:v>
                </c:pt>
                <c:pt idx="38">
                  <c:v>6.4</c:v>
                </c:pt>
                <c:pt idx="39">
                  <c:v>7</c:v>
                </c:pt>
                <c:pt idx="40">
                  <c:v>8.4</c:v>
                </c:pt>
                <c:pt idx="41">
                  <c:v>6.6</c:v>
                </c:pt>
                <c:pt idx="42">
                  <c:v>7.2</c:v>
                </c:pt>
                <c:pt idx="43">
                  <c:v>6.8</c:v>
                </c:pt>
                <c:pt idx="44">
                  <c:v>7.4</c:v>
                </c:pt>
                <c:pt idx="45">
                  <c:v>8</c:v>
                </c:pt>
                <c:pt idx="46">
                  <c:v>7.8</c:v>
                </c:pt>
                <c:pt idx="47">
                  <c:v>6.8</c:v>
                </c:pt>
                <c:pt idx="48">
                  <c:v>6.8</c:v>
                </c:pt>
                <c:pt idx="49">
                  <c:v>7.4</c:v>
                </c:pt>
                <c:pt idx="50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A8-4E8A-B22B-3B39F1321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total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points from boxes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Average_8sp!$C$1</c:f>
              <c:strCache>
                <c:ptCount val="1"/>
                <c:pt idx="0">
                  <c:v> Points from boxes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Average_8sp!$C$2:$C$52</c:f>
              <c:numCache>
                <c:formatCode>General</c:formatCode>
                <c:ptCount val="51"/>
                <c:pt idx="0">
                  <c:v>2.4</c:v>
                </c:pt>
                <c:pt idx="1">
                  <c:v>2.6</c:v>
                </c:pt>
                <c:pt idx="2">
                  <c:v>4</c:v>
                </c:pt>
                <c:pt idx="3">
                  <c:v>3.4</c:v>
                </c:pt>
                <c:pt idx="4">
                  <c:v>4.5999999999999996</c:v>
                </c:pt>
                <c:pt idx="5">
                  <c:v>5.8</c:v>
                </c:pt>
                <c:pt idx="6">
                  <c:v>4.4000000000000004</c:v>
                </c:pt>
                <c:pt idx="7">
                  <c:v>5.2</c:v>
                </c:pt>
                <c:pt idx="8">
                  <c:v>4.5999999999999996</c:v>
                </c:pt>
                <c:pt idx="9">
                  <c:v>4.5999999999999996</c:v>
                </c:pt>
                <c:pt idx="10">
                  <c:v>4</c:v>
                </c:pt>
                <c:pt idx="11">
                  <c:v>4.5999999999999996</c:v>
                </c:pt>
                <c:pt idx="12">
                  <c:v>5</c:v>
                </c:pt>
                <c:pt idx="13">
                  <c:v>4.2</c:v>
                </c:pt>
                <c:pt idx="14">
                  <c:v>4.4000000000000004</c:v>
                </c:pt>
                <c:pt idx="15">
                  <c:v>2.2000000000000002</c:v>
                </c:pt>
                <c:pt idx="16">
                  <c:v>5.4</c:v>
                </c:pt>
                <c:pt idx="17">
                  <c:v>3.4</c:v>
                </c:pt>
                <c:pt idx="18">
                  <c:v>3.2</c:v>
                </c:pt>
                <c:pt idx="19">
                  <c:v>4.5999999999999996</c:v>
                </c:pt>
                <c:pt idx="20">
                  <c:v>3</c:v>
                </c:pt>
                <c:pt idx="21">
                  <c:v>3.4</c:v>
                </c:pt>
                <c:pt idx="22">
                  <c:v>4.5999999999999996</c:v>
                </c:pt>
                <c:pt idx="23">
                  <c:v>3</c:v>
                </c:pt>
                <c:pt idx="24">
                  <c:v>4.5999999999999996</c:v>
                </c:pt>
                <c:pt idx="25">
                  <c:v>4.2</c:v>
                </c:pt>
                <c:pt idx="26">
                  <c:v>3.4</c:v>
                </c:pt>
                <c:pt idx="27">
                  <c:v>3.4</c:v>
                </c:pt>
                <c:pt idx="28">
                  <c:v>5</c:v>
                </c:pt>
                <c:pt idx="29">
                  <c:v>4.5999999999999996</c:v>
                </c:pt>
                <c:pt idx="30">
                  <c:v>3</c:v>
                </c:pt>
                <c:pt idx="31">
                  <c:v>4.4000000000000004</c:v>
                </c:pt>
                <c:pt idx="32">
                  <c:v>3</c:v>
                </c:pt>
                <c:pt idx="33">
                  <c:v>4.8</c:v>
                </c:pt>
                <c:pt idx="34">
                  <c:v>4.2</c:v>
                </c:pt>
                <c:pt idx="35">
                  <c:v>3.6</c:v>
                </c:pt>
                <c:pt idx="36">
                  <c:v>6</c:v>
                </c:pt>
                <c:pt idx="37">
                  <c:v>5.6</c:v>
                </c:pt>
                <c:pt idx="38">
                  <c:v>4.5999999999999996</c:v>
                </c:pt>
                <c:pt idx="39">
                  <c:v>5.2</c:v>
                </c:pt>
                <c:pt idx="40">
                  <c:v>5.4</c:v>
                </c:pt>
                <c:pt idx="41">
                  <c:v>4.2</c:v>
                </c:pt>
                <c:pt idx="42">
                  <c:v>6</c:v>
                </c:pt>
                <c:pt idx="43">
                  <c:v>5</c:v>
                </c:pt>
                <c:pt idx="44">
                  <c:v>5.6</c:v>
                </c:pt>
                <c:pt idx="45">
                  <c:v>5.6</c:v>
                </c:pt>
                <c:pt idx="46">
                  <c:v>5.4</c:v>
                </c:pt>
                <c:pt idx="47">
                  <c:v>5</c:v>
                </c:pt>
                <c:pt idx="48">
                  <c:v>5.6</c:v>
                </c:pt>
                <c:pt idx="49">
                  <c:v>5.6</c:v>
                </c:pt>
                <c:pt idx="50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9-4C5E-924D-4699F707B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points from boxes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p</a:t>
            </a:r>
            <a:r>
              <a:rPr lang="en-US"/>
              <a:t>oints from </a:t>
            </a:r>
            <a:r>
              <a:rPr lang="en-NL"/>
              <a:t>kills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Average_8sp!$D$1</c:f>
              <c:strCache>
                <c:ptCount val="1"/>
                <c:pt idx="0">
                  <c:v> Points from kills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Average_8sp!$D$2:$D$52</c:f>
              <c:numCache>
                <c:formatCode>General</c:formatCode>
                <c:ptCount val="51"/>
                <c:pt idx="0">
                  <c:v>6</c:v>
                </c:pt>
                <c:pt idx="1">
                  <c:v>3.6</c:v>
                </c:pt>
                <c:pt idx="2">
                  <c:v>2.4</c:v>
                </c:pt>
                <c:pt idx="3">
                  <c:v>2.4</c:v>
                </c:pt>
                <c:pt idx="4">
                  <c:v>3.6</c:v>
                </c:pt>
                <c:pt idx="5">
                  <c:v>3</c:v>
                </c:pt>
                <c:pt idx="6">
                  <c:v>4.2</c:v>
                </c:pt>
                <c:pt idx="7">
                  <c:v>2.4</c:v>
                </c:pt>
                <c:pt idx="8">
                  <c:v>4.2</c:v>
                </c:pt>
                <c:pt idx="9">
                  <c:v>3.6</c:v>
                </c:pt>
                <c:pt idx="10">
                  <c:v>3.6</c:v>
                </c:pt>
                <c:pt idx="11">
                  <c:v>4.2</c:v>
                </c:pt>
                <c:pt idx="12">
                  <c:v>3</c:v>
                </c:pt>
                <c:pt idx="13">
                  <c:v>3</c:v>
                </c:pt>
                <c:pt idx="14">
                  <c:v>4.2</c:v>
                </c:pt>
                <c:pt idx="15">
                  <c:v>4.8</c:v>
                </c:pt>
                <c:pt idx="16">
                  <c:v>3</c:v>
                </c:pt>
                <c:pt idx="17">
                  <c:v>3.6</c:v>
                </c:pt>
                <c:pt idx="18">
                  <c:v>4.8</c:v>
                </c:pt>
                <c:pt idx="19">
                  <c:v>2.4</c:v>
                </c:pt>
                <c:pt idx="20">
                  <c:v>4.2</c:v>
                </c:pt>
                <c:pt idx="21">
                  <c:v>3.6</c:v>
                </c:pt>
                <c:pt idx="22">
                  <c:v>2.4</c:v>
                </c:pt>
                <c:pt idx="23">
                  <c:v>4.2</c:v>
                </c:pt>
                <c:pt idx="24">
                  <c:v>3</c:v>
                </c:pt>
                <c:pt idx="25">
                  <c:v>3.6</c:v>
                </c:pt>
                <c:pt idx="26">
                  <c:v>3</c:v>
                </c:pt>
                <c:pt idx="27">
                  <c:v>3.6</c:v>
                </c:pt>
                <c:pt idx="28">
                  <c:v>2.4</c:v>
                </c:pt>
                <c:pt idx="29">
                  <c:v>2.4</c:v>
                </c:pt>
                <c:pt idx="30">
                  <c:v>3.6</c:v>
                </c:pt>
                <c:pt idx="31">
                  <c:v>2.4</c:v>
                </c:pt>
                <c:pt idx="32">
                  <c:v>3.6</c:v>
                </c:pt>
                <c:pt idx="33">
                  <c:v>2.4</c:v>
                </c:pt>
                <c:pt idx="34">
                  <c:v>3</c:v>
                </c:pt>
                <c:pt idx="35">
                  <c:v>3.6</c:v>
                </c:pt>
                <c:pt idx="36">
                  <c:v>1.8</c:v>
                </c:pt>
                <c:pt idx="37">
                  <c:v>3</c:v>
                </c:pt>
                <c:pt idx="38">
                  <c:v>1.8</c:v>
                </c:pt>
                <c:pt idx="39">
                  <c:v>1.8</c:v>
                </c:pt>
                <c:pt idx="40">
                  <c:v>3</c:v>
                </c:pt>
                <c:pt idx="41">
                  <c:v>2.4</c:v>
                </c:pt>
                <c:pt idx="42">
                  <c:v>1.2</c:v>
                </c:pt>
                <c:pt idx="43">
                  <c:v>1.8</c:v>
                </c:pt>
                <c:pt idx="44">
                  <c:v>1.8</c:v>
                </c:pt>
                <c:pt idx="45">
                  <c:v>2.4</c:v>
                </c:pt>
                <c:pt idx="46">
                  <c:v>2.4</c:v>
                </c:pt>
                <c:pt idx="47">
                  <c:v>1.8</c:v>
                </c:pt>
                <c:pt idx="48">
                  <c:v>1.2</c:v>
                </c:pt>
                <c:pt idx="49">
                  <c:v>1.8</c:v>
                </c:pt>
                <c:pt idx="5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3E-487B-8E5F-F527E7639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points from kills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steps</a:t>
            </a:r>
            <a:r>
              <a:rPr lang="en-NL" baseline="0"/>
              <a:t>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Average_8sp!$E$1</c:f>
              <c:strCache>
                <c:ptCount val="1"/>
                <c:pt idx="0">
                  <c:v> Steps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Average_8sp!$E$2:$E$52</c:f>
              <c:numCache>
                <c:formatCode>General</c:formatCode>
                <c:ptCount val="51"/>
                <c:pt idx="0">
                  <c:v>21.2</c:v>
                </c:pt>
                <c:pt idx="1">
                  <c:v>20.8</c:v>
                </c:pt>
                <c:pt idx="2">
                  <c:v>20.8</c:v>
                </c:pt>
                <c:pt idx="3">
                  <c:v>21.8</c:v>
                </c:pt>
                <c:pt idx="4">
                  <c:v>21.4</c:v>
                </c:pt>
                <c:pt idx="5">
                  <c:v>21.6</c:v>
                </c:pt>
                <c:pt idx="6">
                  <c:v>21.6</c:v>
                </c:pt>
                <c:pt idx="7">
                  <c:v>21.2</c:v>
                </c:pt>
                <c:pt idx="8">
                  <c:v>21.6</c:v>
                </c:pt>
                <c:pt idx="9">
                  <c:v>19.600000000000001</c:v>
                </c:pt>
                <c:pt idx="10">
                  <c:v>19.600000000000001</c:v>
                </c:pt>
                <c:pt idx="11">
                  <c:v>19.8</c:v>
                </c:pt>
                <c:pt idx="12">
                  <c:v>20.6</c:v>
                </c:pt>
                <c:pt idx="13">
                  <c:v>21.2</c:v>
                </c:pt>
                <c:pt idx="14">
                  <c:v>20.2</c:v>
                </c:pt>
                <c:pt idx="15">
                  <c:v>20.399999999999999</c:v>
                </c:pt>
                <c:pt idx="16">
                  <c:v>19.8</c:v>
                </c:pt>
                <c:pt idx="17">
                  <c:v>21.4</c:v>
                </c:pt>
                <c:pt idx="18">
                  <c:v>19.399999999999999</c:v>
                </c:pt>
                <c:pt idx="19">
                  <c:v>19</c:v>
                </c:pt>
                <c:pt idx="20">
                  <c:v>19.600000000000001</c:v>
                </c:pt>
                <c:pt idx="21">
                  <c:v>19.2</c:v>
                </c:pt>
                <c:pt idx="22">
                  <c:v>19</c:v>
                </c:pt>
                <c:pt idx="23">
                  <c:v>19.2</c:v>
                </c:pt>
                <c:pt idx="24">
                  <c:v>19.399999999999999</c:v>
                </c:pt>
                <c:pt idx="25">
                  <c:v>20.399999999999999</c:v>
                </c:pt>
                <c:pt idx="26">
                  <c:v>19.399999999999999</c:v>
                </c:pt>
                <c:pt idx="27">
                  <c:v>19</c:v>
                </c:pt>
                <c:pt idx="28">
                  <c:v>19.8</c:v>
                </c:pt>
                <c:pt idx="29">
                  <c:v>20.8</c:v>
                </c:pt>
                <c:pt idx="30">
                  <c:v>19.8</c:v>
                </c:pt>
                <c:pt idx="31">
                  <c:v>20.399999999999999</c:v>
                </c:pt>
                <c:pt idx="32">
                  <c:v>21</c:v>
                </c:pt>
                <c:pt idx="33">
                  <c:v>21.4</c:v>
                </c:pt>
                <c:pt idx="34">
                  <c:v>20.6</c:v>
                </c:pt>
                <c:pt idx="35">
                  <c:v>20.8</c:v>
                </c:pt>
                <c:pt idx="36">
                  <c:v>21</c:v>
                </c:pt>
                <c:pt idx="37">
                  <c:v>21.4</c:v>
                </c:pt>
                <c:pt idx="38">
                  <c:v>20.6</c:v>
                </c:pt>
                <c:pt idx="39">
                  <c:v>19.8</c:v>
                </c:pt>
                <c:pt idx="40">
                  <c:v>20.2</c:v>
                </c:pt>
                <c:pt idx="41">
                  <c:v>19.8</c:v>
                </c:pt>
                <c:pt idx="42">
                  <c:v>20.2</c:v>
                </c:pt>
                <c:pt idx="43">
                  <c:v>19.399999999999999</c:v>
                </c:pt>
                <c:pt idx="44">
                  <c:v>19.8</c:v>
                </c:pt>
                <c:pt idx="45">
                  <c:v>19.600000000000001</c:v>
                </c:pt>
                <c:pt idx="46">
                  <c:v>20.399999999999999</c:v>
                </c:pt>
                <c:pt idx="47">
                  <c:v>19.2</c:v>
                </c:pt>
                <c:pt idx="48">
                  <c:v>20.399999999999999</c:v>
                </c:pt>
                <c:pt idx="49">
                  <c:v>20.399999999999999</c:v>
                </c:pt>
                <c:pt idx="50">
                  <c:v>19.399999999999999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FC-475C-8A4F-C793806CE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ray radius </a:t>
            </a:r>
            <a:r>
              <a:rPr lang="en-NL" baseline="0"/>
              <a:t>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Average_8sp!$F$1</c:f>
              <c:strCache>
                <c:ptCount val="1"/>
                <c:pt idx="0">
                  <c:v> Ray radius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Average_8sp!$F$2:$F$52</c:f>
              <c:numCache>
                <c:formatCode>General</c:formatCode>
                <c:ptCount val="51"/>
                <c:pt idx="0">
                  <c:v>15.2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12.8</c:v>
                </c:pt>
                <c:pt idx="10">
                  <c:v>12.8</c:v>
                </c:pt>
                <c:pt idx="11">
                  <c:v>13</c:v>
                </c:pt>
                <c:pt idx="12">
                  <c:v>12.8</c:v>
                </c:pt>
                <c:pt idx="13">
                  <c:v>12.8</c:v>
                </c:pt>
                <c:pt idx="14">
                  <c:v>12.8</c:v>
                </c:pt>
                <c:pt idx="15">
                  <c:v>12.8</c:v>
                </c:pt>
                <c:pt idx="16">
                  <c:v>12.2</c:v>
                </c:pt>
                <c:pt idx="17">
                  <c:v>13.4</c:v>
                </c:pt>
                <c:pt idx="18">
                  <c:v>11.6</c:v>
                </c:pt>
                <c:pt idx="19">
                  <c:v>11.6</c:v>
                </c:pt>
                <c:pt idx="20">
                  <c:v>10.6</c:v>
                </c:pt>
                <c:pt idx="21">
                  <c:v>11.2</c:v>
                </c:pt>
                <c:pt idx="22">
                  <c:v>11.2</c:v>
                </c:pt>
                <c:pt idx="23">
                  <c:v>11</c:v>
                </c:pt>
                <c:pt idx="24">
                  <c:v>11.4</c:v>
                </c:pt>
                <c:pt idx="25">
                  <c:v>11.8</c:v>
                </c:pt>
                <c:pt idx="26">
                  <c:v>11.8</c:v>
                </c:pt>
                <c:pt idx="27">
                  <c:v>11.4</c:v>
                </c:pt>
                <c:pt idx="28">
                  <c:v>10.8</c:v>
                </c:pt>
                <c:pt idx="29">
                  <c:v>12.6</c:v>
                </c:pt>
                <c:pt idx="30">
                  <c:v>11.6</c:v>
                </c:pt>
                <c:pt idx="31">
                  <c:v>12.6</c:v>
                </c:pt>
                <c:pt idx="32">
                  <c:v>10.8</c:v>
                </c:pt>
                <c:pt idx="33">
                  <c:v>11.2</c:v>
                </c:pt>
                <c:pt idx="34">
                  <c:v>10.6</c:v>
                </c:pt>
                <c:pt idx="35">
                  <c:v>11.2</c:v>
                </c:pt>
                <c:pt idx="36">
                  <c:v>11</c:v>
                </c:pt>
                <c:pt idx="37">
                  <c:v>11</c:v>
                </c:pt>
                <c:pt idx="38">
                  <c:v>10.6</c:v>
                </c:pt>
                <c:pt idx="39">
                  <c:v>11</c:v>
                </c:pt>
                <c:pt idx="40">
                  <c:v>11</c:v>
                </c:pt>
                <c:pt idx="41">
                  <c:v>11.4</c:v>
                </c:pt>
                <c:pt idx="42">
                  <c:v>11.6</c:v>
                </c:pt>
                <c:pt idx="43">
                  <c:v>12</c:v>
                </c:pt>
                <c:pt idx="44">
                  <c:v>11.2</c:v>
                </c:pt>
                <c:pt idx="45">
                  <c:v>11.2</c:v>
                </c:pt>
                <c:pt idx="46">
                  <c:v>11</c:v>
                </c:pt>
                <c:pt idx="47">
                  <c:v>11</c:v>
                </c:pt>
                <c:pt idx="48">
                  <c:v>10.8</c:v>
                </c:pt>
                <c:pt idx="49">
                  <c:v>11</c:v>
                </c:pt>
                <c:pt idx="5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E-4923-9137-7494CFFDB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ray radius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enemy</a:t>
            </a:r>
            <a:r>
              <a:rPr lang="en-NL" baseline="0"/>
              <a:t> weight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Average_8sp!$J$1</c:f>
              <c:strCache>
                <c:ptCount val="1"/>
                <c:pt idx="0">
                  <c:v> Enemy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Average_8sp!$J$2:$J$52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5.2189819999999996E-3</c:v>
                </c:pt>
                <c:pt idx="3">
                  <c:v>-8.8303251999999971E-2</c:v>
                </c:pt>
                <c:pt idx="4">
                  <c:v>-0.81240826999999993</c:v>
                </c:pt>
                <c:pt idx="5">
                  <c:v>-0.990886194</c:v>
                </c:pt>
                <c:pt idx="6">
                  <c:v>-0.80743383800000001</c:v>
                </c:pt>
                <c:pt idx="7">
                  <c:v>-0.41563229799999996</c:v>
                </c:pt>
                <c:pt idx="8">
                  <c:v>0.48148727999999996</c:v>
                </c:pt>
                <c:pt idx="9">
                  <c:v>-0.78988875000000003</c:v>
                </c:pt>
                <c:pt idx="10">
                  <c:v>-1.082764818</c:v>
                </c:pt>
                <c:pt idx="11">
                  <c:v>-0.8938489180000001</c:v>
                </c:pt>
                <c:pt idx="12">
                  <c:v>0.60317650600000006</c:v>
                </c:pt>
                <c:pt idx="13">
                  <c:v>0.73528200200000005</c:v>
                </c:pt>
                <c:pt idx="14">
                  <c:v>0.70123578199999992</c:v>
                </c:pt>
                <c:pt idx="15">
                  <c:v>0.89179526199999992</c:v>
                </c:pt>
                <c:pt idx="16">
                  <c:v>0.57956806199999988</c:v>
                </c:pt>
                <c:pt idx="17">
                  <c:v>2.2021520000000003</c:v>
                </c:pt>
                <c:pt idx="18">
                  <c:v>1.3629401820000002</c:v>
                </c:pt>
                <c:pt idx="19">
                  <c:v>1.5570749820000001</c:v>
                </c:pt>
                <c:pt idx="20">
                  <c:v>2.2776045820000004</c:v>
                </c:pt>
                <c:pt idx="21">
                  <c:v>4.1804496000000002</c:v>
                </c:pt>
                <c:pt idx="22">
                  <c:v>4.7961520000000002</c:v>
                </c:pt>
                <c:pt idx="23">
                  <c:v>3.8872139500000005</c:v>
                </c:pt>
                <c:pt idx="24">
                  <c:v>6.5142908000000004</c:v>
                </c:pt>
                <c:pt idx="25">
                  <c:v>5.6830899500000003</c:v>
                </c:pt>
                <c:pt idx="26">
                  <c:v>7.5818269999999997</c:v>
                </c:pt>
                <c:pt idx="27">
                  <c:v>6.7205458000000009</c:v>
                </c:pt>
                <c:pt idx="28">
                  <c:v>7.6176632000000009</c:v>
                </c:pt>
                <c:pt idx="29">
                  <c:v>9.3999325999999996</c:v>
                </c:pt>
                <c:pt idx="30">
                  <c:v>9.4469951999999999</c:v>
                </c:pt>
                <c:pt idx="31">
                  <c:v>9.8974721999999993</c:v>
                </c:pt>
                <c:pt idx="32">
                  <c:v>11.413499120000001</c:v>
                </c:pt>
                <c:pt idx="33">
                  <c:v>11.64332512</c:v>
                </c:pt>
                <c:pt idx="34">
                  <c:v>10.74581212</c:v>
                </c:pt>
                <c:pt idx="35">
                  <c:v>11.386547799999999</c:v>
                </c:pt>
                <c:pt idx="36">
                  <c:v>12.433320779999999</c:v>
                </c:pt>
                <c:pt idx="37">
                  <c:v>13.464582780000001</c:v>
                </c:pt>
                <c:pt idx="38">
                  <c:v>13.645600779999999</c:v>
                </c:pt>
                <c:pt idx="39">
                  <c:v>14.919654780000002</c:v>
                </c:pt>
                <c:pt idx="40">
                  <c:v>14.926519899999999</c:v>
                </c:pt>
                <c:pt idx="41">
                  <c:v>15.498486780000002</c:v>
                </c:pt>
                <c:pt idx="42">
                  <c:v>16.339188780000001</c:v>
                </c:pt>
                <c:pt idx="43">
                  <c:v>16.723732779999999</c:v>
                </c:pt>
                <c:pt idx="44">
                  <c:v>17.482536779999997</c:v>
                </c:pt>
                <c:pt idx="45">
                  <c:v>18.251302779999996</c:v>
                </c:pt>
                <c:pt idx="46">
                  <c:v>17.442378780000002</c:v>
                </c:pt>
                <c:pt idx="47">
                  <c:v>18.6176782</c:v>
                </c:pt>
                <c:pt idx="48">
                  <c:v>19.025621000000001</c:v>
                </c:pt>
                <c:pt idx="49">
                  <c:v>19.119571000000001</c:v>
                </c:pt>
                <c:pt idx="50">
                  <c:v>20.480060999999999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A-4B74-A3C8-AA584D933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enemy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enemy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Average_8sp!$K$1</c:f>
              <c:strCache>
                <c:ptCount val="1"/>
                <c:pt idx="0">
                  <c:v> Enemy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Average_8sp!$K$2:$K$52</c:f>
              <c:numCache>
                <c:formatCode>General</c:formatCode>
                <c:ptCount val="51"/>
                <c:pt idx="0">
                  <c:v>2.4230620000000001E-2</c:v>
                </c:pt>
                <c:pt idx="1">
                  <c:v>2.4230620000000001E-2</c:v>
                </c:pt>
                <c:pt idx="2">
                  <c:v>0</c:v>
                </c:pt>
                <c:pt idx="3">
                  <c:v>0.62647320000000006</c:v>
                </c:pt>
                <c:pt idx="4">
                  <c:v>0.90268919999999997</c:v>
                </c:pt>
                <c:pt idx="5">
                  <c:v>1.1789049999999999</c:v>
                </c:pt>
                <c:pt idx="6">
                  <c:v>0.90268919999999997</c:v>
                </c:pt>
                <c:pt idx="7">
                  <c:v>1.4551212</c:v>
                </c:pt>
                <c:pt idx="8">
                  <c:v>6.7706420000000017E-2</c:v>
                </c:pt>
                <c:pt idx="9">
                  <c:v>0.18778280000000006</c:v>
                </c:pt>
                <c:pt idx="10">
                  <c:v>1.36668794</c:v>
                </c:pt>
                <c:pt idx="11">
                  <c:v>1.3666880000000001</c:v>
                </c:pt>
                <c:pt idx="12">
                  <c:v>1.64290384</c:v>
                </c:pt>
                <c:pt idx="13">
                  <c:v>2.5670790000000001</c:v>
                </c:pt>
                <c:pt idx="14">
                  <c:v>2.6626063580000001</c:v>
                </c:pt>
                <c:pt idx="15">
                  <c:v>3.2150382</c:v>
                </c:pt>
                <c:pt idx="16">
                  <c:v>3.1195108</c:v>
                </c:pt>
                <c:pt idx="17">
                  <c:v>5.3100075180000008</c:v>
                </c:pt>
                <c:pt idx="18">
                  <c:v>3.8415113179999998</c:v>
                </c:pt>
                <c:pt idx="19">
                  <c:v>4.117727318</c:v>
                </c:pt>
                <c:pt idx="20">
                  <c:v>4.117727318</c:v>
                </c:pt>
                <c:pt idx="21">
                  <c:v>4.2561719999999994</c:v>
                </c:pt>
                <c:pt idx="22">
                  <c:v>5.2758747999999995</c:v>
                </c:pt>
                <c:pt idx="23">
                  <c:v>5.3339938</c:v>
                </c:pt>
                <c:pt idx="24">
                  <c:v>4.8602556000000003</c:v>
                </c:pt>
                <c:pt idx="25">
                  <c:v>5.5439366000000003</c:v>
                </c:pt>
                <c:pt idx="26">
                  <c:v>5.6689015999999999</c:v>
                </c:pt>
                <c:pt idx="27">
                  <c:v>6.207043399999999</c:v>
                </c:pt>
                <c:pt idx="28">
                  <c:v>6.4832591999999991</c:v>
                </c:pt>
                <c:pt idx="29">
                  <c:v>7.0392780000000004</c:v>
                </c:pt>
                <c:pt idx="30">
                  <c:v>5.4921369999999996</c:v>
                </c:pt>
                <c:pt idx="31">
                  <c:v>5.9642369999999998</c:v>
                </c:pt>
                <c:pt idx="32">
                  <c:v>6.7737648000000004</c:v>
                </c:pt>
                <c:pt idx="33">
                  <c:v>6.0445682000000005</c:v>
                </c:pt>
                <c:pt idx="34">
                  <c:v>5.7683521999999998</c:v>
                </c:pt>
                <c:pt idx="35">
                  <c:v>5.2186021999999994</c:v>
                </c:pt>
                <c:pt idx="36">
                  <c:v>5.2328922000000002</c:v>
                </c:pt>
                <c:pt idx="37">
                  <c:v>5.8808528000000013</c:v>
                </c:pt>
                <c:pt idx="38">
                  <c:v>6.2383049999999995</c:v>
                </c:pt>
                <c:pt idx="39">
                  <c:v>6.1570678000000001</c:v>
                </c:pt>
                <c:pt idx="40">
                  <c:v>5.8808518000000003</c:v>
                </c:pt>
                <c:pt idx="41">
                  <c:v>5.6618432940000005</c:v>
                </c:pt>
                <c:pt idx="42">
                  <c:v>6.5860186940000007</c:v>
                </c:pt>
                <c:pt idx="43">
                  <c:v>5.3999176940000009</c:v>
                </c:pt>
                <c:pt idx="44">
                  <c:v>6.5860186940000007</c:v>
                </c:pt>
                <c:pt idx="45">
                  <c:v>6.3937212940000006</c:v>
                </c:pt>
                <c:pt idx="46">
                  <c:v>6.5860186940000007</c:v>
                </c:pt>
                <c:pt idx="47">
                  <c:v>7.329503894000001</c:v>
                </c:pt>
                <c:pt idx="48">
                  <c:v>7.4091092940000012</c:v>
                </c:pt>
                <c:pt idx="49">
                  <c:v>7.5531114000000006</c:v>
                </c:pt>
                <c:pt idx="50">
                  <c:v>7.6057198940000008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D6-46CF-9458-E5F1CBCD6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enemy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bullet weight </a:t>
            </a:r>
            <a:r>
              <a:rPr lang="en-NL" baseline="0"/>
              <a:t>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Average_8sp!$L$1</c:f>
              <c:strCache>
                <c:ptCount val="1"/>
                <c:pt idx="0">
                  <c:v> Bullet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Average_8sp!$L$2:$L$52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-4.0976199999999798E-3</c:v>
                </c:pt>
                <c:pt idx="3">
                  <c:v>1.6385856799999998</c:v>
                </c:pt>
                <c:pt idx="4">
                  <c:v>1.5380363400000001</c:v>
                </c:pt>
                <c:pt idx="5">
                  <c:v>1.1423256399999999</c:v>
                </c:pt>
                <c:pt idx="6">
                  <c:v>2.08521986</c:v>
                </c:pt>
                <c:pt idx="7">
                  <c:v>1.5600076999999999</c:v>
                </c:pt>
                <c:pt idx="8">
                  <c:v>1.6447736960000001</c:v>
                </c:pt>
                <c:pt idx="9">
                  <c:v>1.1049925360000001</c:v>
                </c:pt>
                <c:pt idx="10">
                  <c:v>0.94885571999999985</c:v>
                </c:pt>
                <c:pt idx="11">
                  <c:v>1.100894716</c:v>
                </c:pt>
                <c:pt idx="12">
                  <c:v>2.5086682199999997</c:v>
                </c:pt>
                <c:pt idx="13">
                  <c:v>3.8045789999999995</c:v>
                </c:pt>
                <c:pt idx="14">
                  <c:v>3.3095332200000001</c:v>
                </c:pt>
                <c:pt idx="15">
                  <c:v>3.7341963599999999</c:v>
                </c:pt>
                <c:pt idx="16">
                  <c:v>3.9525206000000006</c:v>
                </c:pt>
                <c:pt idx="17">
                  <c:v>5.0496759999999998</c:v>
                </c:pt>
                <c:pt idx="18">
                  <c:v>4.4009353999999998</c:v>
                </c:pt>
                <c:pt idx="19">
                  <c:v>5.9141181999999999</c:v>
                </c:pt>
                <c:pt idx="20">
                  <c:v>5.0195948000000001</c:v>
                </c:pt>
                <c:pt idx="21">
                  <c:v>6.115095600000001</c:v>
                </c:pt>
                <c:pt idx="22">
                  <c:v>5.2284358000000006</c:v>
                </c:pt>
                <c:pt idx="23">
                  <c:v>6.1593687399999997</c:v>
                </c:pt>
                <c:pt idx="24">
                  <c:v>6.0879981999999995</c:v>
                </c:pt>
                <c:pt idx="25">
                  <c:v>7.4771072000000007</c:v>
                </c:pt>
                <c:pt idx="26">
                  <c:v>7.0613133400000008</c:v>
                </c:pt>
                <c:pt idx="27">
                  <c:v>8.2422918000000003</c:v>
                </c:pt>
                <c:pt idx="28">
                  <c:v>7.6945418000000005</c:v>
                </c:pt>
                <c:pt idx="29">
                  <c:v>6.01605816</c:v>
                </c:pt>
                <c:pt idx="30">
                  <c:v>6.256416419999999</c:v>
                </c:pt>
                <c:pt idx="31">
                  <c:v>7.1362323220000006</c:v>
                </c:pt>
                <c:pt idx="32">
                  <c:v>7.5794242000000001</c:v>
                </c:pt>
                <c:pt idx="33">
                  <c:v>7.84286554</c:v>
                </c:pt>
                <c:pt idx="34">
                  <c:v>7.8085995199999996</c:v>
                </c:pt>
                <c:pt idx="35">
                  <c:v>7.9915931999999996</c:v>
                </c:pt>
                <c:pt idx="36">
                  <c:v>7.7942521799999991</c:v>
                </c:pt>
                <c:pt idx="37">
                  <c:v>7.5813144800000005</c:v>
                </c:pt>
                <c:pt idx="38">
                  <c:v>7.8313593999999993</c:v>
                </c:pt>
                <c:pt idx="39">
                  <c:v>7.5045165999999996</c:v>
                </c:pt>
                <c:pt idx="40">
                  <c:v>7.0218392000000005</c:v>
                </c:pt>
                <c:pt idx="41">
                  <c:v>6.5719080000000005</c:v>
                </c:pt>
                <c:pt idx="42">
                  <c:v>6.9067201999999996</c:v>
                </c:pt>
                <c:pt idx="43">
                  <c:v>6.1882637999999996</c:v>
                </c:pt>
                <c:pt idx="44">
                  <c:v>5.9898945999999995</c:v>
                </c:pt>
                <c:pt idx="45">
                  <c:v>5.2706331999999998</c:v>
                </c:pt>
                <c:pt idx="46">
                  <c:v>7.8903581999999997</c:v>
                </c:pt>
                <c:pt idx="47">
                  <c:v>7.1949021999999996</c:v>
                </c:pt>
                <c:pt idx="48">
                  <c:v>7.3651445999999989</c:v>
                </c:pt>
                <c:pt idx="49">
                  <c:v>8.5231225999999989</c:v>
                </c:pt>
                <c:pt idx="50">
                  <c:v>8.3004110000000004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00-499B-B427-02F4445AA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bullet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bullet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Average_8sp!$M$1</c:f>
              <c:strCache>
                <c:ptCount val="1"/>
                <c:pt idx="0">
                  <c:v> Bullet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Average_8sp!$M$2:$M$52</c:f>
              <c:numCache>
                <c:formatCode>General</c:formatCode>
                <c:ptCount val="51"/>
                <c:pt idx="0">
                  <c:v>0.52095155999999987</c:v>
                </c:pt>
                <c:pt idx="1">
                  <c:v>0.87127676000000009</c:v>
                </c:pt>
                <c:pt idx="2">
                  <c:v>-0.1133893</c:v>
                </c:pt>
                <c:pt idx="3">
                  <c:v>-0.41309323999999997</c:v>
                </c:pt>
                <c:pt idx="4">
                  <c:v>-0.71279718000000003</c:v>
                </c:pt>
                <c:pt idx="5">
                  <c:v>-0.41309323999999997</c:v>
                </c:pt>
                <c:pt idx="6">
                  <c:v>-0.32068836000000001</c:v>
                </c:pt>
                <c:pt idx="7">
                  <c:v>-0.41309323999999997</c:v>
                </c:pt>
                <c:pt idx="8">
                  <c:v>-0.26090935999999998</c:v>
                </c:pt>
                <c:pt idx="9">
                  <c:v>-0.32068836000000001</c:v>
                </c:pt>
                <c:pt idx="10">
                  <c:v>-0.32068836000000001</c:v>
                </c:pt>
                <c:pt idx="11">
                  <c:v>-0.32068836000000001</c:v>
                </c:pt>
                <c:pt idx="12">
                  <c:v>-0.92009632000000008</c:v>
                </c:pt>
                <c:pt idx="13">
                  <c:v>-1.5268317200000001</c:v>
                </c:pt>
                <c:pt idx="14">
                  <c:v>-1.5341592800000001</c:v>
                </c:pt>
                <c:pt idx="15">
                  <c:v>-2.2063583200000001</c:v>
                </c:pt>
                <c:pt idx="16">
                  <c:v>-1.8531242800000001</c:v>
                </c:pt>
                <c:pt idx="17">
                  <c:v>-2.3943962599999997</c:v>
                </c:pt>
                <c:pt idx="18">
                  <c:v>-2.4598598000000003</c:v>
                </c:pt>
                <c:pt idx="19">
                  <c:v>-3.0592676000000001</c:v>
                </c:pt>
                <c:pt idx="20">
                  <c:v>-2.0367432000000001</c:v>
                </c:pt>
                <c:pt idx="21">
                  <c:v>-2.6361509999999999</c:v>
                </c:pt>
                <c:pt idx="22">
                  <c:v>-2.6046040000000001</c:v>
                </c:pt>
                <c:pt idx="23">
                  <c:v>-2.7231298000000002</c:v>
                </c:pt>
                <c:pt idx="24">
                  <c:v>-2.5652613999999998</c:v>
                </c:pt>
                <c:pt idx="25">
                  <c:v>-3.2570740000000002</c:v>
                </c:pt>
                <c:pt idx="26">
                  <c:v>-3.4723118800000004</c:v>
                </c:pt>
                <c:pt idx="27">
                  <c:v>-3.7646880800000004</c:v>
                </c:pt>
                <c:pt idx="28">
                  <c:v>-3.4649842</c:v>
                </c:pt>
                <c:pt idx="29">
                  <c:v>-3.2250591999999996</c:v>
                </c:pt>
                <c:pt idx="30">
                  <c:v>-3.1652801999999998</c:v>
                </c:pt>
                <c:pt idx="31">
                  <c:v>-3.5247630000000001</c:v>
                </c:pt>
                <c:pt idx="32">
                  <c:v>-4.0717195999999998</c:v>
                </c:pt>
                <c:pt idx="33">
                  <c:v>-4.0643918000000001</c:v>
                </c:pt>
                <c:pt idx="34">
                  <c:v>-4.3640956000000006</c:v>
                </c:pt>
                <c:pt idx="35">
                  <c:v>-4.6637995999999999</c:v>
                </c:pt>
                <c:pt idx="36">
                  <c:v>-4.671127199999999</c:v>
                </c:pt>
                <c:pt idx="37">
                  <c:v>-4.9781589999999998</c:v>
                </c:pt>
                <c:pt idx="38">
                  <c:v>-5.2316604</c:v>
                </c:pt>
                <c:pt idx="39">
                  <c:v>-5.185458800000001</c:v>
                </c:pt>
                <c:pt idx="40">
                  <c:v>-5.1854579999999997</c:v>
                </c:pt>
                <c:pt idx="41">
                  <c:v>-5.1854579999999997</c:v>
                </c:pt>
                <c:pt idx="42">
                  <c:v>-5.7921936000000001</c:v>
                </c:pt>
                <c:pt idx="43">
                  <c:v>-5.4924896000000007</c:v>
                </c:pt>
                <c:pt idx="44">
                  <c:v>-5.4924896000000007</c:v>
                </c:pt>
                <c:pt idx="45">
                  <c:v>-5.3538824000000007</c:v>
                </c:pt>
                <c:pt idx="46">
                  <c:v>-6.0456954000000005</c:v>
                </c:pt>
                <c:pt idx="47">
                  <c:v>-6.6135558000000003</c:v>
                </c:pt>
                <c:pt idx="48">
                  <c:v>-6.3669139999999995</c:v>
                </c:pt>
                <c:pt idx="49">
                  <c:v>-6.3453992000000001</c:v>
                </c:pt>
                <c:pt idx="50">
                  <c:v>-7.2129646000000012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D1-4962-8F8A-0CBD425FB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bullet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box weight </a:t>
            </a:r>
            <a:r>
              <a:rPr lang="en-NL" baseline="0"/>
              <a:t>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Average_8sp!$N$1</c:f>
              <c:strCache>
                <c:ptCount val="1"/>
                <c:pt idx="0">
                  <c:v> Box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Average_8sp!$N$2:$N$52</c:f>
              <c:numCache>
                <c:formatCode>General</c:formatCode>
                <c:ptCount val="51"/>
                <c:pt idx="0">
                  <c:v>0.90914220000000012</c:v>
                </c:pt>
                <c:pt idx="1">
                  <c:v>0.25873360000000006</c:v>
                </c:pt>
                <c:pt idx="2">
                  <c:v>2.6475195999999999</c:v>
                </c:pt>
                <c:pt idx="3">
                  <c:v>2.8387575999999997</c:v>
                </c:pt>
                <c:pt idx="4">
                  <c:v>2.9103847999999997</c:v>
                </c:pt>
                <c:pt idx="5">
                  <c:v>2.3624541999999997</c:v>
                </c:pt>
                <c:pt idx="6">
                  <c:v>2.6006057999999994</c:v>
                </c:pt>
                <c:pt idx="7">
                  <c:v>2.59318092</c:v>
                </c:pt>
                <c:pt idx="8">
                  <c:v>2.8312989199999996</c:v>
                </c:pt>
                <c:pt idx="9">
                  <c:v>3.9913959999999995</c:v>
                </c:pt>
                <c:pt idx="10">
                  <c:v>3.7858801999999998</c:v>
                </c:pt>
                <c:pt idx="11">
                  <c:v>3.5818029999999998</c:v>
                </c:pt>
                <c:pt idx="12">
                  <c:v>3.6984082000000003</c:v>
                </c:pt>
                <c:pt idx="13">
                  <c:v>2.73275808</c:v>
                </c:pt>
                <c:pt idx="14">
                  <c:v>2.4477680999999998</c:v>
                </c:pt>
                <c:pt idx="15">
                  <c:v>1.5025864400000004</c:v>
                </c:pt>
                <c:pt idx="16">
                  <c:v>2.0262251400000002</c:v>
                </c:pt>
                <c:pt idx="17">
                  <c:v>1.5293912000000005</c:v>
                </c:pt>
                <c:pt idx="18">
                  <c:v>2.5520321400000006</c:v>
                </c:pt>
                <c:pt idx="19">
                  <c:v>2.4729796500000001</c:v>
                </c:pt>
                <c:pt idx="20">
                  <c:v>2.0154643200000004</c:v>
                </c:pt>
                <c:pt idx="21">
                  <c:v>1.9438370200000001</c:v>
                </c:pt>
                <c:pt idx="22">
                  <c:v>0.42075319999999988</c:v>
                </c:pt>
                <c:pt idx="23">
                  <c:v>2.4791458200000003</c:v>
                </c:pt>
                <c:pt idx="24">
                  <c:v>1.2958882199999997</c:v>
                </c:pt>
                <c:pt idx="25">
                  <c:v>1.5587533999999998</c:v>
                </c:pt>
                <c:pt idx="26">
                  <c:v>0.47014659999999964</c:v>
                </c:pt>
                <c:pt idx="27">
                  <c:v>0.56712139999999989</c:v>
                </c:pt>
                <c:pt idx="28">
                  <c:v>0.32896979999999998</c:v>
                </c:pt>
                <c:pt idx="29">
                  <c:v>1.2809000000000001</c:v>
                </c:pt>
                <c:pt idx="30">
                  <c:v>0.86947540000000001</c:v>
                </c:pt>
                <c:pt idx="31">
                  <c:v>1.7418561999999997</c:v>
                </c:pt>
                <c:pt idx="32">
                  <c:v>-0.33454420000000018</c:v>
                </c:pt>
                <c:pt idx="33">
                  <c:v>0.10954480000000015</c:v>
                </c:pt>
                <c:pt idx="34">
                  <c:v>0.1174676000000002</c:v>
                </c:pt>
                <c:pt idx="35">
                  <c:v>0.11746720000000015</c:v>
                </c:pt>
                <c:pt idx="36">
                  <c:v>-0.72337600000000002</c:v>
                </c:pt>
                <c:pt idx="37">
                  <c:v>-1.6437676399999996</c:v>
                </c:pt>
                <c:pt idx="38">
                  <c:v>-1.3260659999999997</c:v>
                </c:pt>
                <c:pt idx="39">
                  <c:v>-1.5637220400000003</c:v>
                </c:pt>
                <c:pt idx="40">
                  <c:v>-1.4051183999999999</c:v>
                </c:pt>
                <c:pt idx="41">
                  <c:v>-1.3255680399999998</c:v>
                </c:pt>
                <c:pt idx="42">
                  <c:v>-2.9979690400000001</c:v>
                </c:pt>
                <c:pt idx="43">
                  <c:v>-0.81367299999999965</c:v>
                </c:pt>
                <c:pt idx="44">
                  <c:v>-2.1931606399999994</c:v>
                </c:pt>
                <c:pt idx="45">
                  <c:v>-2.3704898399999998</c:v>
                </c:pt>
                <c:pt idx="46">
                  <c:v>-1.7166398399999998</c:v>
                </c:pt>
                <c:pt idx="47">
                  <c:v>-2.4953593999999999</c:v>
                </c:pt>
                <c:pt idx="48">
                  <c:v>-1.8583772399999994</c:v>
                </c:pt>
                <c:pt idx="49">
                  <c:v>-1.5685060399999997</c:v>
                </c:pt>
                <c:pt idx="50">
                  <c:v>-2.3815185999999997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4-4551-B68D-A6393A0E7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box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box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Average_8sp!$O$1</c:f>
              <c:strCache>
                <c:ptCount val="1"/>
                <c:pt idx="0">
                  <c:v> Box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Average_8sp!$O$2:$O$52</c:f>
              <c:numCache>
                <c:formatCode>General</c:formatCode>
                <c:ptCount val="51"/>
                <c:pt idx="0">
                  <c:v>0.62647320000000006</c:v>
                </c:pt>
                <c:pt idx="1">
                  <c:v>-0.24590039999999996</c:v>
                </c:pt>
                <c:pt idx="2">
                  <c:v>0</c:v>
                </c:pt>
                <c:pt idx="3">
                  <c:v>-0.36638899999999996</c:v>
                </c:pt>
                <c:pt idx="4">
                  <c:v>0.2512742</c:v>
                </c:pt>
                <c:pt idx="5">
                  <c:v>0.76957299999999995</c:v>
                </c:pt>
                <c:pt idx="6">
                  <c:v>1.9552171999999999</c:v>
                </c:pt>
                <c:pt idx="7">
                  <c:v>1.3375539999999999</c:v>
                </c:pt>
                <c:pt idx="8">
                  <c:v>2.5464660399999999</c:v>
                </c:pt>
                <c:pt idx="9">
                  <c:v>1.2878719999999999</c:v>
                </c:pt>
                <c:pt idx="10">
                  <c:v>1.6385103999999999</c:v>
                </c:pt>
                <c:pt idx="11">
                  <c:v>0.26399239999999996</c:v>
                </c:pt>
                <c:pt idx="12">
                  <c:v>0.87180079999999993</c:v>
                </c:pt>
                <c:pt idx="13">
                  <c:v>5.9523399999999962E-2</c:v>
                </c:pt>
                <c:pt idx="14">
                  <c:v>-0.37197714000000009</c:v>
                </c:pt>
                <c:pt idx="15">
                  <c:v>0.24568599999999971</c:v>
                </c:pt>
                <c:pt idx="16">
                  <c:v>-0.18888759999999999</c:v>
                </c:pt>
                <c:pt idx="17">
                  <c:v>-0.26563494000000015</c:v>
                </c:pt>
                <c:pt idx="18">
                  <c:v>0.49696033999999989</c:v>
                </c:pt>
                <c:pt idx="19">
                  <c:v>-7.1020860000000144E-2</c:v>
                </c:pt>
                <c:pt idx="20">
                  <c:v>-0.34711034000000007</c:v>
                </c:pt>
                <c:pt idx="21">
                  <c:v>-0.39679254000000003</c:v>
                </c:pt>
                <c:pt idx="22">
                  <c:v>-0.24467299999999997</c:v>
                </c:pt>
                <c:pt idx="23">
                  <c:v>-0.780586</c:v>
                </c:pt>
                <c:pt idx="24">
                  <c:v>-0.64696880000000001</c:v>
                </c:pt>
                <c:pt idx="25">
                  <c:v>-1.1127219799999997</c:v>
                </c:pt>
                <c:pt idx="26">
                  <c:v>-0.39373577999999998</c:v>
                </c:pt>
                <c:pt idx="27">
                  <c:v>-0.17248839999999993</c:v>
                </c:pt>
                <c:pt idx="28">
                  <c:v>0.39549259999999992</c:v>
                </c:pt>
                <c:pt idx="29">
                  <c:v>-0.1460739999999999</c:v>
                </c:pt>
                <c:pt idx="30">
                  <c:v>0.44517480000000004</c:v>
                </c:pt>
                <c:pt idx="31">
                  <c:v>0.47158940000000038</c:v>
                </c:pt>
                <c:pt idx="32">
                  <c:v>-0.44508739999999991</c:v>
                </c:pt>
                <c:pt idx="33">
                  <c:v>0.45502960000000015</c:v>
                </c:pt>
                <c:pt idx="34">
                  <c:v>1.6406739400000003</c:v>
                </c:pt>
                <c:pt idx="35">
                  <c:v>0.97332879999999999</c:v>
                </c:pt>
                <c:pt idx="36">
                  <c:v>0.7405565999999999</c:v>
                </c:pt>
                <c:pt idx="37">
                  <c:v>0.45810279999999981</c:v>
                </c:pt>
                <c:pt idx="38">
                  <c:v>1.7431115399999997</c:v>
                </c:pt>
                <c:pt idx="39">
                  <c:v>0.5574669999999996</c:v>
                </c:pt>
                <c:pt idx="40">
                  <c:v>1.7431116</c:v>
                </c:pt>
                <c:pt idx="41">
                  <c:v>1.6437475399999997</c:v>
                </c:pt>
                <c:pt idx="42">
                  <c:v>0.79331213999999983</c:v>
                </c:pt>
                <c:pt idx="43">
                  <c:v>0.84299413999999973</c:v>
                </c:pt>
                <c:pt idx="44">
                  <c:v>0.84299413999999973</c:v>
                </c:pt>
                <c:pt idx="45">
                  <c:v>0.18550273999999944</c:v>
                </c:pt>
                <c:pt idx="46">
                  <c:v>0.74195935999999985</c:v>
                </c:pt>
                <c:pt idx="47">
                  <c:v>2.2402951600000001</c:v>
                </c:pt>
                <c:pt idx="48">
                  <c:v>1.7883162799999996</c:v>
                </c:pt>
                <c:pt idx="49">
                  <c:v>0.25029341999999988</c:v>
                </c:pt>
                <c:pt idx="50">
                  <c:v>0.94376100000000007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84-4B5F-A171-FC4DD5C7F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box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projectile speed</a:t>
            </a:r>
            <a:r>
              <a:rPr lang="en-NL" baseline="0"/>
              <a:t>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Average_8sp!$P$1</c:f>
              <c:strCache>
                <c:ptCount val="1"/>
                <c:pt idx="0">
                  <c:v> projectile Speed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Average_8sp!$P$2:$P$52</c:f>
              <c:numCache>
                <c:formatCode>General</c:formatCode>
                <c:ptCount val="51"/>
                <c:pt idx="0">
                  <c:v>9.999076800000001</c:v>
                </c:pt>
                <c:pt idx="1">
                  <c:v>11.051809199999999</c:v>
                </c:pt>
                <c:pt idx="2">
                  <c:v>11.301610199999999</c:v>
                </c:pt>
                <c:pt idx="3">
                  <c:v>12.01338</c:v>
                </c:pt>
                <c:pt idx="4">
                  <c:v>11.8727196</c:v>
                </c:pt>
                <c:pt idx="5">
                  <c:v>11.212095199999998</c:v>
                </c:pt>
                <c:pt idx="6">
                  <c:v>11.192013599999999</c:v>
                </c:pt>
                <c:pt idx="7">
                  <c:v>11.7576798</c:v>
                </c:pt>
                <c:pt idx="8">
                  <c:v>11.426053799999998</c:v>
                </c:pt>
                <c:pt idx="9">
                  <c:v>10.2680492</c:v>
                </c:pt>
                <c:pt idx="10">
                  <c:v>9.8329005999999985</c:v>
                </c:pt>
                <c:pt idx="11">
                  <c:v>9.7472467999999992</c:v>
                </c:pt>
                <c:pt idx="12">
                  <c:v>12.802834000000001</c:v>
                </c:pt>
                <c:pt idx="13">
                  <c:v>11.312879199999999</c:v>
                </c:pt>
                <c:pt idx="14">
                  <c:v>11.0874044</c:v>
                </c:pt>
                <c:pt idx="15">
                  <c:v>11.724189599999999</c:v>
                </c:pt>
                <c:pt idx="16">
                  <c:v>11.954939200000002</c:v>
                </c:pt>
                <c:pt idx="17">
                  <c:v>11.200855800000001</c:v>
                </c:pt>
                <c:pt idx="18">
                  <c:v>13.417737599999999</c:v>
                </c:pt>
                <c:pt idx="19">
                  <c:v>14.269329199999998</c:v>
                </c:pt>
                <c:pt idx="20">
                  <c:v>13.711209999999999</c:v>
                </c:pt>
                <c:pt idx="21">
                  <c:v>17.448508</c:v>
                </c:pt>
                <c:pt idx="22">
                  <c:v>14.9039982</c:v>
                </c:pt>
                <c:pt idx="23">
                  <c:v>15.106963400000001</c:v>
                </c:pt>
                <c:pt idx="24">
                  <c:v>15.6930224</c:v>
                </c:pt>
                <c:pt idx="25">
                  <c:v>15.232251400000001</c:v>
                </c:pt>
                <c:pt idx="26">
                  <c:v>15.066392799999999</c:v>
                </c:pt>
                <c:pt idx="27">
                  <c:v>16.106510399999998</c:v>
                </c:pt>
                <c:pt idx="28">
                  <c:v>15.570903400000001</c:v>
                </c:pt>
                <c:pt idx="29">
                  <c:v>14.512337400000002</c:v>
                </c:pt>
                <c:pt idx="30">
                  <c:v>15.544959599999999</c:v>
                </c:pt>
                <c:pt idx="31">
                  <c:v>16.215561600000001</c:v>
                </c:pt>
                <c:pt idx="32">
                  <c:v>16.667255000000001</c:v>
                </c:pt>
                <c:pt idx="33">
                  <c:v>17.338548600000003</c:v>
                </c:pt>
                <c:pt idx="34">
                  <c:v>18.0810116</c:v>
                </c:pt>
                <c:pt idx="35">
                  <c:v>18.446309599999999</c:v>
                </c:pt>
                <c:pt idx="36">
                  <c:v>18.050943600000004</c:v>
                </c:pt>
                <c:pt idx="37">
                  <c:v>18.090675600000001</c:v>
                </c:pt>
                <c:pt idx="38">
                  <c:v>18.5564696</c:v>
                </c:pt>
                <c:pt idx="39">
                  <c:v>18.902207199999999</c:v>
                </c:pt>
                <c:pt idx="40">
                  <c:v>19.468187</c:v>
                </c:pt>
                <c:pt idx="41">
                  <c:v>19.168055600000002</c:v>
                </c:pt>
                <c:pt idx="42">
                  <c:v>18.987443199999998</c:v>
                </c:pt>
                <c:pt idx="43">
                  <c:v>18.178830600000005</c:v>
                </c:pt>
                <c:pt idx="44">
                  <c:v>19.106820600000002</c:v>
                </c:pt>
                <c:pt idx="45">
                  <c:v>19.212226600000001</c:v>
                </c:pt>
                <c:pt idx="46">
                  <c:v>18.283022800000005</c:v>
                </c:pt>
                <c:pt idx="47">
                  <c:v>18.419727000000002</c:v>
                </c:pt>
                <c:pt idx="48">
                  <c:v>17.2903564</c:v>
                </c:pt>
                <c:pt idx="49">
                  <c:v>17.241902200000002</c:v>
                </c:pt>
                <c:pt idx="50">
                  <c:v>19.8603904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0-41D1-AA8E-80339DD55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projectile speed</a:t>
                </a:r>
                <a:r>
                  <a:rPr lang="en-NL" baseline="0"/>
                  <a:t>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fire rate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Average_8sp!$Q$1</c:f>
              <c:strCache>
                <c:ptCount val="1"/>
                <c:pt idx="0">
                  <c:v> Fire rate per minute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Average_8sp!$Q$2:$Q$52</c:f>
              <c:numCache>
                <c:formatCode>General</c:formatCode>
                <c:ptCount val="51"/>
                <c:pt idx="0">
                  <c:v>15.092288000000002</c:v>
                </c:pt>
                <c:pt idx="1">
                  <c:v>14.589992000000001</c:v>
                </c:pt>
                <c:pt idx="2">
                  <c:v>15.097818</c:v>
                </c:pt>
                <c:pt idx="3">
                  <c:v>15.09296</c:v>
                </c:pt>
                <c:pt idx="4">
                  <c:v>14.587737999999998</c:v>
                </c:pt>
                <c:pt idx="5">
                  <c:v>14.092232000000001</c:v>
                </c:pt>
                <c:pt idx="6">
                  <c:v>12.097288000000002</c:v>
                </c:pt>
                <c:pt idx="7">
                  <c:v>13.580147999999999</c:v>
                </c:pt>
                <c:pt idx="8">
                  <c:v>11.444177399999999</c:v>
                </c:pt>
                <c:pt idx="9">
                  <c:v>11.309011999999999</c:v>
                </c:pt>
                <c:pt idx="10">
                  <c:v>10.808648399999999</c:v>
                </c:pt>
                <c:pt idx="11">
                  <c:v>11.222969199999998</c:v>
                </c:pt>
                <c:pt idx="12">
                  <c:v>11.2758538</c:v>
                </c:pt>
                <c:pt idx="13">
                  <c:v>10.9777606</c:v>
                </c:pt>
                <c:pt idx="14">
                  <c:v>10.683526000000001</c:v>
                </c:pt>
                <c:pt idx="15">
                  <c:v>10.9599846</c:v>
                </c:pt>
                <c:pt idx="16">
                  <c:v>10.4712826</c:v>
                </c:pt>
                <c:pt idx="17">
                  <c:v>9.7591319999999993</c:v>
                </c:pt>
                <c:pt idx="18">
                  <c:v>9.7670738000000004</c:v>
                </c:pt>
                <c:pt idx="19">
                  <c:v>9.7692709999999998</c:v>
                </c:pt>
                <c:pt idx="20">
                  <c:v>8.8645278000000012</c:v>
                </c:pt>
                <c:pt idx="21">
                  <c:v>8.832018399999999</c:v>
                </c:pt>
                <c:pt idx="22">
                  <c:v>7.6896649999999998</c:v>
                </c:pt>
                <c:pt idx="23">
                  <c:v>8.8427366000000003</c:v>
                </c:pt>
                <c:pt idx="24">
                  <c:v>7.8246474000000008</c:v>
                </c:pt>
                <c:pt idx="25">
                  <c:v>7.5360828</c:v>
                </c:pt>
                <c:pt idx="26">
                  <c:v>7.3735535999999993</c:v>
                </c:pt>
                <c:pt idx="27">
                  <c:v>7.3705523999999993</c:v>
                </c:pt>
                <c:pt idx="28">
                  <c:v>7.3754111999999994</c:v>
                </c:pt>
                <c:pt idx="29">
                  <c:v>7.3527334</c:v>
                </c:pt>
                <c:pt idx="30">
                  <c:v>7.3754111999999994</c:v>
                </c:pt>
                <c:pt idx="31">
                  <c:v>7.0815140000000003</c:v>
                </c:pt>
                <c:pt idx="32">
                  <c:v>7.2757896000000004</c:v>
                </c:pt>
                <c:pt idx="33">
                  <c:v>7.0983314000000011</c:v>
                </c:pt>
                <c:pt idx="34">
                  <c:v>6.4424289999999997</c:v>
                </c:pt>
                <c:pt idx="35">
                  <c:v>6.7683356000000003</c:v>
                </c:pt>
                <c:pt idx="36">
                  <c:v>6.7711948000000008</c:v>
                </c:pt>
                <c:pt idx="37">
                  <c:v>6.7711948000000008</c:v>
                </c:pt>
                <c:pt idx="38">
                  <c:v>6.2708311999999999</c:v>
                </c:pt>
                <c:pt idx="39">
                  <c:v>6</c:v>
                </c:pt>
                <c:pt idx="40">
                  <c:v>6.1298045999999999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E1-4169-B8C6-CE764C55C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fire tate (bullet/min)</a:t>
                </a:r>
                <a:endParaRPr lang="en-NL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</a:t>
            </a:r>
            <a:r>
              <a:rPr lang="en-US"/>
              <a:t>moving speed</a:t>
            </a:r>
            <a:r>
              <a:rPr lang="en-NL"/>
              <a:t>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Average_2sp!$H$1</c:f>
              <c:strCache>
                <c:ptCount val="1"/>
                <c:pt idx="0">
                  <c:v> moving speed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Average_2sp!$H$2:$H$52</c:f>
              <c:numCache>
                <c:formatCode>General</c:formatCode>
                <c:ptCount val="51"/>
                <c:pt idx="0">
                  <c:v>2</c:v>
                </c:pt>
                <c:pt idx="1">
                  <c:v>2</c:v>
                </c:pt>
                <c:pt idx="2">
                  <c:v>1.9772821999999999</c:v>
                </c:pt>
                <c:pt idx="3">
                  <c:v>2.0514427999999998</c:v>
                </c:pt>
                <c:pt idx="4">
                  <c:v>2.3792522000000003</c:v>
                </c:pt>
                <c:pt idx="5">
                  <c:v>3.0187404000000004</c:v>
                </c:pt>
                <c:pt idx="6">
                  <c:v>2.5346552</c:v>
                </c:pt>
                <c:pt idx="7">
                  <c:v>2.4254837999999999</c:v>
                </c:pt>
                <c:pt idx="8">
                  <c:v>2.3372207999999999</c:v>
                </c:pt>
                <c:pt idx="9">
                  <c:v>2.6122964</c:v>
                </c:pt>
                <c:pt idx="10">
                  <c:v>3.2010462000000004</c:v>
                </c:pt>
                <c:pt idx="11">
                  <c:v>3.1299546</c:v>
                </c:pt>
                <c:pt idx="12">
                  <c:v>4.2860240000000003</c:v>
                </c:pt>
                <c:pt idx="13">
                  <c:v>4.1892522000000003</c:v>
                </c:pt>
                <c:pt idx="14">
                  <c:v>4.3226542000000006</c:v>
                </c:pt>
                <c:pt idx="15">
                  <c:v>4.9391984000000004</c:v>
                </c:pt>
                <c:pt idx="16">
                  <c:v>5.0109428000000005</c:v>
                </c:pt>
                <c:pt idx="17">
                  <c:v>7.0710459999999999</c:v>
                </c:pt>
                <c:pt idx="18">
                  <c:v>5.1757692000000004</c:v>
                </c:pt>
                <c:pt idx="19">
                  <c:v>6.0052294000000002</c:v>
                </c:pt>
                <c:pt idx="20">
                  <c:v>4.3569118000000007</c:v>
                </c:pt>
                <c:pt idx="21">
                  <c:v>5.0397134000000001</c:v>
                </c:pt>
                <c:pt idx="22">
                  <c:v>6.4526389999999996</c:v>
                </c:pt>
                <c:pt idx="23">
                  <c:v>5.4598889999999995</c:v>
                </c:pt>
                <c:pt idx="24">
                  <c:v>3.7698773999999999</c:v>
                </c:pt>
                <c:pt idx="25">
                  <c:v>5.3270378000000003</c:v>
                </c:pt>
                <c:pt idx="26">
                  <c:v>5.4412776000000003</c:v>
                </c:pt>
                <c:pt idx="27">
                  <c:v>4.6052067999999995</c:v>
                </c:pt>
                <c:pt idx="28">
                  <c:v>5.0838156000000003</c:v>
                </c:pt>
                <c:pt idx="29">
                  <c:v>5.6563825999999997</c:v>
                </c:pt>
                <c:pt idx="30">
                  <c:v>5.3133819999999998</c:v>
                </c:pt>
                <c:pt idx="31">
                  <c:v>7.2188400000000001</c:v>
                </c:pt>
                <c:pt idx="32">
                  <c:v>4.5570762</c:v>
                </c:pt>
                <c:pt idx="33">
                  <c:v>7.0973584000000001</c:v>
                </c:pt>
                <c:pt idx="34">
                  <c:v>7.2071638000000009</c:v>
                </c:pt>
                <c:pt idx="35">
                  <c:v>7.5837506000000001</c:v>
                </c:pt>
                <c:pt idx="36">
                  <c:v>8.1724664000000011</c:v>
                </c:pt>
                <c:pt idx="37">
                  <c:v>7.3028974000000009</c:v>
                </c:pt>
                <c:pt idx="38">
                  <c:v>8.5680405999999998</c:v>
                </c:pt>
                <c:pt idx="39">
                  <c:v>8.5197786000000004</c:v>
                </c:pt>
                <c:pt idx="40">
                  <c:v>8.2319606000000007</c:v>
                </c:pt>
                <c:pt idx="41">
                  <c:v>9.4117116000000003</c:v>
                </c:pt>
                <c:pt idx="42">
                  <c:v>8.7787455999999988</c:v>
                </c:pt>
                <c:pt idx="43">
                  <c:v>9.479115199999999</c:v>
                </c:pt>
                <c:pt idx="44">
                  <c:v>9.5050422000000001</c:v>
                </c:pt>
                <c:pt idx="45">
                  <c:v>10.1512446</c:v>
                </c:pt>
                <c:pt idx="46">
                  <c:v>10.148616000000001</c:v>
                </c:pt>
                <c:pt idx="47">
                  <c:v>11.376148000000001</c:v>
                </c:pt>
                <c:pt idx="48">
                  <c:v>10.1853824</c:v>
                </c:pt>
                <c:pt idx="49">
                  <c:v>10.830086999999999</c:v>
                </c:pt>
                <c:pt idx="50">
                  <c:v>8.6448985999999994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BC-47A7-832F-31E331184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speed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sight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Average_2sp!$G$1</c:f>
              <c:strCache>
                <c:ptCount val="1"/>
                <c:pt idx="0">
                  <c:v> Sight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Average_2sp!$G$2:$G$52</c:f>
              <c:numCache>
                <c:formatCode>General</c:formatCode>
                <c:ptCount val="51"/>
                <c:pt idx="0">
                  <c:v>30</c:v>
                </c:pt>
                <c:pt idx="1">
                  <c:v>30</c:v>
                </c:pt>
                <c:pt idx="2">
                  <c:v>31.114427999999997</c:v>
                </c:pt>
                <c:pt idx="3">
                  <c:v>32.216748000000003</c:v>
                </c:pt>
                <c:pt idx="4">
                  <c:v>33.201866000000003</c:v>
                </c:pt>
                <c:pt idx="5">
                  <c:v>33.787717999999998</c:v>
                </c:pt>
                <c:pt idx="6">
                  <c:v>35.348263999999993</c:v>
                </c:pt>
                <c:pt idx="7">
                  <c:v>34.051774000000002</c:v>
                </c:pt>
                <c:pt idx="8">
                  <c:v>36.437903999999996</c:v>
                </c:pt>
                <c:pt idx="9">
                  <c:v>37.306945999999996</c:v>
                </c:pt>
                <c:pt idx="10">
                  <c:v>36.561223999999996</c:v>
                </c:pt>
                <c:pt idx="11">
                  <c:v>36.405015999999996</c:v>
                </c:pt>
                <c:pt idx="12">
                  <c:v>38.606436000000002</c:v>
                </c:pt>
                <c:pt idx="13">
                  <c:v>38.374691999999996</c:v>
                </c:pt>
                <c:pt idx="14">
                  <c:v>38.662364000000004</c:v>
                </c:pt>
                <c:pt idx="15">
                  <c:v>38.226100000000002</c:v>
                </c:pt>
                <c:pt idx="16">
                  <c:v>37.748773999999997</c:v>
                </c:pt>
                <c:pt idx="17">
                  <c:v>40.023635999999996</c:v>
                </c:pt>
                <c:pt idx="18">
                  <c:v>41.293714000000001</c:v>
                </c:pt>
                <c:pt idx="19">
                  <c:v>40.744233999999999</c:v>
                </c:pt>
                <c:pt idx="20">
                  <c:v>43.932567999999996</c:v>
                </c:pt>
                <c:pt idx="21">
                  <c:v>43.209237999999999</c:v>
                </c:pt>
                <c:pt idx="22">
                  <c:v>42.529608000000003</c:v>
                </c:pt>
                <c:pt idx="23">
                  <c:v>42.905267999999992</c:v>
                </c:pt>
                <c:pt idx="24">
                  <c:v>45.633507999999999</c:v>
                </c:pt>
                <c:pt idx="25">
                  <c:v>45.875656000000006</c:v>
                </c:pt>
                <c:pt idx="26">
                  <c:v>45.998375999999993</c:v>
                </c:pt>
                <c:pt idx="27">
                  <c:v>46.259076000000007</c:v>
                </c:pt>
                <c:pt idx="28">
                  <c:v>45.798159999999996</c:v>
                </c:pt>
                <c:pt idx="29">
                  <c:v>46.433978000000003</c:v>
                </c:pt>
                <c:pt idx="30">
                  <c:v>45.934003999999995</c:v>
                </c:pt>
                <c:pt idx="31">
                  <c:v>45.620926000000011</c:v>
                </c:pt>
                <c:pt idx="32">
                  <c:v>45.571950000000001</c:v>
                </c:pt>
                <c:pt idx="33">
                  <c:v>46.447792</c:v>
                </c:pt>
                <c:pt idx="34">
                  <c:v>45.633930000000007</c:v>
                </c:pt>
                <c:pt idx="35">
                  <c:v>47.261990000000004</c:v>
                </c:pt>
                <c:pt idx="36">
                  <c:v>47.094501999999999</c:v>
                </c:pt>
                <c:pt idx="37">
                  <c:v>47.947401999999997</c:v>
                </c:pt>
                <c:pt idx="38">
                  <c:v>47.237152000000002</c:v>
                </c:pt>
                <c:pt idx="39">
                  <c:v>46.828523999999994</c:v>
                </c:pt>
                <c:pt idx="40">
                  <c:v>47.978363999999999</c:v>
                </c:pt>
                <c:pt idx="41">
                  <c:v>47.624893999999998</c:v>
                </c:pt>
                <c:pt idx="42">
                  <c:v>48.223967999999999</c:v>
                </c:pt>
                <c:pt idx="43">
                  <c:v>47.611499999999992</c:v>
                </c:pt>
                <c:pt idx="44">
                  <c:v>48.667060000000006</c:v>
                </c:pt>
                <c:pt idx="45">
                  <c:v>49.031062000000006</c:v>
                </c:pt>
                <c:pt idx="46">
                  <c:v>49.073129999999999</c:v>
                </c:pt>
                <c:pt idx="47">
                  <c:v>48.941581999999997</c:v>
                </c:pt>
                <c:pt idx="48">
                  <c:v>49.480103999999997</c:v>
                </c:pt>
                <c:pt idx="49">
                  <c:v>49.536513999999997</c:v>
                </c:pt>
                <c:pt idx="50">
                  <c:v>51.761303999999996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E-4393-AA51-9E2328CC9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sight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total</a:t>
            </a:r>
            <a:r>
              <a:rPr lang="en-NL" baseline="0"/>
              <a:t> points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Average_2sp!$B$1</c:f>
              <c:strCache>
                <c:ptCount val="1"/>
                <c:pt idx="0">
                  <c:v> Total points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Average_2sp!$B$2:$B$52</c:f>
              <c:numCache>
                <c:formatCode>General</c:formatCode>
                <c:ptCount val="51"/>
                <c:pt idx="0">
                  <c:v>3.4</c:v>
                </c:pt>
                <c:pt idx="1">
                  <c:v>5.6</c:v>
                </c:pt>
                <c:pt idx="2">
                  <c:v>5.4</c:v>
                </c:pt>
                <c:pt idx="3">
                  <c:v>4.5999999999999996</c:v>
                </c:pt>
                <c:pt idx="4">
                  <c:v>5.2</c:v>
                </c:pt>
                <c:pt idx="5">
                  <c:v>4.5999999999999996</c:v>
                </c:pt>
                <c:pt idx="6">
                  <c:v>6.2</c:v>
                </c:pt>
                <c:pt idx="7">
                  <c:v>5</c:v>
                </c:pt>
                <c:pt idx="8">
                  <c:v>5.4</c:v>
                </c:pt>
                <c:pt idx="9">
                  <c:v>5</c:v>
                </c:pt>
                <c:pt idx="10">
                  <c:v>4.4000000000000004</c:v>
                </c:pt>
                <c:pt idx="11">
                  <c:v>4.8</c:v>
                </c:pt>
                <c:pt idx="12">
                  <c:v>4.4000000000000004</c:v>
                </c:pt>
                <c:pt idx="13">
                  <c:v>4.2</c:v>
                </c:pt>
                <c:pt idx="14">
                  <c:v>4.8</c:v>
                </c:pt>
                <c:pt idx="15">
                  <c:v>4.4000000000000004</c:v>
                </c:pt>
                <c:pt idx="16">
                  <c:v>4.2</c:v>
                </c:pt>
                <c:pt idx="17">
                  <c:v>5.8</c:v>
                </c:pt>
                <c:pt idx="18">
                  <c:v>4.5999999999999996</c:v>
                </c:pt>
                <c:pt idx="19">
                  <c:v>4.8</c:v>
                </c:pt>
                <c:pt idx="20">
                  <c:v>4.8</c:v>
                </c:pt>
                <c:pt idx="21">
                  <c:v>5</c:v>
                </c:pt>
                <c:pt idx="22">
                  <c:v>5.2</c:v>
                </c:pt>
                <c:pt idx="23">
                  <c:v>5</c:v>
                </c:pt>
                <c:pt idx="24">
                  <c:v>5.2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5.4</c:v>
                </c:pt>
                <c:pt idx="29">
                  <c:v>5.8</c:v>
                </c:pt>
                <c:pt idx="30">
                  <c:v>4.8</c:v>
                </c:pt>
                <c:pt idx="31">
                  <c:v>5.4</c:v>
                </c:pt>
                <c:pt idx="32">
                  <c:v>5</c:v>
                </c:pt>
                <c:pt idx="33">
                  <c:v>5.6</c:v>
                </c:pt>
                <c:pt idx="34">
                  <c:v>6.2</c:v>
                </c:pt>
                <c:pt idx="35">
                  <c:v>6</c:v>
                </c:pt>
                <c:pt idx="36">
                  <c:v>5.6</c:v>
                </c:pt>
                <c:pt idx="37">
                  <c:v>6</c:v>
                </c:pt>
                <c:pt idx="38">
                  <c:v>5.2</c:v>
                </c:pt>
                <c:pt idx="39">
                  <c:v>6</c:v>
                </c:pt>
                <c:pt idx="40">
                  <c:v>4.8</c:v>
                </c:pt>
                <c:pt idx="41">
                  <c:v>6</c:v>
                </c:pt>
                <c:pt idx="42">
                  <c:v>4.5999999999999996</c:v>
                </c:pt>
                <c:pt idx="43">
                  <c:v>6</c:v>
                </c:pt>
                <c:pt idx="44">
                  <c:v>4.5999999999999996</c:v>
                </c:pt>
                <c:pt idx="45">
                  <c:v>5.2</c:v>
                </c:pt>
                <c:pt idx="46">
                  <c:v>4.5999999999999996</c:v>
                </c:pt>
                <c:pt idx="47">
                  <c:v>5.2</c:v>
                </c:pt>
                <c:pt idx="48">
                  <c:v>4.8</c:v>
                </c:pt>
                <c:pt idx="49">
                  <c:v>4.5999999999999996</c:v>
                </c:pt>
                <c:pt idx="50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7E-4AF9-AA86-F66BD262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total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points from boxes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Average_2sp!$C$1</c:f>
              <c:strCache>
                <c:ptCount val="1"/>
                <c:pt idx="0">
                  <c:v> Points from boxes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Average_2sp!$C$2:$C$52</c:f>
              <c:numCache>
                <c:formatCode>General</c:formatCode>
                <c:ptCount val="51"/>
                <c:pt idx="0">
                  <c:v>0.4</c:v>
                </c:pt>
                <c:pt idx="1">
                  <c:v>1.4</c:v>
                </c:pt>
                <c:pt idx="2">
                  <c:v>1.2</c:v>
                </c:pt>
                <c:pt idx="3">
                  <c:v>1</c:v>
                </c:pt>
                <c:pt idx="4">
                  <c:v>0.4</c:v>
                </c:pt>
                <c:pt idx="5">
                  <c:v>1</c:v>
                </c:pt>
                <c:pt idx="6">
                  <c:v>0.8</c:v>
                </c:pt>
                <c:pt idx="7">
                  <c:v>1.4</c:v>
                </c:pt>
                <c:pt idx="8">
                  <c:v>1.2</c:v>
                </c:pt>
                <c:pt idx="9">
                  <c:v>0.8</c:v>
                </c:pt>
                <c:pt idx="10">
                  <c:v>0.8</c:v>
                </c:pt>
                <c:pt idx="11">
                  <c:v>1.2</c:v>
                </c:pt>
                <c:pt idx="12">
                  <c:v>0.8</c:v>
                </c:pt>
                <c:pt idx="13">
                  <c:v>1.2</c:v>
                </c:pt>
                <c:pt idx="14">
                  <c:v>0.6</c:v>
                </c:pt>
                <c:pt idx="15">
                  <c:v>0.8</c:v>
                </c:pt>
                <c:pt idx="16">
                  <c:v>0.6</c:v>
                </c:pt>
                <c:pt idx="17">
                  <c:v>1.6</c:v>
                </c:pt>
                <c:pt idx="18">
                  <c:v>1</c:v>
                </c:pt>
                <c:pt idx="19">
                  <c:v>1.8</c:v>
                </c:pt>
                <c:pt idx="20">
                  <c:v>1.8</c:v>
                </c:pt>
                <c:pt idx="21">
                  <c:v>0.8</c:v>
                </c:pt>
                <c:pt idx="22">
                  <c:v>1.6</c:v>
                </c:pt>
                <c:pt idx="23">
                  <c:v>0.8</c:v>
                </c:pt>
                <c:pt idx="24">
                  <c:v>1.6</c:v>
                </c:pt>
                <c:pt idx="25">
                  <c:v>1.4</c:v>
                </c:pt>
                <c:pt idx="26">
                  <c:v>0.8</c:v>
                </c:pt>
                <c:pt idx="27">
                  <c:v>0.8</c:v>
                </c:pt>
                <c:pt idx="28">
                  <c:v>1.2</c:v>
                </c:pt>
                <c:pt idx="29">
                  <c:v>1.6</c:v>
                </c:pt>
                <c:pt idx="30">
                  <c:v>1.8</c:v>
                </c:pt>
                <c:pt idx="31">
                  <c:v>1.8</c:v>
                </c:pt>
                <c:pt idx="32">
                  <c:v>2</c:v>
                </c:pt>
                <c:pt idx="33">
                  <c:v>1.4</c:v>
                </c:pt>
                <c:pt idx="34">
                  <c:v>1.4</c:v>
                </c:pt>
                <c:pt idx="35">
                  <c:v>1.2</c:v>
                </c:pt>
                <c:pt idx="36">
                  <c:v>1.4</c:v>
                </c:pt>
                <c:pt idx="37">
                  <c:v>1.2</c:v>
                </c:pt>
                <c:pt idx="38">
                  <c:v>1.6</c:v>
                </c:pt>
                <c:pt idx="39">
                  <c:v>1.8</c:v>
                </c:pt>
                <c:pt idx="40">
                  <c:v>1.2</c:v>
                </c:pt>
                <c:pt idx="41">
                  <c:v>3</c:v>
                </c:pt>
                <c:pt idx="42">
                  <c:v>1</c:v>
                </c:pt>
                <c:pt idx="43">
                  <c:v>3</c:v>
                </c:pt>
                <c:pt idx="44">
                  <c:v>1.6</c:v>
                </c:pt>
                <c:pt idx="45">
                  <c:v>2.8</c:v>
                </c:pt>
                <c:pt idx="46">
                  <c:v>1.6</c:v>
                </c:pt>
                <c:pt idx="47">
                  <c:v>2.8</c:v>
                </c:pt>
                <c:pt idx="48">
                  <c:v>1.8</c:v>
                </c:pt>
                <c:pt idx="49">
                  <c:v>1.6</c:v>
                </c:pt>
                <c:pt idx="50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C-4C30-82CE-04A3CB4F4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points from boxes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p</a:t>
            </a:r>
            <a:r>
              <a:rPr lang="en-US"/>
              <a:t>oints from </a:t>
            </a:r>
            <a:r>
              <a:rPr lang="en-NL"/>
              <a:t>kills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Average_2sp!$D$1</c:f>
              <c:strCache>
                <c:ptCount val="1"/>
                <c:pt idx="0">
                  <c:v> Points from kills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Average_2sp!$D$2:$D$52</c:f>
              <c:numCache>
                <c:formatCode>General</c:formatCode>
                <c:ptCount val="51"/>
                <c:pt idx="0">
                  <c:v>3</c:v>
                </c:pt>
                <c:pt idx="1">
                  <c:v>4.2</c:v>
                </c:pt>
                <c:pt idx="2">
                  <c:v>4.2</c:v>
                </c:pt>
                <c:pt idx="3">
                  <c:v>3.6</c:v>
                </c:pt>
                <c:pt idx="4">
                  <c:v>4.8</c:v>
                </c:pt>
                <c:pt idx="5">
                  <c:v>3.6</c:v>
                </c:pt>
                <c:pt idx="6">
                  <c:v>5.4</c:v>
                </c:pt>
                <c:pt idx="7">
                  <c:v>3.6</c:v>
                </c:pt>
                <c:pt idx="8">
                  <c:v>4.2</c:v>
                </c:pt>
                <c:pt idx="9">
                  <c:v>4.2</c:v>
                </c:pt>
                <c:pt idx="10">
                  <c:v>3.6</c:v>
                </c:pt>
                <c:pt idx="11">
                  <c:v>3.6</c:v>
                </c:pt>
                <c:pt idx="12">
                  <c:v>3.6</c:v>
                </c:pt>
                <c:pt idx="13">
                  <c:v>3</c:v>
                </c:pt>
                <c:pt idx="14">
                  <c:v>4.2</c:v>
                </c:pt>
                <c:pt idx="15">
                  <c:v>3.6</c:v>
                </c:pt>
                <c:pt idx="16">
                  <c:v>3.6</c:v>
                </c:pt>
                <c:pt idx="17">
                  <c:v>4.2</c:v>
                </c:pt>
                <c:pt idx="18">
                  <c:v>3.6</c:v>
                </c:pt>
                <c:pt idx="19">
                  <c:v>3</c:v>
                </c:pt>
                <c:pt idx="20">
                  <c:v>3</c:v>
                </c:pt>
                <c:pt idx="21">
                  <c:v>4.2</c:v>
                </c:pt>
                <c:pt idx="22">
                  <c:v>3.6</c:v>
                </c:pt>
                <c:pt idx="23">
                  <c:v>4.2</c:v>
                </c:pt>
                <c:pt idx="24">
                  <c:v>3.6</c:v>
                </c:pt>
                <c:pt idx="25">
                  <c:v>3.6</c:v>
                </c:pt>
                <c:pt idx="26">
                  <c:v>4.2</c:v>
                </c:pt>
                <c:pt idx="27">
                  <c:v>4.2</c:v>
                </c:pt>
                <c:pt idx="28">
                  <c:v>4.2</c:v>
                </c:pt>
                <c:pt idx="29">
                  <c:v>4.2</c:v>
                </c:pt>
                <c:pt idx="30">
                  <c:v>3</c:v>
                </c:pt>
                <c:pt idx="31">
                  <c:v>3.6</c:v>
                </c:pt>
                <c:pt idx="32">
                  <c:v>3</c:v>
                </c:pt>
                <c:pt idx="33">
                  <c:v>4.2</c:v>
                </c:pt>
                <c:pt idx="34">
                  <c:v>4.8</c:v>
                </c:pt>
                <c:pt idx="35">
                  <c:v>4.8</c:v>
                </c:pt>
                <c:pt idx="36">
                  <c:v>4.2</c:v>
                </c:pt>
                <c:pt idx="37">
                  <c:v>4.8</c:v>
                </c:pt>
                <c:pt idx="38">
                  <c:v>3.6</c:v>
                </c:pt>
                <c:pt idx="39">
                  <c:v>4.2</c:v>
                </c:pt>
                <c:pt idx="40">
                  <c:v>3.6</c:v>
                </c:pt>
                <c:pt idx="41">
                  <c:v>3</c:v>
                </c:pt>
                <c:pt idx="42">
                  <c:v>3.6</c:v>
                </c:pt>
                <c:pt idx="43">
                  <c:v>3</c:v>
                </c:pt>
                <c:pt idx="44">
                  <c:v>3</c:v>
                </c:pt>
                <c:pt idx="45">
                  <c:v>2.4</c:v>
                </c:pt>
                <c:pt idx="46">
                  <c:v>3</c:v>
                </c:pt>
                <c:pt idx="47">
                  <c:v>2.4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E1-435E-B5D6-52C2E74DB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points from kills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steps</a:t>
            </a:r>
            <a:r>
              <a:rPr lang="en-NL" baseline="0"/>
              <a:t>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Average_2sp!$E$1</c:f>
              <c:strCache>
                <c:ptCount val="1"/>
                <c:pt idx="0">
                  <c:v> Steps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Average_2sp!$E$2:$E$52</c:f>
              <c:numCache>
                <c:formatCode>General</c:formatCode>
                <c:ptCount val="51"/>
                <c:pt idx="0">
                  <c:v>21</c:v>
                </c:pt>
                <c:pt idx="1">
                  <c:v>20.8</c:v>
                </c:pt>
                <c:pt idx="2">
                  <c:v>20.2</c:v>
                </c:pt>
                <c:pt idx="3">
                  <c:v>19.600000000000001</c:v>
                </c:pt>
                <c:pt idx="4">
                  <c:v>20.8</c:v>
                </c:pt>
                <c:pt idx="5">
                  <c:v>21.2</c:v>
                </c:pt>
                <c:pt idx="6">
                  <c:v>19.600000000000001</c:v>
                </c:pt>
                <c:pt idx="7">
                  <c:v>22.2</c:v>
                </c:pt>
                <c:pt idx="8">
                  <c:v>21.2</c:v>
                </c:pt>
                <c:pt idx="9">
                  <c:v>21.8</c:v>
                </c:pt>
                <c:pt idx="10">
                  <c:v>22.4</c:v>
                </c:pt>
                <c:pt idx="11">
                  <c:v>22</c:v>
                </c:pt>
                <c:pt idx="12">
                  <c:v>21.6</c:v>
                </c:pt>
                <c:pt idx="13">
                  <c:v>22.2</c:v>
                </c:pt>
                <c:pt idx="14">
                  <c:v>23.2</c:v>
                </c:pt>
                <c:pt idx="15">
                  <c:v>21.6</c:v>
                </c:pt>
                <c:pt idx="16">
                  <c:v>22.8</c:v>
                </c:pt>
                <c:pt idx="17">
                  <c:v>22.2</c:v>
                </c:pt>
                <c:pt idx="18">
                  <c:v>22.2</c:v>
                </c:pt>
                <c:pt idx="19">
                  <c:v>22.2</c:v>
                </c:pt>
                <c:pt idx="20">
                  <c:v>23.6</c:v>
                </c:pt>
                <c:pt idx="21">
                  <c:v>23.2</c:v>
                </c:pt>
                <c:pt idx="22">
                  <c:v>23</c:v>
                </c:pt>
                <c:pt idx="23">
                  <c:v>23.2</c:v>
                </c:pt>
                <c:pt idx="24">
                  <c:v>24</c:v>
                </c:pt>
                <c:pt idx="25">
                  <c:v>23.4</c:v>
                </c:pt>
                <c:pt idx="26">
                  <c:v>23.2</c:v>
                </c:pt>
                <c:pt idx="27">
                  <c:v>23.2</c:v>
                </c:pt>
                <c:pt idx="28">
                  <c:v>23.4</c:v>
                </c:pt>
                <c:pt idx="29">
                  <c:v>23.2</c:v>
                </c:pt>
                <c:pt idx="30">
                  <c:v>23</c:v>
                </c:pt>
                <c:pt idx="31">
                  <c:v>24</c:v>
                </c:pt>
                <c:pt idx="32">
                  <c:v>22.4</c:v>
                </c:pt>
                <c:pt idx="33">
                  <c:v>22.4</c:v>
                </c:pt>
                <c:pt idx="34">
                  <c:v>22.4</c:v>
                </c:pt>
                <c:pt idx="35">
                  <c:v>22.6</c:v>
                </c:pt>
                <c:pt idx="36">
                  <c:v>22</c:v>
                </c:pt>
                <c:pt idx="37">
                  <c:v>22.6</c:v>
                </c:pt>
                <c:pt idx="38">
                  <c:v>22.4</c:v>
                </c:pt>
                <c:pt idx="39">
                  <c:v>23.2</c:v>
                </c:pt>
                <c:pt idx="40">
                  <c:v>22.8</c:v>
                </c:pt>
                <c:pt idx="41">
                  <c:v>23</c:v>
                </c:pt>
                <c:pt idx="42">
                  <c:v>22.2</c:v>
                </c:pt>
                <c:pt idx="43">
                  <c:v>22.6</c:v>
                </c:pt>
                <c:pt idx="44">
                  <c:v>23</c:v>
                </c:pt>
                <c:pt idx="45">
                  <c:v>23.8</c:v>
                </c:pt>
                <c:pt idx="46">
                  <c:v>22.6</c:v>
                </c:pt>
                <c:pt idx="47">
                  <c:v>23.8</c:v>
                </c:pt>
                <c:pt idx="48">
                  <c:v>22.6</c:v>
                </c:pt>
                <c:pt idx="49">
                  <c:v>23.2</c:v>
                </c:pt>
                <c:pt idx="50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9-4C57-A50A-782B9CD17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ray radius </a:t>
            </a:r>
            <a:r>
              <a:rPr lang="en-NL" baseline="0"/>
              <a:t>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Average_2sp!$F$1</c:f>
              <c:strCache>
                <c:ptCount val="1"/>
                <c:pt idx="0">
                  <c:v> Ray radius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Average_2sp!$F$2:$F$52</c:f>
              <c:numCache>
                <c:formatCode>General</c:formatCode>
                <c:ptCount val="51"/>
                <c:pt idx="0">
                  <c:v>15.6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15.6</c:v>
                </c:pt>
                <c:pt idx="9">
                  <c:v>16</c:v>
                </c:pt>
                <c:pt idx="10">
                  <c:v>15.6</c:v>
                </c:pt>
                <c:pt idx="11">
                  <c:v>15.4</c:v>
                </c:pt>
                <c:pt idx="12">
                  <c:v>15.6</c:v>
                </c:pt>
                <c:pt idx="13">
                  <c:v>15.4</c:v>
                </c:pt>
                <c:pt idx="14">
                  <c:v>15.4</c:v>
                </c:pt>
                <c:pt idx="15">
                  <c:v>14.4</c:v>
                </c:pt>
                <c:pt idx="16">
                  <c:v>15.4</c:v>
                </c:pt>
                <c:pt idx="17">
                  <c:v>16</c:v>
                </c:pt>
                <c:pt idx="18">
                  <c:v>15.8</c:v>
                </c:pt>
                <c:pt idx="19">
                  <c:v>15.8</c:v>
                </c:pt>
                <c:pt idx="20">
                  <c:v>15.2</c:v>
                </c:pt>
                <c:pt idx="21">
                  <c:v>14.8</c:v>
                </c:pt>
                <c:pt idx="22">
                  <c:v>14.8</c:v>
                </c:pt>
                <c:pt idx="23">
                  <c:v>15.2</c:v>
                </c:pt>
                <c:pt idx="24">
                  <c:v>15.2</c:v>
                </c:pt>
                <c:pt idx="25">
                  <c:v>15.2</c:v>
                </c:pt>
                <c:pt idx="26">
                  <c:v>15.6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15.4</c:v>
                </c:pt>
                <c:pt idx="31">
                  <c:v>15.8</c:v>
                </c:pt>
                <c:pt idx="32">
                  <c:v>15.2</c:v>
                </c:pt>
                <c:pt idx="33">
                  <c:v>15.6</c:v>
                </c:pt>
                <c:pt idx="34">
                  <c:v>15.2</c:v>
                </c:pt>
                <c:pt idx="35">
                  <c:v>15.2</c:v>
                </c:pt>
                <c:pt idx="36">
                  <c:v>15.6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15.8</c:v>
                </c:pt>
                <c:pt idx="41">
                  <c:v>16.2</c:v>
                </c:pt>
                <c:pt idx="42">
                  <c:v>16.2</c:v>
                </c:pt>
                <c:pt idx="43">
                  <c:v>15.4</c:v>
                </c:pt>
                <c:pt idx="44">
                  <c:v>15.8</c:v>
                </c:pt>
                <c:pt idx="45">
                  <c:v>16.2</c:v>
                </c:pt>
                <c:pt idx="46">
                  <c:v>16.600000000000001</c:v>
                </c:pt>
                <c:pt idx="47">
                  <c:v>16.399999999999999</c:v>
                </c:pt>
                <c:pt idx="48">
                  <c:v>16.600000000000001</c:v>
                </c:pt>
                <c:pt idx="49">
                  <c:v>16.399999999999999</c:v>
                </c:pt>
                <c:pt idx="50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BF-471F-95E7-8C708451B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ray radius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enemy</a:t>
            </a:r>
            <a:r>
              <a:rPr lang="en-NL" baseline="0"/>
              <a:t> weight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Average_2sp!$J$1</c:f>
              <c:strCache>
                <c:ptCount val="1"/>
                <c:pt idx="0">
                  <c:v> Enemy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Average_2sp!$J$2:$J$52</c:f>
              <c:numCache>
                <c:formatCode>General</c:formatCode>
                <c:ptCount val="51"/>
                <c:pt idx="0">
                  <c:v>0.35858688</c:v>
                </c:pt>
                <c:pt idx="1">
                  <c:v>0</c:v>
                </c:pt>
                <c:pt idx="2">
                  <c:v>0.35269859999999997</c:v>
                </c:pt>
                <c:pt idx="3">
                  <c:v>1.3549845399999998</c:v>
                </c:pt>
                <c:pt idx="4">
                  <c:v>2.2533104000000002</c:v>
                </c:pt>
                <c:pt idx="5">
                  <c:v>2.4968294000000002</c:v>
                </c:pt>
                <c:pt idx="6">
                  <c:v>3.9825507999999998</c:v>
                </c:pt>
                <c:pt idx="7">
                  <c:v>4.5778808000000009</c:v>
                </c:pt>
                <c:pt idx="8">
                  <c:v>5.0065796000000002</c:v>
                </c:pt>
                <c:pt idx="9">
                  <c:v>6.6636712000000005</c:v>
                </c:pt>
                <c:pt idx="10">
                  <c:v>6.7258635999999994</c:v>
                </c:pt>
                <c:pt idx="11">
                  <c:v>6.2919954000000002</c:v>
                </c:pt>
                <c:pt idx="12">
                  <c:v>7.4655539599999994</c:v>
                </c:pt>
                <c:pt idx="13">
                  <c:v>6.2350591399999997</c:v>
                </c:pt>
                <c:pt idx="14">
                  <c:v>7.1726499199999996</c:v>
                </c:pt>
                <c:pt idx="15">
                  <c:v>8.5191594999999989</c:v>
                </c:pt>
                <c:pt idx="16">
                  <c:v>7.919275279999999</c:v>
                </c:pt>
                <c:pt idx="17">
                  <c:v>10.233956760000002</c:v>
                </c:pt>
                <c:pt idx="18">
                  <c:v>8.911989160000001</c:v>
                </c:pt>
                <c:pt idx="19">
                  <c:v>8.8028091599999989</c:v>
                </c:pt>
                <c:pt idx="20">
                  <c:v>10.3330152</c:v>
                </c:pt>
                <c:pt idx="21">
                  <c:v>10.372280139999999</c:v>
                </c:pt>
                <c:pt idx="22">
                  <c:v>10.694330600000001</c:v>
                </c:pt>
                <c:pt idx="23">
                  <c:v>10.268319119999999</c:v>
                </c:pt>
                <c:pt idx="24">
                  <c:v>11.6841264</c:v>
                </c:pt>
                <c:pt idx="25">
                  <c:v>12.281996500000002</c:v>
                </c:pt>
                <c:pt idx="26">
                  <c:v>12.661473480000002</c:v>
                </c:pt>
                <c:pt idx="27">
                  <c:v>13.208092500000001</c:v>
                </c:pt>
                <c:pt idx="28">
                  <c:v>13.777620000000002</c:v>
                </c:pt>
                <c:pt idx="29">
                  <c:v>13.915302980000002</c:v>
                </c:pt>
                <c:pt idx="30">
                  <c:v>14.139907399999998</c:v>
                </c:pt>
                <c:pt idx="31">
                  <c:v>14.863654980000002</c:v>
                </c:pt>
                <c:pt idx="32">
                  <c:v>13.489964079999998</c:v>
                </c:pt>
                <c:pt idx="33">
                  <c:v>15.248200980000002</c:v>
                </c:pt>
                <c:pt idx="34">
                  <c:v>15.0777581</c:v>
                </c:pt>
                <c:pt idx="35">
                  <c:v>16.233091300000002</c:v>
                </c:pt>
                <c:pt idx="36">
                  <c:v>16.955533300000003</c:v>
                </c:pt>
                <c:pt idx="37">
                  <c:v>17.1216832</c:v>
                </c:pt>
                <c:pt idx="38">
                  <c:v>18.956235599999999</c:v>
                </c:pt>
                <c:pt idx="39">
                  <c:v>21.085288600000002</c:v>
                </c:pt>
                <c:pt idx="40">
                  <c:v>20.544880599999999</c:v>
                </c:pt>
                <c:pt idx="41">
                  <c:v>22.540360800000002</c:v>
                </c:pt>
                <c:pt idx="42">
                  <c:v>22.384498600000001</c:v>
                </c:pt>
                <c:pt idx="43">
                  <c:v>22.9249066</c:v>
                </c:pt>
                <c:pt idx="44">
                  <c:v>23.966458599999999</c:v>
                </c:pt>
                <c:pt idx="45">
                  <c:v>24.574142399999999</c:v>
                </c:pt>
                <c:pt idx="46">
                  <c:v>24.0337344</c:v>
                </c:pt>
                <c:pt idx="47">
                  <c:v>25.867773800000002</c:v>
                </c:pt>
                <c:pt idx="48">
                  <c:v>25.743507599999997</c:v>
                </c:pt>
                <c:pt idx="49">
                  <c:v>25.790664000000003</c:v>
                </c:pt>
                <c:pt idx="50">
                  <c:v>27.023944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6C-40AC-831A-366387D79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enemy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enemy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Average_2sp!$K$1</c:f>
              <c:strCache>
                <c:ptCount val="1"/>
                <c:pt idx="0">
                  <c:v> Enemy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Average_2sp!$K$2:$K$52</c:f>
              <c:numCache>
                <c:formatCode>General</c:formatCode>
                <c:ptCount val="51"/>
                <c:pt idx="0">
                  <c:v>1.1203411999999999</c:v>
                </c:pt>
                <c:pt idx="1">
                  <c:v>7.2691859999999997E-2</c:v>
                </c:pt>
                <c:pt idx="2">
                  <c:v>1.4426517999999999</c:v>
                </c:pt>
                <c:pt idx="3">
                  <c:v>2.1861383999999999</c:v>
                </c:pt>
                <c:pt idx="4">
                  <c:v>3.5560982000000001</c:v>
                </c:pt>
                <c:pt idx="5">
                  <c:v>5.5525314000000003</c:v>
                </c:pt>
                <c:pt idx="6">
                  <c:v>5.6695455999999993</c:v>
                </c:pt>
                <c:pt idx="7">
                  <c:v>5.2978021999999996</c:v>
                </c:pt>
                <c:pt idx="8">
                  <c:v>6.2960188000000006</c:v>
                </c:pt>
                <c:pt idx="9">
                  <c:v>6.4130307999999996</c:v>
                </c:pt>
                <c:pt idx="10">
                  <c:v>7.0395050000000001</c:v>
                </c:pt>
                <c:pt idx="11">
                  <c:v>7.0278968000000006</c:v>
                </c:pt>
                <c:pt idx="12">
                  <c:v>8.4817754000000001</c:v>
                </c:pt>
                <c:pt idx="13">
                  <c:v>7.6543700000000001</c:v>
                </c:pt>
                <c:pt idx="14">
                  <c:v>8.652587399999998</c:v>
                </c:pt>
                <c:pt idx="15">
                  <c:v>8.3978573999999995</c:v>
                </c:pt>
                <c:pt idx="16">
                  <c:v>8.0189173999999994</c:v>
                </c:pt>
                <c:pt idx="17">
                  <c:v>8.1243213999999995</c:v>
                </c:pt>
                <c:pt idx="18">
                  <c:v>9.1978235999999995</c:v>
                </c:pt>
                <c:pt idx="19">
                  <c:v>10.100511600000001</c:v>
                </c:pt>
                <c:pt idx="20">
                  <c:v>9.8457807999999982</c:v>
                </c:pt>
                <c:pt idx="21">
                  <c:v>10.026469199999999</c:v>
                </c:pt>
                <c:pt idx="22">
                  <c:v>11.0031984</c:v>
                </c:pt>
                <c:pt idx="23">
                  <c:v>9.7430563999999986</c:v>
                </c:pt>
                <c:pt idx="24">
                  <c:v>10.1147996</c:v>
                </c:pt>
                <c:pt idx="25">
                  <c:v>10.1148004</c:v>
                </c:pt>
                <c:pt idx="26">
                  <c:v>9.7573468000000005</c:v>
                </c:pt>
                <c:pt idx="27">
                  <c:v>9.1093873999999992</c:v>
                </c:pt>
                <c:pt idx="28">
                  <c:v>9.2845193999999989</c:v>
                </c:pt>
                <c:pt idx="29">
                  <c:v>9.7573473999999987</c:v>
                </c:pt>
                <c:pt idx="30">
                  <c:v>9.1093873999999992</c:v>
                </c:pt>
                <c:pt idx="31">
                  <c:v>8.6508521999999992</c:v>
                </c:pt>
                <c:pt idx="32">
                  <c:v>9.2773251999999999</c:v>
                </c:pt>
                <c:pt idx="33">
                  <c:v>9.6091611999999991</c:v>
                </c:pt>
                <c:pt idx="34">
                  <c:v>9.6832092000000003</c:v>
                </c:pt>
                <c:pt idx="35">
                  <c:v>10.309683199999998</c:v>
                </c:pt>
                <c:pt idx="36">
                  <c:v>9.234543200000001</c:v>
                </c:pt>
                <c:pt idx="37">
                  <c:v>9.2345438000000009</c:v>
                </c:pt>
                <c:pt idx="38">
                  <c:v>9.2345436000000003</c:v>
                </c:pt>
                <c:pt idx="39">
                  <c:v>8.8744091999999988</c:v>
                </c:pt>
                <c:pt idx="40">
                  <c:v>9.1506252000000003</c:v>
                </c:pt>
                <c:pt idx="41">
                  <c:v>8.2407402000000012</c:v>
                </c:pt>
                <c:pt idx="42">
                  <c:v>8.5169561199999997</c:v>
                </c:pt>
                <c:pt idx="43">
                  <c:v>7.8381124400000006</c:v>
                </c:pt>
                <c:pt idx="44">
                  <c:v>7.2999714000000013</c:v>
                </c:pt>
                <c:pt idx="45">
                  <c:v>7.6601057999999993</c:v>
                </c:pt>
                <c:pt idx="46">
                  <c:v>7.9363217999999991</c:v>
                </c:pt>
                <c:pt idx="47">
                  <c:v>8.1114538000000014</c:v>
                </c:pt>
                <c:pt idx="48">
                  <c:v>8.1586850000000002</c:v>
                </c:pt>
                <c:pt idx="49">
                  <c:v>8.9774563999999994</c:v>
                </c:pt>
                <c:pt idx="50">
                  <c:v>9.9756789999999995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4C-47E8-A8B9-7EA725A83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enemy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bullet weight </a:t>
            </a:r>
            <a:r>
              <a:rPr lang="en-NL" baseline="0"/>
              <a:t>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Average_2sp!$L$1</c:f>
              <c:strCache>
                <c:ptCount val="1"/>
                <c:pt idx="0">
                  <c:v> Bullet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Average_2sp!$L$2:$L$52</c:f>
              <c:numCache>
                <c:formatCode>General</c:formatCode>
                <c:ptCount val="51"/>
                <c:pt idx="0">
                  <c:v>-0.9164502000000001</c:v>
                </c:pt>
                <c:pt idx="1">
                  <c:v>-0.61096680000000003</c:v>
                </c:pt>
                <c:pt idx="2">
                  <c:v>-0.61096680000000003</c:v>
                </c:pt>
                <c:pt idx="3">
                  <c:v>-1.0463271999999999</c:v>
                </c:pt>
                <c:pt idx="4">
                  <c:v>-0.68134939999999999</c:v>
                </c:pt>
                <c:pt idx="5">
                  <c:v>-0.89428800000000008</c:v>
                </c:pt>
                <c:pt idx="6">
                  <c:v>-1.1167098</c:v>
                </c:pt>
                <c:pt idx="7">
                  <c:v>0.41358402000000005</c:v>
                </c:pt>
                <c:pt idx="8">
                  <c:v>4.8606199999999954E-2</c:v>
                </c:pt>
                <c:pt idx="9">
                  <c:v>0.41358400000000001</c:v>
                </c:pt>
                <c:pt idx="10">
                  <c:v>-0.30509777599999988</c:v>
                </c:pt>
                <c:pt idx="11">
                  <c:v>-0.5280999959999999</c:v>
                </c:pt>
                <c:pt idx="12">
                  <c:v>-1.1682571960000001</c:v>
                </c:pt>
                <c:pt idx="13">
                  <c:v>0.19557180000000002</c:v>
                </c:pt>
                <c:pt idx="14">
                  <c:v>0.12518919999999989</c:v>
                </c:pt>
                <c:pt idx="15">
                  <c:v>-0.27619899999999992</c:v>
                </c:pt>
                <c:pt idx="16">
                  <c:v>0.76556880000000016</c:v>
                </c:pt>
                <c:pt idx="17">
                  <c:v>-2.1435601159999997</c:v>
                </c:pt>
                <c:pt idx="18">
                  <c:v>-0.52409819599999996</c:v>
                </c:pt>
                <c:pt idx="19">
                  <c:v>-1.3285341399999999</c:v>
                </c:pt>
                <c:pt idx="20">
                  <c:v>0.94205700000000014</c:v>
                </c:pt>
                <c:pt idx="21">
                  <c:v>0.12351340000000004</c:v>
                </c:pt>
                <c:pt idx="22">
                  <c:v>-0.47260819999999998</c:v>
                </c:pt>
                <c:pt idx="23">
                  <c:v>0.41712059999999995</c:v>
                </c:pt>
                <c:pt idx="24">
                  <c:v>1.4105327999999999</c:v>
                </c:pt>
                <c:pt idx="25">
                  <c:v>0.52160680000000015</c:v>
                </c:pt>
                <c:pt idx="26">
                  <c:v>1.6859348000000001</c:v>
                </c:pt>
                <c:pt idx="27">
                  <c:v>1.7125702</c:v>
                </c:pt>
                <c:pt idx="28">
                  <c:v>1.2334626</c:v>
                </c:pt>
                <c:pt idx="29">
                  <c:v>1.9332518000000003</c:v>
                </c:pt>
                <c:pt idx="30">
                  <c:v>0.54368340000000015</c:v>
                </c:pt>
                <c:pt idx="31">
                  <c:v>0.45751765999999999</c:v>
                </c:pt>
                <c:pt idx="32">
                  <c:v>1.2204732</c:v>
                </c:pt>
                <c:pt idx="33">
                  <c:v>1.8251750000000002</c:v>
                </c:pt>
                <c:pt idx="34">
                  <c:v>0.74151560000000005</c:v>
                </c:pt>
                <c:pt idx="35">
                  <c:v>2.3847655399999996</c:v>
                </c:pt>
                <c:pt idx="36">
                  <c:v>0.51578486000000023</c:v>
                </c:pt>
                <c:pt idx="37">
                  <c:v>1.1697622000000001</c:v>
                </c:pt>
                <c:pt idx="38">
                  <c:v>1.3161239200000001</c:v>
                </c:pt>
                <c:pt idx="39">
                  <c:v>0.99137600000000015</c:v>
                </c:pt>
                <c:pt idx="40">
                  <c:v>1.3223816000000004</c:v>
                </c:pt>
                <c:pt idx="41">
                  <c:v>0.21952820000000006</c:v>
                </c:pt>
                <c:pt idx="42">
                  <c:v>0.65951320000000013</c:v>
                </c:pt>
                <c:pt idx="43">
                  <c:v>-0.15902980000000005</c:v>
                </c:pt>
                <c:pt idx="44">
                  <c:v>0.2190669999999999</c:v>
                </c:pt>
                <c:pt idx="45">
                  <c:v>-0.17076859999999988</c:v>
                </c:pt>
                <c:pt idx="46">
                  <c:v>-0.48304279999999994</c:v>
                </c:pt>
                <c:pt idx="47">
                  <c:v>-1.0875948</c:v>
                </c:pt>
                <c:pt idx="48">
                  <c:v>-1.2975427999999998</c:v>
                </c:pt>
                <c:pt idx="49">
                  <c:v>-1.4241446000000004</c:v>
                </c:pt>
                <c:pt idx="50">
                  <c:v>-0.31660459999999979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E0-417A-A5B4-2B0FC1642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bullet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bullet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Average_2sp!$M$1</c:f>
              <c:strCache>
                <c:ptCount val="1"/>
                <c:pt idx="0">
                  <c:v> Bullet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Average_2sp!$M$2:$M$52</c:f>
              <c:numCache>
                <c:formatCode>General</c:formatCode>
                <c:ptCount val="51"/>
                <c:pt idx="0">
                  <c:v>-0.72021160000000006</c:v>
                </c:pt>
                <c:pt idx="1">
                  <c:v>1.8349889999999998</c:v>
                </c:pt>
                <c:pt idx="2">
                  <c:v>0.84843060000000003</c:v>
                </c:pt>
                <c:pt idx="3">
                  <c:v>-0.13812780799999999</c:v>
                </c:pt>
                <c:pt idx="4">
                  <c:v>-0.37969582399999996</c:v>
                </c:pt>
                <c:pt idx="5">
                  <c:v>-0.99375901600000027</c:v>
                </c:pt>
                <c:pt idx="6">
                  <c:v>-2.3528126</c:v>
                </c:pt>
                <c:pt idx="7">
                  <c:v>-1.3007906080000002</c:v>
                </c:pt>
                <c:pt idx="8">
                  <c:v>-1.2574970000000001</c:v>
                </c:pt>
                <c:pt idx="9">
                  <c:v>-2.2218854000000001</c:v>
                </c:pt>
                <c:pt idx="10">
                  <c:v>-1.8715602</c:v>
                </c:pt>
                <c:pt idx="11">
                  <c:v>-1.2142033800000001</c:v>
                </c:pt>
                <c:pt idx="12">
                  <c:v>-2.2007618</c:v>
                </c:pt>
                <c:pt idx="13">
                  <c:v>-1.5866985799999997</c:v>
                </c:pt>
                <c:pt idx="14">
                  <c:v>-1.8937301999999998</c:v>
                </c:pt>
                <c:pt idx="15">
                  <c:v>-2.2229318</c:v>
                </c:pt>
                <c:pt idx="16">
                  <c:v>-1.9159001999999998</c:v>
                </c:pt>
                <c:pt idx="17">
                  <c:v>-2.5732569999999999</c:v>
                </c:pt>
                <c:pt idx="18">
                  <c:v>-2.5925180000000001</c:v>
                </c:pt>
                <c:pt idx="19">
                  <c:v>-2.5925180000000001</c:v>
                </c:pt>
                <c:pt idx="20">
                  <c:v>-3.1992538000000001</c:v>
                </c:pt>
                <c:pt idx="21">
                  <c:v>-2.5418968</c:v>
                </c:pt>
                <c:pt idx="22">
                  <c:v>-2.8681896</c:v>
                </c:pt>
                <c:pt idx="23">
                  <c:v>-2.9143919999999999</c:v>
                </c:pt>
                <c:pt idx="24">
                  <c:v>-3.1752213999999999</c:v>
                </c:pt>
                <c:pt idx="25">
                  <c:v>-3.1752212000000002</c:v>
                </c:pt>
                <c:pt idx="26">
                  <c:v>-3.1290185999999998</c:v>
                </c:pt>
                <c:pt idx="27">
                  <c:v>-3.4941864000000002</c:v>
                </c:pt>
                <c:pt idx="28">
                  <c:v>-3.4355822000000003</c:v>
                </c:pt>
                <c:pt idx="29">
                  <c:v>-3.9819278000000002</c:v>
                </c:pt>
                <c:pt idx="30">
                  <c:v>-3.0754885999999999</c:v>
                </c:pt>
                <c:pt idx="31">
                  <c:v>-3.3893797999999995</c:v>
                </c:pt>
                <c:pt idx="32">
                  <c:v>-2.3428230800000001</c:v>
                </c:pt>
                <c:pt idx="33">
                  <c:v>-3.2463536</c:v>
                </c:pt>
                <c:pt idx="34">
                  <c:v>-3.3209308000000002</c:v>
                </c:pt>
                <c:pt idx="35">
                  <c:v>-4.5463355999999999</c:v>
                </c:pt>
                <c:pt idx="36">
                  <c:v>-3.4634209999999994</c:v>
                </c:pt>
                <c:pt idx="37">
                  <c:v>-3.8403353999999994</c:v>
                </c:pt>
                <c:pt idx="38">
                  <c:v>-4.0938369999999997</c:v>
                </c:pt>
                <c:pt idx="39">
                  <c:v>-3.7479305999999992</c:v>
                </c:pt>
                <c:pt idx="40">
                  <c:v>-3.6555257999999995</c:v>
                </c:pt>
                <c:pt idx="41">
                  <c:v>-4.0280209999999999</c:v>
                </c:pt>
                <c:pt idx="42">
                  <c:v>-3.9818185999999995</c:v>
                </c:pt>
                <c:pt idx="43">
                  <c:v>-3.9084630000000002</c:v>
                </c:pt>
                <c:pt idx="44">
                  <c:v>-4.2154948000000001</c:v>
                </c:pt>
                <c:pt idx="45">
                  <c:v>-4.5151985999999997</c:v>
                </c:pt>
                <c:pt idx="46">
                  <c:v>-4.5151988000000003</c:v>
                </c:pt>
                <c:pt idx="47">
                  <c:v>-4.2296823999999997</c:v>
                </c:pt>
                <c:pt idx="48">
                  <c:v>-4.1648733999999994</c:v>
                </c:pt>
                <c:pt idx="49">
                  <c:v>-4.1648736</c:v>
                </c:pt>
                <c:pt idx="50">
                  <c:v>-3.8502508799999999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51-455C-9263-3984D9474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bullet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box weight </a:t>
            </a:r>
            <a:r>
              <a:rPr lang="en-NL" baseline="0"/>
              <a:t>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Average_2sp!$N$1</c:f>
              <c:strCache>
                <c:ptCount val="1"/>
                <c:pt idx="0">
                  <c:v> Box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Average_2sp!$N$2:$N$52</c:f>
              <c:numCache>
                <c:formatCode>General</c:formatCode>
                <c:ptCount val="51"/>
                <c:pt idx="0">
                  <c:v>0</c:v>
                </c:pt>
                <c:pt idx="1">
                  <c:v>-0.39986780000000011</c:v>
                </c:pt>
                <c:pt idx="2">
                  <c:v>-1.2633323200000002</c:v>
                </c:pt>
                <c:pt idx="3">
                  <c:v>-2.9375925999999999</c:v>
                </c:pt>
                <c:pt idx="4">
                  <c:v>-4.4206140000000005</c:v>
                </c:pt>
                <c:pt idx="5">
                  <c:v>-4.7830609999999991</c:v>
                </c:pt>
                <c:pt idx="6">
                  <c:v>-6.0290016000000008</c:v>
                </c:pt>
                <c:pt idx="7">
                  <c:v>-4.1076459999999999</c:v>
                </c:pt>
                <c:pt idx="8">
                  <c:v>-5.5588356000000001</c:v>
                </c:pt>
                <c:pt idx="9">
                  <c:v>-6.7739263999999988</c:v>
                </c:pt>
                <c:pt idx="10">
                  <c:v>-7.5428760000000015</c:v>
                </c:pt>
                <c:pt idx="11">
                  <c:v>-6.2002994000000005</c:v>
                </c:pt>
                <c:pt idx="12">
                  <c:v>-7.8002078000000008</c:v>
                </c:pt>
                <c:pt idx="13">
                  <c:v>-6.3597169999999998</c:v>
                </c:pt>
                <c:pt idx="14">
                  <c:v>-6.5409399999999991</c:v>
                </c:pt>
                <c:pt idx="15">
                  <c:v>-8.1408377999999999</c:v>
                </c:pt>
                <c:pt idx="16">
                  <c:v>-7.074463999999999</c:v>
                </c:pt>
                <c:pt idx="17">
                  <c:v>-7.5356858000000013</c:v>
                </c:pt>
                <c:pt idx="18">
                  <c:v>-6.5162274</c:v>
                </c:pt>
                <c:pt idx="19">
                  <c:v>-6.4835917999999992</c:v>
                </c:pt>
                <c:pt idx="20">
                  <c:v>-7.6703906000000002</c:v>
                </c:pt>
                <c:pt idx="21">
                  <c:v>-7.9979749999999994</c:v>
                </c:pt>
                <c:pt idx="22">
                  <c:v>-6.640903999999999</c:v>
                </c:pt>
                <c:pt idx="23">
                  <c:v>-6.6392490000000013</c:v>
                </c:pt>
                <c:pt idx="24">
                  <c:v>-7.9023741999999997</c:v>
                </c:pt>
                <c:pt idx="25">
                  <c:v>-8.0952674000000009</c:v>
                </c:pt>
                <c:pt idx="26">
                  <c:v>-8.3334191999999998</c:v>
                </c:pt>
                <c:pt idx="27">
                  <c:v>-7.0236998000000002</c:v>
                </c:pt>
                <c:pt idx="28">
                  <c:v>-7.7677841999999995</c:v>
                </c:pt>
                <c:pt idx="29">
                  <c:v>-8.1743220000000001</c:v>
                </c:pt>
                <c:pt idx="30">
                  <c:v>-7.9296472000000007</c:v>
                </c:pt>
                <c:pt idx="31">
                  <c:v>-8.8328308</c:v>
                </c:pt>
                <c:pt idx="32">
                  <c:v>-9.8740431999999991</c:v>
                </c:pt>
                <c:pt idx="33">
                  <c:v>-9.9103349999999999</c:v>
                </c:pt>
                <c:pt idx="34">
                  <c:v>-9.6721851999999995</c:v>
                </c:pt>
                <c:pt idx="35">
                  <c:v>-9.480945199999999</c:v>
                </c:pt>
                <c:pt idx="36">
                  <c:v>-10.79097378</c:v>
                </c:pt>
                <c:pt idx="37">
                  <c:v>-9.7547764000000008</c:v>
                </c:pt>
                <c:pt idx="38">
                  <c:v>-9.2112273000000009</c:v>
                </c:pt>
                <c:pt idx="39">
                  <c:v>-9.7967095800000017</c:v>
                </c:pt>
                <c:pt idx="40">
                  <c:v>-9.7547771999999995</c:v>
                </c:pt>
                <c:pt idx="41">
                  <c:v>-9.7095195999999984</c:v>
                </c:pt>
                <c:pt idx="42">
                  <c:v>-9.3654475999999995</c:v>
                </c:pt>
                <c:pt idx="43">
                  <c:v>-9.94724012</c:v>
                </c:pt>
                <c:pt idx="44">
                  <c:v>-10.11888772</c:v>
                </c:pt>
                <c:pt idx="45">
                  <c:v>-11.26022306</c:v>
                </c:pt>
                <c:pt idx="46">
                  <c:v>-12.366987499999999</c:v>
                </c:pt>
                <c:pt idx="47">
                  <c:v>-12.44653716</c:v>
                </c:pt>
                <c:pt idx="48">
                  <c:v>-12.593992160000003</c:v>
                </c:pt>
                <c:pt idx="49">
                  <c:v>-12.72045556</c:v>
                </c:pt>
                <c:pt idx="50">
                  <c:v>-15.155766119999999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0-44EA-8888-9CF7734A1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box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box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Average_2sp!$O$1</c:f>
              <c:strCache>
                <c:ptCount val="1"/>
                <c:pt idx="0">
                  <c:v> Box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Average_2sp!$O$2:$O$52</c:f>
              <c:numCache>
                <c:formatCode>General</c:formatCode>
                <c:ptCount val="51"/>
                <c:pt idx="0">
                  <c:v>2.8265139999999995</c:v>
                </c:pt>
                <c:pt idx="1">
                  <c:v>3.0955716000000004</c:v>
                </c:pt>
                <c:pt idx="2">
                  <c:v>1.6558305056000002</c:v>
                </c:pt>
                <c:pt idx="3">
                  <c:v>1.0909228199999998</c:v>
                </c:pt>
                <c:pt idx="4">
                  <c:v>0.20930787999999997</c:v>
                </c:pt>
                <c:pt idx="5">
                  <c:v>-0.98901360000000016</c:v>
                </c:pt>
                <c:pt idx="6">
                  <c:v>-1.0881682400000001</c:v>
                </c:pt>
                <c:pt idx="7">
                  <c:v>-0.85539640000000006</c:v>
                </c:pt>
                <c:pt idx="8">
                  <c:v>-1.8184866</c:v>
                </c:pt>
                <c:pt idx="9">
                  <c:v>-2.4099307999999997</c:v>
                </c:pt>
                <c:pt idx="10">
                  <c:v>-3.0408850000000003</c:v>
                </c:pt>
                <c:pt idx="11">
                  <c:v>-2.9733141999999999</c:v>
                </c:pt>
                <c:pt idx="12">
                  <c:v>-4.3847523999999991</c:v>
                </c:pt>
                <c:pt idx="13">
                  <c:v>-5.1279021999999994</c:v>
                </c:pt>
                <c:pt idx="14">
                  <c:v>-5.6773809999999996</c:v>
                </c:pt>
                <c:pt idx="15">
                  <c:v>-4.6394627999999996</c:v>
                </c:pt>
                <c:pt idx="16">
                  <c:v>-5.3525859999999996</c:v>
                </c:pt>
                <c:pt idx="17">
                  <c:v>-5.7112583599999995</c:v>
                </c:pt>
                <c:pt idx="18">
                  <c:v>-6.1332797599999989</c:v>
                </c:pt>
                <c:pt idx="19">
                  <c:v>-6.5493515000000002</c:v>
                </c:pt>
                <c:pt idx="20">
                  <c:v>-7.5250627400000001</c:v>
                </c:pt>
                <c:pt idx="21">
                  <c:v>-7.0270314999999997</c:v>
                </c:pt>
                <c:pt idx="22">
                  <c:v>-7.1306225999999997</c:v>
                </c:pt>
                <c:pt idx="23">
                  <c:v>-9.8246555999999998</c:v>
                </c:pt>
                <c:pt idx="24">
                  <c:v>-10.022201020000001</c:v>
                </c:pt>
                <c:pt idx="25">
                  <c:v>-10.050505000000001</c:v>
                </c:pt>
                <c:pt idx="26">
                  <c:v>-10.149869200000001</c:v>
                </c:pt>
                <c:pt idx="27">
                  <c:v>-9.2994333999999998</c:v>
                </c:pt>
                <c:pt idx="28">
                  <c:v>-8.7373322000000009</c:v>
                </c:pt>
                <c:pt idx="29">
                  <c:v>-8.9642242000000003</c:v>
                </c:pt>
                <c:pt idx="30">
                  <c:v>-8.7429786000000007</c:v>
                </c:pt>
                <c:pt idx="31">
                  <c:v>-9.3665198000000007</c:v>
                </c:pt>
                <c:pt idx="32">
                  <c:v>-10.273562800000001</c:v>
                </c:pt>
                <c:pt idx="33">
                  <c:v>-9.6807680000000005</c:v>
                </c:pt>
                <c:pt idx="34">
                  <c:v>-8.6062485400000011</c:v>
                </c:pt>
                <c:pt idx="35">
                  <c:v>-9.490935799999999</c:v>
                </c:pt>
                <c:pt idx="36">
                  <c:v>-9.3832330000000006</c:v>
                </c:pt>
                <c:pt idx="37">
                  <c:v>-10.327361399999999</c:v>
                </c:pt>
                <c:pt idx="38">
                  <c:v>-9.1683498000000014</c:v>
                </c:pt>
                <c:pt idx="39">
                  <c:v>-8.5506866000000006</c:v>
                </c:pt>
                <c:pt idx="40">
                  <c:v>-9.7593789999999991</c:v>
                </c:pt>
                <c:pt idx="41">
                  <c:v>-9.1798749999999991</c:v>
                </c:pt>
                <c:pt idx="42">
                  <c:v>-9.7593788000000004</c:v>
                </c:pt>
                <c:pt idx="43">
                  <c:v>-8.096740800000001</c:v>
                </c:pt>
                <c:pt idx="44">
                  <c:v>-8.9090184000000008</c:v>
                </c:pt>
                <c:pt idx="45">
                  <c:v>-9.5168278000000015</c:v>
                </c:pt>
                <c:pt idx="46">
                  <c:v>-9.5665098000000004</c:v>
                </c:pt>
                <c:pt idx="47">
                  <c:v>-9.6717537999999994</c:v>
                </c:pt>
                <c:pt idx="48">
                  <c:v>-9.8807557999999993</c:v>
                </c:pt>
                <c:pt idx="49">
                  <c:v>-10.2471438</c:v>
                </c:pt>
                <c:pt idx="50">
                  <c:v>-12.594121400000001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70-4397-9135-F45C0E200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box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projectile speed</a:t>
            </a:r>
            <a:r>
              <a:rPr lang="en-NL" baseline="0"/>
              <a:t>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Average_2sp!$P$1</c:f>
              <c:strCache>
                <c:ptCount val="1"/>
                <c:pt idx="0">
                  <c:v> projectile Speed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Average_2sp!$P$2:$P$52</c:f>
              <c:numCache>
                <c:formatCode>General</c:formatCode>
                <c:ptCount val="51"/>
                <c:pt idx="0">
                  <c:v>12.578593999999999</c:v>
                </c:pt>
                <c:pt idx="1">
                  <c:v>10.093941000000001</c:v>
                </c:pt>
                <c:pt idx="2">
                  <c:v>10.093941000000001</c:v>
                </c:pt>
                <c:pt idx="3">
                  <c:v>10.319833000000003</c:v>
                </c:pt>
                <c:pt idx="4">
                  <c:v>10.771618</c:v>
                </c:pt>
                <c:pt idx="5">
                  <c:v>10.771619000000001</c:v>
                </c:pt>
                <c:pt idx="6">
                  <c:v>10.9058922</c:v>
                </c:pt>
                <c:pt idx="7">
                  <c:v>10.0023202</c:v>
                </c:pt>
                <c:pt idx="8">
                  <c:v>12.212284</c:v>
                </c:pt>
                <c:pt idx="9">
                  <c:v>12.212285</c:v>
                </c:pt>
                <c:pt idx="10">
                  <c:v>12.078012999999999</c:v>
                </c:pt>
                <c:pt idx="11">
                  <c:v>10.1414004</c:v>
                </c:pt>
                <c:pt idx="12">
                  <c:v>10.2753476</c:v>
                </c:pt>
                <c:pt idx="13">
                  <c:v>9.8961045999999993</c:v>
                </c:pt>
                <c:pt idx="14">
                  <c:v>9.8961045999999993</c:v>
                </c:pt>
                <c:pt idx="15">
                  <c:v>11.978988400000002</c:v>
                </c:pt>
                <c:pt idx="16">
                  <c:v>10.985000400000001</c:v>
                </c:pt>
                <c:pt idx="17">
                  <c:v>11.710141199999999</c:v>
                </c:pt>
                <c:pt idx="18">
                  <c:v>11.579302199999997</c:v>
                </c:pt>
                <c:pt idx="19">
                  <c:v>11.544794399999999</c:v>
                </c:pt>
                <c:pt idx="20">
                  <c:v>11.455591399999999</c:v>
                </c:pt>
                <c:pt idx="21">
                  <c:v>11.577869400000001</c:v>
                </c:pt>
                <c:pt idx="22">
                  <c:v>12.481347399999999</c:v>
                </c:pt>
                <c:pt idx="23">
                  <c:v>11.3864824</c:v>
                </c:pt>
                <c:pt idx="24">
                  <c:v>10.269201000000001</c:v>
                </c:pt>
                <c:pt idx="25">
                  <c:v>12.596219</c:v>
                </c:pt>
                <c:pt idx="26">
                  <c:v>12.921875</c:v>
                </c:pt>
                <c:pt idx="27">
                  <c:v>13.3670004</c:v>
                </c:pt>
                <c:pt idx="28">
                  <c:v>14.224454399999999</c:v>
                </c:pt>
                <c:pt idx="29">
                  <c:v>14.4499304</c:v>
                </c:pt>
                <c:pt idx="30">
                  <c:v>13.315428400000002</c:v>
                </c:pt>
                <c:pt idx="31">
                  <c:v>13.5813764</c:v>
                </c:pt>
                <c:pt idx="32">
                  <c:v>12.086290600000002</c:v>
                </c:pt>
                <c:pt idx="33">
                  <c:v>14.217794000000001</c:v>
                </c:pt>
                <c:pt idx="34">
                  <c:v>14.197715600000004</c:v>
                </c:pt>
                <c:pt idx="35">
                  <c:v>16.0214724</c:v>
                </c:pt>
                <c:pt idx="36">
                  <c:v>15.314512400000002</c:v>
                </c:pt>
                <c:pt idx="37">
                  <c:v>12.504633399999999</c:v>
                </c:pt>
                <c:pt idx="38">
                  <c:v>15.222889800000001</c:v>
                </c:pt>
                <c:pt idx="39">
                  <c:v>16.501801</c:v>
                </c:pt>
                <c:pt idx="40">
                  <c:v>14.955246199999999</c:v>
                </c:pt>
                <c:pt idx="41">
                  <c:v>16.670677000000001</c:v>
                </c:pt>
                <c:pt idx="42">
                  <c:v>15.601339200000002</c:v>
                </c:pt>
                <c:pt idx="43">
                  <c:v>15.5322298</c:v>
                </c:pt>
                <c:pt idx="44">
                  <c:v>14.923659599999999</c:v>
                </c:pt>
                <c:pt idx="45">
                  <c:v>14.8282826</c:v>
                </c:pt>
                <c:pt idx="46">
                  <c:v>14.567879999999999</c:v>
                </c:pt>
                <c:pt idx="47">
                  <c:v>14.367934200000002</c:v>
                </c:pt>
                <c:pt idx="48">
                  <c:v>13.8297496</c:v>
                </c:pt>
                <c:pt idx="49">
                  <c:v>15.2139726</c:v>
                </c:pt>
                <c:pt idx="50">
                  <c:v>12.785730000000001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C3-42CD-BA7E-7E7B74E5F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projectile speed</a:t>
                </a:r>
                <a:r>
                  <a:rPr lang="en-NL" baseline="0"/>
                  <a:t>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fire rate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Average_2sp!$Q$1</c:f>
              <c:strCache>
                <c:ptCount val="1"/>
                <c:pt idx="0">
                  <c:v> Fire rate per minute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Average_2sp!$Q$2:$Q$52</c:f>
              <c:numCache>
                <c:formatCode>General</c:formatCode>
                <c:ptCount val="51"/>
                <c:pt idx="0">
                  <c:v>16.080142000000002</c:v>
                </c:pt>
                <c:pt idx="1">
                  <c:v>15.725052</c:v>
                </c:pt>
                <c:pt idx="2">
                  <c:v>15.04082</c:v>
                </c:pt>
                <c:pt idx="3">
                  <c:v>14.442634000000002</c:v>
                </c:pt>
                <c:pt idx="4">
                  <c:v>13.84445</c:v>
                </c:pt>
                <c:pt idx="5">
                  <c:v>13.246262999999999</c:v>
                </c:pt>
                <c:pt idx="6">
                  <c:v>12.6422144</c:v>
                </c:pt>
                <c:pt idx="7">
                  <c:v>12.9413084</c:v>
                </c:pt>
                <c:pt idx="8">
                  <c:v>12.218903399999999</c:v>
                </c:pt>
                <c:pt idx="9">
                  <c:v>11.940403400000001</c:v>
                </c:pt>
                <c:pt idx="10">
                  <c:v>11.5405332</c:v>
                </c:pt>
                <c:pt idx="11">
                  <c:v>11.4338956</c:v>
                </c:pt>
                <c:pt idx="12">
                  <c:v>10.826990599999998</c:v>
                </c:pt>
                <c:pt idx="13">
                  <c:v>11.4193152</c:v>
                </c:pt>
                <c:pt idx="14">
                  <c:v>11.120222</c:v>
                </c:pt>
                <c:pt idx="15">
                  <c:v>10.148390800000001</c:v>
                </c:pt>
                <c:pt idx="16">
                  <c:v>10.253096600000001</c:v>
                </c:pt>
                <c:pt idx="17">
                  <c:v>9.8621000000000016</c:v>
                </c:pt>
                <c:pt idx="18">
                  <c:v>10.247236000000001</c:v>
                </c:pt>
                <c:pt idx="19">
                  <c:v>10.247236000000001</c:v>
                </c:pt>
                <c:pt idx="20">
                  <c:v>9.9387733999999988</c:v>
                </c:pt>
                <c:pt idx="21">
                  <c:v>10.237867399999999</c:v>
                </c:pt>
                <c:pt idx="22">
                  <c:v>9.7407593999999982</c:v>
                </c:pt>
                <c:pt idx="23">
                  <c:v>9.424389399999999</c:v>
                </c:pt>
                <c:pt idx="24">
                  <c:v>9.2915213999999988</c:v>
                </c:pt>
                <c:pt idx="25">
                  <c:v>9.4987108000000013</c:v>
                </c:pt>
                <c:pt idx="26">
                  <c:v>9.4928502000000012</c:v>
                </c:pt>
                <c:pt idx="27">
                  <c:v>9.4067919999999994</c:v>
                </c:pt>
                <c:pt idx="28">
                  <c:v>9.3990740000000006</c:v>
                </c:pt>
                <c:pt idx="29">
                  <c:v>9.3990740000000006</c:v>
                </c:pt>
                <c:pt idx="30">
                  <c:v>8.8977079999999997</c:v>
                </c:pt>
                <c:pt idx="31">
                  <c:v>8.7576840000000011</c:v>
                </c:pt>
                <c:pt idx="32">
                  <c:v>8.2621780000000005</c:v>
                </c:pt>
                <c:pt idx="33">
                  <c:v>8.7541740000000008</c:v>
                </c:pt>
                <c:pt idx="34">
                  <c:v>8.2538099999999996</c:v>
                </c:pt>
                <c:pt idx="35">
                  <c:v>8.7444559999999996</c:v>
                </c:pt>
                <c:pt idx="36">
                  <c:v>8.3387259999999994</c:v>
                </c:pt>
                <c:pt idx="37">
                  <c:v>8.7493160000000003</c:v>
                </c:pt>
                <c:pt idx="38">
                  <c:v>8.7493160000000003</c:v>
                </c:pt>
                <c:pt idx="39">
                  <c:v>8.2402320000000007</c:v>
                </c:pt>
                <c:pt idx="40">
                  <c:v>8.2402320000000007</c:v>
                </c:pt>
                <c:pt idx="41">
                  <c:v>7.5988423999999997</c:v>
                </c:pt>
                <c:pt idx="42">
                  <c:v>6.7908423999999998</c:v>
                </c:pt>
                <c:pt idx="43">
                  <c:v>7.1017340000000004</c:v>
                </c:pt>
                <c:pt idx="44">
                  <c:v>6.4603437999999995</c:v>
                </c:pt>
                <c:pt idx="45">
                  <c:v>6.4554850000000004</c:v>
                </c:pt>
                <c:pt idx="46">
                  <c:v>6.4603437999999995</c:v>
                </c:pt>
                <c:pt idx="47">
                  <c:v>6.4574846000000008</c:v>
                </c:pt>
                <c:pt idx="48">
                  <c:v>6.4376657999999995</c:v>
                </c:pt>
                <c:pt idx="49">
                  <c:v>6.4289459999999989</c:v>
                </c:pt>
                <c:pt idx="50">
                  <c:v>6.4289459999999989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4-432A-A3AF-D2830EF05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fire tate (bullet/min)</a:t>
                </a:r>
                <a:endParaRPr lang="en-NL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</a:t>
            </a:r>
            <a:r>
              <a:rPr lang="en-US"/>
              <a:t>moving speed</a:t>
            </a:r>
            <a:r>
              <a:rPr lang="en-NL"/>
              <a:t>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Average_default!$H$1</c:f>
              <c:strCache>
                <c:ptCount val="1"/>
                <c:pt idx="0">
                  <c:v> moving speed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Average_default!$H$2:$H$53</c:f>
              <c:numCache>
                <c:formatCode>General</c:formatCode>
                <c:ptCount val="52"/>
                <c:pt idx="0">
                  <c:v>5.5182223999999991</c:v>
                </c:pt>
                <c:pt idx="1">
                  <c:v>3.9732970000000001</c:v>
                </c:pt>
                <c:pt idx="2">
                  <c:v>4.1659401999999996</c:v>
                </c:pt>
                <c:pt idx="3">
                  <c:v>4.1763217999999993</c:v>
                </c:pt>
                <c:pt idx="4">
                  <c:v>4.3174261999999999</c:v>
                </c:pt>
                <c:pt idx="5">
                  <c:v>4.1451624000000002</c:v>
                </c:pt>
                <c:pt idx="6">
                  <c:v>5.3550459999999998</c:v>
                </c:pt>
                <c:pt idx="7">
                  <c:v>5.1818081999999999</c:v>
                </c:pt>
                <c:pt idx="8">
                  <c:v>4.2893443999999992</c:v>
                </c:pt>
                <c:pt idx="9">
                  <c:v>5.4391059999999998</c:v>
                </c:pt>
                <c:pt idx="10">
                  <c:v>5.968082400000001</c:v>
                </c:pt>
                <c:pt idx="11">
                  <c:v>6.3722735999999998</c:v>
                </c:pt>
                <c:pt idx="12">
                  <c:v>8.3090200000000003</c:v>
                </c:pt>
                <c:pt idx="13">
                  <c:v>5.588109600000001</c:v>
                </c:pt>
                <c:pt idx="14">
                  <c:v>7.4995065999999992</c:v>
                </c:pt>
                <c:pt idx="15">
                  <c:v>7.6974106000000004</c:v>
                </c:pt>
                <c:pt idx="16">
                  <c:v>7.6551880000000008</c:v>
                </c:pt>
                <c:pt idx="17">
                  <c:v>8.1739181999999992</c:v>
                </c:pt>
                <c:pt idx="18">
                  <c:v>6.7050870000000007</c:v>
                </c:pt>
                <c:pt idx="19">
                  <c:v>5.5673295999999999</c:v>
                </c:pt>
                <c:pt idx="20">
                  <c:v>6.2549945999999998</c:v>
                </c:pt>
                <c:pt idx="21">
                  <c:v>5.6046999999999993</c:v>
                </c:pt>
                <c:pt idx="22">
                  <c:v>6.8706316000000003</c:v>
                </c:pt>
                <c:pt idx="23">
                  <c:v>6.0417544000000003</c:v>
                </c:pt>
                <c:pt idx="24">
                  <c:v>6.5984600000000002</c:v>
                </c:pt>
                <c:pt idx="25">
                  <c:v>5.8832557999999997</c:v>
                </c:pt>
                <c:pt idx="26">
                  <c:v>7.0653362</c:v>
                </c:pt>
                <c:pt idx="27">
                  <c:v>8.0019547999999983</c:v>
                </c:pt>
                <c:pt idx="28">
                  <c:v>8.9818663999999995</c:v>
                </c:pt>
                <c:pt idx="29">
                  <c:v>8.5590621999999996</c:v>
                </c:pt>
                <c:pt idx="30">
                  <c:v>8.5201010000000004</c:v>
                </c:pt>
                <c:pt idx="31">
                  <c:v>11.415194400000001</c:v>
                </c:pt>
                <c:pt idx="32">
                  <c:v>11.549521200000001</c:v>
                </c:pt>
                <c:pt idx="33">
                  <c:v>11.8579446</c:v>
                </c:pt>
                <c:pt idx="34">
                  <c:v>12.7337756</c:v>
                </c:pt>
                <c:pt idx="35">
                  <c:v>13.2228286</c:v>
                </c:pt>
                <c:pt idx="36">
                  <c:v>13.329712199999999</c:v>
                </c:pt>
                <c:pt idx="37">
                  <c:v>13.1618976</c:v>
                </c:pt>
                <c:pt idx="38">
                  <c:v>13.063504999999997</c:v>
                </c:pt>
                <c:pt idx="39">
                  <c:v>12.181841</c:v>
                </c:pt>
                <c:pt idx="40">
                  <c:v>12.6539064</c:v>
                </c:pt>
                <c:pt idx="41">
                  <c:v>11.414472</c:v>
                </c:pt>
                <c:pt idx="42">
                  <c:v>14.829753800000001</c:v>
                </c:pt>
                <c:pt idx="43">
                  <c:v>13.8661472</c:v>
                </c:pt>
                <c:pt idx="44">
                  <c:v>16.364328199999999</c:v>
                </c:pt>
                <c:pt idx="45">
                  <c:v>16.504724</c:v>
                </c:pt>
                <c:pt idx="46">
                  <c:v>17.625315399999998</c:v>
                </c:pt>
                <c:pt idx="47">
                  <c:v>17.753981799999998</c:v>
                </c:pt>
                <c:pt idx="48">
                  <c:v>18.1855878</c:v>
                </c:pt>
                <c:pt idx="49">
                  <c:v>16.8133518</c:v>
                </c:pt>
                <c:pt idx="50">
                  <c:v>16.761153999999998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ED-4569-8508-268501950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speed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sight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Average_default!$G$1</c:f>
              <c:strCache>
                <c:ptCount val="1"/>
                <c:pt idx="0">
                  <c:v> Sight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Average_default!$G$2:$G$53</c:f>
              <c:numCache>
                <c:formatCode>General</c:formatCode>
                <c:ptCount val="52"/>
                <c:pt idx="0">
                  <c:v>32.039391999999999</c:v>
                </c:pt>
                <c:pt idx="1">
                  <c:v>30.427246000000004</c:v>
                </c:pt>
                <c:pt idx="2">
                  <c:v>30.151721999999999</c:v>
                </c:pt>
                <c:pt idx="3">
                  <c:v>31.386946000000002</c:v>
                </c:pt>
                <c:pt idx="4">
                  <c:v>31.284943999999996</c:v>
                </c:pt>
                <c:pt idx="5">
                  <c:v>31.249382000000004</c:v>
                </c:pt>
                <c:pt idx="6">
                  <c:v>32.598441999999999</c:v>
                </c:pt>
                <c:pt idx="7">
                  <c:v>33.196199999999997</c:v>
                </c:pt>
                <c:pt idx="8">
                  <c:v>29.974126000000002</c:v>
                </c:pt>
                <c:pt idx="9">
                  <c:v>33.663395999999999</c:v>
                </c:pt>
                <c:pt idx="10">
                  <c:v>35.343643999999998</c:v>
                </c:pt>
                <c:pt idx="11">
                  <c:v>36.3279</c:v>
                </c:pt>
                <c:pt idx="12">
                  <c:v>37.643430000000002</c:v>
                </c:pt>
                <c:pt idx="13">
                  <c:v>39.941741999999998</c:v>
                </c:pt>
                <c:pt idx="14">
                  <c:v>39.989643999999998</c:v>
                </c:pt>
                <c:pt idx="15">
                  <c:v>40.490347999999997</c:v>
                </c:pt>
                <c:pt idx="16">
                  <c:v>40.921353999999994</c:v>
                </c:pt>
                <c:pt idx="17">
                  <c:v>41.382373999999999</c:v>
                </c:pt>
                <c:pt idx="18">
                  <c:v>42.531421999999999</c:v>
                </c:pt>
                <c:pt idx="19">
                  <c:v>43.920069999999996</c:v>
                </c:pt>
                <c:pt idx="20">
                  <c:v>43.325621999999996</c:v>
                </c:pt>
                <c:pt idx="21">
                  <c:v>45.359585999999993</c:v>
                </c:pt>
                <c:pt idx="22">
                  <c:v>45.544345999999997</c:v>
                </c:pt>
                <c:pt idx="23">
                  <c:v>45.609302</c:v>
                </c:pt>
                <c:pt idx="24">
                  <c:v>47.687947999999992</c:v>
                </c:pt>
                <c:pt idx="25">
                  <c:v>48.491337999999999</c:v>
                </c:pt>
                <c:pt idx="26">
                  <c:v>48.425362000000007</c:v>
                </c:pt>
                <c:pt idx="27">
                  <c:v>47.805387999999994</c:v>
                </c:pt>
                <c:pt idx="28">
                  <c:v>48.630691999999996</c:v>
                </c:pt>
                <c:pt idx="29">
                  <c:v>48.520924000000001</c:v>
                </c:pt>
                <c:pt idx="30">
                  <c:v>49.386316000000008</c:v>
                </c:pt>
                <c:pt idx="31">
                  <c:v>49.145858000000004</c:v>
                </c:pt>
                <c:pt idx="32">
                  <c:v>49.506087999999998</c:v>
                </c:pt>
                <c:pt idx="33">
                  <c:v>50.355859999999993</c:v>
                </c:pt>
                <c:pt idx="34">
                  <c:v>50.231790000000004</c:v>
                </c:pt>
                <c:pt idx="35">
                  <c:v>50.573698000000007</c:v>
                </c:pt>
                <c:pt idx="36">
                  <c:v>51.437201999999999</c:v>
                </c:pt>
                <c:pt idx="37">
                  <c:v>52.181317999999997</c:v>
                </c:pt>
                <c:pt idx="38">
                  <c:v>51.082028000000001</c:v>
                </c:pt>
                <c:pt idx="39">
                  <c:v>54.079160000000002</c:v>
                </c:pt>
                <c:pt idx="40">
                  <c:v>54.020154000000005</c:v>
                </c:pt>
                <c:pt idx="41">
                  <c:v>53.306698000000004</c:v>
                </c:pt>
                <c:pt idx="42">
                  <c:v>54.172082000000003</c:v>
                </c:pt>
                <c:pt idx="43">
                  <c:v>55.793798000000002</c:v>
                </c:pt>
                <c:pt idx="44">
                  <c:v>54.536055999999995</c:v>
                </c:pt>
                <c:pt idx="45">
                  <c:v>54.963285999999997</c:v>
                </c:pt>
                <c:pt idx="46">
                  <c:v>55.226250000000007</c:v>
                </c:pt>
                <c:pt idx="47">
                  <c:v>55.061661999999998</c:v>
                </c:pt>
                <c:pt idx="48">
                  <c:v>55.198443999999995</c:v>
                </c:pt>
                <c:pt idx="49">
                  <c:v>56.505400000000009</c:v>
                </c:pt>
                <c:pt idx="50">
                  <c:v>57.519330000000004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84-4DC8-9C8C-BAC5BFEBA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sight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total</a:t>
            </a:r>
            <a:r>
              <a:rPr lang="en-NL" baseline="0"/>
              <a:t> points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Average_default!$B$1</c:f>
              <c:strCache>
                <c:ptCount val="1"/>
                <c:pt idx="0">
                  <c:v> Total points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Average_default!$B$2:$B$53</c:f>
              <c:numCache>
                <c:formatCode>General</c:formatCode>
                <c:ptCount val="52"/>
                <c:pt idx="0">
                  <c:v>5.4</c:v>
                </c:pt>
                <c:pt idx="1">
                  <c:v>6.8</c:v>
                </c:pt>
                <c:pt idx="2">
                  <c:v>6.4</c:v>
                </c:pt>
                <c:pt idx="3">
                  <c:v>6.6</c:v>
                </c:pt>
                <c:pt idx="4">
                  <c:v>6.2</c:v>
                </c:pt>
                <c:pt idx="5">
                  <c:v>6.2</c:v>
                </c:pt>
                <c:pt idx="6">
                  <c:v>6.4</c:v>
                </c:pt>
                <c:pt idx="7">
                  <c:v>5.2</c:v>
                </c:pt>
                <c:pt idx="8">
                  <c:v>7.6</c:v>
                </c:pt>
                <c:pt idx="9">
                  <c:v>5.8</c:v>
                </c:pt>
                <c:pt idx="10">
                  <c:v>6.2</c:v>
                </c:pt>
                <c:pt idx="11">
                  <c:v>6</c:v>
                </c:pt>
                <c:pt idx="12">
                  <c:v>7.2</c:v>
                </c:pt>
                <c:pt idx="13">
                  <c:v>5</c:v>
                </c:pt>
                <c:pt idx="14">
                  <c:v>7</c:v>
                </c:pt>
                <c:pt idx="15">
                  <c:v>7.4</c:v>
                </c:pt>
                <c:pt idx="16">
                  <c:v>6.8</c:v>
                </c:pt>
                <c:pt idx="17">
                  <c:v>5.6</c:v>
                </c:pt>
                <c:pt idx="18">
                  <c:v>5.6</c:v>
                </c:pt>
                <c:pt idx="19">
                  <c:v>6.6</c:v>
                </c:pt>
                <c:pt idx="20">
                  <c:v>4.8</c:v>
                </c:pt>
                <c:pt idx="21">
                  <c:v>6.6</c:v>
                </c:pt>
                <c:pt idx="22">
                  <c:v>6.2</c:v>
                </c:pt>
                <c:pt idx="23">
                  <c:v>6.4</c:v>
                </c:pt>
                <c:pt idx="24">
                  <c:v>6.4</c:v>
                </c:pt>
                <c:pt idx="25">
                  <c:v>5.8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6.6</c:v>
                </c:pt>
                <c:pt idx="30">
                  <c:v>5.6</c:v>
                </c:pt>
                <c:pt idx="31">
                  <c:v>6.4</c:v>
                </c:pt>
                <c:pt idx="32">
                  <c:v>8.6</c:v>
                </c:pt>
                <c:pt idx="33">
                  <c:v>6.6</c:v>
                </c:pt>
                <c:pt idx="34">
                  <c:v>7.4</c:v>
                </c:pt>
                <c:pt idx="35">
                  <c:v>7</c:v>
                </c:pt>
                <c:pt idx="36">
                  <c:v>7.2</c:v>
                </c:pt>
                <c:pt idx="37">
                  <c:v>6.8</c:v>
                </c:pt>
                <c:pt idx="38">
                  <c:v>6.2</c:v>
                </c:pt>
                <c:pt idx="39">
                  <c:v>7</c:v>
                </c:pt>
                <c:pt idx="40">
                  <c:v>8</c:v>
                </c:pt>
                <c:pt idx="41">
                  <c:v>6.4</c:v>
                </c:pt>
                <c:pt idx="42">
                  <c:v>7.8</c:v>
                </c:pt>
                <c:pt idx="43">
                  <c:v>8</c:v>
                </c:pt>
                <c:pt idx="44">
                  <c:v>7.6</c:v>
                </c:pt>
                <c:pt idx="45">
                  <c:v>6.8</c:v>
                </c:pt>
                <c:pt idx="46">
                  <c:v>8.4</c:v>
                </c:pt>
                <c:pt idx="47">
                  <c:v>8</c:v>
                </c:pt>
                <c:pt idx="48">
                  <c:v>7</c:v>
                </c:pt>
                <c:pt idx="49">
                  <c:v>5.4</c:v>
                </c:pt>
                <c:pt idx="5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8F-4E3A-8587-D29F17B9C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total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points from boxes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Average_default!$C$1</c:f>
              <c:strCache>
                <c:ptCount val="1"/>
                <c:pt idx="0">
                  <c:v> Points from boxes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Average_default!$C$2:$C$53</c:f>
              <c:numCache>
                <c:formatCode>General</c:formatCode>
                <c:ptCount val="52"/>
                <c:pt idx="0">
                  <c:v>1.8</c:v>
                </c:pt>
                <c:pt idx="1">
                  <c:v>3.2</c:v>
                </c:pt>
                <c:pt idx="2">
                  <c:v>1.6</c:v>
                </c:pt>
                <c:pt idx="3">
                  <c:v>1.2</c:v>
                </c:pt>
                <c:pt idx="4">
                  <c:v>2</c:v>
                </c:pt>
                <c:pt idx="5">
                  <c:v>1.4</c:v>
                </c:pt>
                <c:pt idx="6">
                  <c:v>2.2000000000000002</c:v>
                </c:pt>
                <c:pt idx="7">
                  <c:v>1.6</c:v>
                </c:pt>
                <c:pt idx="8">
                  <c:v>1.6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3.6</c:v>
                </c:pt>
                <c:pt idx="13">
                  <c:v>0.8</c:v>
                </c:pt>
                <c:pt idx="14">
                  <c:v>2.2000000000000002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0.8</c:v>
                </c:pt>
                <c:pt idx="19">
                  <c:v>0.6</c:v>
                </c:pt>
                <c:pt idx="20">
                  <c:v>0.6</c:v>
                </c:pt>
                <c:pt idx="21">
                  <c:v>1.8</c:v>
                </c:pt>
                <c:pt idx="22">
                  <c:v>2.6</c:v>
                </c:pt>
                <c:pt idx="23">
                  <c:v>1</c:v>
                </c:pt>
                <c:pt idx="24">
                  <c:v>2.2000000000000002</c:v>
                </c:pt>
                <c:pt idx="25">
                  <c:v>2.8</c:v>
                </c:pt>
                <c:pt idx="26">
                  <c:v>2.2000000000000002</c:v>
                </c:pt>
                <c:pt idx="27">
                  <c:v>2</c:v>
                </c:pt>
                <c:pt idx="28">
                  <c:v>3</c:v>
                </c:pt>
                <c:pt idx="29">
                  <c:v>0.6</c:v>
                </c:pt>
                <c:pt idx="30">
                  <c:v>2</c:v>
                </c:pt>
                <c:pt idx="31">
                  <c:v>1.6</c:v>
                </c:pt>
                <c:pt idx="32">
                  <c:v>3.2</c:v>
                </c:pt>
                <c:pt idx="33">
                  <c:v>1.8</c:v>
                </c:pt>
                <c:pt idx="34">
                  <c:v>3.2</c:v>
                </c:pt>
                <c:pt idx="35">
                  <c:v>4</c:v>
                </c:pt>
                <c:pt idx="36">
                  <c:v>1.2</c:v>
                </c:pt>
                <c:pt idx="37">
                  <c:v>3.2</c:v>
                </c:pt>
                <c:pt idx="38">
                  <c:v>2</c:v>
                </c:pt>
                <c:pt idx="39">
                  <c:v>2.8</c:v>
                </c:pt>
                <c:pt idx="40">
                  <c:v>3.8</c:v>
                </c:pt>
                <c:pt idx="41">
                  <c:v>2.8</c:v>
                </c:pt>
                <c:pt idx="42">
                  <c:v>3.6</c:v>
                </c:pt>
                <c:pt idx="43">
                  <c:v>3.2</c:v>
                </c:pt>
                <c:pt idx="44">
                  <c:v>3.4</c:v>
                </c:pt>
                <c:pt idx="45">
                  <c:v>3.8</c:v>
                </c:pt>
                <c:pt idx="46">
                  <c:v>3.6</c:v>
                </c:pt>
                <c:pt idx="47">
                  <c:v>3.8</c:v>
                </c:pt>
                <c:pt idx="48">
                  <c:v>2.2000000000000002</c:v>
                </c:pt>
                <c:pt idx="49">
                  <c:v>2.4</c:v>
                </c:pt>
                <c:pt idx="50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0D-41D2-9CB8-C963950CB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points from boxes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p</a:t>
            </a:r>
            <a:r>
              <a:rPr lang="en-US"/>
              <a:t>oints from </a:t>
            </a:r>
            <a:r>
              <a:rPr lang="en-NL"/>
              <a:t>kills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Average_default!$D$1</c:f>
              <c:strCache>
                <c:ptCount val="1"/>
                <c:pt idx="0">
                  <c:v> Points from kills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Average_default!$D$2:$D$53</c:f>
              <c:numCache>
                <c:formatCode>General</c:formatCode>
                <c:ptCount val="52"/>
                <c:pt idx="0">
                  <c:v>3.6</c:v>
                </c:pt>
                <c:pt idx="1">
                  <c:v>3.6</c:v>
                </c:pt>
                <c:pt idx="2">
                  <c:v>4.8</c:v>
                </c:pt>
                <c:pt idx="3">
                  <c:v>5.4</c:v>
                </c:pt>
                <c:pt idx="4">
                  <c:v>4.2</c:v>
                </c:pt>
                <c:pt idx="5">
                  <c:v>4.8</c:v>
                </c:pt>
                <c:pt idx="6">
                  <c:v>4.2</c:v>
                </c:pt>
                <c:pt idx="7">
                  <c:v>3.6</c:v>
                </c:pt>
                <c:pt idx="8">
                  <c:v>6</c:v>
                </c:pt>
                <c:pt idx="9">
                  <c:v>3.6</c:v>
                </c:pt>
                <c:pt idx="10">
                  <c:v>4.2</c:v>
                </c:pt>
                <c:pt idx="11">
                  <c:v>4.2</c:v>
                </c:pt>
                <c:pt idx="12">
                  <c:v>3.6</c:v>
                </c:pt>
                <c:pt idx="13">
                  <c:v>4.2</c:v>
                </c:pt>
                <c:pt idx="14">
                  <c:v>4.8</c:v>
                </c:pt>
                <c:pt idx="15">
                  <c:v>5.4</c:v>
                </c:pt>
                <c:pt idx="16">
                  <c:v>4.8</c:v>
                </c:pt>
                <c:pt idx="17">
                  <c:v>3.6</c:v>
                </c:pt>
                <c:pt idx="18">
                  <c:v>4.8</c:v>
                </c:pt>
                <c:pt idx="19">
                  <c:v>6</c:v>
                </c:pt>
                <c:pt idx="20">
                  <c:v>4.2</c:v>
                </c:pt>
                <c:pt idx="21">
                  <c:v>4.8</c:v>
                </c:pt>
                <c:pt idx="22">
                  <c:v>3.6</c:v>
                </c:pt>
                <c:pt idx="23">
                  <c:v>5.4</c:v>
                </c:pt>
                <c:pt idx="24">
                  <c:v>4.2</c:v>
                </c:pt>
                <c:pt idx="25">
                  <c:v>3</c:v>
                </c:pt>
                <c:pt idx="26">
                  <c:v>4.2</c:v>
                </c:pt>
                <c:pt idx="27">
                  <c:v>4.8</c:v>
                </c:pt>
                <c:pt idx="28">
                  <c:v>4.2</c:v>
                </c:pt>
                <c:pt idx="29">
                  <c:v>6</c:v>
                </c:pt>
                <c:pt idx="30">
                  <c:v>3.6</c:v>
                </c:pt>
                <c:pt idx="31">
                  <c:v>4.8</c:v>
                </c:pt>
                <c:pt idx="32">
                  <c:v>5.4</c:v>
                </c:pt>
                <c:pt idx="33">
                  <c:v>4.8</c:v>
                </c:pt>
                <c:pt idx="34">
                  <c:v>4.2</c:v>
                </c:pt>
                <c:pt idx="35">
                  <c:v>3</c:v>
                </c:pt>
                <c:pt idx="36">
                  <c:v>6</c:v>
                </c:pt>
                <c:pt idx="37">
                  <c:v>3.6</c:v>
                </c:pt>
                <c:pt idx="38">
                  <c:v>4.2</c:v>
                </c:pt>
                <c:pt idx="39">
                  <c:v>4.2</c:v>
                </c:pt>
                <c:pt idx="40">
                  <c:v>4.2</c:v>
                </c:pt>
                <c:pt idx="41">
                  <c:v>3.6</c:v>
                </c:pt>
                <c:pt idx="42">
                  <c:v>4.2</c:v>
                </c:pt>
                <c:pt idx="43">
                  <c:v>4.8</c:v>
                </c:pt>
                <c:pt idx="44">
                  <c:v>4.2</c:v>
                </c:pt>
                <c:pt idx="45">
                  <c:v>3</c:v>
                </c:pt>
                <c:pt idx="46">
                  <c:v>4.8</c:v>
                </c:pt>
                <c:pt idx="47">
                  <c:v>4.2</c:v>
                </c:pt>
                <c:pt idx="48">
                  <c:v>4.8</c:v>
                </c:pt>
                <c:pt idx="49">
                  <c:v>3</c:v>
                </c:pt>
                <c:pt idx="50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4-4D92-96BC-EAE4A52D9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points from kills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steps</a:t>
            </a:r>
            <a:r>
              <a:rPr lang="en-NL" baseline="0"/>
              <a:t>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Average_default!$E$1</c:f>
              <c:strCache>
                <c:ptCount val="1"/>
                <c:pt idx="0">
                  <c:v> Steps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Average_default!$E$2:$E$53</c:f>
              <c:numCache>
                <c:formatCode>General</c:formatCode>
                <c:ptCount val="52"/>
                <c:pt idx="0">
                  <c:v>20.6</c:v>
                </c:pt>
                <c:pt idx="1">
                  <c:v>20.399999999999999</c:v>
                </c:pt>
                <c:pt idx="2">
                  <c:v>21.8</c:v>
                </c:pt>
                <c:pt idx="3">
                  <c:v>21.8</c:v>
                </c:pt>
                <c:pt idx="4">
                  <c:v>21.6</c:v>
                </c:pt>
                <c:pt idx="5">
                  <c:v>22.8</c:v>
                </c:pt>
                <c:pt idx="6">
                  <c:v>23.2</c:v>
                </c:pt>
                <c:pt idx="7">
                  <c:v>23.4</c:v>
                </c:pt>
                <c:pt idx="8">
                  <c:v>22</c:v>
                </c:pt>
                <c:pt idx="9">
                  <c:v>24.4</c:v>
                </c:pt>
                <c:pt idx="10">
                  <c:v>23.8</c:v>
                </c:pt>
                <c:pt idx="11">
                  <c:v>24</c:v>
                </c:pt>
                <c:pt idx="12">
                  <c:v>24.4</c:v>
                </c:pt>
                <c:pt idx="13">
                  <c:v>24.2</c:v>
                </c:pt>
                <c:pt idx="14">
                  <c:v>24.8</c:v>
                </c:pt>
                <c:pt idx="15">
                  <c:v>25.8</c:v>
                </c:pt>
                <c:pt idx="16">
                  <c:v>23.8</c:v>
                </c:pt>
                <c:pt idx="17">
                  <c:v>24</c:v>
                </c:pt>
                <c:pt idx="18">
                  <c:v>25</c:v>
                </c:pt>
                <c:pt idx="19">
                  <c:v>25</c:v>
                </c:pt>
                <c:pt idx="20">
                  <c:v>28.2</c:v>
                </c:pt>
                <c:pt idx="21">
                  <c:v>28.4</c:v>
                </c:pt>
                <c:pt idx="22">
                  <c:v>29.4</c:v>
                </c:pt>
                <c:pt idx="23">
                  <c:v>29</c:v>
                </c:pt>
                <c:pt idx="24">
                  <c:v>29.8</c:v>
                </c:pt>
                <c:pt idx="25">
                  <c:v>30.4</c:v>
                </c:pt>
                <c:pt idx="26">
                  <c:v>29.2</c:v>
                </c:pt>
                <c:pt idx="27">
                  <c:v>29.8</c:v>
                </c:pt>
                <c:pt idx="28">
                  <c:v>30.2</c:v>
                </c:pt>
                <c:pt idx="29">
                  <c:v>28</c:v>
                </c:pt>
                <c:pt idx="30">
                  <c:v>28.8</c:v>
                </c:pt>
                <c:pt idx="31">
                  <c:v>29.4</c:v>
                </c:pt>
                <c:pt idx="32">
                  <c:v>28.8</c:v>
                </c:pt>
                <c:pt idx="33">
                  <c:v>28.2</c:v>
                </c:pt>
                <c:pt idx="34">
                  <c:v>28.2</c:v>
                </c:pt>
                <c:pt idx="35">
                  <c:v>29</c:v>
                </c:pt>
                <c:pt idx="36">
                  <c:v>29.4</c:v>
                </c:pt>
                <c:pt idx="37">
                  <c:v>29.8</c:v>
                </c:pt>
                <c:pt idx="38">
                  <c:v>30.8</c:v>
                </c:pt>
                <c:pt idx="39">
                  <c:v>29.2</c:v>
                </c:pt>
                <c:pt idx="40">
                  <c:v>28.2</c:v>
                </c:pt>
                <c:pt idx="41">
                  <c:v>28.6</c:v>
                </c:pt>
                <c:pt idx="42">
                  <c:v>29.8</c:v>
                </c:pt>
                <c:pt idx="43">
                  <c:v>26.6</c:v>
                </c:pt>
                <c:pt idx="44">
                  <c:v>29.4</c:v>
                </c:pt>
                <c:pt idx="45">
                  <c:v>27</c:v>
                </c:pt>
                <c:pt idx="46">
                  <c:v>30.6</c:v>
                </c:pt>
                <c:pt idx="47">
                  <c:v>30</c:v>
                </c:pt>
                <c:pt idx="48">
                  <c:v>30.6</c:v>
                </c:pt>
                <c:pt idx="49">
                  <c:v>31</c:v>
                </c:pt>
                <c:pt idx="50">
                  <c:v>31.8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F-4D3B-84DB-561989A57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ray radius </a:t>
            </a:r>
            <a:r>
              <a:rPr lang="en-NL" baseline="0"/>
              <a:t>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Average_default!$F$1</c:f>
              <c:strCache>
                <c:ptCount val="1"/>
                <c:pt idx="0">
                  <c:v> Ray radius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Average_default!$F$2:$F$53</c:f>
              <c:numCache>
                <c:formatCode>General</c:formatCode>
                <c:ptCount val="52"/>
                <c:pt idx="0">
                  <c:v>15.2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14.6</c:v>
                </c:pt>
                <c:pt idx="8">
                  <c:v>15.8</c:v>
                </c:pt>
                <c:pt idx="9">
                  <c:v>14.6</c:v>
                </c:pt>
                <c:pt idx="10">
                  <c:v>15.4</c:v>
                </c:pt>
                <c:pt idx="11">
                  <c:v>14.2</c:v>
                </c:pt>
                <c:pt idx="12">
                  <c:v>15</c:v>
                </c:pt>
                <c:pt idx="13">
                  <c:v>15</c:v>
                </c:pt>
                <c:pt idx="14">
                  <c:v>12.8</c:v>
                </c:pt>
                <c:pt idx="15">
                  <c:v>12.8</c:v>
                </c:pt>
                <c:pt idx="16">
                  <c:v>12.6</c:v>
                </c:pt>
                <c:pt idx="17">
                  <c:v>13.4</c:v>
                </c:pt>
                <c:pt idx="18">
                  <c:v>13.4</c:v>
                </c:pt>
                <c:pt idx="19">
                  <c:v>13.8</c:v>
                </c:pt>
                <c:pt idx="20">
                  <c:v>13.6</c:v>
                </c:pt>
                <c:pt idx="21">
                  <c:v>13.8</c:v>
                </c:pt>
                <c:pt idx="22">
                  <c:v>13.8</c:v>
                </c:pt>
                <c:pt idx="23">
                  <c:v>14.2</c:v>
                </c:pt>
                <c:pt idx="24">
                  <c:v>13.8</c:v>
                </c:pt>
                <c:pt idx="25">
                  <c:v>13.8</c:v>
                </c:pt>
                <c:pt idx="26">
                  <c:v>13.8</c:v>
                </c:pt>
                <c:pt idx="27">
                  <c:v>15.4</c:v>
                </c:pt>
                <c:pt idx="28">
                  <c:v>15.2</c:v>
                </c:pt>
                <c:pt idx="29">
                  <c:v>15</c:v>
                </c:pt>
                <c:pt idx="30">
                  <c:v>15.2</c:v>
                </c:pt>
                <c:pt idx="31">
                  <c:v>14.6</c:v>
                </c:pt>
                <c:pt idx="32">
                  <c:v>13.8</c:v>
                </c:pt>
                <c:pt idx="33">
                  <c:v>14.6</c:v>
                </c:pt>
                <c:pt idx="34">
                  <c:v>15.4</c:v>
                </c:pt>
                <c:pt idx="35">
                  <c:v>14.4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14</c:v>
                </c:pt>
                <c:pt idx="40">
                  <c:v>14.4</c:v>
                </c:pt>
                <c:pt idx="41">
                  <c:v>13.6</c:v>
                </c:pt>
                <c:pt idx="42">
                  <c:v>14.8</c:v>
                </c:pt>
                <c:pt idx="43">
                  <c:v>14.2</c:v>
                </c:pt>
                <c:pt idx="44">
                  <c:v>15.2</c:v>
                </c:pt>
                <c:pt idx="45">
                  <c:v>15.4</c:v>
                </c:pt>
                <c:pt idx="46">
                  <c:v>15.2</c:v>
                </c:pt>
                <c:pt idx="47">
                  <c:v>15.2</c:v>
                </c:pt>
                <c:pt idx="48">
                  <c:v>15.4</c:v>
                </c:pt>
                <c:pt idx="49">
                  <c:v>14.8</c:v>
                </c:pt>
                <c:pt idx="5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B4-4057-A60E-CDB86184D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ray radius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enemy</a:t>
            </a:r>
            <a:r>
              <a:rPr lang="en-NL" baseline="0"/>
              <a:t> weight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Average_default!$J$1</c:f>
              <c:strCache>
                <c:ptCount val="1"/>
                <c:pt idx="0">
                  <c:v> Enemy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Average_default!$J$2:$J$53</c:f>
              <c:numCache>
                <c:formatCode>General</c:formatCode>
                <c:ptCount val="52"/>
                <c:pt idx="0">
                  <c:v>0</c:v>
                </c:pt>
                <c:pt idx="1">
                  <c:v>0.71970159999999994</c:v>
                </c:pt>
                <c:pt idx="2">
                  <c:v>1.0469703419999998</c:v>
                </c:pt>
                <c:pt idx="3">
                  <c:v>1.166587566</c:v>
                </c:pt>
                <c:pt idx="4">
                  <c:v>2.3120989819999997</c:v>
                </c:pt>
                <c:pt idx="5">
                  <c:v>3.4033534000000003</c:v>
                </c:pt>
                <c:pt idx="6">
                  <c:v>5.1851685999999999</c:v>
                </c:pt>
                <c:pt idx="7">
                  <c:v>5.1903876000000002</c:v>
                </c:pt>
                <c:pt idx="8">
                  <c:v>3.4294483999999996</c:v>
                </c:pt>
                <c:pt idx="9">
                  <c:v>6.4661380000000008</c:v>
                </c:pt>
                <c:pt idx="10">
                  <c:v>8.4995376</c:v>
                </c:pt>
                <c:pt idx="11">
                  <c:v>9.4058050000000009</c:v>
                </c:pt>
                <c:pt idx="12">
                  <c:v>10.3978012</c:v>
                </c:pt>
                <c:pt idx="13">
                  <c:v>11.5219054</c:v>
                </c:pt>
                <c:pt idx="14">
                  <c:v>12.297674199999999</c:v>
                </c:pt>
                <c:pt idx="15">
                  <c:v>13.0088574</c:v>
                </c:pt>
                <c:pt idx="16">
                  <c:v>14.362633800000001</c:v>
                </c:pt>
                <c:pt idx="17">
                  <c:v>13.700560800000002</c:v>
                </c:pt>
                <c:pt idx="18">
                  <c:v>15.386480000000001</c:v>
                </c:pt>
                <c:pt idx="19">
                  <c:v>14.246187800000001</c:v>
                </c:pt>
                <c:pt idx="20">
                  <c:v>17.857319799999999</c:v>
                </c:pt>
                <c:pt idx="21">
                  <c:v>16.953446800000002</c:v>
                </c:pt>
                <c:pt idx="22">
                  <c:v>17.499073799999998</c:v>
                </c:pt>
                <c:pt idx="23">
                  <c:v>17.350630799999998</c:v>
                </c:pt>
                <c:pt idx="24">
                  <c:v>20.037650799999998</c:v>
                </c:pt>
                <c:pt idx="25">
                  <c:v>19.668615799999998</c:v>
                </c:pt>
                <c:pt idx="26">
                  <c:v>20.578061999999999</c:v>
                </c:pt>
                <c:pt idx="27">
                  <c:v>20.048090800000001</c:v>
                </c:pt>
                <c:pt idx="28">
                  <c:v>20.048092</c:v>
                </c:pt>
                <c:pt idx="29">
                  <c:v>20.256194799999999</c:v>
                </c:pt>
                <c:pt idx="30">
                  <c:v>20.807042799999998</c:v>
                </c:pt>
                <c:pt idx="31">
                  <c:v>20.6045108</c:v>
                </c:pt>
                <c:pt idx="32">
                  <c:v>21.036384000000002</c:v>
                </c:pt>
                <c:pt idx="33">
                  <c:v>20.802954800000002</c:v>
                </c:pt>
                <c:pt idx="34">
                  <c:v>22.086300000000001</c:v>
                </c:pt>
                <c:pt idx="35">
                  <c:v>24.247931999999999</c:v>
                </c:pt>
                <c:pt idx="36">
                  <c:v>24.996444</c:v>
                </c:pt>
                <c:pt idx="37">
                  <c:v>25.515298000000001</c:v>
                </c:pt>
                <c:pt idx="38">
                  <c:v>28.405044000000004</c:v>
                </c:pt>
                <c:pt idx="39">
                  <c:v>27.245699999999999</c:v>
                </c:pt>
                <c:pt idx="40">
                  <c:v>26.055705999999997</c:v>
                </c:pt>
                <c:pt idx="41">
                  <c:v>25.049161999999995</c:v>
                </c:pt>
                <c:pt idx="42">
                  <c:v>28.217338000000002</c:v>
                </c:pt>
                <c:pt idx="43">
                  <c:v>27.598398000000003</c:v>
                </c:pt>
                <c:pt idx="44">
                  <c:v>29.799295999999998</c:v>
                </c:pt>
                <c:pt idx="45">
                  <c:v>28.068894</c:v>
                </c:pt>
                <c:pt idx="46">
                  <c:v>29.580937999999996</c:v>
                </c:pt>
                <c:pt idx="47">
                  <c:v>28.321644000000003</c:v>
                </c:pt>
                <c:pt idx="48">
                  <c:v>30.612609999999997</c:v>
                </c:pt>
                <c:pt idx="49">
                  <c:v>32.205736000000002</c:v>
                </c:pt>
                <c:pt idx="50">
                  <c:v>32.205736000000002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E7-4A22-BD20-F3C809C50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enemy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enemy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Average_default!$K$1</c:f>
              <c:strCache>
                <c:ptCount val="1"/>
                <c:pt idx="0">
                  <c:v> Enemy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Average_default!$K$2:$K$53</c:f>
              <c:numCache>
                <c:formatCode>General</c:formatCode>
                <c:ptCount val="52"/>
                <c:pt idx="0">
                  <c:v>0</c:v>
                </c:pt>
                <c:pt idx="1">
                  <c:v>0.56017059999999996</c:v>
                </c:pt>
                <c:pt idx="2">
                  <c:v>1.8131170000000001</c:v>
                </c:pt>
                <c:pt idx="3">
                  <c:v>1.1866438000000001</c:v>
                </c:pt>
                <c:pt idx="4">
                  <c:v>1.2081298</c:v>
                </c:pt>
                <c:pt idx="5">
                  <c:v>1.4843458</c:v>
                </c:pt>
                <c:pt idx="6">
                  <c:v>1.6754001999999999</c:v>
                </c:pt>
                <c:pt idx="7">
                  <c:v>2.2278321999999999</c:v>
                </c:pt>
                <c:pt idx="8">
                  <c:v>1.7605618000000001</c:v>
                </c:pt>
                <c:pt idx="9">
                  <c:v>2.5995751999999999</c:v>
                </c:pt>
                <c:pt idx="10">
                  <c:v>2.4474674000000003</c:v>
                </c:pt>
                <c:pt idx="11">
                  <c:v>3.6090192000000001</c:v>
                </c:pt>
                <c:pt idx="12">
                  <c:v>4.8300360000000007</c:v>
                </c:pt>
                <c:pt idx="13">
                  <c:v>5.4677360000000004</c:v>
                </c:pt>
                <c:pt idx="14">
                  <c:v>6.6575737999999998</c:v>
                </c:pt>
                <c:pt idx="15">
                  <c:v>6.3806842000000001</c:v>
                </c:pt>
                <c:pt idx="16">
                  <c:v>6.5717396000000008</c:v>
                </c:pt>
                <c:pt idx="17">
                  <c:v>6.1999962000000002</c:v>
                </c:pt>
                <c:pt idx="18">
                  <c:v>6.2214814000000001</c:v>
                </c:pt>
                <c:pt idx="19">
                  <c:v>5.5663270000000002</c:v>
                </c:pt>
                <c:pt idx="20">
                  <c:v>6.0176748</c:v>
                </c:pt>
                <c:pt idx="21">
                  <c:v>5.8425428000000004</c:v>
                </c:pt>
                <c:pt idx="22">
                  <c:v>5.8425428000000004</c:v>
                </c:pt>
                <c:pt idx="23">
                  <c:v>6.483305800000001</c:v>
                </c:pt>
                <c:pt idx="24">
                  <c:v>7.0429338000000001</c:v>
                </c:pt>
                <c:pt idx="25">
                  <c:v>7.0429338000000001</c:v>
                </c:pt>
                <c:pt idx="26">
                  <c:v>6.4092647999999999</c:v>
                </c:pt>
                <c:pt idx="27">
                  <c:v>7.1397795999999998</c:v>
                </c:pt>
                <c:pt idx="28">
                  <c:v>7.7734487999999997</c:v>
                </c:pt>
                <c:pt idx="29">
                  <c:v>7.7734487999999997</c:v>
                </c:pt>
                <c:pt idx="30">
                  <c:v>7.7734487999999997</c:v>
                </c:pt>
                <c:pt idx="31">
                  <c:v>8.0496645999999998</c:v>
                </c:pt>
                <c:pt idx="32">
                  <c:v>10.215852399999999</c:v>
                </c:pt>
                <c:pt idx="33">
                  <c:v>10.050696400000001</c:v>
                </c:pt>
                <c:pt idx="34">
                  <c:v>8.9584883999999985</c:v>
                </c:pt>
                <c:pt idx="35">
                  <c:v>9.6733964000000014</c:v>
                </c:pt>
                <c:pt idx="36">
                  <c:v>9.039728199999999</c:v>
                </c:pt>
                <c:pt idx="37">
                  <c:v>10.4096864</c:v>
                </c:pt>
                <c:pt idx="38">
                  <c:v>9.3159442000000006</c:v>
                </c:pt>
                <c:pt idx="39">
                  <c:v>10.059428200000001</c:v>
                </c:pt>
                <c:pt idx="40">
                  <c:v>10.0522332</c:v>
                </c:pt>
                <c:pt idx="41">
                  <c:v>11.312374399999999</c:v>
                </c:pt>
                <c:pt idx="42">
                  <c:v>9.4185641999999987</c:v>
                </c:pt>
                <c:pt idx="43">
                  <c:v>10.795721199999999</c:v>
                </c:pt>
                <c:pt idx="44">
                  <c:v>9.1566369999999999</c:v>
                </c:pt>
                <c:pt idx="45">
                  <c:v>9.7831104</c:v>
                </c:pt>
                <c:pt idx="46">
                  <c:v>10.409583600000001</c:v>
                </c:pt>
                <c:pt idx="47">
                  <c:v>10.409583600000001</c:v>
                </c:pt>
                <c:pt idx="48">
                  <c:v>10.0998936</c:v>
                </c:pt>
                <c:pt idx="49">
                  <c:v>10.850675599999999</c:v>
                </c:pt>
                <c:pt idx="50">
                  <c:v>8.9496661999999993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FD-423C-8471-D9BC55A4F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enemy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bullet weight </a:t>
            </a:r>
            <a:r>
              <a:rPr lang="en-NL" baseline="0"/>
              <a:t>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Average_default!$L$1</c:f>
              <c:strCache>
                <c:ptCount val="1"/>
                <c:pt idx="0">
                  <c:v> Bullet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Average_default!$L$2:$L$53</c:f>
              <c:numCache>
                <c:formatCode>General</c:formatCode>
                <c:ptCount val="52"/>
                <c:pt idx="0">
                  <c:v>-0.30548340000000002</c:v>
                </c:pt>
                <c:pt idx="1">
                  <c:v>-0.67418359999999999</c:v>
                </c:pt>
                <c:pt idx="2">
                  <c:v>-0.74456620000000007</c:v>
                </c:pt>
                <c:pt idx="3">
                  <c:v>0.64552902000000001</c:v>
                </c:pt>
                <c:pt idx="4">
                  <c:v>-0.15480921999999991</c:v>
                </c:pt>
                <c:pt idx="5">
                  <c:v>1.01050682</c:v>
                </c:pt>
                <c:pt idx="6">
                  <c:v>1.3051020200000001</c:v>
                </c:pt>
                <c:pt idx="7">
                  <c:v>2.1054402200000002</c:v>
                </c:pt>
                <c:pt idx="8">
                  <c:v>2.4000351400000004</c:v>
                </c:pt>
                <c:pt idx="9">
                  <c:v>4.0427185999999997</c:v>
                </c:pt>
                <c:pt idx="10">
                  <c:v>2.6222716200000002</c:v>
                </c:pt>
                <c:pt idx="11">
                  <c:v>4.4082629999999998</c:v>
                </c:pt>
                <c:pt idx="12">
                  <c:v>3.3340862000000002</c:v>
                </c:pt>
                <c:pt idx="13">
                  <c:v>4.5081243999999998</c:v>
                </c:pt>
                <c:pt idx="14">
                  <c:v>4.1526296</c:v>
                </c:pt>
                <c:pt idx="15">
                  <c:v>4.5176074000000002</c:v>
                </c:pt>
                <c:pt idx="16">
                  <c:v>3.0218125999999996</c:v>
                </c:pt>
                <c:pt idx="17">
                  <c:v>4.4822901999999996</c:v>
                </c:pt>
                <c:pt idx="18">
                  <c:v>3.7881785999999997</c:v>
                </c:pt>
                <c:pt idx="19">
                  <c:v>6.3086302000000005</c:v>
                </c:pt>
                <c:pt idx="20">
                  <c:v>5.9254471999999998</c:v>
                </c:pt>
                <c:pt idx="21">
                  <c:v>8.4292477999999988</c:v>
                </c:pt>
                <c:pt idx="22">
                  <c:v>8.7515286000000003</c:v>
                </c:pt>
                <c:pt idx="23">
                  <c:v>8.2874947999999993</c:v>
                </c:pt>
                <c:pt idx="24">
                  <c:v>8.9644701999999992</c:v>
                </c:pt>
                <c:pt idx="25">
                  <c:v>10.372770599999999</c:v>
                </c:pt>
                <c:pt idx="26">
                  <c:v>9.775658</c:v>
                </c:pt>
                <c:pt idx="27">
                  <c:v>10.4319524</c:v>
                </c:pt>
                <c:pt idx="28">
                  <c:v>10.3600808</c:v>
                </c:pt>
                <c:pt idx="29">
                  <c:v>11.0641278</c:v>
                </c:pt>
                <c:pt idx="30">
                  <c:v>11.538451200000001</c:v>
                </c:pt>
                <c:pt idx="31">
                  <c:v>11.407209</c:v>
                </c:pt>
                <c:pt idx="32">
                  <c:v>9.3977141999999994</c:v>
                </c:pt>
                <c:pt idx="33">
                  <c:v>10.532456</c:v>
                </c:pt>
                <c:pt idx="34">
                  <c:v>9.2504635999999998</c:v>
                </c:pt>
                <c:pt idx="35">
                  <c:v>9.6381659800000001</c:v>
                </c:pt>
                <c:pt idx="36">
                  <c:v>8.9999174000000011</c:v>
                </c:pt>
                <c:pt idx="37">
                  <c:v>8.9999174000000011</c:v>
                </c:pt>
                <c:pt idx="38">
                  <c:v>9.4352777999999997</c:v>
                </c:pt>
                <c:pt idx="39">
                  <c:v>10.053938800000001</c:v>
                </c:pt>
                <c:pt idx="40">
                  <c:v>9.5472076000000019</c:v>
                </c:pt>
                <c:pt idx="41">
                  <c:v>10.783894800000001</c:v>
                </c:pt>
                <c:pt idx="42">
                  <c:v>9.3847670000000001</c:v>
                </c:pt>
                <c:pt idx="43">
                  <c:v>9.970839999999999</c:v>
                </c:pt>
                <c:pt idx="44">
                  <c:v>8.5752482000000008</c:v>
                </c:pt>
                <c:pt idx="45">
                  <c:v>8.0630898000000002</c:v>
                </c:pt>
                <c:pt idx="46">
                  <c:v>9.4010081999999979</c:v>
                </c:pt>
                <c:pt idx="47">
                  <c:v>9.5671529999999994</c:v>
                </c:pt>
                <c:pt idx="48">
                  <c:v>8.319760200000001</c:v>
                </c:pt>
                <c:pt idx="49">
                  <c:v>9.7488738399999999</c:v>
                </c:pt>
                <c:pt idx="50">
                  <c:v>10.523547600000001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2E-482E-B7D4-7B0642030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bullet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bullet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Average_default!$M$1</c:f>
              <c:strCache>
                <c:ptCount val="1"/>
                <c:pt idx="0">
                  <c:v> Bullet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Average_default!$M$2:$M$53</c:f>
              <c:numCache>
                <c:formatCode>General</c:formatCode>
                <c:ptCount val="52"/>
                <c:pt idx="0">
                  <c:v>-9.0711440000000004E-2</c:v>
                </c:pt>
                <c:pt idx="1">
                  <c:v>-0.6598096</c:v>
                </c:pt>
                <c:pt idx="2">
                  <c:v>-0.6598096</c:v>
                </c:pt>
                <c:pt idx="3">
                  <c:v>-1.2592171999999999</c:v>
                </c:pt>
                <c:pt idx="4">
                  <c:v>-1.566249</c:v>
                </c:pt>
                <c:pt idx="5">
                  <c:v>-1.566249</c:v>
                </c:pt>
                <c:pt idx="6">
                  <c:v>-2.1803125999999997</c:v>
                </c:pt>
                <c:pt idx="7">
                  <c:v>-2.1803125999999997</c:v>
                </c:pt>
                <c:pt idx="8">
                  <c:v>-2.6837345999999997</c:v>
                </c:pt>
                <c:pt idx="9">
                  <c:v>-2.7870482000000001</c:v>
                </c:pt>
                <c:pt idx="10">
                  <c:v>-3.7809343999999996</c:v>
                </c:pt>
                <c:pt idx="11">
                  <c:v>-4.2044780399999997</c:v>
                </c:pt>
                <c:pt idx="12">
                  <c:v>-5.2286453999999996</c:v>
                </c:pt>
                <c:pt idx="13">
                  <c:v>-5.9975566000000002</c:v>
                </c:pt>
                <c:pt idx="14">
                  <c:v>-5.18535184</c:v>
                </c:pt>
                <c:pt idx="15">
                  <c:v>-5.18535184</c:v>
                </c:pt>
                <c:pt idx="16">
                  <c:v>-5.8215856400000003</c:v>
                </c:pt>
                <c:pt idx="17">
                  <c:v>-6.46428724</c:v>
                </c:pt>
                <c:pt idx="18">
                  <c:v>-6.1719112000000003</c:v>
                </c:pt>
                <c:pt idx="19">
                  <c:v>-7.2092776400000007</c:v>
                </c:pt>
                <c:pt idx="20">
                  <c:v>-6.4784732399999996</c:v>
                </c:pt>
                <c:pt idx="21">
                  <c:v>-7.6631032400000008</c:v>
                </c:pt>
                <c:pt idx="22">
                  <c:v>-7.6631032400000008</c:v>
                </c:pt>
                <c:pt idx="23">
                  <c:v>-7.9701347999999994</c:v>
                </c:pt>
                <c:pt idx="24">
                  <c:v>-7.9701347999999994</c:v>
                </c:pt>
                <c:pt idx="25">
                  <c:v>-8.5695444000000016</c:v>
                </c:pt>
                <c:pt idx="26">
                  <c:v>-8.5917144000000008</c:v>
                </c:pt>
                <c:pt idx="27">
                  <c:v>-8.2192192000000013</c:v>
                </c:pt>
                <c:pt idx="28">
                  <c:v>-8.5189231999999997</c:v>
                </c:pt>
                <c:pt idx="29">
                  <c:v>-9.1911221999999988</c:v>
                </c:pt>
                <c:pt idx="30">
                  <c:v>-9.1449195999999997</c:v>
                </c:pt>
                <c:pt idx="31">
                  <c:v>-9.4180349999999997</c:v>
                </c:pt>
                <c:pt idx="32">
                  <c:v>-8.7945937999999995</c:v>
                </c:pt>
                <c:pt idx="33">
                  <c:v>-9.8171187999999994</c:v>
                </c:pt>
                <c:pt idx="34">
                  <c:v>-9.5316007999999997</c:v>
                </c:pt>
                <c:pt idx="35">
                  <c:v>-9.8313047999999998</c:v>
                </c:pt>
                <c:pt idx="36">
                  <c:v>-10.276588800000001</c:v>
                </c:pt>
                <c:pt idx="37">
                  <c:v>-10.8906528</c:v>
                </c:pt>
                <c:pt idx="38">
                  <c:v>-10.55668</c:v>
                </c:pt>
                <c:pt idx="39">
                  <c:v>-11.51665</c:v>
                </c:pt>
                <c:pt idx="40">
                  <c:v>-11.889144</c:v>
                </c:pt>
                <c:pt idx="41">
                  <c:v>-11.889144</c:v>
                </c:pt>
                <c:pt idx="42">
                  <c:v>-12.188848</c:v>
                </c:pt>
                <c:pt idx="43">
                  <c:v>-12.7060888</c:v>
                </c:pt>
                <c:pt idx="44">
                  <c:v>-12.449678</c:v>
                </c:pt>
                <c:pt idx="45">
                  <c:v>-12.749382000000001</c:v>
                </c:pt>
                <c:pt idx="46">
                  <c:v>-13.049085999999999</c:v>
                </c:pt>
                <c:pt idx="47">
                  <c:v>-13.049085999999999</c:v>
                </c:pt>
                <c:pt idx="48">
                  <c:v>-13.289010000000001</c:v>
                </c:pt>
                <c:pt idx="49">
                  <c:v>-14.216965999999999</c:v>
                </c:pt>
                <c:pt idx="50">
                  <c:v>-14.216965999999999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3B-491C-818B-26871F912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bullet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box weight </a:t>
            </a:r>
            <a:r>
              <a:rPr lang="en-NL" baseline="0"/>
              <a:t>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Average_default!$N$1</c:f>
              <c:strCache>
                <c:ptCount val="1"/>
                <c:pt idx="0">
                  <c:v> Box weight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Average_default!$N$2:$N$53</c:f>
              <c:numCache>
                <c:formatCode>General</c:formatCode>
                <c:ptCount val="52"/>
                <c:pt idx="0">
                  <c:v>1.5587295999999999</c:v>
                </c:pt>
                <c:pt idx="1">
                  <c:v>0.92933699999999997</c:v>
                </c:pt>
                <c:pt idx="2">
                  <c:v>1.0020339999999999</c:v>
                </c:pt>
                <c:pt idx="3">
                  <c:v>0.50101699999999993</c:v>
                </c:pt>
                <c:pt idx="4">
                  <c:v>-0.3008347999999999</c:v>
                </c:pt>
                <c:pt idx="5">
                  <c:v>-0.22920751999999997</c:v>
                </c:pt>
                <c:pt idx="6">
                  <c:v>-1.4271644000000001</c:v>
                </c:pt>
                <c:pt idx="7">
                  <c:v>-1.90346802</c:v>
                </c:pt>
                <c:pt idx="8">
                  <c:v>-0.46735919999999992</c:v>
                </c:pt>
                <c:pt idx="9">
                  <c:v>-2.5857087600000002</c:v>
                </c:pt>
                <c:pt idx="10">
                  <c:v>-4.3226520200000005</c:v>
                </c:pt>
                <c:pt idx="11">
                  <c:v>-7.2230552000000001</c:v>
                </c:pt>
                <c:pt idx="12">
                  <c:v>-7.3970855599999989</c:v>
                </c:pt>
                <c:pt idx="13">
                  <c:v>-11.43822656</c:v>
                </c:pt>
                <c:pt idx="14">
                  <c:v>-8.6553825999999994</c:v>
                </c:pt>
                <c:pt idx="15">
                  <c:v>-9.1316865999999983</c:v>
                </c:pt>
                <c:pt idx="16">
                  <c:v>-10.908144399999999</c:v>
                </c:pt>
                <c:pt idx="17">
                  <c:v>-9.9836483999999981</c:v>
                </c:pt>
                <c:pt idx="18">
                  <c:v>-11.638828200000001</c:v>
                </c:pt>
                <c:pt idx="19">
                  <c:v>-10.451188399999999</c:v>
                </c:pt>
                <c:pt idx="20">
                  <c:v>-10.572456200000001</c:v>
                </c:pt>
                <c:pt idx="21">
                  <c:v>-10.6893402</c:v>
                </c:pt>
                <c:pt idx="22">
                  <c:v>-10.806226199999999</c:v>
                </c:pt>
                <c:pt idx="23">
                  <c:v>-11.1087168</c:v>
                </c:pt>
                <c:pt idx="24">
                  <c:v>-11.8931428</c:v>
                </c:pt>
                <c:pt idx="25">
                  <c:v>-12.319806799999999</c:v>
                </c:pt>
                <c:pt idx="26">
                  <c:v>-12.543552799999999</c:v>
                </c:pt>
                <c:pt idx="27">
                  <c:v>-12.362603400000001</c:v>
                </c:pt>
                <c:pt idx="28">
                  <c:v>-13.303122400000001</c:v>
                </c:pt>
                <c:pt idx="29">
                  <c:v>-11.893725199999999</c:v>
                </c:pt>
                <c:pt idx="30">
                  <c:v>-12.524465199999998</c:v>
                </c:pt>
                <c:pt idx="31">
                  <c:v>-14.656178000000001</c:v>
                </c:pt>
                <c:pt idx="32">
                  <c:v>-13.189648199999999</c:v>
                </c:pt>
                <c:pt idx="33">
                  <c:v>-13.219619399999999</c:v>
                </c:pt>
                <c:pt idx="34">
                  <c:v>-13.9637058</c:v>
                </c:pt>
                <c:pt idx="35">
                  <c:v>-12.814447400000001</c:v>
                </c:pt>
                <c:pt idx="36">
                  <c:v>-13.683838</c:v>
                </c:pt>
                <c:pt idx="37">
                  <c:v>-13.927743599999999</c:v>
                </c:pt>
                <c:pt idx="38">
                  <c:v>-13.302432</c:v>
                </c:pt>
                <c:pt idx="39">
                  <c:v>-15.138554399999999</c:v>
                </c:pt>
                <c:pt idx="40">
                  <c:v>-14.637536399999998</c:v>
                </c:pt>
                <c:pt idx="41">
                  <c:v>-14.340596399999999</c:v>
                </c:pt>
                <c:pt idx="42">
                  <c:v>-14.327758399999999</c:v>
                </c:pt>
                <c:pt idx="43">
                  <c:v>-16.617858000000002</c:v>
                </c:pt>
                <c:pt idx="44">
                  <c:v>-14.541120400000001</c:v>
                </c:pt>
                <c:pt idx="45">
                  <c:v>-14.545542000000001</c:v>
                </c:pt>
                <c:pt idx="46">
                  <c:v>-13.928414399999999</c:v>
                </c:pt>
                <c:pt idx="47">
                  <c:v>-13.9657524</c:v>
                </c:pt>
                <c:pt idx="48">
                  <c:v>-14.5134344</c:v>
                </c:pt>
                <c:pt idx="49">
                  <c:v>-15.877919999999998</c:v>
                </c:pt>
                <c:pt idx="50">
                  <c:v>-16.111689999999999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86-4278-A5F7-06CBC7FC9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box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box</a:t>
            </a:r>
            <a:r>
              <a:rPr lang="en-NL" baseline="0"/>
              <a:t>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Average_default!$O$1</c:f>
              <c:strCache>
                <c:ptCount val="1"/>
                <c:pt idx="0">
                  <c:v> Box distance factor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Average_default!$O$2:$O$53</c:f>
              <c:numCache>
                <c:formatCode>General</c:formatCode>
                <c:ptCount val="52"/>
                <c:pt idx="0">
                  <c:v>0.60807599999999995</c:v>
                </c:pt>
                <c:pt idx="1">
                  <c:v>2.9334469999999997</c:v>
                </c:pt>
                <c:pt idx="2">
                  <c:v>2.1509867999999996</c:v>
                </c:pt>
                <c:pt idx="3">
                  <c:v>2.5173757000000001</c:v>
                </c:pt>
                <c:pt idx="4">
                  <c:v>2.4522645999999999</c:v>
                </c:pt>
                <c:pt idx="5">
                  <c:v>2.5019467999999998</c:v>
                </c:pt>
                <c:pt idx="6">
                  <c:v>2.0860851199999999</c:v>
                </c:pt>
                <c:pt idx="7">
                  <c:v>1.4782766255999999</c:v>
                </c:pt>
                <c:pt idx="8">
                  <c:v>2.25353592</c:v>
                </c:pt>
                <c:pt idx="9">
                  <c:v>1.8036311199999999</c:v>
                </c:pt>
                <c:pt idx="10">
                  <c:v>1.1053158000000001</c:v>
                </c:pt>
                <c:pt idx="11">
                  <c:v>1.1992276800000001</c:v>
                </c:pt>
                <c:pt idx="12">
                  <c:v>0.40700052000000009</c:v>
                </c:pt>
                <c:pt idx="13">
                  <c:v>-0.27957152000000007</c:v>
                </c:pt>
                <c:pt idx="14">
                  <c:v>-1.0859132</c:v>
                </c:pt>
                <c:pt idx="15">
                  <c:v>-1.0859132</c:v>
                </c:pt>
                <c:pt idx="16">
                  <c:v>-0.56917099999999965</c:v>
                </c:pt>
                <c:pt idx="17">
                  <c:v>-7.1833999999999912E-2</c:v>
                </c:pt>
                <c:pt idx="18">
                  <c:v>-1.2959562</c:v>
                </c:pt>
                <c:pt idx="19">
                  <c:v>-2.3898561999999997</c:v>
                </c:pt>
                <c:pt idx="20">
                  <c:v>-1.8659126000000001</c:v>
                </c:pt>
                <c:pt idx="21">
                  <c:v>-2.3898561999999997</c:v>
                </c:pt>
                <c:pt idx="22">
                  <c:v>-2.9693610000000001</c:v>
                </c:pt>
                <c:pt idx="23">
                  <c:v>-3.1380630000000003</c:v>
                </c:pt>
                <c:pt idx="24">
                  <c:v>-3.2518149999999997</c:v>
                </c:pt>
                <c:pt idx="25">
                  <c:v>-3.9306846000000002</c:v>
                </c:pt>
                <c:pt idx="26">
                  <c:v>-3.6654262000000002</c:v>
                </c:pt>
                <c:pt idx="27">
                  <c:v>-3.6654262000000002</c:v>
                </c:pt>
                <c:pt idx="28">
                  <c:v>-4.2449317999999998</c:v>
                </c:pt>
                <c:pt idx="29">
                  <c:v>-3.7151102000000003</c:v>
                </c:pt>
                <c:pt idx="30">
                  <c:v>-4.2449317999999998</c:v>
                </c:pt>
                <c:pt idx="31">
                  <c:v>-3.7151102000000003</c:v>
                </c:pt>
                <c:pt idx="32">
                  <c:v>-5.3416401999999996</c:v>
                </c:pt>
                <c:pt idx="33">
                  <c:v>-5.0770761999999996</c:v>
                </c:pt>
                <c:pt idx="34">
                  <c:v>-5.0829541999999996</c:v>
                </c:pt>
                <c:pt idx="35">
                  <c:v>-5.1823181999999992</c:v>
                </c:pt>
                <c:pt idx="36">
                  <c:v>-6.3199510000000005</c:v>
                </c:pt>
                <c:pt idx="37">
                  <c:v>-6.5937582200000007</c:v>
                </c:pt>
                <c:pt idx="38">
                  <c:v>-5.7121423999999994</c:v>
                </c:pt>
                <c:pt idx="39">
                  <c:v>-6.8068739999999988</c:v>
                </c:pt>
                <c:pt idx="40">
                  <c:v>-7.2726259999999998</c:v>
                </c:pt>
                <c:pt idx="41">
                  <c:v>-6.9121356000000009</c:v>
                </c:pt>
                <c:pt idx="42">
                  <c:v>-7.2726259999999998</c:v>
                </c:pt>
                <c:pt idx="43">
                  <c:v>-8.6105435999999997</c:v>
                </c:pt>
                <c:pt idx="44">
                  <c:v>-7.5053980000000013</c:v>
                </c:pt>
                <c:pt idx="45">
                  <c:v>-7.8717880000000005</c:v>
                </c:pt>
                <c:pt idx="46">
                  <c:v>-8.43690462</c:v>
                </c:pt>
                <c:pt idx="47">
                  <c:v>-8.4484293999999984</c:v>
                </c:pt>
                <c:pt idx="48">
                  <c:v>-7.2279942200000011</c:v>
                </c:pt>
                <c:pt idx="49">
                  <c:v>-7.1314366000000007</c:v>
                </c:pt>
                <c:pt idx="50">
                  <c:v>-8.2904485999999995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7E-4DD5-99CD-0D90F46B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</a:t>
                </a:r>
                <a:r>
                  <a:rPr lang="en-NL" baseline="0"/>
                  <a:t> box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 projectile speed</a:t>
            </a:r>
            <a:r>
              <a:rPr lang="en-NL" baseline="0"/>
              <a:t>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Average_default!$P$1</c:f>
              <c:strCache>
                <c:ptCount val="1"/>
                <c:pt idx="0">
                  <c:v> projectile Speed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Average_default!$P$2:$P$53</c:f>
              <c:numCache>
                <c:formatCode>General</c:formatCode>
                <c:ptCount val="52"/>
                <c:pt idx="0">
                  <c:v>10.6107788</c:v>
                </c:pt>
                <c:pt idx="1">
                  <c:v>12.626752000000002</c:v>
                </c:pt>
                <c:pt idx="2">
                  <c:v>13.304427999999998</c:v>
                </c:pt>
                <c:pt idx="3">
                  <c:v>14.27618</c:v>
                </c:pt>
                <c:pt idx="4">
                  <c:v>13.563991999999999</c:v>
                </c:pt>
                <c:pt idx="5">
                  <c:v>13.0776974</c:v>
                </c:pt>
                <c:pt idx="6">
                  <c:v>14.396246</c:v>
                </c:pt>
                <c:pt idx="7">
                  <c:v>14.577261999999999</c:v>
                </c:pt>
                <c:pt idx="8">
                  <c:v>12.817295999999999</c:v>
                </c:pt>
                <c:pt idx="9">
                  <c:v>16.23526</c:v>
                </c:pt>
                <c:pt idx="10">
                  <c:v>15.5234916</c:v>
                </c:pt>
                <c:pt idx="11">
                  <c:v>16.666774</c:v>
                </c:pt>
                <c:pt idx="12">
                  <c:v>16.966906000000002</c:v>
                </c:pt>
                <c:pt idx="13">
                  <c:v>16.263797199999999</c:v>
                </c:pt>
                <c:pt idx="14">
                  <c:v>17.888378400000001</c:v>
                </c:pt>
                <c:pt idx="15">
                  <c:v>18.539695999999999</c:v>
                </c:pt>
                <c:pt idx="16">
                  <c:v>19.563334000000001</c:v>
                </c:pt>
                <c:pt idx="17">
                  <c:v>20.669357999999999</c:v>
                </c:pt>
                <c:pt idx="18">
                  <c:v>18.151050000000001</c:v>
                </c:pt>
                <c:pt idx="19">
                  <c:v>18.097048000000001</c:v>
                </c:pt>
                <c:pt idx="20">
                  <c:v>18.479725999999999</c:v>
                </c:pt>
                <c:pt idx="21">
                  <c:v>19.780148000000004</c:v>
                </c:pt>
                <c:pt idx="22">
                  <c:v>19.1370702</c:v>
                </c:pt>
                <c:pt idx="23">
                  <c:v>19.519748</c:v>
                </c:pt>
                <c:pt idx="24">
                  <c:v>20.474211799999999</c:v>
                </c:pt>
                <c:pt idx="25">
                  <c:v>20.442718199999998</c:v>
                </c:pt>
                <c:pt idx="26">
                  <c:v>21.445962000000002</c:v>
                </c:pt>
                <c:pt idx="27">
                  <c:v>21.22007</c:v>
                </c:pt>
                <c:pt idx="28">
                  <c:v>21.288758000000001</c:v>
                </c:pt>
                <c:pt idx="29">
                  <c:v>23.138044000000001</c:v>
                </c:pt>
                <c:pt idx="30">
                  <c:v>22.494965999999998</c:v>
                </c:pt>
                <c:pt idx="31">
                  <c:v>23.604986400000001</c:v>
                </c:pt>
                <c:pt idx="32">
                  <c:v>21.669308800000003</c:v>
                </c:pt>
                <c:pt idx="33">
                  <c:v>22.541295999999999</c:v>
                </c:pt>
                <c:pt idx="34">
                  <c:v>22.867373999999995</c:v>
                </c:pt>
                <c:pt idx="35">
                  <c:v>23.874050000000004</c:v>
                </c:pt>
                <c:pt idx="36">
                  <c:v>23.917216</c:v>
                </c:pt>
                <c:pt idx="37">
                  <c:v>22.879365999999997</c:v>
                </c:pt>
                <c:pt idx="38">
                  <c:v>22.618966399999998</c:v>
                </c:pt>
                <c:pt idx="39">
                  <c:v>23.163587800000006</c:v>
                </c:pt>
                <c:pt idx="40">
                  <c:v>23.163587800000006</c:v>
                </c:pt>
                <c:pt idx="41">
                  <c:v>23.0081208</c:v>
                </c:pt>
                <c:pt idx="42">
                  <c:v>23.423569400000002</c:v>
                </c:pt>
                <c:pt idx="43">
                  <c:v>23.909443400000004</c:v>
                </c:pt>
                <c:pt idx="44">
                  <c:v>23.197676800000004</c:v>
                </c:pt>
                <c:pt idx="45">
                  <c:v>23.909443400000004</c:v>
                </c:pt>
                <c:pt idx="46">
                  <c:v>24.395319399999998</c:v>
                </c:pt>
                <c:pt idx="47">
                  <c:v>23.612001600000003</c:v>
                </c:pt>
                <c:pt idx="48">
                  <c:v>23.421566200000001</c:v>
                </c:pt>
                <c:pt idx="49">
                  <c:v>24.860694000000002</c:v>
                </c:pt>
                <c:pt idx="50">
                  <c:v>24.224443999999998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B3-4239-923E-E62F2EFBF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projectile speed</a:t>
                </a:r>
                <a:r>
                  <a:rPr lang="en-NL" baseline="0"/>
                  <a:t>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NL"/>
              <a:t>Average</a:t>
            </a:r>
            <a:r>
              <a:rPr lang="en-NL" baseline="0"/>
              <a:t> fire rate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Average_default!$Q$1</c:f>
              <c:strCache>
                <c:ptCount val="1"/>
                <c:pt idx="0">
                  <c:v> Fire rate per minute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Average_default!$Q$2:$Q$53</c:f>
              <c:numCache>
                <c:formatCode>General</c:formatCode>
                <c:ptCount val="52"/>
                <c:pt idx="0">
                  <c:v>15.454814000000002</c:v>
                </c:pt>
                <c:pt idx="1">
                  <c:v>16.441526</c:v>
                </c:pt>
                <c:pt idx="2">
                  <c:v>16.441526</c:v>
                </c:pt>
                <c:pt idx="3">
                  <c:v>16.431806000000002</c:v>
                </c:pt>
                <c:pt idx="4">
                  <c:v>16.132714</c:v>
                </c:pt>
                <c:pt idx="5">
                  <c:v>16.132714</c:v>
                </c:pt>
                <c:pt idx="6">
                  <c:v>15.528809999999998</c:v>
                </c:pt>
                <c:pt idx="7">
                  <c:v>15.435748</c:v>
                </c:pt>
                <c:pt idx="8">
                  <c:v>16.132714</c:v>
                </c:pt>
                <c:pt idx="9">
                  <c:v>15.206118</c:v>
                </c:pt>
                <c:pt idx="10">
                  <c:v>13.0309176</c:v>
                </c:pt>
                <c:pt idx="11">
                  <c:v>13.597438200000003</c:v>
                </c:pt>
                <c:pt idx="12">
                  <c:v>13.401980399999999</c:v>
                </c:pt>
                <c:pt idx="13">
                  <c:v>11.513344399999999</c:v>
                </c:pt>
                <c:pt idx="14">
                  <c:v>12.638417200000001</c:v>
                </c:pt>
                <c:pt idx="15">
                  <c:v>12.6720492</c:v>
                </c:pt>
                <c:pt idx="16">
                  <c:v>11.276191000000001</c:v>
                </c:pt>
                <c:pt idx="17">
                  <c:v>11.857014799999998</c:v>
                </c:pt>
                <c:pt idx="18">
                  <c:v>11.567636799999999</c:v>
                </c:pt>
                <c:pt idx="19">
                  <c:v>11.215624400000001</c:v>
                </c:pt>
                <c:pt idx="20">
                  <c:v>11.215624400000001</c:v>
                </c:pt>
                <c:pt idx="21">
                  <c:v>11.1961884</c:v>
                </c:pt>
                <c:pt idx="22">
                  <c:v>11.1961884</c:v>
                </c:pt>
                <c:pt idx="23">
                  <c:v>10.6056478</c:v>
                </c:pt>
                <c:pt idx="24">
                  <c:v>10.873654399999999</c:v>
                </c:pt>
                <c:pt idx="25">
                  <c:v>10.869797799999999</c:v>
                </c:pt>
                <c:pt idx="26">
                  <c:v>10.8431274</c:v>
                </c:pt>
                <c:pt idx="27">
                  <c:v>10.8431274</c:v>
                </c:pt>
                <c:pt idx="28">
                  <c:v>10.8382694</c:v>
                </c:pt>
                <c:pt idx="29">
                  <c:v>10.821687400000002</c:v>
                </c:pt>
                <c:pt idx="30">
                  <c:v>10.821687400000002</c:v>
                </c:pt>
                <c:pt idx="31">
                  <c:v>10.816675400000001</c:v>
                </c:pt>
                <c:pt idx="32">
                  <c:v>10.50131</c:v>
                </c:pt>
                <c:pt idx="33">
                  <c:v>10.496450000000001</c:v>
                </c:pt>
                <c:pt idx="34">
                  <c:v>9.2185300000000012</c:v>
                </c:pt>
                <c:pt idx="35">
                  <c:v>10.50131</c:v>
                </c:pt>
                <c:pt idx="36">
                  <c:v>10.403546</c:v>
                </c:pt>
                <c:pt idx="37">
                  <c:v>9.8972640000000016</c:v>
                </c:pt>
                <c:pt idx="38">
                  <c:v>9.5012319999999981</c:v>
                </c:pt>
                <c:pt idx="39">
                  <c:v>9.8853860000000005</c:v>
                </c:pt>
                <c:pt idx="40">
                  <c:v>9.8853860000000005</c:v>
                </c:pt>
                <c:pt idx="41">
                  <c:v>8.8811479999999996</c:v>
                </c:pt>
                <c:pt idx="42">
                  <c:v>9.8853860000000005</c:v>
                </c:pt>
                <c:pt idx="43">
                  <c:v>9.2823399999999996</c:v>
                </c:pt>
                <c:pt idx="44">
                  <c:v>9.8853860000000005</c:v>
                </c:pt>
                <c:pt idx="45">
                  <c:v>9.8805280000000018</c:v>
                </c:pt>
                <c:pt idx="46">
                  <c:v>9.8805280000000018</c:v>
                </c:pt>
                <c:pt idx="47">
                  <c:v>9.3801638000000018</c:v>
                </c:pt>
                <c:pt idx="48">
                  <c:v>9.8708120000000008</c:v>
                </c:pt>
                <c:pt idx="49">
                  <c:v>8.7674010000000013</c:v>
                </c:pt>
                <c:pt idx="50">
                  <c:v>7.4846202000000002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9-4726-BD85-501170463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</a:t>
                </a:r>
                <a:r>
                  <a:rPr lang="en-NL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fire tate (bullet/min)</a:t>
                </a:r>
                <a:endParaRPr lang="en-NL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</a:t>
            </a:r>
            <a:r>
              <a:rPr lang="en-NL"/>
              <a:t>Average total points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Average_default!$B$54</c:f>
              <c:strCache>
                <c:ptCount val="1"/>
                <c:pt idx="0">
                  <c:v>Default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Average_default!$B$2:$B$53</c:f>
              <c:numCache>
                <c:formatCode>General</c:formatCode>
                <c:ptCount val="52"/>
                <c:pt idx="0">
                  <c:v>5.4</c:v>
                </c:pt>
                <c:pt idx="1">
                  <c:v>6.8</c:v>
                </c:pt>
                <c:pt idx="2">
                  <c:v>6.4</c:v>
                </c:pt>
                <c:pt idx="3">
                  <c:v>6.6</c:v>
                </c:pt>
                <c:pt idx="4">
                  <c:v>6.2</c:v>
                </c:pt>
                <c:pt idx="5">
                  <c:v>6.2</c:v>
                </c:pt>
                <c:pt idx="6">
                  <c:v>6.4</c:v>
                </c:pt>
                <c:pt idx="7">
                  <c:v>5.2</c:v>
                </c:pt>
                <c:pt idx="8">
                  <c:v>7.6</c:v>
                </c:pt>
                <c:pt idx="9">
                  <c:v>5.8</c:v>
                </c:pt>
                <c:pt idx="10">
                  <c:v>6.2</c:v>
                </c:pt>
                <c:pt idx="11">
                  <c:v>6</c:v>
                </c:pt>
                <c:pt idx="12">
                  <c:v>7.2</c:v>
                </c:pt>
                <c:pt idx="13">
                  <c:v>5</c:v>
                </c:pt>
                <c:pt idx="14">
                  <c:v>7</c:v>
                </c:pt>
                <c:pt idx="15">
                  <c:v>7.4</c:v>
                </c:pt>
                <c:pt idx="16">
                  <c:v>6.8</c:v>
                </c:pt>
                <c:pt idx="17">
                  <c:v>5.6</c:v>
                </c:pt>
                <c:pt idx="18">
                  <c:v>5.6</c:v>
                </c:pt>
                <c:pt idx="19">
                  <c:v>6.6</c:v>
                </c:pt>
                <c:pt idx="20">
                  <c:v>4.8</c:v>
                </c:pt>
                <c:pt idx="21">
                  <c:v>6.6</c:v>
                </c:pt>
                <c:pt idx="22">
                  <c:v>6.2</c:v>
                </c:pt>
                <c:pt idx="23">
                  <c:v>6.4</c:v>
                </c:pt>
                <c:pt idx="24">
                  <c:v>6.4</c:v>
                </c:pt>
                <c:pt idx="25">
                  <c:v>5.8</c:v>
                </c:pt>
                <c:pt idx="26">
                  <c:v>6.4</c:v>
                </c:pt>
                <c:pt idx="27">
                  <c:v>6.8</c:v>
                </c:pt>
                <c:pt idx="28">
                  <c:v>7.2</c:v>
                </c:pt>
                <c:pt idx="29">
                  <c:v>6.6</c:v>
                </c:pt>
                <c:pt idx="30">
                  <c:v>5.6</c:v>
                </c:pt>
                <c:pt idx="31">
                  <c:v>6.4</c:v>
                </c:pt>
                <c:pt idx="32">
                  <c:v>8.6</c:v>
                </c:pt>
                <c:pt idx="33">
                  <c:v>6.6</c:v>
                </c:pt>
                <c:pt idx="34">
                  <c:v>7.4</c:v>
                </c:pt>
                <c:pt idx="35">
                  <c:v>7</c:v>
                </c:pt>
                <c:pt idx="36">
                  <c:v>7.2</c:v>
                </c:pt>
                <c:pt idx="37">
                  <c:v>6.8</c:v>
                </c:pt>
                <c:pt idx="38">
                  <c:v>6.2</c:v>
                </c:pt>
                <c:pt idx="39">
                  <c:v>7</c:v>
                </c:pt>
                <c:pt idx="40">
                  <c:v>8</c:v>
                </c:pt>
                <c:pt idx="41">
                  <c:v>6.4</c:v>
                </c:pt>
                <c:pt idx="42">
                  <c:v>7.8</c:v>
                </c:pt>
                <c:pt idx="43">
                  <c:v>8</c:v>
                </c:pt>
                <c:pt idx="44">
                  <c:v>7.6</c:v>
                </c:pt>
                <c:pt idx="45">
                  <c:v>6.8</c:v>
                </c:pt>
                <c:pt idx="46">
                  <c:v>8.4</c:v>
                </c:pt>
                <c:pt idx="47">
                  <c:v>8</c:v>
                </c:pt>
                <c:pt idx="48">
                  <c:v>7</c:v>
                </c:pt>
                <c:pt idx="49">
                  <c:v>5.4</c:v>
                </c:pt>
                <c:pt idx="5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D0-422A-A258-CD825B4C83FE}"/>
            </c:ext>
          </c:extLst>
        </c:ser>
        <c:ser>
          <c:idx val="3"/>
          <c:order val="3"/>
          <c:tx>
            <c:strRef>
              <c:f>Average_2mut!$C$55</c:f>
              <c:strCache>
                <c:ptCount val="1"/>
                <c:pt idx="0">
                  <c:v>2 mut factor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Average_2mut!$B$2:$B$52</c:f>
              <c:numCache>
                <c:formatCode>General</c:formatCode>
                <c:ptCount val="51"/>
                <c:pt idx="0">
                  <c:v>5.2</c:v>
                </c:pt>
                <c:pt idx="1">
                  <c:v>7</c:v>
                </c:pt>
                <c:pt idx="2">
                  <c:v>4.5999999999999996</c:v>
                </c:pt>
                <c:pt idx="3">
                  <c:v>6.2</c:v>
                </c:pt>
                <c:pt idx="4">
                  <c:v>5.8</c:v>
                </c:pt>
                <c:pt idx="5">
                  <c:v>6</c:v>
                </c:pt>
                <c:pt idx="6">
                  <c:v>5.6</c:v>
                </c:pt>
                <c:pt idx="7">
                  <c:v>5.8</c:v>
                </c:pt>
                <c:pt idx="8">
                  <c:v>5</c:v>
                </c:pt>
                <c:pt idx="9">
                  <c:v>5.8</c:v>
                </c:pt>
                <c:pt idx="10">
                  <c:v>4.8</c:v>
                </c:pt>
                <c:pt idx="11">
                  <c:v>5.4</c:v>
                </c:pt>
                <c:pt idx="12">
                  <c:v>5.2</c:v>
                </c:pt>
                <c:pt idx="13">
                  <c:v>4.8</c:v>
                </c:pt>
                <c:pt idx="14">
                  <c:v>4.4000000000000004</c:v>
                </c:pt>
                <c:pt idx="15">
                  <c:v>5</c:v>
                </c:pt>
                <c:pt idx="16">
                  <c:v>5</c:v>
                </c:pt>
                <c:pt idx="17">
                  <c:v>4.8</c:v>
                </c:pt>
                <c:pt idx="18">
                  <c:v>4</c:v>
                </c:pt>
                <c:pt idx="19">
                  <c:v>5.6</c:v>
                </c:pt>
                <c:pt idx="20">
                  <c:v>4.5999999999999996</c:v>
                </c:pt>
                <c:pt idx="21">
                  <c:v>4.4000000000000004</c:v>
                </c:pt>
                <c:pt idx="22">
                  <c:v>4.4000000000000004</c:v>
                </c:pt>
                <c:pt idx="23">
                  <c:v>5.4</c:v>
                </c:pt>
                <c:pt idx="24">
                  <c:v>5.8</c:v>
                </c:pt>
                <c:pt idx="25">
                  <c:v>5</c:v>
                </c:pt>
                <c:pt idx="26">
                  <c:v>5.4</c:v>
                </c:pt>
                <c:pt idx="27">
                  <c:v>5</c:v>
                </c:pt>
                <c:pt idx="28">
                  <c:v>5.4</c:v>
                </c:pt>
                <c:pt idx="29">
                  <c:v>4</c:v>
                </c:pt>
                <c:pt idx="30">
                  <c:v>4.8</c:v>
                </c:pt>
                <c:pt idx="31">
                  <c:v>4.5999999999999996</c:v>
                </c:pt>
                <c:pt idx="32">
                  <c:v>4.2</c:v>
                </c:pt>
                <c:pt idx="33">
                  <c:v>4.4000000000000004</c:v>
                </c:pt>
                <c:pt idx="34">
                  <c:v>4.8</c:v>
                </c:pt>
                <c:pt idx="35">
                  <c:v>5</c:v>
                </c:pt>
                <c:pt idx="36">
                  <c:v>4</c:v>
                </c:pt>
                <c:pt idx="37">
                  <c:v>4.4000000000000004</c:v>
                </c:pt>
                <c:pt idx="38">
                  <c:v>5</c:v>
                </c:pt>
                <c:pt idx="39">
                  <c:v>6</c:v>
                </c:pt>
                <c:pt idx="40">
                  <c:v>5.2</c:v>
                </c:pt>
                <c:pt idx="41">
                  <c:v>5.2</c:v>
                </c:pt>
                <c:pt idx="42">
                  <c:v>4.5999999999999996</c:v>
                </c:pt>
                <c:pt idx="43">
                  <c:v>4.2</c:v>
                </c:pt>
                <c:pt idx="44">
                  <c:v>5</c:v>
                </c:pt>
                <c:pt idx="45">
                  <c:v>5</c:v>
                </c:pt>
                <c:pt idx="46">
                  <c:v>4.8</c:v>
                </c:pt>
                <c:pt idx="47">
                  <c:v>5</c:v>
                </c:pt>
                <c:pt idx="48">
                  <c:v>4.5999999999999996</c:v>
                </c:pt>
                <c:pt idx="49">
                  <c:v>5</c:v>
                </c:pt>
                <c:pt idx="50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AD-4647-AD4A-FC3E901D55C9}"/>
            </c:ext>
          </c:extLst>
        </c:ser>
        <c:ser>
          <c:idx val="4"/>
          <c:order val="4"/>
          <c:tx>
            <c:strRef>
              <c:f>Average_5mut!$B$55</c:f>
              <c:strCache>
                <c:ptCount val="1"/>
                <c:pt idx="0">
                  <c:v>5 mut factor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Average_5mut!$B$2:$B$52</c:f>
              <c:numCache>
                <c:formatCode>General</c:formatCode>
                <c:ptCount val="51"/>
                <c:pt idx="0">
                  <c:v>6.8</c:v>
                </c:pt>
                <c:pt idx="1">
                  <c:v>6</c:v>
                </c:pt>
                <c:pt idx="2">
                  <c:v>7.4</c:v>
                </c:pt>
                <c:pt idx="3">
                  <c:v>8.4</c:v>
                </c:pt>
                <c:pt idx="4">
                  <c:v>8</c:v>
                </c:pt>
                <c:pt idx="5">
                  <c:v>6.8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7.2</c:v>
                </c:pt>
                <c:pt idx="10">
                  <c:v>7.6</c:v>
                </c:pt>
                <c:pt idx="11">
                  <c:v>7.6</c:v>
                </c:pt>
                <c:pt idx="12">
                  <c:v>7.4</c:v>
                </c:pt>
                <c:pt idx="13">
                  <c:v>7.2</c:v>
                </c:pt>
                <c:pt idx="14">
                  <c:v>6.4</c:v>
                </c:pt>
                <c:pt idx="15">
                  <c:v>8</c:v>
                </c:pt>
                <c:pt idx="16">
                  <c:v>7.6</c:v>
                </c:pt>
                <c:pt idx="17">
                  <c:v>9.8000000000000007</c:v>
                </c:pt>
                <c:pt idx="18">
                  <c:v>7.6</c:v>
                </c:pt>
                <c:pt idx="19">
                  <c:v>8.6</c:v>
                </c:pt>
                <c:pt idx="20">
                  <c:v>7.6</c:v>
                </c:pt>
                <c:pt idx="21">
                  <c:v>7.8</c:v>
                </c:pt>
                <c:pt idx="22">
                  <c:v>8.1999999999999993</c:v>
                </c:pt>
                <c:pt idx="23">
                  <c:v>7.4</c:v>
                </c:pt>
                <c:pt idx="24">
                  <c:v>6.8</c:v>
                </c:pt>
                <c:pt idx="25">
                  <c:v>7</c:v>
                </c:pt>
                <c:pt idx="26">
                  <c:v>6.8</c:v>
                </c:pt>
                <c:pt idx="27">
                  <c:v>7.4</c:v>
                </c:pt>
                <c:pt idx="28">
                  <c:v>6.6</c:v>
                </c:pt>
                <c:pt idx="29">
                  <c:v>8.1999999999999993</c:v>
                </c:pt>
                <c:pt idx="30">
                  <c:v>7.8</c:v>
                </c:pt>
                <c:pt idx="31">
                  <c:v>7.6</c:v>
                </c:pt>
                <c:pt idx="32">
                  <c:v>6.6</c:v>
                </c:pt>
                <c:pt idx="33">
                  <c:v>7.4</c:v>
                </c:pt>
                <c:pt idx="34">
                  <c:v>7</c:v>
                </c:pt>
                <c:pt idx="35">
                  <c:v>8</c:v>
                </c:pt>
                <c:pt idx="36">
                  <c:v>8</c:v>
                </c:pt>
                <c:pt idx="37">
                  <c:v>7.8</c:v>
                </c:pt>
                <c:pt idx="38">
                  <c:v>8.6</c:v>
                </c:pt>
                <c:pt idx="39">
                  <c:v>7</c:v>
                </c:pt>
                <c:pt idx="40">
                  <c:v>7.8</c:v>
                </c:pt>
                <c:pt idx="41">
                  <c:v>8.1999999999999993</c:v>
                </c:pt>
                <c:pt idx="42">
                  <c:v>7.2</c:v>
                </c:pt>
                <c:pt idx="43">
                  <c:v>7.6</c:v>
                </c:pt>
                <c:pt idx="44">
                  <c:v>7.4</c:v>
                </c:pt>
                <c:pt idx="45">
                  <c:v>6.8</c:v>
                </c:pt>
                <c:pt idx="46">
                  <c:v>7.8</c:v>
                </c:pt>
                <c:pt idx="47">
                  <c:v>8</c:v>
                </c:pt>
                <c:pt idx="48">
                  <c:v>7.2</c:v>
                </c:pt>
                <c:pt idx="49">
                  <c:v>6.2</c:v>
                </c:pt>
                <c:pt idx="50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AD-4647-AD4A-FC3E901D55C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Average_25gen!$A$30</c15:sqref>
                        </c15:formulaRef>
                      </c:ext>
                    </c:extLst>
                    <c:strCache>
                      <c:ptCount val="1"/>
                      <c:pt idx="0">
                        <c:v>25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Average_25gen!$B$2:$B$27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3.2</c:v>
                      </c:pt>
                      <c:pt idx="1">
                        <c:v>4.5999999999999996</c:v>
                      </c:pt>
                      <c:pt idx="2">
                        <c:v>5.4</c:v>
                      </c:pt>
                      <c:pt idx="3">
                        <c:v>6.4</c:v>
                      </c:pt>
                      <c:pt idx="4">
                        <c:v>5.4</c:v>
                      </c:pt>
                      <c:pt idx="5">
                        <c:v>5.8</c:v>
                      </c:pt>
                      <c:pt idx="6">
                        <c:v>4.8</c:v>
                      </c:pt>
                      <c:pt idx="7">
                        <c:v>5.4</c:v>
                      </c:pt>
                      <c:pt idx="8">
                        <c:v>4.2</c:v>
                      </c:pt>
                      <c:pt idx="9">
                        <c:v>4.8</c:v>
                      </c:pt>
                      <c:pt idx="10">
                        <c:v>4.2</c:v>
                      </c:pt>
                      <c:pt idx="11">
                        <c:v>5.4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4.5999999999999996</c:v>
                      </c:pt>
                      <c:pt idx="15">
                        <c:v>4.4000000000000004</c:v>
                      </c:pt>
                      <c:pt idx="16">
                        <c:v>5.4</c:v>
                      </c:pt>
                      <c:pt idx="17">
                        <c:v>5.6</c:v>
                      </c:pt>
                      <c:pt idx="18">
                        <c:v>5.6</c:v>
                      </c:pt>
                      <c:pt idx="19">
                        <c:v>5</c:v>
                      </c:pt>
                      <c:pt idx="20">
                        <c:v>5.4</c:v>
                      </c:pt>
                      <c:pt idx="21">
                        <c:v>5.2</c:v>
                      </c:pt>
                      <c:pt idx="22">
                        <c:v>5.6</c:v>
                      </c:pt>
                      <c:pt idx="23">
                        <c:v>5</c:v>
                      </c:pt>
                      <c:pt idx="24">
                        <c:v>5.2</c:v>
                      </c:pt>
                      <c:pt idx="25">
                        <c:v>6.6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1AD-4647-AD4A-FC3E901D55C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Average_75gen!$A$80</c15:sqref>
                        </c15:formulaRef>
                      </c:ext>
                    </c:extLst>
                    <c:strCache>
                      <c:ptCount val="1"/>
                      <c:pt idx="0">
                        <c:v>75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Average_75gen!$B$2:$B$77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4.4000000000000004</c:v>
                      </c:pt>
                      <c:pt idx="1">
                        <c:v>5.6</c:v>
                      </c:pt>
                      <c:pt idx="2">
                        <c:v>6.4</c:v>
                      </c:pt>
                      <c:pt idx="3">
                        <c:v>5.6</c:v>
                      </c:pt>
                      <c:pt idx="4">
                        <c:v>5.2</c:v>
                      </c:pt>
                      <c:pt idx="5">
                        <c:v>7.6</c:v>
                      </c:pt>
                      <c:pt idx="6">
                        <c:v>7</c:v>
                      </c:pt>
                      <c:pt idx="7">
                        <c:v>6.4</c:v>
                      </c:pt>
                      <c:pt idx="8">
                        <c:v>8</c:v>
                      </c:pt>
                      <c:pt idx="9">
                        <c:v>6.6</c:v>
                      </c:pt>
                      <c:pt idx="10">
                        <c:v>6.4</c:v>
                      </c:pt>
                      <c:pt idx="11">
                        <c:v>6.4</c:v>
                      </c:pt>
                      <c:pt idx="12">
                        <c:v>7.4</c:v>
                      </c:pt>
                      <c:pt idx="13">
                        <c:v>6.6</c:v>
                      </c:pt>
                      <c:pt idx="14">
                        <c:v>7.8</c:v>
                      </c:pt>
                      <c:pt idx="15">
                        <c:v>6.4</c:v>
                      </c:pt>
                      <c:pt idx="16">
                        <c:v>6</c:v>
                      </c:pt>
                      <c:pt idx="17">
                        <c:v>6.2</c:v>
                      </c:pt>
                      <c:pt idx="18">
                        <c:v>6.2</c:v>
                      </c:pt>
                      <c:pt idx="19">
                        <c:v>6.6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5.8</c:v>
                      </c:pt>
                      <c:pt idx="24">
                        <c:v>6</c:v>
                      </c:pt>
                      <c:pt idx="25">
                        <c:v>6.2</c:v>
                      </c:pt>
                      <c:pt idx="26">
                        <c:v>6.4</c:v>
                      </c:pt>
                      <c:pt idx="27">
                        <c:v>6</c:v>
                      </c:pt>
                      <c:pt idx="28">
                        <c:v>6.2</c:v>
                      </c:pt>
                      <c:pt idx="29">
                        <c:v>6.8</c:v>
                      </c:pt>
                      <c:pt idx="30">
                        <c:v>6</c:v>
                      </c:pt>
                      <c:pt idx="31">
                        <c:v>6.4</c:v>
                      </c:pt>
                      <c:pt idx="32">
                        <c:v>6.4</c:v>
                      </c:pt>
                      <c:pt idx="33">
                        <c:v>4.8</c:v>
                      </c:pt>
                      <c:pt idx="34">
                        <c:v>4.8</c:v>
                      </c:pt>
                      <c:pt idx="35">
                        <c:v>6</c:v>
                      </c:pt>
                      <c:pt idx="36">
                        <c:v>5.4</c:v>
                      </c:pt>
                      <c:pt idx="37">
                        <c:v>6.4</c:v>
                      </c:pt>
                      <c:pt idx="38">
                        <c:v>5.8</c:v>
                      </c:pt>
                      <c:pt idx="39">
                        <c:v>6.8</c:v>
                      </c:pt>
                      <c:pt idx="40">
                        <c:v>6.2</c:v>
                      </c:pt>
                      <c:pt idx="41">
                        <c:v>5.6</c:v>
                      </c:pt>
                      <c:pt idx="42">
                        <c:v>6.6</c:v>
                      </c:pt>
                      <c:pt idx="43">
                        <c:v>7.4</c:v>
                      </c:pt>
                      <c:pt idx="44">
                        <c:v>5.8</c:v>
                      </c:pt>
                      <c:pt idx="45">
                        <c:v>6.8</c:v>
                      </c:pt>
                      <c:pt idx="46">
                        <c:v>5.8</c:v>
                      </c:pt>
                      <c:pt idx="47">
                        <c:v>5.6</c:v>
                      </c:pt>
                      <c:pt idx="48">
                        <c:v>5.4</c:v>
                      </c:pt>
                      <c:pt idx="49">
                        <c:v>6.2</c:v>
                      </c:pt>
                      <c:pt idx="50">
                        <c:v>8.1999999999999993</c:v>
                      </c:pt>
                      <c:pt idx="51">
                        <c:v>6</c:v>
                      </c:pt>
                      <c:pt idx="52">
                        <c:v>5.6</c:v>
                      </c:pt>
                      <c:pt idx="53">
                        <c:v>5.2</c:v>
                      </c:pt>
                      <c:pt idx="54">
                        <c:v>6.4</c:v>
                      </c:pt>
                      <c:pt idx="55">
                        <c:v>7</c:v>
                      </c:pt>
                      <c:pt idx="56">
                        <c:v>6.2</c:v>
                      </c:pt>
                      <c:pt idx="57">
                        <c:v>6.4</c:v>
                      </c:pt>
                      <c:pt idx="58">
                        <c:v>5.6</c:v>
                      </c:pt>
                      <c:pt idx="59">
                        <c:v>6</c:v>
                      </c:pt>
                      <c:pt idx="60">
                        <c:v>6</c:v>
                      </c:pt>
                      <c:pt idx="61">
                        <c:v>5.8</c:v>
                      </c:pt>
                      <c:pt idx="62">
                        <c:v>5.4</c:v>
                      </c:pt>
                      <c:pt idx="63">
                        <c:v>5.4</c:v>
                      </c:pt>
                      <c:pt idx="64">
                        <c:v>6.2</c:v>
                      </c:pt>
                      <c:pt idx="65">
                        <c:v>6</c:v>
                      </c:pt>
                      <c:pt idx="66">
                        <c:v>4.5999999999999996</c:v>
                      </c:pt>
                      <c:pt idx="67">
                        <c:v>5</c:v>
                      </c:pt>
                      <c:pt idx="68">
                        <c:v>5.8</c:v>
                      </c:pt>
                      <c:pt idx="69">
                        <c:v>6.2</c:v>
                      </c:pt>
                      <c:pt idx="70">
                        <c:v>7</c:v>
                      </c:pt>
                      <c:pt idx="71">
                        <c:v>6</c:v>
                      </c:pt>
                      <c:pt idx="72">
                        <c:v>6</c:v>
                      </c:pt>
                      <c:pt idx="73">
                        <c:v>5.6</c:v>
                      </c:pt>
                      <c:pt idx="74">
                        <c:v>5.6</c:v>
                      </c:pt>
                      <c:pt idx="75">
                        <c:v>5.8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1AD-4647-AD4A-FC3E901D55C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Average_2sp!$A$56</c15:sqref>
                        </c15:formulaRef>
                      </c:ext>
                    </c:extLst>
                    <c:strCache>
                      <c:ptCount val="1"/>
                      <c:pt idx="0">
                        <c:v>2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Average_2sp!$B$2:$B$52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3.4</c:v>
                      </c:pt>
                      <c:pt idx="1">
                        <c:v>5.6</c:v>
                      </c:pt>
                      <c:pt idx="2">
                        <c:v>5.4</c:v>
                      </c:pt>
                      <c:pt idx="3">
                        <c:v>4.5999999999999996</c:v>
                      </c:pt>
                      <c:pt idx="4">
                        <c:v>5.2</c:v>
                      </c:pt>
                      <c:pt idx="5">
                        <c:v>4.5999999999999996</c:v>
                      </c:pt>
                      <c:pt idx="6">
                        <c:v>6.2</c:v>
                      </c:pt>
                      <c:pt idx="7">
                        <c:v>5</c:v>
                      </c:pt>
                      <c:pt idx="8">
                        <c:v>5.4</c:v>
                      </c:pt>
                      <c:pt idx="9">
                        <c:v>5</c:v>
                      </c:pt>
                      <c:pt idx="10">
                        <c:v>4.4000000000000004</c:v>
                      </c:pt>
                      <c:pt idx="11">
                        <c:v>4.8</c:v>
                      </c:pt>
                      <c:pt idx="12">
                        <c:v>4.4000000000000004</c:v>
                      </c:pt>
                      <c:pt idx="13">
                        <c:v>4.2</c:v>
                      </c:pt>
                      <c:pt idx="14">
                        <c:v>4.8</c:v>
                      </c:pt>
                      <c:pt idx="15">
                        <c:v>4.4000000000000004</c:v>
                      </c:pt>
                      <c:pt idx="16">
                        <c:v>4.2</c:v>
                      </c:pt>
                      <c:pt idx="17">
                        <c:v>5.8</c:v>
                      </c:pt>
                      <c:pt idx="18">
                        <c:v>4.5999999999999996</c:v>
                      </c:pt>
                      <c:pt idx="19">
                        <c:v>4.8</c:v>
                      </c:pt>
                      <c:pt idx="20">
                        <c:v>4.8</c:v>
                      </c:pt>
                      <c:pt idx="21">
                        <c:v>5</c:v>
                      </c:pt>
                      <c:pt idx="22">
                        <c:v>5.2</c:v>
                      </c:pt>
                      <c:pt idx="23">
                        <c:v>5</c:v>
                      </c:pt>
                      <c:pt idx="24">
                        <c:v>5.2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5.4</c:v>
                      </c:pt>
                      <c:pt idx="29">
                        <c:v>5.8</c:v>
                      </c:pt>
                      <c:pt idx="30">
                        <c:v>4.8</c:v>
                      </c:pt>
                      <c:pt idx="31">
                        <c:v>5.4</c:v>
                      </c:pt>
                      <c:pt idx="32">
                        <c:v>5</c:v>
                      </c:pt>
                      <c:pt idx="33">
                        <c:v>5.6</c:v>
                      </c:pt>
                      <c:pt idx="34">
                        <c:v>6.2</c:v>
                      </c:pt>
                      <c:pt idx="35">
                        <c:v>6</c:v>
                      </c:pt>
                      <c:pt idx="36">
                        <c:v>5.6</c:v>
                      </c:pt>
                      <c:pt idx="37">
                        <c:v>6</c:v>
                      </c:pt>
                      <c:pt idx="38">
                        <c:v>5.2</c:v>
                      </c:pt>
                      <c:pt idx="39">
                        <c:v>6</c:v>
                      </c:pt>
                      <c:pt idx="40">
                        <c:v>4.8</c:v>
                      </c:pt>
                      <c:pt idx="41">
                        <c:v>6</c:v>
                      </c:pt>
                      <c:pt idx="42">
                        <c:v>4.5999999999999996</c:v>
                      </c:pt>
                      <c:pt idx="43">
                        <c:v>6</c:v>
                      </c:pt>
                      <c:pt idx="44">
                        <c:v>4.5999999999999996</c:v>
                      </c:pt>
                      <c:pt idx="45">
                        <c:v>5.2</c:v>
                      </c:pt>
                      <c:pt idx="46">
                        <c:v>4.5999999999999996</c:v>
                      </c:pt>
                      <c:pt idx="47">
                        <c:v>5.2</c:v>
                      </c:pt>
                      <c:pt idx="48">
                        <c:v>4.8</c:v>
                      </c:pt>
                      <c:pt idx="49">
                        <c:v>4.5999999999999996</c:v>
                      </c:pt>
                      <c:pt idx="50">
                        <c:v>4.8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1AD-4647-AD4A-FC3E901D55C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Average_8sp!$A$56</c15:sqref>
                        </c15:formulaRef>
                      </c:ext>
                    </c:extLst>
                    <c:strCache>
                      <c:ptCount val="1"/>
                      <c:pt idx="0">
                        <c:v>8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Average_8sp!$B$2:$B$52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8.4</c:v>
                      </c:pt>
                      <c:pt idx="1">
                        <c:v>6.2</c:v>
                      </c:pt>
                      <c:pt idx="2">
                        <c:v>6.4</c:v>
                      </c:pt>
                      <c:pt idx="3">
                        <c:v>5.8</c:v>
                      </c:pt>
                      <c:pt idx="4">
                        <c:v>8.1999999999999993</c:v>
                      </c:pt>
                      <c:pt idx="5">
                        <c:v>8.8000000000000007</c:v>
                      </c:pt>
                      <c:pt idx="6">
                        <c:v>8.6</c:v>
                      </c:pt>
                      <c:pt idx="7">
                        <c:v>7.6</c:v>
                      </c:pt>
                      <c:pt idx="8">
                        <c:v>8.8000000000000007</c:v>
                      </c:pt>
                      <c:pt idx="9">
                        <c:v>8.1999999999999993</c:v>
                      </c:pt>
                      <c:pt idx="10">
                        <c:v>7.6</c:v>
                      </c:pt>
                      <c:pt idx="11">
                        <c:v>8.8000000000000007</c:v>
                      </c:pt>
                      <c:pt idx="12">
                        <c:v>8</c:v>
                      </c:pt>
                      <c:pt idx="13">
                        <c:v>7.2</c:v>
                      </c:pt>
                      <c:pt idx="14">
                        <c:v>8.6</c:v>
                      </c:pt>
                      <c:pt idx="15">
                        <c:v>7</c:v>
                      </c:pt>
                      <c:pt idx="16">
                        <c:v>8.4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7</c:v>
                      </c:pt>
                      <c:pt idx="20">
                        <c:v>7.2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7.2</c:v>
                      </c:pt>
                      <c:pt idx="24">
                        <c:v>7.6</c:v>
                      </c:pt>
                      <c:pt idx="25">
                        <c:v>7.8</c:v>
                      </c:pt>
                      <c:pt idx="26">
                        <c:v>6.4</c:v>
                      </c:pt>
                      <c:pt idx="27">
                        <c:v>7</c:v>
                      </c:pt>
                      <c:pt idx="28">
                        <c:v>7.4</c:v>
                      </c:pt>
                      <c:pt idx="29">
                        <c:v>7</c:v>
                      </c:pt>
                      <c:pt idx="30">
                        <c:v>6.6</c:v>
                      </c:pt>
                      <c:pt idx="31">
                        <c:v>6.8</c:v>
                      </c:pt>
                      <c:pt idx="32">
                        <c:v>6.6</c:v>
                      </c:pt>
                      <c:pt idx="33">
                        <c:v>7.2</c:v>
                      </c:pt>
                      <c:pt idx="34">
                        <c:v>7.2</c:v>
                      </c:pt>
                      <c:pt idx="35">
                        <c:v>7.2</c:v>
                      </c:pt>
                      <c:pt idx="36">
                        <c:v>7.8</c:v>
                      </c:pt>
                      <c:pt idx="37">
                        <c:v>8.6</c:v>
                      </c:pt>
                      <c:pt idx="38">
                        <c:v>6.4</c:v>
                      </c:pt>
                      <c:pt idx="39">
                        <c:v>7</c:v>
                      </c:pt>
                      <c:pt idx="40">
                        <c:v>8.4</c:v>
                      </c:pt>
                      <c:pt idx="41">
                        <c:v>6.6</c:v>
                      </c:pt>
                      <c:pt idx="42">
                        <c:v>7.2</c:v>
                      </c:pt>
                      <c:pt idx="43">
                        <c:v>6.8</c:v>
                      </c:pt>
                      <c:pt idx="44">
                        <c:v>7.4</c:v>
                      </c:pt>
                      <c:pt idx="45">
                        <c:v>8</c:v>
                      </c:pt>
                      <c:pt idx="46">
                        <c:v>7.8</c:v>
                      </c:pt>
                      <c:pt idx="47">
                        <c:v>6.8</c:v>
                      </c:pt>
                      <c:pt idx="48">
                        <c:v>6.8</c:v>
                      </c:pt>
                      <c:pt idx="49">
                        <c:v>7.4</c:v>
                      </c:pt>
                      <c:pt idx="50">
                        <c:v>7.8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B1AD-4647-AD4A-FC3E901D55C9}"/>
                  </c:ext>
                </c:extLst>
              </c15:ser>
            </c15:filteredLineSeries>
          </c:ext>
        </c:extLst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total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</a:t>
            </a:r>
            <a:r>
              <a:rPr lang="en-NL"/>
              <a:t>Average points from boxes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Average_default!$B$54</c:f>
              <c:strCache>
                <c:ptCount val="1"/>
                <c:pt idx="0">
                  <c:v>Default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Average_default!$C$2:$C$52</c:f>
              <c:numCache>
                <c:formatCode>General</c:formatCode>
                <c:ptCount val="51"/>
                <c:pt idx="0">
                  <c:v>1.8</c:v>
                </c:pt>
                <c:pt idx="1">
                  <c:v>3.2</c:v>
                </c:pt>
                <c:pt idx="2">
                  <c:v>1.6</c:v>
                </c:pt>
                <c:pt idx="3">
                  <c:v>1.2</c:v>
                </c:pt>
                <c:pt idx="4">
                  <c:v>2</c:v>
                </c:pt>
                <c:pt idx="5">
                  <c:v>1.4</c:v>
                </c:pt>
                <c:pt idx="6">
                  <c:v>2.2000000000000002</c:v>
                </c:pt>
                <c:pt idx="7">
                  <c:v>1.6</c:v>
                </c:pt>
                <c:pt idx="8">
                  <c:v>1.6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3.6</c:v>
                </c:pt>
                <c:pt idx="13">
                  <c:v>0.8</c:v>
                </c:pt>
                <c:pt idx="14">
                  <c:v>2.2000000000000002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0.8</c:v>
                </c:pt>
                <c:pt idx="19">
                  <c:v>0.6</c:v>
                </c:pt>
                <c:pt idx="20">
                  <c:v>0.6</c:v>
                </c:pt>
                <c:pt idx="21">
                  <c:v>1.8</c:v>
                </c:pt>
                <c:pt idx="22">
                  <c:v>2.6</c:v>
                </c:pt>
                <c:pt idx="23">
                  <c:v>1</c:v>
                </c:pt>
                <c:pt idx="24">
                  <c:v>2.2000000000000002</c:v>
                </c:pt>
                <c:pt idx="25">
                  <c:v>2.8</c:v>
                </c:pt>
                <c:pt idx="26">
                  <c:v>2.2000000000000002</c:v>
                </c:pt>
                <c:pt idx="27">
                  <c:v>2</c:v>
                </c:pt>
                <c:pt idx="28">
                  <c:v>3</c:v>
                </c:pt>
                <c:pt idx="29">
                  <c:v>0.6</c:v>
                </c:pt>
                <c:pt idx="30">
                  <c:v>2</c:v>
                </c:pt>
                <c:pt idx="31">
                  <c:v>1.6</c:v>
                </c:pt>
                <c:pt idx="32">
                  <c:v>3.2</c:v>
                </c:pt>
                <c:pt idx="33">
                  <c:v>1.8</c:v>
                </c:pt>
                <c:pt idx="34">
                  <c:v>3.2</c:v>
                </c:pt>
                <c:pt idx="35">
                  <c:v>4</c:v>
                </c:pt>
                <c:pt idx="36">
                  <c:v>1.2</c:v>
                </c:pt>
                <c:pt idx="37">
                  <c:v>3.2</c:v>
                </c:pt>
                <c:pt idx="38">
                  <c:v>2</c:v>
                </c:pt>
                <c:pt idx="39">
                  <c:v>2.8</c:v>
                </c:pt>
                <c:pt idx="40">
                  <c:v>3.8</c:v>
                </c:pt>
                <c:pt idx="41">
                  <c:v>2.8</c:v>
                </c:pt>
                <c:pt idx="42">
                  <c:v>3.6</c:v>
                </c:pt>
                <c:pt idx="43">
                  <c:v>3.2</c:v>
                </c:pt>
                <c:pt idx="44">
                  <c:v>3.4</c:v>
                </c:pt>
                <c:pt idx="45">
                  <c:v>3.8</c:v>
                </c:pt>
                <c:pt idx="46">
                  <c:v>3.6</c:v>
                </c:pt>
                <c:pt idx="47">
                  <c:v>3.8</c:v>
                </c:pt>
                <c:pt idx="48">
                  <c:v>2.2000000000000002</c:v>
                </c:pt>
                <c:pt idx="49">
                  <c:v>2.4</c:v>
                </c:pt>
                <c:pt idx="50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F-4A6C-AEEA-AA41394A6468}"/>
            </c:ext>
          </c:extLst>
        </c:ser>
        <c:ser>
          <c:idx val="3"/>
          <c:order val="3"/>
          <c:tx>
            <c:strRef>
              <c:f>Average_2mut!$C$55</c:f>
              <c:strCache>
                <c:ptCount val="1"/>
                <c:pt idx="0">
                  <c:v>2 mut factor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Average_2mut!$C$2:$C$52</c:f>
              <c:numCache>
                <c:formatCode>General</c:formatCode>
                <c:ptCount val="51"/>
                <c:pt idx="0">
                  <c:v>2.2000000000000002</c:v>
                </c:pt>
                <c:pt idx="1">
                  <c:v>1.6</c:v>
                </c:pt>
                <c:pt idx="2">
                  <c:v>1.6</c:v>
                </c:pt>
                <c:pt idx="3">
                  <c:v>2</c:v>
                </c:pt>
                <c:pt idx="4">
                  <c:v>1.6</c:v>
                </c:pt>
                <c:pt idx="5">
                  <c:v>1.2</c:v>
                </c:pt>
                <c:pt idx="6">
                  <c:v>0.8</c:v>
                </c:pt>
                <c:pt idx="7">
                  <c:v>1</c:v>
                </c:pt>
                <c:pt idx="8">
                  <c:v>0.8</c:v>
                </c:pt>
                <c:pt idx="9">
                  <c:v>1</c:v>
                </c:pt>
                <c:pt idx="10">
                  <c:v>1.8</c:v>
                </c:pt>
                <c:pt idx="11">
                  <c:v>2.4</c:v>
                </c:pt>
                <c:pt idx="12">
                  <c:v>1</c:v>
                </c:pt>
                <c:pt idx="13">
                  <c:v>1.2</c:v>
                </c:pt>
                <c:pt idx="14">
                  <c:v>1.4</c:v>
                </c:pt>
                <c:pt idx="15">
                  <c:v>1.4</c:v>
                </c:pt>
                <c:pt idx="16">
                  <c:v>2</c:v>
                </c:pt>
                <c:pt idx="17">
                  <c:v>0.6</c:v>
                </c:pt>
                <c:pt idx="18">
                  <c:v>1</c:v>
                </c:pt>
                <c:pt idx="19">
                  <c:v>1.4</c:v>
                </c:pt>
                <c:pt idx="20">
                  <c:v>1.6</c:v>
                </c:pt>
                <c:pt idx="21">
                  <c:v>1.4</c:v>
                </c:pt>
                <c:pt idx="22">
                  <c:v>2</c:v>
                </c:pt>
                <c:pt idx="23">
                  <c:v>1.2</c:v>
                </c:pt>
                <c:pt idx="24">
                  <c:v>1</c:v>
                </c:pt>
                <c:pt idx="25">
                  <c:v>1.4</c:v>
                </c:pt>
                <c:pt idx="26">
                  <c:v>0.6</c:v>
                </c:pt>
                <c:pt idx="27">
                  <c:v>1.4</c:v>
                </c:pt>
                <c:pt idx="28">
                  <c:v>1.2</c:v>
                </c:pt>
                <c:pt idx="29">
                  <c:v>0.4</c:v>
                </c:pt>
                <c:pt idx="30">
                  <c:v>0.6</c:v>
                </c:pt>
                <c:pt idx="31">
                  <c:v>1</c:v>
                </c:pt>
                <c:pt idx="32">
                  <c:v>1.2</c:v>
                </c:pt>
                <c:pt idx="33">
                  <c:v>0.2</c:v>
                </c:pt>
                <c:pt idx="34">
                  <c:v>1.2</c:v>
                </c:pt>
                <c:pt idx="35">
                  <c:v>1.4</c:v>
                </c:pt>
                <c:pt idx="36">
                  <c:v>0.4</c:v>
                </c:pt>
                <c:pt idx="37">
                  <c:v>0.8</c:v>
                </c:pt>
                <c:pt idx="38">
                  <c:v>0.2</c:v>
                </c:pt>
                <c:pt idx="39">
                  <c:v>1.8</c:v>
                </c:pt>
                <c:pt idx="40">
                  <c:v>1</c:v>
                </c:pt>
                <c:pt idx="41">
                  <c:v>1</c:v>
                </c:pt>
                <c:pt idx="42">
                  <c:v>1.6</c:v>
                </c:pt>
                <c:pt idx="43">
                  <c:v>1.2</c:v>
                </c:pt>
                <c:pt idx="44">
                  <c:v>0.8</c:v>
                </c:pt>
                <c:pt idx="45">
                  <c:v>1.4</c:v>
                </c:pt>
                <c:pt idx="46">
                  <c:v>1.2</c:v>
                </c:pt>
                <c:pt idx="47">
                  <c:v>0.8</c:v>
                </c:pt>
                <c:pt idx="48">
                  <c:v>0.4</c:v>
                </c:pt>
                <c:pt idx="49">
                  <c:v>0.8</c:v>
                </c:pt>
                <c:pt idx="50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9F-4A6C-AEEA-AA41394A6468}"/>
            </c:ext>
          </c:extLst>
        </c:ser>
        <c:ser>
          <c:idx val="4"/>
          <c:order val="4"/>
          <c:tx>
            <c:strRef>
              <c:f>Average_5mut!$B$55</c:f>
              <c:strCache>
                <c:ptCount val="1"/>
                <c:pt idx="0">
                  <c:v>5 mut factor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Average_5mut!$C$2:$C$52</c:f>
              <c:numCache>
                <c:formatCode>General</c:formatCode>
                <c:ptCount val="51"/>
                <c:pt idx="0">
                  <c:v>2.6</c:v>
                </c:pt>
                <c:pt idx="1">
                  <c:v>1.8</c:v>
                </c:pt>
                <c:pt idx="2">
                  <c:v>3.2</c:v>
                </c:pt>
                <c:pt idx="3">
                  <c:v>1.8</c:v>
                </c:pt>
                <c:pt idx="4">
                  <c:v>2</c:v>
                </c:pt>
                <c:pt idx="5">
                  <c:v>2</c:v>
                </c:pt>
                <c:pt idx="6">
                  <c:v>2.8</c:v>
                </c:pt>
                <c:pt idx="7">
                  <c:v>2.8</c:v>
                </c:pt>
                <c:pt idx="8">
                  <c:v>2.8</c:v>
                </c:pt>
                <c:pt idx="9">
                  <c:v>2.4</c:v>
                </c:pt>
                <c:pt idx="10">
                  <c:v>2.2000000000000002</c:v>
                </c:pt>
                <c:pt idx="11">
                  <c:v>2.2000000000000002</c:v>
                </c:pt>
                <c:pt idx="12">
                  <c:v>2</c:v>
                </c:pt>
                <c:pt idx="13">
                  <c:v>2.4</c:v>
                </c:pt>
                <c:pt idx="14">
                  <c:v>2.8</c:v>
                </c:pt>
                <c:pt idx="15">
                  <c:v>3.8</c:v>
                </c:pt>
                <c:pt idx="16">
                  <c:v>5.2</c:v>
                </c:pt>
                <c:pt idx="17">
                  <c:v>3.8</c:v>
                </c:pt>
                <c:pt idx="18">
                  <c:v>2.8</c:v>
                </c:pt>
                <c:pt idx="19">
                  <c:v>5</c:v>
                </c:pt>
                <c:pt idx="20">
                  <c:v>2.8</c:v>
                </c:pt>
                <c:pt idx="21">
                  <c:v>3</c:v>
                </c:pt>
                <c:pt idx="22">
                  <c:v>3.4</c:v>
                </c:pt>
                <c:pt idx="23">
                  <c:v>3.2</c:v>
                </c:pt>
                <c:pt idx="24">
                  <c:v>3.2</c:v>
                </c:pt>
                <c:pt idx="25">
                  <c:v>2.8</c:v>
                </c:pt>
                <c:pt idx="26">
                  <c:v>2</c:v>
                </c:pt>
                <c:pt idx="27">
                  <c:v>2.6</c:v>
                </c:pt>
                <c:pt idx="28">
                  <c:v>2.4</c:v>
                </c:pt>
                <c:pt idx="29">
                  <c:v>3.4</c:v>
                </c:pt>
                <c:pt idx="30">
                  <c:v>3.6</c:v>
                </c:pt>
                <c:pt idx="31">
                  <c:v>4</c:v>
                </c:pt>
                <c:pt idx="32">
                  <c:v>3</c:v>
                </c:pt>
                <c:pt idx="33">
                  <c:v>3.8</c:v>
                </c:pt>
                <c:pt idx="34">
                  <c:v>4</c:v>
                </c:pt>
                <c:pt idx="35">
                  <c:v>4.4000000000000004</c:v>
                </c:pt>
                <c:pt idx="36">
                  <c:v>5</c:v>
                </c:pt>
                <c:pt idx="37">
                  <c:v>4.2</c:v>
                </c:pt>
                <c:pt idx="38">
                  <c:v>5.6</c:v>
                </c:pt>
                <c:pt idx="39">
                  <c:v>3.4</c:v>
                </c:pt>
                <c:pt idx="40">
                  <c:v>3</c:v>
                </c:pt>
                <c:pt idx="41">
                  <c:v>3.4</c:v>
                </c:pt>
                <c:pt idx="42">
                  <c:v>3</c:v>
                </c:pt>
                <c:pt idx="43">
                  <c:v>3.4</c:v>
                </c:pt>
                <c:pt idx="44">
                  <c:v>3.8</c:v>
                </c:pt>
                <c:pt idx="45">
                  <c:v>3.2</c:v>
                </c:pt>
                <c:pt idx="46">
                  <c:v>4.2</c:v>
                </c:pt>
                <c:pt idx="47">
                  <c:v>3.8</c:v>
                </c:pt>
                <c:pt idx="48">
                  <c:v>4.2</c:v>
                </c:pt>
                <c:pt idx="49">
                  <c:v>2.6</c:v>
                </c:pt>
                <c:pt idx="50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9F-4A6C-AEEA-AA41394A6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Average_25gen!$A$30</c15:sqref>
                        </c15:formulaRef>
                      </c:ext>
                    </c:extLst>
                    <c:strCache>
                      <c:ptCount val="1"/>
                      <c:pt idx="0">
                        <c:v>25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Average_25gen!$C$2:$C$27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0.2</c:v>
                      </c:pt>
                      <c:pt idx="1">
                        <c:v>2.2000000000000002</c:v>
                      </c:pt>
                      <c:pt idx="2">
                        <c:v>1.2</c:v>
                      </c:pt>
                      <c:pt idx="3">
                        <c:v>2.2000000000000002</c:v>
                      </c:pt>
                      <c:pt idx="4">
                        <c:v>1.8</c:v>
                      </c:pt>
                      <c:pt idx="5">
                        <c:v>1.6</c:v>
                      </c:pt>
                      <c:pt idx="6">
                        <c:v>1.2</c:v>
                      </c:pt>
                      <c:pt idx="7">
                        <c:v>1.2</c:v>
                      </c:pt>
                      <c:pt idx="8">
                        <c:v>1.2</c:v>
                      </c:pt>
                      <c:pt idx="9">
                        <c:v>0.6</c:v>
                      </c:pt>
                      <c:pt idx="10">
                        <c:v>0.6</c:v>
                      </c:pt>
                      <c:pt idx="11">
                        <c:v>1.2</c:v>
                      </c:pt>
                      <c:pt idx="12">
                        <c:v>0.8</c:v>
                      </c:pt>
                      <c:pt idx="13">
                        <c:v>0.8</c:v>
                      </c:pt>
                      <c:pt idx="14">
                        <c:v>1</c:v>
                      </c:pt>
                      <c:pt idx="15">
                        <c:v>1.4</c:v>
                      </c:pt>
                      <c:pt idx="16">
                        <c:v>1.2</c:v>
                      </c:pt>
                      <c:pt idx="17">
                        <c:v>0.8</c:v>
                      </c:pt>
                      <c:pt idx="18">
                        <c:v>1.4</c:v>
                      </c:pt>
                      <c:pt idx="19">
                        <c:v>2</c:v>
                      </c:pt>
                      <c:pt idx="20">
                        <c:v>1.2</c:v>
                      </c:pt>
                      <c:pt idx="21">
                        <c:v>2.2000000000000002</c:v>
                      </c:pt>
                      <c:pt idx="22">
                        <c:v>1.4</c:v>
                      </c:pt>
                      <c:pt idx="23">
                        <c:v>0.8</c:v>
                      </c:pt>
                      <c:pt idx="24">
                        <c:v>1.6</c:v>
                      </c:pt>
                      <c:pt idx="25">
                        <c:v>2.4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59F-4A6C-AEEA-AA41394A646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Average_75gen!$A$80</c15:sqref>
                        </c15:formulaRef>
                      </c:ext>
                    </c:extLst>
                    <c:strCache>
                      <c:ptCount val="1"/>
                      <c:pt idx="0">
                        <c:v>75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Average_75gen!$C$2:$C$77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0.8</c:v>
                      </c:pt>
                      <c:pt idx="1">
                        <c:v>1.4</c:v>
                      </c:pt>
                      <c:pt idx="2">
                        <c:v>2.2000000000000002</c:v>
                      </c:pt>
                      <c:pt idx="3">
                        <c:v>2</c:v>
                      </c:pt>
                      <c:pt idx="4">
                        <c:v>1.6</c:v>
                      </c:pt>
                      <c:pt idx="5">
                        <c:v>1.6</c:v>
                      </c:pt>
                      <c:pt idx="6">
                        <c:v>2.8</c:v>
                      </c:pt>
                      <c:pt idx="7">
                        <c:v>1.6</c:v>
                      </c:pt>
                      <c:pt idx="8">
                        <c:v>2</c:v>
                      </c:pt>
                      <c:pt idx="9">
                        <c:v>2.4</c:v>
                      </c:pt>
                      <c:pt idx="10">
                        <c:v>2.2000000000000002</c:v>
                      </c:pt>
                      <c:pt idx="11">
                        <c:v>3.4</c:v>
                      </c:pt>
                      <c:pt idx="12">
                        <c:v>2</c:v>
                      </c:pt>
                      <c:pt idx="13">
                        <c:v>2.4</c:v>
                      </c:pt>
                      <c:pt idx="14">
                        <c:v>3</c:v>
                      </c:pt>
                      <c:pt idx="15">
                        <c:v>1.6</c:v>
                      </c:pt>
                      <c:pt idx="16">
                        <c:v>3</c:v>
                      </c:pt>
                      <c:pt idx="17">
                        <c:v>2.6</c:v>
                      </c:pt>
                      <c:pt idx="18">
                        <c:v>2</c:v>
                      </c:pt>
                      <c:pt idx="19">
                        <c:v>3.6</c:v>
                      </c:pt>
                      <c:pt idx="20">
                        <c:v>2.4</c:v>
                      </c:pt>
                      <c:pt idx="21">
                        <c:v>4.2</c:v>
                      </c:pt>
                      <c:pt idx="22">
                        <c:v>3</c:v>
                      </c:pt>
                      <c:pt idx="23">
                        <c:v>1.6</c:v>
                      </c:pt>
                      <c:pt idx="24">
                        <c:v>3.6</c:v>
                      </c:pt>
                      <c:pt idx="25">
                        <c:v>3.2</c:v>
                      </c:pt>
                      <c:pt idx="26">
                        <c:v>2.8</c:v>
                      </c:pt>
                      <c:pt idx="27">
                        <c:v>1.8</c:v>
                      </c:pt>
                      <c:pt idx="28">
                        <c:v>1.4</c:v>
                      </c:pt>
                      <c:pt idx="29">
                        <c:v>3.2</c:v>
                      </c:pt>
                      <c:pt idx="30">
                        <c:v>2.4</c:v>
                      </c:pt>
                      <c:pt idx="31">
                        <c:v>2.8</c:v>
                      </c:pt>
                      <c:pt idx="32">
                        <c:v>2.2000000000000002</c:v>
                      </c:pt>
                      <c:pt idx="33">
                        <c:v>1.2</c:v>
                      </c:pt>
                      <c:pt idx="34">
                        <c:v>1.2</c:v>
                      </c:pt>
                      <c:pt idx="35">
                        <c:v>2.4</c:v>
                      </c:pt>
                      <c:pt idx="36">
                        <c:v>2.4</c:v>
                      </c:pt>
                      <c:pt idx="37">
                        <c:v>2.8</c:v>
                      </c:pt>
                      <c:pt idx="38">
                        <c:v>3.4</c:v>
                      </c:pt>
                      <c:pt idx="39">
                        <c:v>3.2</c:v>
                      </c:pt>
                      <c:pt idx="40">
                        <c:v>2.6</c:v>
                      </c:pt>
                      <c:pt idx="41">
                        <c:v>2.6</c:v>
                      </c:pt>
                      <c:pt idx="42">
                        <c:v>3.6</c:v>
                      </c:pt>
                      <c:pt idx="43">
                        <c:v>4.4000000000000004</c:v>
                      </c:pt>
                      <c:pt idx="44">
                        <c:v>2.8</c:v>
                      </c:pt>
                      <c:pt idx="45">
                        <c:v>3.8</c:v>
                      </c:pt>
                      <c:pt idx="46">
                        <c:v>2.2000000000000002</c:v>
                      </c:pt>
                      <c:pt idx="47">
                        <c:v>1.4</c:v>
                      </c:pt>
                      <c:pt idx="48">
                        <c:v>2.4</c:v>
                      </c:pt>
                      <c:pt idx="49">
                        <c:v>3.2</c:v>
                      </c:pt>
                      <c:pt idx="50">
                        <c:v>5.2</c:v>
                      </c:pt>
                      <c:pt idx="51">
                        <c:v>3</c:v>
                      </c:pt>
                      <c:pt idx="52">
                        <c:v>2.6</c:v>
                      </c:pt>
                      <c:pt idx="53">
                        <c:v>2.2000000000000002</c:v>
                      </c:pt>
                      <c:pt idx="54">
                        <c:v>3.4</c:v>
                      </c:pt>
                      <c:pt idx="55">
                        <c:v>3.4</c:v>
                      </c:pt>
                      <c:pt idx="56">
                        <c:v>2</c:v>
                      </c:pt>
                      <c:pt idx="57">
                        <c:v>2.8</c:v>
                      </c:pt>
                      <c:pt idx="58">
                        <c:v>2</c:v>
                      </c:pt>
                      <c:pt idx="59">
                        <c:v>2.4</c:v>
                      </c:pt>
                      <c:pt idx="60">
                        <c:v>3</c:v>
                      </c:pt>
                      <c:pt idx="61">
                        <c:v>2.8</c:v>
                      </c:pt>
                      <c:pt idx="62">
                        <c:v>1.8</c:v>
                      </c:pt>
                      <c:pt idx="63">
                        <c:v>2.4</c:v>
                      </c:pt>
                      <c:pt idx="64">
                        <c:v>3.2</c:v>
                      </c:pt>
                      <c:pt idx="65">
                        <c:v>3</c:v>
                      </c:pt>
                      <c:pt idx="66">
                        <c:v>1</c:v>
                      </c:pt>
                      <c:pt idx="67">
                        <c:v>2</c:v>
                      </c:pt>
                      <c:pt idx="68">
                        <c:v>2.2000000000000002</c:v>
                      </c:pt>
                      <c:pt idx="69">
                        <c:v>2.6</c:v>
                      </c:pt>
                      <c:pt idx="70">
                        <c:v>3.4</c:v>
                      </c:pt>
                      <c:pt idx="71">
                        <c:v>3</c:v>
                      </c:pt>
                      <c:pt idx="72">
                        <c:v>3.6</c:v>
                      </c:pt>
                      <c:pt idx="73">
                        <c:v>2.6</c:v>
                      </c:pt>
                      <c:pt idx="74">
                        <c:v>2.6</c:v>
                      </c:pt>
                      <c:pt idx="75">
                        <c:v>2.8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59F-4A6C-AEEA-AA41394A646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Average_2sp!$A$56</c15:sqref>
                        </c15:formulaRef>
                      </c:ext>
                    </c:extLst>
                    <c:strCache>
                      <c:ptCount val="1"/>
                      <c:pt idx="0">
                        <c:v>2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Average_2sp!$C$2:$C$52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0.4</c:v>
                      </c:pt>
                      <c:pt idx="1">
                        <c:v>1.4</c:v>
                      </c:pt>
                      <c:pt idx="2">
                        <c:v>1.2</c:v>
                      </c:pt>
                      <c:pt idx="3">
                        <c:v>1</c:v>
                      </c:pt>
                      <c:pt idx="4">
                        <c:v>0.4</c:v>
                      </c:pt>
                      <c:pt idx="5">
                        <c:v>1</c:v>
                      </c:pt>
                      <c:pt idx="6">
                        <c:v>0.8</c:v>
                      </c:pt>
                      <c:pt idx="7">
                        <c:v>1.4</c:v>
                      </c:pt>
                      <c:pt idx="8">
                        <c:v>1.2</c:v>
                      </c:pt>
                      <c:pt idx="9">
                        <c:v>0.8</c:v>
                      </c:pt>
                      <c:pt idx="10">
                        <c:v>0.8</c:v>
                      </c:pt>
                      <c:pt idx="11">
                        <c:v>1.2</c:v>
                      </c:pt>
                      <c:pt idx="12">
                        <c:v>0.8</c:v>
                      </c:pt>
                      <c:pt idx="13">
                        <c:v>1.2</c:v>
                      </c:pt>
                      <c:pt idx="14">
                        <c:v>0.6</c:v>
                      </c:pt>
                      <c:pt idx="15">
                        <c:v>0.8</c:v>
                      </c:pt>
                      <c:pt idx="16">
                        <c:v>0.6</c:v>
                      </c:pt>
                      <c:pt idx="17">
                        <c:v>1.6</c:v>
                      </c:pt>
                      <c:pt idx="18">
                        <c:v>1</c:v>
                      </c:pt>
                      <c:pt idx="19">
                        <c:v>1.8</c:v>
                      </c:pt>
                      <c:pt idx="20">
                        <c:v>1.8</c:v>
                      </c:pt>
                      <c:pt idx="21">
                        <c:v>0.8</c:v>
                      </c:pt>
                      <c:pt idx="22">
                        <c:v>1.6</c:v>
                      </c:pt>
                      <c:pt idx="23">
                        <c:v>0.8</c:v>
                      </c:pt>
                      <c:pt idx="24">
                        <c:v>1.6</c:v>
                      </c:pt>
                      <c:pt idx="25">
                        <c:v>1.4</c:v>
                      </c:pt>
                      <c:pt idx="26">
                        <c:v>0.8</c:v>
                      </c:pt>
                      <c:pt idx="27">
                        <c:v>0.8</c:v>
                      </c:pt>
                      <c:pt idx="28">
                        <c:v>1.2</c:v>
                      </c:pt>
                      <c:pt idx="29">
                        <c:v>1.6</c:v>
                      </c:pt>
                      <c:pt idx="30">
                        <c:v>1.8</c:v>
                      </c:pt>
                      <c:pt idx="31">
                        <c:v>1.8</c:v>
                      </c:pt>
                      <c:pt idx="32">
                        <c:v>2</c:v>
                      </c:pt>
                      <c:pt idx="33">
                        <c:v>1.4</c:v>
                      </c:pt>
                      <c:pt idx="34">
                        <c:v>1.4</c:v>
                      </c:pt>
                      <c:pt idx="35">
                        <c:v>1.2</c:v>
                      </c:pt>
                      <c:pt idx="36">
                        <c:v>1.4</c:v>
                      </c:pt>
                      <c:pt idx="37">
                        <c:v>1.2</c:v>
                      </c:pt>
                      <c:pt idx="38">
                        <c:v>1.6</c:v>
                      </c:pt>
                      <c:pt idx="39">
                        <c:v>1.8</c:v>
                      </c:pt>
                      <c:pt idx="40">
                        <c:v>1.2</c:v>
                      </c:pt>
                      <c:pt idx="41">
                        <c:v>3</c:v>
                      </c:pt>
                      <c:pt idx="42">
                        <c:v>1</c:v>
                      </c:pt>
                      <c:pt idx="43">
                        <c:v>3</c:v>
                      </c:pt>
                      <c:pt idx="44">
                        <c:v>1.6</c:v>
                      </c:pt>
                      <c:pt idx="45">
                        <c:v>2.8</c:v>
                      </c:pt>
                      <c:pt idx="46">
                        <c:v>1.6</c:v>
                      </c:pt>
                      <c:pt idx="47">
                        <c:v>2.8</c:v>
                      </c:pt>
                      <c:pt idx="48">
                        <c:v>1.8</c:v>
                      </c:pt>
                      <c:pt idx="49">
                        <c:v>1.6</c:v>
                      </c:pt>
                      <c:pt idx="50">
                        <c:v>1.8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59F-4A6C-AEEA-AA41394A646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Average_8sp!$A$56</c15:sqref>
                        </c15:formulaRef>
                      </c:ext>
                    </c:extLst>
                    <c:strCache>
                      <c:ptCount val="1"/>
                      <c:pt idx="0">
                        <c:v>8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Average_8sp!$C$2:$C$52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2.4</c:v>
                      </c:pt>
                      <c:pt idx="1">
                        <c:v>2.6</c:v>
                      </c:pt>
                      <c:pt idx="2">
                        <c:v>4</c:v>
                      </c:pt>
                      <c:pt idx="3">
                        <c:v>3.4</c:v>
                      </c:pt>
                      <c:pt idx="4">
                        <c:v>4.5999999999999996</c:v>
                      </c:pt>
                      <c:pt idx="5">
                        <c:v>5.8</c:v>
                      </c:pt>
                      <c:pt idx="6">
                        <c:v>4.4000000000000004</c:v>
                      </c:pt>
                      <c:pt idx="7">
                        <c:v>5.2</c:v>
                      </c:pt>
                      <c:pt idx="8">
                        <c:v>4.5999999999999996</c:v>
                      </c:pt>
                      <c:pt idx="9">
                        <c:v>4.5999999999999996</c:v>
                      </c:pt>
                      <c:pt idx="10">
                        <c:v>4</c:v>
                      </c:pt>
                      <c:pt idx="11">
                        <c:v>4.5999999999999996</c:v>
                      </c:pt>
                      <c:pt idx="12">
                        <c:v>5</c:v>
                      </c:pt>
                      <c:pt idx="13">
                        <c:v>4.2</c:v>
                      </c:pt>
                      <c:pt idx="14">
                        <c:v>4.4000000000000004</c:v>
                      </c:pt>
                      <c:pt idx="15">
                        <c:v>2.2000000000000002</c:v>
                      </c:pt>
                      <c:pt idx="16">
                        <c:v>5.4</c:v>
                      </c:pt>
                      <c:pt idx="17">
                        <c:v>3.4</c:v>
                      </c:pt>
                      <c:pt idx="18">
                        <c:v>3.2</c:v>
                      </c:pt>
                      <c:pt idx="19">
                        <c:v>4.5999999999999996</c:v>
                      </c:pt>
                      <c:pt idx="20">
                        <c:v>3</c:v>
                      </c:pt>
                      <c:pt idx="21">
                        <c:v>3.4</c:v>
                      </c:pt>
                      <c:pt idx="22">
                        <c:v>4.5999999999999996</c:v>
                      </c:pt>
                      <c:pt idx="23">
                        <c:v>3</c:v>
                      </c:pt>
                      <c:pt idx="24">
                        <c:v>4.5999999999999996</c:v>
                      </c:pt>
                      <c:pt idx="25">
                        <c:v>4.2</c:v>
                      </c:pt>
                      <c:pt idx="26">
                        <c:v>3.4</c:v>
                      </c:pt>
                      <c:pt idx="27">
                        <c:v>3.4</c:v>
                      </c:pt>
                      <c:pt idx="28">
                        <c:v>5</c:v>
                      </c:pt>
                      <c:pt idx="29">
                        <c:v>4.5999999999999996</c:v>
                      </c:pt>
                      <c:pt idx="30">
                        <c:v>3</c:v>
                      </c:pt>
                      <c:pt idx="31">
                        <c:v>4.4000000000000004</c:v>
                      </c:pt>
                      <c:pt idx="32">
                        <c:v>3</c:v>
                      </c:pt>
                      <c:pt idx="33">
                        <c:v>4.8</c:v>
                      </c:pt>
                      <c:pt idx="34">
                        <c:v>4.2</c:v>
                      </c:pt>
                      <c:pt idx="35">
                        <c:v>3.6</c:v>
                      </c:pt>
                      <c:pt idx="36">
                        <c:v>6</c:v>
                      </c:pt>
                      <c:pt idx="37">
                        <c:v>5.6</c:v>
                      </c:pt>
                      <c:pt idx="38">
                        <c:v>4.5999999999999996</c:v>
                      </c:pt>
                      <c:pt idx="39">
                        <c:v>5.2</c:v>
                      </c:pt>
                      <c:pt idx="40">
                        <c:v>5.4</c:v>
                      </c:pt>
                      <c:pt idx="41">
                        <c:v>4.2</c:v>
                      </c:pt>
                      <c:pt idx="42">
                        <c:v>6</c:v>
                      </c:pt>
                      <c:pt idx="43">
                        <c:v>5</c:v>
                      </c:pt>
                      <c:pt idx="44">
                        <c:v>5.6</c:v>
                      </c:pt>
                      <c:pt idx="45">
                        <c:v>5.6</c:v>
                      </c:pt>
                      <c:pt idx="46">
                        <c:v>5.4</c:v>
                      </c:pt>
                      <c:pt idx="47">
                        <c:v>5</c:v>
                      </c:pt>
                      <c:pt idx="48">
                        <c:v>5.6</c:v>
                      </c:pt>
                      <c:pt idx="49">
                        <c:v>5.6</c:v>
                      </c:pt>
                      <c:pt idx="50">
                        <c:v>4.8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B59F-4A6C-AEEA-AA41394A6468}"/>
                  </c:ext>
                </c:extLst>
              </c15:ser>
            </c15:filteredLineSeries>
          </c:ext>
        </c:extLst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points from boxes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</a:t>
            </a:r>
            <a:r>
              <a:rPr lang="en-NL"/>
              <a:t>Average p</a:t>
            </a:r>
            <a:r>
              <a:rPr lang="en-US"/>
              <a:t>oints from </a:t>
            </a:r>
            <a:r>
              <a:rPr lang="en-NL"/>
              <a:t>kills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Average_default!$B$54</c:f>
              <c:strCache>
                <c:ptCount val="1"/>
                <c:pt idx="0">
                  <c:v>Default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Average_default!$D$2:$D$52</c:f>
              <c:numCache>
                <c:formatCode>General</c:formatCode>
                <c:ptCount val="51"/>
                <c:pt idx="0">
                  <c:v>3.6</c:v>
                </c:pt>
                <c:pt idx="1">
                  <c:v>3.6</c:v>
                </c:pt>
                <c:pt idx="2">
                  <c:v>4.8</c:v>
                </c:pt>
                <c:pt idx="3">
                  <c:v>5.4</c:v>
                </c:pt>
                <c:pt idx="4">
                  <c:v>4.2</c:v>
                </c:pt>
                <c:pt idx="5">
                  <c:v>4.8</c:v>
                </c:pt>
                <c:pt idx="6">
                  <c:v>4.2</c:v>
                </c:pt>
                <c:pt idx="7">
                  <c:v>3.6</c:v>
                </c:pt>
                <c:pt idx="8">
                  <c:v>6</c:v>
                </c:pt>
                <c:pt idx="9">
                  <c:v>3.6</c:v>
                </c:pt>
                <c:pt idx="10">
                  <c:v>4.2</c:v>
                </c:pt>
                <c:pt idx="11">
                  <c:v>4.2</c:v>
                </c:pt>
                <c:pt idx="12">
                  <c:v>3.6</c:v>
                </c:pt>
                <c:pt idx="13">
                  <c:v>4.2</c:v>
                </c:pt>
                <c:pt idx="14">
                  <c:v>4.8</c:v>
                </c:pt>
                <c:pt idx="15">
                  <c:v>5.4</c:v>
                </c:pt>
                <c:pt idx="16">
                  <c:v>4.8</c:v>
                </c:pt>
                <c:pt idx="17">
                  <c:v>3.6</c:v>
                </c:pt>
                <c:pt idx="18">
                  <c:v>4.8</c:v>
                </c:pt>
                <c:pt idx="19">
                  <c:v>6</c:v>
                </c:pt>
                <c:pt idx="20">
                  <c:v>4.2</c:v>
                </c:pt>
                <c:pt idx="21">
                  <c:v>4.8</c:v>
                </c:pt>
                <c:pt idx="22">
                  <c:v>3.6</c:v>
                </c:pt>
                <c:pt idx="23">
                  <c:v>5.4</c:v>
                </c:pt>
                <c:pt idx="24">
                  <c:v>4.2</c:v>
                </c:pt>
                <c:pt idx="25">
                  <c:v>3</c:v>
                </c:pt>
                <c:pt idx="26">
                  <c:v>4.2</c:v>
                </c:pt>
                <c:pt idx="27">
                  <c:v>4.8</c:v>
                </c:pt>
                <c:pt idx="28">
                  <c:v>4.2</c:v>
                </c:pt>
                <c:pt idx="29">
                  <c:v>6</c:v>
                </c:pt>
                <c:pt idx="30">
                  <c:v>3.6</c:v>
                </c:pt>
                <c:pt idx="31">
                  <c:v>4.8</c:v>
                </c:pt>
                <c:pt idx="32">
                  <c:v>5.4</c:v>
                </c:pt>
                <c:pt idx="33">
                  <c:v>4.8</c:v>
                </c:pt>
                <c:pt idx="34">
                  <c:v>4.2</c:v>
                </c:pt>
                <c:pt idx="35">
                  <c:v>3</c:v>
                </c:pt>
                <c:pt idx="36">
                  <c:v>6</c:v>
                </c:pt>
                <c:pt idx="37">
                  <c:v>3.6</c:v>
                </c:pt>
                <c:pt idx="38">
                  <c:v>4.2</c:v>
                </c:pt>
                <c:pt idx="39">
                  <c:v>4.2</c:v>
                </c:pt>
                <c:pt idx="40">
                  <c:v>4.2</c:v>
                </c:pt>
                <c:pt idx="41">
                  <c:v>3.6</c:v>
                </c:pt>
                <c:pt idx="42">
                  <c:v>4.2</c:v>
                </c:pt>
                <c:pt idx="43">
                  <c:v>4.8</c:v>
                </c:pt>
                <c:pt idx="44">
                  <c:v>4.2</c:v>
                </c:pt>
                <c:pt idx="45">
                  <c:v>3</c:v>
                </c:pt>
                <c:pt idx="46">
                  <c:v>4.8</c:v>
                </c:pt>
                <c:pt idx="47">
                  <c:v>4.2</c:v>
                </c:pt>
                <c:pt idx="48">
                  <c:v>4.8</c:v>
                </c:pt>
                <c:pt idx="49">
                  <c:v>3</c:v>
                </c:pt>
                <c:pt idx="50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B5-4E95-BA66-8D67F4094EA0}"/>
            </c:ext>
          </c:extLst>
        </c:ser>
        <c:ser>
          <c:idx val="3"/>
          <c:order val="3"/>
          <c:tx>
            <c:strRef>
              <c:f>Average_2mut!$C$55</c:f>
              <c:strCache>
                <c:ptCount val="1"/>
                <c:pt idx="0">
                  <c:v>2 mut factor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Average_2mut!$D$2:$D$52</c:f>
              <c:numCache>
                <c:formatCode>General</c:formatCode>
                <c:ptCount val="51"/>
                <c:pt idx="0">
                  <c:v>3</c:v>
                </c:pt>
                <c:pt idx="1">
                  <c:v>5.4</c:v>
                </c:pt>
                <c:pt idx="2">
                  <c:v>3</c:v>
                </c:pt>
                <c:pt idx="3">
                  <c:v>4.2</c:v>
                </c:pt>
                <c:pt idx="4">
                  <c:v>4.2</c:v>
                </c:pt>
                <c:pt idx="5">
                  <c:v>4.8</c:v>
                </c:pt>
                <c:pt idx="6">
                  <c:v>4.8</c:v>
                </c:pt>
                <c:pt idx="7">
                  <c:v>4.8</c:v>
                </c:pt>
                <c:pt idx="8">
                  <c:v>4.2</c:v>
                </c:pt>
                <c:pt idx="9">
                  <c:v>4.8</c:v>
                </c:pt>
                <c:pt idx="10">
                  <c:v>3</c:v>
                </c:pt>
                <c:pt idx="11">
                  <c:v>3</c:v>
                </c:pt>
                <c:pt idx="12">
                  <c:v>4.2</c:v>
                </c:pt>
                <c:pt idx="13">
                  <c:v>3.6</c:v>
                </c:pt>
                <c:pt idx="14">
                  <c:v>3</c:v>
                </c:pt>
                <c:pt idx="15">
                  <c:v>3.6</c:v>
                </c:pt>
                <c:pt idx="16">
                  <c:v>3</c:v>
                </c:pt>
                <c:pt idx="17">
                  <c:v>4.2</c:v>
                </c:pt>
                <c:pt idx="18">
                  <c:v>3</c:v>
                </c:pt>
                <c:pt idx="19">
                  <c:v>4.2</c:v>
                </c:pt>
                <c:pt idx="20">
                  <c:v>3</c:v>
                </c:pt>
                <c:pt idx="21">
                  <c:v>3</c:v>
                </c:pt>
                <c:pt idx="22">
                  <c:v>2.4</c:v>
                </c:pt>
                <c:pt idx="23">
                  <c:v>4.2</c:v>
                </c:pt>
                <c:pt idx="24">
                  <c:v>4.8</c:v>
                </c:pt>
                <c:pt idx="25">
                  <c:v>3.6</c:v>
                </c:pt>
                <c:pt idx="26">
                  <c:v>4.8</c:v>
                </c:pt>
                <c:pt idx="27">
                  <c:v>3.6</c:v>
                </c:pt>
                <c:pt idx="28">
                  <c:v>4.2</c:v>
                </c:pt>
                <c:pt idx="29">
                  <c:v>3.6</c:v>
                </c:pt>
                <c:pt idx="30">
                  <c:v>4.2</c:v>
                </c:pt>
                <c:pt idx="31">
                  <c:v>3.6</c:v>
                </c:pt>
                <c:pt idx="32">
                  <c:v>3</c:v>
                </c:pt>
                <c:pt idx="33">
                  <c:v>4.2</c:v>
                </c:pt>
                <c:pt idx="34">
                  <c:v>3.6</c:v>
                </c:pt>
                <c:pt idx="35">
                  <c:v>3.6</c:v>
                </c:pt>
                <c:pt idx="36">
                  <c:v>3.6</c:v>
                </c:pt>
                <c:pt idx="37">
                  <c:v>3.6</c:v>
                </c:pt>
                <c:pt idx="38">
                  <c:v>4.8</c:v>
                </c:pt>
                <c:pt idx="39">
                  <c:v>4.2</c:v>
                </c:pt>
                <c:pt idx="40">
                  <c:v>4.2</c:v>
                </c:pt>
                <c:pt idx="41">
                  <c:v>4.2</c:v>
                </c:pt>
                <c:pt idx="42">
                  <c:v>3</c:v>
                </c:pt>
                <c:pt idx="43">
                  <c:v>3</c:v>
                </c:pt>
                <c:pt idx="44">
                  <c:v>4.2</c:v>
                </c:pt>
                <c:pt idx="45">
                  <c:v>3.6</c:v>
                </c:pt>
                <c:pt idx="46">
                  <c:v>3.6</c:v>
                </c:pt>
                <c:pt idx="47">
                  <c:v>4.2</c:v>
                </c:pt>
                <c:pt idx="48">
                  <c:v>4.2</c:v>
                </c:pt>
                <c:pt idx="49">
                  <c:v>4.2</c:v>
                </c:pt>
                <c:pt idx="50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B5-4E95-BA66-8D67F4094EA0}"/>
            </c:ext>
          </c:extLst>
        </c:ser>
        <c:ser>
          <c:idx val="4"/>
          <c:order val="4"/>
          <c:tx>
            <c:strRef>
              <c:f>Average_5mut!$B$55</c:f>
              <c:strCache>
                <c:ptCount val="1"/>
                <c:pt idx="0">
                  <c:v>5 mut factor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Average_5mut!$D$2:$D$52</c:f>
              <c:numCache>
                <c:formatCode>General</c:formatCode>
                <c:ptCount val="51"/>
                <c:pt idx="0">
                  <c:v>4.2</c:v>
                </c:pt>
                <c:pt idx="1">
                  <c:v>4.2</c:v>
                </c:pt>
                <c:pt idx="2">
                  <c:v>4.2</c:v>
                </c:pt>
                <c:pt idx="3">
                  <c:v>6.6</c:v>
                </c:pt>
                <c:pt idx="4">
                  <c:v>6</c:v>
                </c:pt>
                <c:pt idx="5">
                  <c:v>4.8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4.8</c:v>
                </c:pt>
                <c:pt idx="10">
                  <c:v>5.4</c:v>
                </c:pt>
                <c:pt idx="11">
                  <c:v>5.4</c:v>
                </c:pt>
                <c:pt idx="12">
                  <c:v>5.4</c:v>
                </c:pt>
                <c:pt idx="13">
                  <c:v>4.8</c:v>
                </c:pt>
                <c:pt idx="14">
                  <c:v>3.6</c:v>
                </c:pt>
                <c:pt idx="15">
                  <c:v>4.2</c:v>
                </c:pt>
                <c:pt idx="16">
                  <c:v>2.4</c:v>
                </c:pt>
                <c:pt idx="17">
                  <c:v>6</c:v>
                </c:pt>
                <c:pt idx="18">
                  <c:v>4.8</c:v>
                </c:pt>
                <c:pt idx="19">
                  <c:v>3.6</c:v>
                </c:pt>
                <c:pt idx="20">
                  <c:v>4.8</c:v>
                </c:pt>
                <c:pt idx="21">
                  <c:v>4.8</c:v>
                </c:pt>
                <c:pt idx="22">
                  <c:v>4.8</c:v>
                </c:pt>
                <c:pt idx="23">
                  <c:v>4.2</c:v>
                </c:pt>
                <c:pt idx="24">
                  <c:v>3.6</c:v>
                </c:pt>
                <c:pt idx="25">
                  <c:v>4.2</c:v>
                </c:pt>
                <c:pt idx="26">
                  <c:v>4.8</c:v>
                </c:pt>
                <c:pt idx="27">
                  <c:v>4.8</c:v>
                </c:pt>
                <c:pt idx="28">
                  <c:v>4.2</c:v>
                </c:pt>
                <c:pt idx="29">
                  <c:v>4.8</c:v>
                </c:pt>
                <c:pt idx="30">
                  <c:v>4.2</c:v>
                </c:pt>
                <c:pt idx="31">
                  <c:v>3.6</c:v>
                </c:pt>
                <c:pt idx="32">
                  <c:v>3.6</c:v>
                </c:pt>
                <c:pt idx="33">
                  <c:v>3.6</c:v>
                </c:pt>
                <c:pt idx="34">
                  <c:v>3</c:v>
                </c:pt>
                <c:pt idx="35">
                  <c:v>3.6</c:v>
                </c:pt>
                <c:pt idx="36">
                  <c:v>3</c:v>
                </c:pt>
                <c:pt idx="37">
                  <c:v>3.6</c:v>
                </c:pt>
                <c:pt idx="38">
                  <c:v>3</c:v>
                </c:pt>
                <c:pt idx="39">
                  <c:v>3.6</c:v>
                </c:pt>
                <c:pt idx="40">
                  <c:v>4.8</c:v>
                </c:pt>
                <c:pt idx="41">
                  <c:v>4.8</c:v>
                </c:pt>
                <c:pt idx="42">
                  <c:v>4.2</c:v>
                </c:pt>
                <c:pt idx="43">
                  <c:v>4.2</c:v>
                </c:pt>
                <c:pt idx="44">
                  <c:v>3.6</c:v>
                </c:pt>
                <c:pt idx="45">
                  <c:v>3.6</c:v>
                </c:pt>
                <c:pt idx="46">
                  <c:v>3.6</c:v>
                </c:pt>
                <c:pt idx="47">
                  <c:v>4.2</c:v>
                </c:pt>
                <c:pt idx="48">
                  <c:v>3</c:v>
                </c:pt>
                <c:pt idx="49">
                  <c:v>3.6</c:v>
                </c:pt>
                <c:pt idx="50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B5-4E95-BA66-8D67F4094EA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Average_25gen!$A$30</c15:sqref>
                        </c15:formulaRef>
                      </c:ext>
                    </c:extLst>
                    <c:strCache>
                      <c:ptCount val="1"/>
                      <c:pt idx="0">
                        <c:v>25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Average_25gen!$D$2:$D$27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3</c:v>
                      </c:pt>
                      <c:pt idx="1">
                        <c:v>2.4</c:v>
                      </c:pt>
                      <c:pt idx="2">
                        <c:v>4.2</c:v>
                      </c:pt>
                      <c:pt idx="3">
                        <c:v>4.2</c:v>
                      </c:pt>
                      <c:pt idx="4">
                        <c:v>3.6</c:v>
                      </c:pt>
                      <c:pt idx="5">
                        <c:v>4.2</c:v>
                      </c:pt>
                      <c:pt idx="6">
                        <c:v>3.6</c:v>
                      </c:pt>
                      <c:pt idx="7">
                        <c:v>4.2</c:v>
                      </c:pt>
                      <c:pt idx="8">
                        <c:v>3</c:v>
                      </c:pt>
                      <c:pt idx="9">
                        <c:v>4.2</c:v>
                      </c:pt>
                      <c:pt idx="10">
                        <c:v>3.6</c:v>
                      </c:pt>
                      <c:pt idx="11">
                        <c:v>4.2</c:v>
                      </c:pt>
                      <c:pt idx="12">
                        <c:v>4.2</c:v>
                      </c:pt>
                      <c:pt idx="13">
                        <c:v>4.2</c:v>
                      </c:pt>
                      <c:pt idx="14">
                        <c:v>3.6</c:v>
                      </c:pt>
                      <c:pt idx="15">
                        <c:v>3</c:v>
                      </c:pt>
                      <c:pt idx="16">
                        <c:v>4.2</c:v>
                      </c:pt>
                      <c:pt idx="17">
                        <c:v>4.8</c:v>
                      </c:pt>
                      <c:pt idx="18">
                        <c:v>4.2</c:v>
                      </c:pt>
                      <c:pt idx="19">
                        <c:v>3</c:v>
                      </c:pt>
                      <c:pt idx="20">
                        <c:v>4.2</c:v>
                      </c:pt>
                      <c:pt idx="21">
                        <c:v>3</c:v>
                      </c:pt>
                      <c:pt idx="22">
                        <c:v>4.2</c:v>
                      </c:pt>
                      <c:pt idx="23">
                        <c:v>4.2</c:v>
                      </c:pt>
                      <c:pt idx="24">
                        <c:v>3.6</c:v>
                      </c:pt>
                      <c:pt idx="25">
                        <c:v>4.2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AB5-4E95-BA66-8D67F4094EA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Average_75gen!$A$80</c15:sqref>
                        </c15:formulaRef>
                      </c:ext>
                    </c:extLst>
                    <c:strCache>
                      <c:ptCount val="1"/>
                      <c:pt idx="0">
                        <c:v>75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Average_75gen!$D$2:$D$77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3.6</c:v>
                      </c:pt>
                      <c:pt idx="1">
                        <c:v>4.2</c:v>
                      </c:pt>
                      <c:pt idx="2">
                        <c:v>4.2</c:v>
                      </c:pt>
                      <c:pt idx="3">
                        <c:v>3.6</c:v>
                      </c:pt>
                      <c:pt idx="4">
                        <c:v>3.6</c:v>
                      </c:pt>
                      <c:pt idx="5">
                        <c:v>6</c:v>
                      </c:pt>
                      <c:pt idx="6">
                        <c:v>4.2</c:v>
                      </c:pt>
                      <c:pt idx="7">
                        <c:v>4.8</c:v>
                      </c:pt>
                      <c:pt idx="8">
                        <c:v>6</c:v>
                      </c:pt>
                      <c:pt idx="9">
                        <c:v>4.2</c:v>
                      </c:pt>
                      <c:pt idx="10">
                        <c:v>4.2</c:v>
                      </c:pt>
                      <c:pt idx="11">
                        <c:v>3</c:v>
                      </c:pt>
                      <c:pt idx="12">
                        <c:v>5.4</c:v>
                      </c:pt>
                      <c:pt idx="13">
                        <c:v>4.2</c:v>
                      </c:pt>
                      <c:pt idx="14">
                        <c:v>4.8</c:v>
                      </c:pt>
                      <c:pt idx="15">
                        <c:v>4.8</c:v>
                      </c:pt>
                      <c:pt idx="16">
                        <c:v>3</c:v>
                      </c:pt>
                      <c:pt idx="17">
                        <c:v>3.6</c:v>
                      </c:pt>
                      <c:pt idx="18">
                        <c:v>4.2</c:v>
                      </c:pt>
                      <c:pt idx="19">
                        <c:v>3</c:v>
                      </c:pt>
                      <c:pt idx="20">
                        <c:v>3.6</c:v>
                      </c:pt>
                      <c:pt idx="21">
                        <c:v>1.8</c:v>
                      </c:pt>
                      <c:pt idx="22">
                        <c:v>3</c:v>
                      </c:pt>
                      <c:pt idx="23">
                        <c:v>4.2</c:v>
                      </c:pt>
                      <c:pt idx="24">
                        <c:v>2.4</c:v>
                      </c:pt>
                      <c:pt idx="25">
                        <c:v>3</c:v>
                      </c:pt>
                      <c:pt idx="26">
                        <c:v>3.6</c:v>
                      </c:pt>
                      <c:pt idx="27">
                        <c:v>4.2</c:v>
                      </c:pt>
                      <c:pt idx="28">
                        <c:v>4.8</c:v>
                      </c:pt>
                      <c:pt idx="29">
                        <c:v>3.6</c:v>
                      </c:pt>
                      <c:pt idx="30">
                        <c:v>3.6</c:v>
                      </c:pt>
                      <c:pt idx="31">
                        <c:v>3.6</c:v>
                      </c:pt>
                      <c:pt idx="32">
                        <c:v>4.2</c:v>
                      </c:pt>
                      <c:pt idx="33">
                        <c:v>3.6</c:v>
                      </c:pt>
                      <c:pt idx="34">
                        <c:v>3.6</c:v>
                      </c:pt>
                      <c:pt idx="35">
                        <c:v>3.6</c:v>
                      </c:pt>
                      <c:pt idx="36">
                        <c:v>3</c:v>
                      </c:pt>
                      <c:pt idx="37">
                        <c:v>3.6</c:v>
                      </c:pt>
                      <c:pt idx="38">
                        <c:v>2.4</c:v>
                      </c:pt>
                      <c:pt idx="39">
                        <c:v>3.6</c:v>
                      </c:pt>
                      <c:pt idx="40">
                        <c:v>3.6</c:v>
                      </c:pt>
                      <c:pt idx="41">
                        <c:v>3</c:v>
                      </c:pt>
                      <c:pt idx="42">
                        <c:v>3</c:v>
                      </c:pt>
                      <c:pt idx="43">
                        <c:v>3</c:v>
                      </c:pt>
                      <c:pt idx="44">
                        <c:v>3</c:v>
                      </c:pt>
                      <c:pt idx="45">
                        <c:v>3</c:v>
                      </c:pt>
                      <c:pt idx="46">
                        <c:v>3.6</c:v>
                      </c:pt>
                      <c:pt idx="47">
                        <c:v>4.2</c:v>
                      </c:pt>
                      <c:pt idx="48">
                        <c:v>3</c:v>
                      </c:pt>
                      <c:pt idx="49">
                        <c:v>3</c:v>
                      </c:pt>
                      <c:pt idx="50">
                        <c:v>3</c:v>
                      </c:pt>
                      <c:pt idx="51">
                        <c:v>3</c:v>
                      </c:pt>
                      <c:pt idx="52">
                        <c:v>3</c:v>
                      </c:pt>
                      <c:pt idx="53">
                        <c:v>3</c:v>
                      </c:pt>
                      <c:pt idx="54">
                        <c:v>3</c:v>
                      </c:pt>
                      <c:pt idx="55">
                        <c:v>3.6</c:v>
                      </c:pt>
                      <c:pt idx="56">
                        <c:v>4.2</c:v>
                      </c:pt>
                      <c:pt idx="57">
                        <c:v>3.6</c:v>
                      </c:pt>
                      <c:pt idx="58">
                        <c:v>3.6</c:v>
                      </c:pt>
                      <c:pt idx="59">
                        <c:v>3.6</c:v>
                      </c:pt>
                      <c:pt idx="60">
                        <c:v>3</c:v>
                      </c:pt>
                      <c:pt idx="61">
                        <c:v>3</c:v>
                      </c:pt>
                      <c:pt idx="62">
                        <c:v>3.6</c:v>
                      </c:pt>
                      <c:pt idx="63">
                        <c:v>3</c:v>
                      </c:pt>
                      <c:pt idx="64">
                        <c:v>3</c:v>
                      </c:pt>
                      <c:pt idx="65">
                        <c:v>3</c:v>
                      </c:pt>
                      <c:pt idx="66">
                        <c:v>3.6</c:v>
                      </c:pt>
                      <c:pt idx="67">
                        <c:v>3</c:v>
                      </c:pt>
                      <c:pt idx="68">
                        <c:v>3.6</c:v>
                      </c:pt>
                      <c:pt idx="69">
                        <c:v>3.6</c:v>
                      </c:pt>
                      <c:pt idx="70">
                        <c:v>3.6</c:v>
                      </c:pt>
                      <c:pt idx="71">
                        <c:v>3</c:v>
                      </c:pt>
                      <c:pt idx="72">
                        <c:v>2.4</c:v>
                      </c:pt>
                      <c:pt idx="73">
                        <c:v>3</c:v>
                      </c:pt>
                      <c:pt idx="74">
                        <c:v>3</c:v>
                      </c:pt>
                      <c:pt idx="75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AB5-4E95-BA66-8D67F4094EA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Average_2sp!$A$56</c15:sqref>
                        </c15:formulaRef>
                      </c:ext>
                    </c:extLst>
                    <c:strCache>
                      <c:ptCount val="1"/>
                      <c:pt idx="0">
                        <c:v>2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Average_2sp!$D$2:$D$52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3</c:v>
                      </c:pt>
                      <c:pt idx="1">
                        <c:v>4.2</c:v>
                      </c:pt>
                      <c:pt idx="2">
                        <c:v>4.2</c:v>
                      </c:pt>
                      <c:pt idx="3">
                        <c:v>3.6</c:v>
                      </c:pt>
                      <c:pt idx="4">
                        <c:v>4.8</c:v>
                      </c:pt>
                      <c:pt idx="5">
                        <c:v>3.6</c:v>
                      </c:pt>
                      <c:pt idx="6">
                        <c:v>5.4</c:v>
                      </c:pt>
                      <c:pt idx="7">
                        <c:v>3.6</c:v>
                      </c:pt>
                      <c:pt idx="8">
                        <c:v>4.2</c:v>
                      </c:pt>
                      <c:pt idx="9">
                        <c:v>4.2</c:v>
                      </c:pt>
                      <c:pt idx="10">
                        <c:v>3.6</c:v>
                      </c:pt>
                      <c:pt idx="11">
                        <c:v>3.6</c:v>
                      </c:pt>
                      <c:pt idx="12">
                        <c:v>3.6</c:v>
                      </c:pt>
                      <c:pt idx="13">
                        <c:v>3</c:v>
                      </c:pt>
                      <c:pt idx="14">
                        <c:v>4.2</c:v>
                      </c:pt>
                      <c:pt idx="15">
                        <c:v>3.6</c:v>
                      </c:pt>
                      <c:pt idx="16">
                        <c:v>3.6</c:v>
                      </c:pt>
                      <c:pt idx="17">
                        <c:v>4.2</c:v>
                      </c:pt>
                      <c:pt idx="18">
                        <c:v>3.6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4.2</c:v>
                      </c:pt>
                      <c:pt idx="22">
                        <c:v>3.6</c:v>
                      </c:pt>
                      <c:pt idx="23">
                        <c:v>4.2</c:v>
                      </c:pt>
                      <c:pt idx="24">
                        <c:v>3.6</c:v>
                      </c:pt>
                      <c:pt idx="25">
                        <c:v>3.6</c:v>
                      </c:pt>
                      <c:pt idx="26">
                        <c:v>4.2</c:v>
                      </c:pt>
                      <c:pt idx="27">
                        <c:v>4.2</c:v>
                      </c:pt>
                      <c:pt idx="28">
                        <c:v>4.2</c:v>
                      </c:pt>
                      <c:pt idx="29">
                        <c:v>4.2</c:v>
                      </c:pt>
                      <c:pt idx="30">
                        <c:v>3</c:v>
                      </c:pt>
                      <c:pt idx="31">
                        <c:v>3.6</c:v>
                      </c:pt>
                      <c:pt idx="32">
                        <c:v>3</c:v>
                      </c:pt>
                      <c:pt idx="33">
                        <c:v>4.2</c:v>
                      </c:pt>
                      <c:pt idx="34">
                        <c:v>4.8</c:v>
                      </c:pt>
                      <c:pt idx="35">
                        <c:v>4.8</c:v>
                      </c:pt>
                      <c:pt idx="36">
                        <c:v>4.2</c:v>
                      </c:pt>
                      <c:pt idx="37">
                        <c:v>4.8</c:v>
                      </c:pt>
                      <c:pt idx="38">
                        <c:v>3.6</c:v>
                      </c:pt>
                      <c:pt idx="39">
                        <c:v>4.2</c:v>
                      </c:pt>
                      <c:pt idx="40">
                        <c:v>3.6</c:v>
                      </c:pt>
                      <c:pt idx="41">
                        <c:v>3</c:v>
                      </c:pt>
                      <c:pt idx="42">
                        <c:v>3.6</c:v>
                      </c:pt>
                      <c:pt idx="43">
                        <c:v>3</c:v>
                      </c:pt>
                      <c:pt idx="44">
                        <c:v>3</c:v>
                      </c:pt>
                      <c:pt idx="45">
                        <c:v>2.4</c:v>
                      </c:pt>
                      <c:pt idx="46">
                        <c:v>3</c:v>
                      </c:pt>
                      <c:pt idx="47">
                        <c:v>2.4</c:v>
                      </c:pt>
                      <c:pt idx="48">
                        <c:v>3</c:v>
                      </c:pt>
                      <c:pt idx="49">
                        <c:v>3</c:v>
                      </c:pt>
                      <c:pt idx="50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AB5-4E95-BA66-8D67F4094EA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Average_8sp!$A$56</c15:sqref>
                        </c15:formulaRef>
                      </c:ext>
                    </c:extLst>
                    <c:strCache>
                      <c:ptCount val="1"/>
                      <c:pt idx="0">
                        <c:v>8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Average_8sp!$D$2:$D$52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6</c:v>
                      </c:pt>
                      <c:pt idx="1">
                        <c:v>3.6</c:v>
                      </c:pt>
                      <c:pt idx="2">
                        <c:v>2.4</c:v>
                      </c:pt>
                      <c:pt idx="3">
                        <c:v>2.4</c:v>
                      </c:pt>
                      <c:pt idx="4">
                        <c:v>3.6</c:v>
                      </c:pt>
                      <c:pt idx="5">
                        <c:v>3</c:v>
                      </c:pt>
                      <c:pt idx="6">
                        <c:v>4.2</c:v>
                      </c:pt>
                      <c:pt idx="7">
                        <c:v>2.4</c:v>
                      </c:pt>
                      <c:pt idx="8">
                        <c:v>4.2</c:v>
                      </c:pt>
                      <c:pt idx="9">
                        <c:v>3.6</c:v>
                      </c:pt>
                      <c:pt idx="10">
                        <c:v>3.6</c:v>
                      </c:pt>
                      <c:pt idx="11">
                        <c:v>4.2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4.2</c:v>
                      </c:pt>
                      <c:pt idx="15">
                        <c:v>4.8</c:v>
                      </c:pt>
                      <c:pt idx="16">
                        <c:v>3</c:v>
                      </c:pt>
                      <c:pt idx="17">
                        <c:v>3.6</c:v>
                      </c:pt>
                      <c:pt idx="18">
                        <c:v>4.8</c:v>
                      </c:pt>
                      <c:pt idx="19">
                        <c:v>2.4</c:v>
                      </c:pt>
                      <c:pt idx="20">
                        <c:v>4.2</c:v>
                      </c:pt>
                      <c:pt idx="21">
                        <c:v>3.6</c:v>
                      </c:pt>
                      <c:pt idx="22">
                        <c:v>2.4</c:v>
                      </c:pt>
                      <c:pt idx="23">
                        <c:v>4.2</c:v>
                      </c:pt>
                      <c:pt idx="24">
                        <c:v>3</c:v>
                      </c:pt>
                      <c:pt idx="25">
                        <c:v>3.6</c:v>
                      </c:pt>
                      <c:pt idx="26">
                        <c:v>3</c:v>
                      </c:pt>
                      <c:pt idx="27">
                        <c:v>3.6</c:v>
                      </c:pt>
                      <c:pt idx="28">
                        <c:v>2.4</c:v>
                      </c:pt>
                      <c:pt idx="29">
                        <c:v>2.4</c:v>
                      </c:pt>
                      <c:pt idx="30">
                        <c:v>3.6</c:v>
                      </c:pt>
                      <c:pt idx="31">
                        <c:v>2.4</c:v>
                      </c:pt>
                      <c:pt idx="32">
                        <c:v>3.6</c:v>
                      </c:pt>
                      <c:pt idx="33">
                        <c:v>2.4</c:v>
                      </c:pt>
                      <c:pt idx="34">
                        <c:v>3</c:v>
                      </c:pt>
                      <c:pt idx="35">
                        <c:v>3.6</c:v>
                      </c:pt>
                      <c:pt idx="36">
                        <c:v>1.8</c:v>
                      </c:pt>
                      <c:pt idx="37">
                        <c:v>3</c:v>
                      </c:pt>
                      <c:pt idx="38">
                        <c:v>1.8</c:v>
                      </c:pt>
                      <c:pt idx="39">
                        <c:v>1.8</c:v>
                      </c:pt>
                      <c:pt idx="40">
                        <c:v>3</c:v>
                      </c:pt>
                      <c:pt idx="41">
                        <c:v>2.4</c:v>
                      </c:pt>
                      <c:pt idx="42">
                        <c:v>1.2</c:v>
                      </c:pt>
                      <c:pt idx="43">
                        <c:v>1.8</c:v>
                      </c:pt>
                      <c:pt idx="44">
                        <c:v>1.8</c:v>
                      </c:pt>
                      <c:pt idx="45">
                        <c:v>2.4</c:v>
                      </c:pt>
                      <c:pt idx="46">
                        <c:v>2.4</c:v>
                      </c:pt>
                      <c:pt idx="47">
                        <c:v>1.8</c:v>
                      </c:pt>
                      <c:pt idx="48">
                        <c:v>1.2</c:v>
                      </c:pt>
                      <c:pt idx="49">
                        <c:v>1.8</c:v>
                      </c:pt>
                      <c:pt idx="50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8AB5-4E95-BA66-8D67F4094EA0}"/>
                  </c:ext>
                </c:extLst>
              </c15:ser>
            </c15:filteredLineSeries>
          </c:ext>
        </c:extLst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points from kills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</a:t>
            </a:r>
            <a:r>
              <a:rPr lang="en-NL"/>
              <a:t>Average steps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Average_default!$B$54</c:f>
              <c:strCache>
                <c:ptCount val="1"/>
                <c:pt idx="0">
                  <c:v>Default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Average_default!$E$2:$E$52</c:f>
              <c:numCache>
                <c:formatCode>General</c:formatCode>
                <c:ptCount val="51"/>
                <c:pt idx="0">
                  <c:v>20.6</c:v>
                </c:pt>
                <c:pt idx="1">
                  <c:v>20.399999999999999</c:v>
                </c:pt>
                <c:pt idx="2">
                  <c:v>21.8</c:v>
                </c:pt>
                <c:pt idx="3">
                  <c:v>21.8</c:v>
                </c:pt>
                <c:pt idx="4">
                  <c:v>21.6</c:v>
                </c:pt>
                <c:pt idx="5">
                  <c:v>22.8</c:v>
                </c:pt>
                <c:pt idx="6">
                  <c:v>23.2</c:v>
                </c:pt>
                <c:pt idx="7">
                  <c:v>23.4</c:v>
                </c:pt>
                <c:pt idx="8">
                  <c:v>22</c:v>
                </c:pt>
                <c:pt idx="9">
                  <c:v>24.4</c:v>
                </c:pt>
                <c:pt idx="10">
                  <c:v>23.8</c:v>
                </c:pt>
                <c:pt idx="11">
                  <c:v>24</c:v>
                </c:pt>
                <c:pt idx="12">
                  <c:v>24.4</c:v>
                </c:pt>
                <c:pt idx="13">
                  <c:v>24.2</c:v>
                </c:pt>
                <c:pt idx="14">
                  <c:v>24.8</c:v>
                </c:pt>
                <c:pt idx="15">
                  <c:v>25.8</c:v>
                </c:pt>
                <c:pt idx="16">
                  <c:v>23.8</c:v>
                </c:pt>
                <c:pt idx="17">
                  <c:v>24</c:v>
                </c:pt>
                <c:pt idx="18">
                  <c:v>25</c:v>
                </c:pt>
                <c:pt idx="19">
                  <c:v>25</c:v>
                </c:pt>
                <c:pt idx="20">
                  <c:v>28.2</c:v>
                </c:pt>
                <c:pt idx="21">
                  <c:v>28.4</c:v>
                </c:pt>
                <c:pt idx="22">
                  <c:v>29.4</c:v>
                </c:pt>
                <c:pt idx="23">
                  <c:v>29</c:v>
                </c:pt>
                <c:pt idx="24">
                  <c:v>29.8</c:v>
                </c:pt>
                <c:pt idx="25">
                  <c:v>30.4</c:v>
                </c:pt>
                <c:pt idx="26">
                  <c:v>29.2</c:v>
                </c:pt>
                <c:pt idx="27">
                  <c:v>29.8</c:v>
                </c:pt>
                <c:pt idx="28">
                  <c:v>30.2</c:v>
                </c:pt>
                <c:pt idx="29">
                  <c:v>28</c:v>
                </c:pt>
                <c:pt idx="30">
                  <c:v>28.8</c:v>
                </c:pt>
                <c:pt idx="31">
                  <c:v>29.4</c:v>
                </c:pt>
                <c:pt idx="32">
                  <c:v>28.8</c:v>
                </c:pt>
                <c:pt idx="33">
                  <c:v>28.2</c:v>
                </c:pt>
                <c:pt idx="34">
                  <c:v>28.2</c:v>
                </c:pt>
                <c:pt idx="35">
                  <c:v>29</c:v>
                </c:pt>
                <c:pt idx="36">
                  <c:v>29.4</c:v>
                </c:pt>
                <c:pt idx="37">
                  <c:v>29.8</c:v>
                </c:pt>
                <c:pt idx="38">
                  <c:v>30.8</c:v>
                </c:pt>
                <c:pt idx="39">
                  <c:v>29.2</c:v>
                </c:pt>
                <c:pt idx="40">
                  <c:v>28.2</c:v>
                </c:pt>
                <c:pt idx="41">
                  <c:v>28.6</c:v>
                </c:pt>
                <c:pt idx="42">
                  <c:v>29.8</c:v>
                </c:pt>
                <c:pt idx="43">
                  <c:v>26.6</c:v>
                </c:pt>
                <c:pt idx="44">
                  <c:v>29.4</c:v>
                </c:pt>
                <c:pt idx="45">
                  <c:v>27</c:v>
                </c:pt>
                <c:pt idx="46">
                  <c:v>30.6</c:v>
                </c:pt>
                <c:pt idx="47">
                  <c:v>30</c:v>
                </c:pt>
                <c:pt idx="48">
                  <c:v>30.6</c:v>
                </c:pt>
                <c:pt idx="49">
                  <c:v>31</c:v>
                </c:pt>
                <c:pt idx="50">
                  <c:v>31.8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8-4E66-A88C-2CB8206C65C9}"/>
            </c:ext>
          </c:extLst>
        </c:ser>
        <c:ser>
          <c:idx val="3"/>
          <c:order val="3"/>
          <c:tx>
            <c:strRef>
              <c:f>Average_2mut!$C$55</c:f>
              <c:strCache>
                <c:ptCount val="1"/>
                <c:pt idx="0">
                  <c:v>2 mut factor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Average_2mut!$E$2:$E$52</c:f>
              <c:numCache>
                <c:formatCode>General</c:formatCode>
                <c:ptCount val="51"/>
                <c:pt idx="0">
                  <c:v>22</c:v>
                </c:pt>
                <c:pt idx="1">
                  <c:v>22.2</c:v>
                </c:pt>
                <c:pt idx="2">
                  <c:v>22.2</c:v>
                </c:pt>
                <c:pt idx="3">
                  <c:v>22.6</c:v>
                </c:pt>
                <c:pt idx="4">
                  <c:v>22.6</c:v>
                </c:pt>
                <c:pt idx="5">
                  <c:v>22.4</c:v>
                </c:pt>
                <c:pt idx="6">
                  <c:v>22.2</c:v>
                </c:pt>
                <c:pt idx="7">
                  <c:v>22.2</c:v>
                </c:pt>
                <c:pt idx="8">
                  <c:v>22.2</c:v>
                </c:pt>
                <c:pt idx="9">
                  <c:v>22.2</c:v>
                </c:pt>
                <c:pt idx="10">
                  <c:v>22.2</c:v>
                </c:pt>
                <c:pt idx="11">
                  <c:v>22.2</c:v>
                </c:pt>
                <c:pt idx="12">
                  <c:v>22</c:v>
                </c:pt>
                <c:pt idx="13">
                  <c:v>22.8</c:v>
                </c:pt>
                <c:pt idx="14">
                  <c:v>22.8</c:v>
                </c:pt>
                <c:pt idx="15">
                  <c:v>22.8</c:v>
                </c:pt>
                <c:pt idx="16">
                  <c:v>23.2</c:v>
                </c:pt>
                <c:pt idx="17">
                  <c:v>22.8</c:v>
                </c:pt>
                <c:pt idx="18">
                  <c:v>23</c:v>
                </c:pt>
                <c:pt idx="19">
                  <c:v>23</c:v>
                </c:pt>
                <c:pt idx="20">
                  <c:v>22.8</c:v>
                </c:pt>
                <c:pt idx="21">
                  <c:v>23</c:v>
                </c:pt>
                <c:pt idx="22">
                  <c:v>23.6</c:v>
                </c:pt>
                <c:pt idx="23">
                  <c:v>23.4</c:v>
                </c:pt>
                <c:pt idx="24">
                  <c:v>23.4</c:v>
                </c:pt>
                <c:pt idx="25">
                  <c:v>23</c:v>
                </c:pt>
                <c:pt idx="26">
                  <c:v>23</c:v>
                </c:pt>
                <c:pt idx="27">
                  <c:v>23.8</c:v>
                </c:pt>
                <c:pt idx="28">
                  <c:v>23.8</c:v>
                </c:pt>
                <c:pt idx="29">
                  <c:v>24.2</c:v>
                </c:pt>
                <c:pt idx="30">
                  <c:v>24.4</c:v>
                </c:pt>
                <c:pt idx="31">
                  <c:v>25</c:v>
                </c:pt>
                <c:pt idx="32">
                  <c:v>24.2</c:v>
                </c:pt>
                <c:pt idx="33">
                  <c:v>23.8</c:v>
                </c:pt>
                <c:pt idx="34">
                  <c:v>23.8</c:v>
                </c:pt>
                <c:pt idx="35">
                  <c:v>24.4</c:v>
                </c:pt>
                <c:pt idx="36">
                  <c:v>23.6</c:v>
                </c:pt>
                <c:pt idx="37">
                  <c:v>23.8</c:v>
                </c:pt>
                <c:pt idx="38">
                  <c:v>24.4</c:v>
                </c:pt>
                <c:pt idx="39">
                  <c:v>25.6</c:v>
                </c:pt>
                <c:pt idx="40">
                  <c:v>24.8</c:v>
                </c:pt>
                <c:pt idx="41">
                  <c:v>25.8</c:v>
                </c:pt>
                <c:pt idx="42">
                  <c:v>25.4</c:v>
                </c:pt>
                <c:pt idx="43">
                  <c:v>26</c:v>
                </c:pt>
                <c:pt idx="44">
                  <c:v>26</c:v>
                </c:pt>
                <c:pt idx="45">
                  <c:v>26.8</c:v>
                </c:pt>
                <c:pt idx="46">
                  <c:v>26.4</c:v>
                </c:pt>
                <c:pt idx="47">
                  <c:v>26.4</c:v>
                </c:pt>
                <c:pt idx="48">
                  <c:v>25.8</c:v>
                </c:pt>
                <c:pt idx="49">
                  <c:v>25.8</c:v>
                </c:pt>
                <c:pt idx="50">
                  <c:v>25.6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68-4E66-A88C-2CB8206C65C9}"/>
            </c:ext>
          </c:extLst>
        </c:ser>
        <c:ser>
          <c:idx val="4"/>
          <c:order val="4"/>
          <c:tx>
            <c:strRef>
              <c:f>Average_5mut!$B$55</c:f>
              <c:strCache>
                <c:ptCount val="1"/>
                <c:pt idx="0">
                  <c:v>5 mut factor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Average_5mut!$E$2:$E$52</c:f>
              <c:numCache>
                <c:formatCode>General</c:formatCode>
                <c:ptCount val="51"/>
                <c:pt idx="0">
                  <c:v>19.2</c:v>
                </c:pt>
                <c:pt idx="1">
                  <c:v>20.8</c:v>
                </c:pt>
                <c:pt idx="2">
                  <c:v>20.8</c:v>
                </c:pt>
                <c:pt idx="3">
                  <c:v>21.8</c:v>
                </c:pt>
                <c:pt idx="4">
                  <c:v>22.4</c:v>
                </c:pt>
                <c:pt idx="5">
                  <c:v>22.8</c:v>
                </c:pt>
                <c:pt idx="6">
                  <c:v>23.8</c:v>
                </c:pt>
                <c:pt idx="7">
                  <c:v>23</c:v>
                </c:pt>
                <c:pt idx="8">
                  <c:v>24.6</c:v>
                </c:pt>
                <c:pt idx="9">
                  <c:v>24</c:v>
                </c:pt>
                <c:pt idx="10">
                  <c:v>24</c:v>
                </c:pt>
                <c:pt idx="11">
                  <c:v>23.2</c:v>
                </c:pt>
                <c:pt idx="12">
                  <c:v>24.6</c:v>
                </c:pt>
                <c:pt idx="13">
                  <c:v>25.8</c:v>
                </c:pt>
                <c:pt idx="14">
                  <c:v>22.8</c:v>
                </c:pt>
                <c:pt idx="15">
                  <c:v>23.6</c:v>
                </c:pt>
                <c:pt idx="16">
                  <c:v>23.4</c:v>
                </c:pt>
                <c:pt idx="17">
                  <c:v>23</c:v>
                </c:pt>
                <c:pt idx="18">
                  <c:v>24.8</c:v>
                </c:pt>
                <c:pt idx="19">
                  <c:v>22</c:v>
                </c:pt>
                <c:pt idx="20">
                  <c:v>22.8</c:v>
                </c:pt>
                <c:pt idx="21">
                  <c:v>23.2</c:v>
                </c:pt>
                <c:pt idx="22">
                  <c:v>25.2</c:v>
                </c:pt>
                <c:pt idx="23">
                  <c:v>24</c:v>
                </c:pt>
                <c:pt idx="24">
                  <c:v>25.4</c:v>
                </c:pt>
                <c:pt idx="25">
                  <c:v>27.6</c:v>
                </c:pt>
                <c:pt idx="26">
                  <c:v>25.2</c:v>
                </c:pt>
                <c:pt idx="27">
                  <c:v>25.4</c:v>
                </c:pt>
                <c:pt idx="28">
                  <c:v>24.2</c:v>
                </c:pt>
                <c:pt idx="29">
                  <c:v>24.8</c:v>
                </c:pt>
                <c:pt idx="30">
                  <c:v>25.2</c:v>
                </c:pt>
                <c:pt idx="31">
                  <c:v>25.6</c:v>
                </c:pt>
                <c:pt idx="32">
                  <c:v>25.6</c:v>
                </c:pt>
                <c:pt idx="33">
                  <c:v>26.6</c:v>
                </c:pt>
                <c:pt idx="34">
                  <c:v>26.6</c:v>
                </c:pt>
                <c:pt idx="35">
                  <c:v>25.8</c:v>
                </c:pt>
                <c:pt idx="36">
                  <c:v>26.2</c:v>
                </c:pt>
                <c:pt idx="37">
                  <c:v>27.8</c:v>
                </c:pt>
                <c:pt idx="38">
                  <c:v>29</c:v>
                </c:pt>
                <c:pt idx="39">
                  <c:v>27.4</c:v>
                </c:pt>
                <c:pt idx="40">
                  <c:v>28</c:v>
                </c:pt>
                <c:pt idx="41">
                  <c:v>27.6</c:v>
                </c:pt>
                <c:pt idx="42">
                  <c:v>26.8</c:v>
                </c:pt>
                <c:pt idx="43">
                  <c:v>27.4</c:v>
                </c:pt>
                <c:pt idx="44">
                  <c:v>25</c:v>
                </c:pt>
                <c:pt idx="45">
                  <c:v>25.6</c:v>
                </c:pt>
                <c:pt idx="46">
                  <c:v>24.2</c:v>
                </c:pt>
                <c:pt idx="47">
                  <c:v>24.4</c:v>
                </c:pt>
                <c:pt idx="48">
                  <c:v>25.4</c:v>
                </c:pt>
                <c:pt idx="49">
                  <c:v>25.2</c:v>
                </c:pt>
                <c:pt idx="50">
                  <c:v>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368-4E66-A88C-2CB8206C65C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Average_25gen!$A$30</c15:sqref>
                        </c15:formulaRef>
                      </c:ext>
                    </c:extLst>
                    <c:strCache>
                      <c:ptCount val="1"/>
                      <c:pt idx="0">
                        <c:v>25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Average_25gen!$E$2:$E$27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19</c:v>
                      </c:pt>
                      <c:pt idx="1">
                        <c:v>21.8</c:v>
                      </c:pt>
                      <c:pt idx="2">
                        <c:v>22</c:v>
                      </c:pt>
                      <c:pt idx="3">
                        <c:v>22.6</c:v>
                      </c:pt>
                      <c:pt idx="4">
                        <c:v>22</c:v>
                      </c:pt>
                      <c:pt idx="5">
                        <c:v>21.8</c:v>
                      </c:pt>
                      <c:pt idx="6">
                        <c:v>23</c:v>
                      </c:pt>
                      <c:pt idx="7">
                        <c:v>22.4</c:v>
                      </c:pt>
                      <c:pt idx="8">
                        <c:v>22.8</c:v>
                      </c:pt>
                      <c:pt idx="9">
                        <c:v>23.6</c:v>
                      </c:pt>
                      <c:pt idx="10">
                        <c:v>23.2</c:v>
                      </c:pt>
                      <c:pt idx="11">
                        <c:v>23.8</c:v>
                      </c:pt>
                      <c:pt idx="12">
                        <c:v>24</c:v>
                      </c:pt>
                      <c:pt idx="13">
                        <c:v>24.6</c:v>
                      </c:pt>
                      <c:pt idx="14">
                        <c:v>24.8</c:v>
                      </c:pt>
                      <c:pt idx="15">
                        <c:v>25</c:v>
                      </c:pt>
                      <c:pt idx="16">
                        <c:v>25.2</c:v>
                      </c:pt>
                      <c:pt idx="17">
                        <c:v>24.8</c:v>
                      </c:pt>
                      <c:pt idx="18">
                        <c:v>24.8</c:v>
                      </c:pt>
                      <c:pt idx="19">
                        <c:v>25.6</c:v>
                      </c:pt>
                      <c:pt idx="20">
                        <c:v>26.2</c:v>
                      </c:pt>
                      <c:pt idx="21">
                        <c:v>25.6</c:v>
                      </c:pt>
                      <c:pt idx="22">
                        <c:v>26.2</c:v>
                      </c:pt>
                      <c:pt idx="23">
                        <c:v>25.8</c:v>
                      </c:pt>
                      <c:pt idx="24">
                        <c:v>27</c:v>
                      </c:pt>
                      <c:pt idx="25">
                        <c:v>27.4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368-4E66-A88C-2CB8206C65C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Average_75gen!$A$80</c15:sqref>
                        </c15:formulaRef>
                      </c:ext>
                    </c:extLst>
                    <c:strCache>
                      <c:ptCount val="1"/>
                      <c:pt idx="0">
                        <c:v>75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Average_75gen!$E$2:$E$77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20.2</c:v>
                      </c:pt>
                      <c:pt idx="1">
                        <c:v>20.8</c:v>
                      </c:pt>
                      <c:pt idx="2">
                        <c:v>20</c:v>
                      </c:pt>
                      <c:pt idx="3">
                        <c:v>20.399999999999999</c:v>
                      </c:pt>
                      <c:pt idx="4">
                        <c:v>20.8</c:v>
                      </c:pt>
                      <c:pt idx="5">
                        <c:v>21</c:v>
                      </c:pt>
                      <c:pt idx="6">
                        <c:v>21</c:v>
                      </c:pt>
                      <c:pt idx="7">
                        <c:v>21.2</c:v>
                      </c:pt>
                      <c:pt idx="8">
                        <c:v>20.399999999999999</c:v>
                      </c:pt>
                      <c:pt idx="9">
                        <c:v>20.6</c:v>
                      </c:pt>
                      <c:pt idx="10">
                        <c:v>21.4</c:v>
                      </c:pt>
                      <c:pt idx="11">
                        <c:v>20.8</c:v>
                      </c:pt>
                      <c:pt idx="12">
                        <c:v>21</c:v>
                      </c:pt>
                      <c:pt idx="13">
                        <c:v>21.2</c:v>
                      </c:pt>
                      <c:pt idx="14">
                        <c:v>21.2</c:v>
                      </c:pt>
                      <c:pt idx="15">
                        <c:v>20.6</c:v>
                      </c:pt>
                      <c:pt idx="16">
                        <c:v>21.6</c:v>
                      </c:pt>
                      <c:pt idx="17">
                        <c:v>21.6</c:v>
                      </c:pt>
                      <c:pt idx="18">
                        <c:v>21.6</c:v>
                      </c:pt>
                      <c:pt idx="19">
                        <c:v>21.6</c:v>
                      </c:pt>
                      <c:pt idx="20">
                        <c:v>20.8</c:v>
                      </c:pt>
                      <c:pt idx="21">
                        <c:v>21.2</c:v>
                      </c:pt>
                      <c:pt idx="22">
                        <c:v>21.6</c:v>
                      </c:pt>
                      <c:pt idx="23">
                        <c:v>22.2</c:v>
                      </c:pt>
                      <c:pt idx="24">
                        <c:v>19.399999999999999</c:v>
                      </c:pt>
                      <c:pt idx="25">
                        <c:v>20.8</c:v>
                      </c:pt>
                      <c:pt idx="26">
                        <c:v>19.399999999999999</c:v>
                      </c:pt>
                      <c:pt idx="27">
                        <c:v>21</c:v>
                      </c:pt>
                      <c:pt idx="28">
                        <c:v>21.4</c:v>
                      </c:pt>
                      <c:pt idx="29">
                        <c:v>22.8</c:v>
                      </c:pt>
                      <c:pt idx="30">
                        <c:v>22.6</c:v>
                      </c:pt>
                      <c:pt idx="31">
                        <c:v>23</c:v>
                      </c:pt>
                      <c:pt idx="32">
                        <c:v>23.4</c:v>
                      </c:pt>
                      <c:pt idx="33">
                        <c:v>23.8</c:v>
                      </c:pt>
                      <c:pt idx="34">
                        <c:v>23</c:v>
                      </c:pt>
                      <c:pt idx="35">
                        <c:v>23.8</c:v>
                      </c:pt>
                      <c:pt idx="36">
                        <c:v>24.6</c:v>
                      </c:pt>
                      <c:pt idx="37">
                        <c:v>24.2</c:v>
                      </c:pt>
                      <c:pt idx="38">
                        <c:v>24.2</c:v>
                      </c:pt>
                      <c:pt idx="39">
                        <c:v>25.2</c:v>
                      </c:pt>
                      <c:pt idx="40">
                        <c:v>26</c:v>
                      </c:pt>
                      <c:pt idx="41">
                        <c:v>25.2</c:v>
                      </c:pt>
                      <c:pt idx="42">
                        <c:v>25.2</c:v>
                      </c:pt>
                      <c:pt idx="43">
                        <c:v>23.2</c:v>
                      </c:pt>
                      <c:pt idx="44">
                        <c:v>25.8</c:v>
                      </c:pt>
                      <c:pt idx="45">
                        <c:v>25.4</c:v>
                      </c:pt>
                      <c:pt idx="46">
                        <c:v>26.4</c:v>
                      </c:pt>
                      <c:pt idx="47">
                        <c:v>26.6</c:v>
                      </c:pt>
                      <c:pt idx="48">
                        <c:v>25.4</c:v>
                      </c:pt>
                      <c:pt idx="49">
                        <c:v>25.2</c:v>
                      </c:pt>
                      <c:pt idx="50">
                        <c:v>25.4</c:v>
                      </c:pt>
                      <c:pt idx="51">
                        <c:v>24.6</c:v>
                      </c:pt>
                      <c:pt idx="52">
                        <c:v>24.2</c:v>
                      </c:pt>
                      <c:pt idx="53">
                        <c:v>24.2</c:v>
                      </c:pt>
                      <c:pt idx="54">
                        <c:v>22.6</c:v>
                      </c:pt>
                      <c:pt idx="55">
                        <c:v>23</c:v>
                      </c:pt>
                      <c:pt idx="56">
                        <c:v>23.8</c:v>
                      </c:pt>
                      <c:pt idx="57">
                        <c:v>23.4</c:v>
                      </c:pt>
                      <c:pt idx="58">
                        <c:v>23</c:v>
                      </c:pt>
                      <c:pt idx="59">
                        <c:v>24</c:v>
                      </c:pt>
                      <c:pt idx="60">
                        <c:v>23.6</c:v>
                      </c:pt>
                      <c:pt idx="61">
                        <c:v>24</c:v>
                      </c:pt>
                      <c:pt idx="62">
                        <c:v>23.6</c:v>
                      </c:pt>
                      <c:pt idx="63">
                        <c:v>23.8</c:v>
                      </c:pt>
                      <c:pt idx="64">
                        <c:v>22.6</c:v>
                      </c:pt>
                      <c:pt idx="65">
                        <c:v>23</c:v>
                      </c:pt>
                      <c:pt idx="66">
                        <c:v>22.6</c:v>
                      </c:pt>
                      <c:pt idx="67">
                        <c:v>22.6</c:v>
                      </c:pt>
                      <c:pt idx="68">
                        <c:v>23</c:v>
                      </c:pt>
                      <c:pt idx="69">
                        <c:v>23.6</c:v>
                      </c:pt>
                      <c:pt idx="70">
                        <c:v>22.4</c:v>
                      </c:pt>
                      <c:pt idx="71">
                        <c:v>23.2</c:v>
                      </c:pt>
                      <c:pt idx="72">
                        <c:v>22.4</c:v>
                      </c:pt>
                      <c:pt idx="73">
                        <c:v>21.4</c:v>
                      </c:pt>
                      <c:pt idx="74">
                        <c:v>23.4</c:v>
                      </c:pt>
                      <c:pt idx="75">
                        <c:v>22.6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368-4E66-A88C-2CB8206C65C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Average_2sp!$A$56</c15:sqref>
                        </c15:formulaRef>
                      </c:ext>
                    </c:extLst>
                    <c:strCache>
                      <c:ptCount val="1"/>
                      <c:pt idx="0">
                        <c:v>2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Average_2sp!$E$2:$E$52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21</c:v>
                      </c:pt>
                      <c:pt idx="1">
                        <c:v>20.8</c:v>
                      </c:pt>
                      <c:pt idx="2">
                        <c:v>20.2</c:v>
                      </c:pt>
                      <c:pt idx="3">
                        <c:v>19.600000000000001</c:v>
                      </c:pt>
                      <c:pt idx="4">
                        <c:v>20.8</c:v>
                      </c:pt>
                      <c:pt idx="5">
                        <c:v>21.2</c:v>
                      </c:pt>
                      <c:pt idx="6">
                        <c:v>19.600000000000001</c:v>
                      </c:pt>
                      <c:pt idx="7">
                        <c:v>22.2</c:v>
                      </c:pt>
                      <c:pt idx="8">
                        <c:v>21.2</c:v>
                      </c:pt>
                      <c:pt idx="9">
                        <c:v>21.8</c:v>
                      </c:pt>
                      <c:pt idx="10">
                        <c:v>22.4</c:v>
                      </c:pt>
                      <c:pt idx="11">
                        <c:v>22</c:v>
                      </c:pt>
                      <c:pt idx="12">
                        <c:v>21.6</c:v>
                      </c:pt>
                      <c:pt idx="13">
                        <c:v>22.2</c:v>
                      </c:pt>
                      <c:pt idx="14">
                        <c:v>23.2</c:v>
                      </c:pt>
                      <c:pt idx="15">
                        <c:v>21.6</c:v>
                      </c:pt>
                      <c:pt idx="16">
                        <c:v>22.8</c:v>
                      </c:pt>
                      <c:pt idx="17">
                        <c:v>22.2</c:v>
                      </c:pt>
                      <c:pt idx="18">
                        <c:v>22.2</c:v>
                      </c:pt>
                      <c:pt idx="19">
                        <c:v>22.2</c:v>
                      </c:pt>
                      <c:pt idx="20">
                        <c:v>23.6</c:v>
                      </c:pt>
                      <c:pt idx="21">
                        <c:v>23.2</c:v>
                      </c:pt>
                      <c:pt idx="22">
                        <c:v>23</c:v>
                      </c:pt>
                      <c:pt idx="23">
                        <c:v>23.2</c:v>
                      </c:pt>
                      <c:pt idx="24">
                        <c:v>24</c:v>
                      </c:pt>
                      <c:pt idx="25">
                        <c:v>23.4</c:v>
                      </c:pt>
                      <c:pt idx="26">
                        <c:v>23.2</c:v>
                      </c:pt>
                      <c:pt idx="27">
                        <c:v>23.2</c:v>
                      </c:pt>
                      <c:pt idx="28">
                        <c:v>23.4</c:v>
                      </c:pt>
                      <c:pt idx="29">
                        <c:v>23.2</c:v>
                      </c:pt>
                      <c:pt idx="30">
                        <c:v>23</c:v>
                      </c:pt>
                      <c:pt idx="31">
                        <c:v>24</c:v>
                      </c:pt>
                      <c:pt idx="32">
                        <c:v>22.4</c:v>
                      </c:pt>
                      <c:pt idx="33">
                        <c:v>22.4</c:v>
                      </c:pt>
                      <c:pt idx="34">
                        <c:v>22.4</c:v>
                      </c:pt>
                      <c:pt idx="35">
                        <c:v>22.6</c:v>
                      </c:pt>
                      <c:pt idx="36">
                        <c:v>22</c:v>
                      </c:pt>
                      <c:pt idx="37">
                        <c:v>22.6</c:v>
                      </c:pt>
                      <c:pt idx="38">
                        <c:v>22.4</c:v>
                      </c:pt>
                      <c:pt idx="39">
                        <c:v>23.2</c:v>
                      </c:pt>
                      <c:pt idx="40">
                        <c:v>22.8</c:v>
                      </c:pt>
                      <c:pt idx="41">
                        <c:v>23</c:v>
                      </c:pt>
                      <c:pt idx="42">
                        <c:v>22.2</c:v>
                      </c:pt>
                      <c:pt idx="43">
                        <c:v>22.6</c:v>
                      </c:pt>
                      <c:pt idx="44">
                        <c:v>23</c:v>
                      </c:pt>
                      <c:pt idx="45">
                        <c:v>23.8</c:v>
                      </c:pt>
                      <c:pt idx="46">
                        <c:v>22.6</c:v>
                      </c:pt>
                      <c:pt idx="47">
                        <c:v>23.8</c:v>
                      </c:pt>
                      <c:pt idx="48">
                        <c:v>22.6</c:v>
                      </c:pt>
                      <c:pt idx="49">
                        <c:v>23.2</c:v>
                      </c:pt>
                      <c:pt idx="50">
                        <c:v>23.8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368-4E66-A88C-2CB8206C65C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Average_8sp!$A$56</c15:sqref>
                        </c15:formulaRef>
                      </c:ext>
                    </c:extLst>
                    <c:strCache>
                      <c:ptCount val="1"/>
                      <c:pt idx="0">
                        <c:v>8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Average_8sp!$E$2:$E$52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21.2</c:v>
                      </c:pt>
                      <c:pt idx="1">
                        <c:v>20.8</c:v>
                      </c:pt>
                      <c:pt idx="2">
                        <c:v>20.8</c:v>
                      </c:pt>
                      <c:pt idx="3">
                        <c:v>21.8</c:v>
                      </c:pt>
                      <c:pt idx="4">
                        <c:v>21.4</c:v>
                      </c:pt>
                      <c:pt idx="5">
                        <c:v>21.6</c:v>
                      </c:pt>
                      <c:pt idx="6">
                        <c:v>21.6</c:v>
                      </c:pt>
                      <c:pt idx="7">
                        <c:v>21.2</c:v>
                      </c:pt>
                      <c:pt idx="8">
                        <c:v>21.6</c:v>
                      </c:pt>
                      <c:pt idx="9">
                        <c:v>19.600000000000001</c:v>
                      </c:pt>
                      <c:pt idx="10">
                        <c:v>19.600000000000001</c:v>
                      </c:pt>
                      <c:pt idx="11">
                        <c:v>19.8</c:v>
                      </c:pt>
                      <c:pt idx="12">
                        <c:v>20.6</c:v>
                      </c:pt>
                      <c:pt idx="13">
                        <c:v>21.2</c:v>
                      </c:pt>
                      <c:pt idx="14">
                        <c:v>20.2</c:v>
                      </c:pt>
                      <c:pt idx="15">
                        <c:v>20.399999999999999</c:v>
                      </c:pt>
                      <c:pt idx="16">
                        <c:v>19.8</c:v>
                      </c:pt>
                      <c:pt idx="17">
                        <c:v>21.4</c:v>
                      </c:pt>
                      <c:pt idx="18">
                        <c:v>19.399999999999999</c:v>
                      </c:pt>
                      <c:pt idx="19">
                        <c:v>19</c:v>
                      </c:pt>
                      <c:pt idx="20">
                        <c:v>19.600000000000001</c:v>
                      </c:pt>
                      <c:pt idx="21">
                        <c:v>19.2</c:v>
                      </c:pt>
                      <c:pt idx="22">
                        <c:v>19</c:v>
                      </c:pt>
                      <c:pt idx="23">
                        <c:v>19.2</c:v>
                      </c:pt>
                      <c:pt idx="24">
                        <c:v>19.399999999999999</c:v>
                      </c:pt>
                      <c:pt idx="25">
                        <c:v>20.399999999999999</c:v>
                      </c:pt>
                      <c:pt idx="26">
                        <c:v>19.399999999999999</c:v>
                      </c:pt>
                      <c:pt idx="27">
                        <c:v>19</c:v>
                      </c:pt>
                      <c:pt idx="28">
                        <c:v>19.8</c:v>
                      </c:pt>
                      <c:pt idx="29">
                        <c:v>20.8</c:v>
                      </c:pt>
                      <c:pt idx="30">
                        <c:v>19.8</c:v>
                      </c:pt>
                      <c:pt idx="31">
                        <c:v>20.399999999999999</c:v>
                      </c:pt>
                      <c:pt idx="32">
                        <c:v>21</c:v>
                      </c:pt>
                      <c:pt idx="33">
                        <c:v>21.4</c:v>
                      </c:pt>
                      <c:pt idx="34">
                        <c:v>20.6</c:v>
                      </c:pt>
                      <c:pt idx="35">
                        <c:v>20.8</c:v>
                      </c:pt>
                      <c:pt idx="36">
                        <c:v>21</c:v>
                      </c:pt>
                      <c:pt idx="37">
                        <c:v>21.4</c:v>
                      </c:pt>
                      <c:pt idx="38">
                        <c:v>20.6</c:v>
                      </c:pt>
                      <c:pt idx="39">
                        <c:v>19.8</c:v>
                      </c:pt>
                      <c:pt idx="40">
                        <c:v>20.2</c:v>
                      </c:pt>
                      <c:pt idx="41">
                        <c:v>19.8</c:v>
                      </c:pt>
                      <c:pt idx="42">
                        <c:v>20.2</c:v>
                      </c:pt>
                      <c:pt idx="43">
                        <c:v>19.399999999999999</c:v>
                      </c:pt>
                      <c:pt idx="44">
                        <c:v>19.8</c:v>
                      </c:pt>
                      <c:pt idx="45">
                        <c:v>19.600000000000001</c:v>
                      </c:pt>
                      <c:pt idx="46">
                        <c:v>20.399999999999999</c:v>
                      </c:pt>
                      <c:pt idx="47">
                        <c:v>19.2</c:v>
                      </c:pt>
                      <c:pt idx="48">
                        <c:v>20.399999999999999</c:v>
                      </c:pt>
                      <c:pt idx="49">
                        <c:v>20.399999999999999</c:v>
                      </c:pt>
                      <c:pt idx="50">
                        <c:v>19.399999999999999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368-4E66-A88C-2CB8206C65C9}"/>
                  </c:ext>
                </c:extLst>
              </c15:ser>
            </c15:filteredLineSeries>
          </c:ext>
        </c:extLst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</a:t>
            </a:r>
            <a:r>
              <a:rPr lang="en-NL"/>
              <a:t>Average ray radius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Average_default!$B$54</c:f>
              <c:strCache>
                <c:ptCount val="1"/>
                <c:pt idx="0">
                  <c:v>Default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Average_default!$F$2:$F$52</c:f>
              <c:numCache>
                <c:formatCode>General</c:formatCode>
                <c:ptCount val="51"/>
                <c:pt idx="0">
                  <c:v>15.2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14.6</c:v>
                </c:pt>
                <c:pt idx="8">
                  <c:v>15.8</c:v>
                </c:pt>
                <c:pt idx="9">
                  <c:v>14.6</c:v>
                </c:pt>
                <c:pt idx="10">
                  <c:v>15.4</c:v>
                </c:pt>
                <c:pt idx="11">
                  <c:v>14.2</c:v>
                </c:pt>
                <c:pt idx="12">
                  <c:v>15</c:v>
                </c:pt>
                <c:pt idx="13">
                  <c:v>15</c:v>
                </c:pt>
                <c:pt idx="14">
                  <c:v>12.8</c:v>
                </c:pt>
                <c:pt idx="15">
                  <c:v>12.8</c:v>
                </c:pt>
                <c:pt idx="16">
                  <c:v>12.6</c:v>
                </c:pt>
                <c:pt idx="17">
                  <c:v>13.4</c:v>
                </c:pt>
                <c:pt idx="18">
                  <c:v>13.4</c:v>
                </c:pt>
                <c:pt idx="19">
                  <c:v>13.8</c:v>
                </c:pt>
                <c:pt idx="20">
                  <c:v>13.6</c:v>
                </c:pt>
                <c:pt idx="21">
                  <c:v>13.8</c:v>
                </c:pt>
                <c:pt idx="22">
                  <c:v>13.8</c:v>
                </c:pt>
                <c:pt idx="23">
                  <c:v>14.2</c:v>
                </c:pt>
                <c:pt idx="24">
                  <c:v>13.8</c:v>
                </c:pt>
                <c:pt idx="25">
                  <c:v>13.8</c:v>
                </c:pt>
                <c:pt idx="26">
                  <c:v>13.8</c:v>
                </c:pt>
                <c:pt idx="27">
                  <c:v>15.4</c:v>
                </c:pt>
                <c:pt idx="28">
                  <c:v>15.2</c:v>
                </c:pt>
                <c:pt idx="29">
                  <c:v>15</c:v>
                </c:pt>
                <c:pt idx="30">
                  <c:v>15.2</c:v>
                </c:pt>
                <c:pt idx="31">
                  <c:v>14.6</c:v>
                </c:pt>
                <c:pt idx="32">
                  <c:v>13.8</c:v>
                </c:pt>
                <c:pt idx="33">
                  <c:v>14.6</c:v>
                </c:pt>
                <c:pt idx="34">
                  <c:v>15.4</c:v>
                </c:pt>
                <c:pt idx="35">
                  <c:v>14.4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14</c:v>
                </c:pt>
                <c:pt idx="40">
                  <c:v>14.4</c:v>
                </c:pt>
                <c:pt idx="41">
                  <c:v>13.6</c:v>
                </c:pt>
                <c:pt idx="42">
                  <c:v>14.8</c:v>
                </c:pt>
                <c:pt idx="43">
                  <c:v>14.2</c:v>
                </c:pt>
                <c:pt idx="44">
                  <c:v>15.2</c:v>
                </c:pt>
                <c:pt idx="45">
                  <c:v>15.4</c:v>
                </c:pt>
                <c:pt idx="46">
                  <c:v>15.2</c:v>
                </c:pt>
                <c:pt idx="47">
                  <c:v>15.2</c:v>
                </c:pt>
                <c:pt idx="48">
                  <c:v>15.4</c:v>
                </c:pt>
                <c:pt idx="49">
                  <c:v>14.8</c:v>
                </c:pt>
                <c:pt idx="5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61-4B6C-9B6C-1B75DE4639F3}"/>
            </c:ext>
          </c:extLst>
        </c:ser>
        <c:ser>
          <c:idx val="3"/>
          <c:order val="3"/>
          <c:tx>
            <c:strRef>
              <c:f>Average_2mut!$C$55</c:f>
              <c:strCache>
                <c:ptCount val="1"/>
                <c:pt idx="0">
                  <c:v>2 mut factor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Average_2mut!$F$2:$F$52</c:f>
              <c:numCache>
                <c:formatCode>General</c:formatCode>
                <c:ptCount val="51"/>
                <c:pt idx="0">
                  <c:v>16</c:v>
                </c:pt>
                <c:pt idx="1">
                  <c:v>15.6</c:v>
                </c:pt>
                <c:pt idx="2">
                  <c:v>15.6</c:v>
                </c:pt>
                <c:pt idx="3">
                  <c:v>15.6</c:v>
                </c:pt>
                <c:pt idx="4">
                  <c:v>15.6</c:v>
                </c:pt>
                <c:pt idx="5">
                  <c:v>15.6</c:v>
                </c:pt>
                <c:pt idx="6">
                  <c:v>15.6</c:v>
                </c:pt>
                <c:pt idx="7">
                  <c:v>15.6</c:v>
                </c:pt>
                <c:pt idx="8">
                  <c:v>15.6</c:v>
                </c:pt>
                <c:pt idx="9">
                  <c:v>15.6</c:v>
                </c:pt>
                <c:pt idx="10">
                  <c:v>15.6</c:v>
                </c:pt>
                <c:pt idx="11">
                  <c:v>15.6</c:v>
                </c:pt>
                <c:pt idx="12">
                  <c:v>15.4</c:v>
                </c:pt>
                <c:pt idx="13">
                  <c:v>15.6</c:v>
                </c:pt>
                <c:pt idx="14">
                  <c:v>15.2</c:v>
                </c:pt>
                <c:pt idx="15">
                  <c:v>15.4</c:v>
                </c:pt>
                <c:pt idx="16">
                  <c:v>15.2</c:v>
                </c:pt>
                <c:pt idx="17">
                  <c:v>15</c:v>
                </c:pt>
                <c:pt idx="18">
                  <c:v>15.4</c:v>
                </c:pt>
                <c:pt idx="19">
                  <c:v>15.6</c:v>
                </c:pt>
                <c:pt idx="20">
                  <c:v>15.2</c:v>
                </c:pt>
                <c:pt idx="21">
                  <c:v>15</c:v>
                </c:pt>
                <c:pt idx="22">
                  <c:v>15.4</c:v>
                </c:pt>
                <c:pt idx="23">
                  <c:v>15.4</c:v>
                </c:pt>
                <c:pt idx="24">
                  <c:v>15.2</c:v>
                </c:pt>
                <c:pt idx="25">
                  <c:v>15.4</c:v>
                </c:pt>
                <c:pt idx="26">
                  <c:v>15.2</c:v>
                </c:pt>
                <c:pt idx="27">
                  <c:v>15.8</c:v>
                </c:pt>
                <c:pt idx="28">
                  <c:v>16</c:v>
                </c:pt>
                <c:pt idx="29">
                  <c:v>15.8</c:v>
                </c:pt>
                <c:pt idx="30">
                  <c:v>15.6</c:v>
                </c:pt>
                <c:pt idx="31">
                  <c:v>15.8</c:v>
                </c:pt>
                <c:pt idx="32">
                  <c:v>15.8</c:v>
                </c:pt>
                <c:pt idx="33">
                  <c:v>15.8</c:v>
                </c:pt>
                <c:pt idx="34">
                  <c:v>15.8</c:v>
                </c:pt>
                <c:pt idx="35">
                  <c:v>16</c:v>
                </c:pt>
                <c:pt idx="36">
                  <c:v>15.4</c:v>
                </c:pt>
                <c:pt idx="37">
                  <c:v>15.6</c:v>
                </c:pt>
                <c:pt idx="38">
                  <c:v>15.6</c:v>
                </c:pt>
                <c:pt idx="39">
                  <c:v>15.6</c:v>
                </c:pt>
                <c:pt idx="40">
                  <c:v>16</c:v>
                </c:pt>
                <c:pt idx="41">
                  <c:v>15.4</c:v>
                </c:pt>
                <c:pt idx="42">
                  <c:v>15.8</c:v>
                </c:pt>
                <c:pt idx="43">
                  <c:v>16.2</c:v>
                </c:pt>
                <c:pt idx="44">
                  <c:v>16.2</c:v>
                </c:pt>
                <c:pt idx="45">
                  <c:v>16.2</c:v>
                </c:pt>
                <c:pt idx="46">
                  <c:v>16.2</c:v>
                </c:pt>
                <c:pt idx="47">
                  <c:v>16</c:v>
                </c:pt>
                <c:pt idx="48">
                  <c:v>16.2</c:v>
                </c:pt>
                <c:pt idx="49">
                  <c:v>16</c:v>
                </c:pt>
                <c:pt idx="50">
                  <c:v>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61-4B6C-9B6C-1B75DE4639F3}"/>
            </c:ext>
          </c:extLst>
        </c:ser>
        <c:ser>
          <c:idx val="4"/>
          <c:order val="4"/>
          <c:tx>
            <c:strRef>
              <c:f>Average_5mut!$B$55</c:f>
              <c:strCache>
                <c:ptCount val="1"/>
                <c:pt idx="0">
                  <c:v>5 mut factor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Average_5mut!$F$2:$F$52</c:f>
              <c:numCache>
                <c:formatCode>General</c:formatCode>
                <c:ptCount val="51"/>
                <c:pt idx="0">
                  <c:v>15.6</c:v>
                </c:pt>
                <c:pt idx="1">
                  <c:v>18.600000000000001</c:v>
                </c:pt>
                <c:pt idx="2">
                  <c:v>16.600000000000001</c:v>
                </c:pt>
                <c:pt idx="3">
                  <c:v>17</c:v>
                </c:pt>
                <c:pt idx="4">
                  <c:v>16.600000000000001</c:v>
                </c:pt>
                <c:pt idx="5">
                  <c:v>16.2</c:v>
                </c:pt>
                <c:pt idx="6">
                  <c:v>16</c:v>
                </c:pt>
                <c:pt idx="7">
                  <c:v>16.2</c:v>
                </c:pt>
                <c:pt idx="8">
                  <c:v>17.600000000000001</c:v>
                </c:pt>
                <c:pt idx="9">
                  <c:v>17.399999999999999</c:v>
                </c:pt>
                <c:pt idx="10">
                  <c:v>18.600000000000001</c:v>
                </c:pt>
                <c:pt idx="11">
                  <c:v>19</c:v>
                </c:pt>
                <c:pt idx="12">
                  <c:v>19.2</c:v>
                </c:pt>
                <c:pt idx="13">
                  <c:v>19</c:v>
                </c:pt>
                <c:pt idx="14">
                  <c:v>18.8</c:v>
                </c:pt>
                <c:pt idx="15">
                  <c:v>20.2</c:v>
                </c:pt>
                <c:pt idx="16">
                  <c:v>17.8</c:v>
                </c:pt>
                <c:pt idx="17">
                  <c:v>19.600000000000001</c:v>
                </c:pt>
                <c:pt idx="18">
                  <c:v>20.6</c:v>
                </c:pt>
                <c:pt idx="19">
                  <c:v>19.8</c:v>
                </c:pt>
                <c:pt idx="20">
                  <c:v>19</c:v>
                </c:pt>
                <c:pt idx="21">
                  <c:v>18.2</c:v>
                </c:pt>
                <c:pt idx="22">
                  <c:v>20</c:v>
                </c:pt>
                <c:pt idx="23">
                  <c:v>20</c:v>
                </c:pt>
                <c:pt idx="24">
                  <c:v>19.2</c:v>
                </c:pt>
                <c:pt idx="25">
                  <c:v>20</c:v>
                </c:pt>
                <c:pt idx="26">
                  <c:v>19.2</c:v>
                </c:pt>
                <c:pt idx="27">
                  <c:v>20</c:v>
                </c:pt>
                <c:pt idx="28">
                  <c:v>18.8</c:v>
                </c:pt>
                <c:pt idx="29">
                  <c:v>17.2</c:v>
                </c:pt>
                <c:pt idx="30">
                  <c:v>18.399999999999999</c:v>
                </c:pt>
                <c:pt idx="31">
                  <c:v>17.600000000000001</c:v>
                </c:pt>
                <c:pt idx="32">
                  <c:v>17.600000000000001</c:v>
                </c:pt>
                <c:pt idx="33">
                  <c:v>17</c:v>
                </c:pt>
                <c:pt idx="34">
                  <c:v>15.6</c:v>
                </c:pt>
                <c:pt idx="35">
                  <c:v>15.2</c:v>
                </c:pt>
                <c:pt idx="36">
                  <c:v>14.4</c:v>
                </c:pt>
                <c:pt idx="37">
                  <c:v>13.6</c:v>
                </c:pt>
                <c:pt idx="38">
                  <c:v>15.2</c:v>
                </c:pt>
                <c:pt idx="39">
                  <c:v>15.2</c:v>
                </c:pt>
                <c:pt idx="40">
                  <c:v>16</c:v>
                </c:pt>
                <c:pt idx="41">
                  <c:v>17.2</c:v>
                </c:pt>
                <c:pt idx="42">
                  <c:v>15.2</c:v>
                </c:pt>
                <c:pt idx="43">
                  <c:v>17.600000000000001</c:v>
                </c:pt>
                <c:pt idx="44">
                  <c:v>16.600000000000001</c:v>
                </c:pt>
                <c:pt idx="45">
                  <c:v>17.8</c:v>
                </c:pt>
                <c:pt idx="46">
                  <c:v>18.399999999999999</c:v>
                </c:pt>
                <c:pt idx="47">
                  <c:v>18</c:v>
                </c:pt>
                <c:pt idx="48">
                  <c:v>17</c:v>
                </c:pt>
                <c:pt idx="49">
                  <c:v>17.399999999999999</c:v>
                </c:pt>
                <c:pt idx="50">
                  <c:v>17.399999999999999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61-4B6C-9B6C-1B75DE463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Average_25gen!$A$30</c15:sqref>
                        </c15:formulaRef>
                      </c:ext>
                    </c:extLst>
                    <c:strCache>
                      <c:ptCount val="1"/>
                      <c:pt idx="0">
                        <c:v>25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Average_25gen!$F$2:$F$27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16</c:v>
                      </c:pt>
                      <c:pt idx="1">
                        <c:v>15.8</c:v>
                      </c:pt>
                      <c:pt idx="2">
                        <c:v>15.8</c:v>
                      </c:pt>
                      <c:pt idx="3">
                        <c:v>15.2</c:v>
                      </c:pt>
                      <c:pt idx="4">
                        <c:v>15.2</c:v>
                      </c:pt>
                      <c:pt idx="5">
                        <c:v>15.4</c:v>
                      </c:pt>
                      <c:pt idx="6">
                        <c:v>15.8</c:v>
                      </c:pt>
                      <c:pt idx="7">
                        <c:v>15.2</c:v>
                      </c:pt>
                      <c:pt idx="8">
                        <c:v>15</c:v>
                      </c:pt>
                      <c:pt idx="9">
                        <c:v>15.4</c:v>
                      </c:pt>
                      <c:pt idx="10">
                        <c:v>15</c:v>
                      </c:pt>
                      <c:pt idx="11">
                        <c:v>14.6</c:v>
                      </c:pt>
                      <c:pt idx="12">
                        <c:v>15</c:v>
                      </c:pt>
                      <c:pt idx="13">
                        <c:v>14</c:v>
                      </c:pt>
                      <c:pt idx="14">
                        <c:v>13.4</c:v>
                      </c:pt>
                      <c:pt idx="15">
                        <c:v>14.4</c:v>
                      </c:pt>
                      <c:pt idx="16">
                        <c:v>13.6</c:v>
                      </c:pt>
                      <c:pt idx="17">
                        <c:v>14.6</c:v>
                      </c:pt>
                      <c:pt idx="18">
                        <c:v>14.4</c:v>
                      </c:pt>
                      <c:pt idx="19">
                        <c:v>14.6</c:v>
                      </c:pt>
                      <c:pt idx="20">
                        <c:v>14.8</c:v>
                      </c:pt>
                      <c:pt idx="21">
                        <c:v>15.4</c:v>
                      </c:pt>
                      <c:pt idx="22">
                        <c:v>15.8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761-4B6C-9B6C-1B75DE4639F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Average_75gen!$A$80</c15:sqref>
                        </c15:formulaRef>
                      </c:ext>
                    </c:extLst>
                    <c:strCache>
                      <c:ptCount val="1"/>
                      <c:pt idx="0">
                        <c:v>75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Average_75gen!$F$2:$F$77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15.4</c:v>
                      </c:pt>
                      <c:pt idx="1">
                        <c:v>15.8</c:v>
                      </c:pt>
                      <c:pt idx="2">
                        <c:v>15.8</c:v>
                      </c:pt>
                      <c:pt idx="3">
                        <c:v>15.8</c:v>
                      </c:pt>
                      <c:pt idx="4">
                        <c:v>14.6</c:v>
                      </c:pt>
                      <c:pt idx="5">
                        <c:v>16</c:v>
                      </c:pt>
                      <c:pt idx="6">
                        <c:v>16</c:v>
                      </c:pt>
                      <c:pt idx="7">
                        <c:v>16.2</c:v>
                      </c:pt>
                      <c:pt idx="8">
                        <c:v>16</c:v>
                      </c:pt>
                      <c:pt idx="9">
                        <c:v>16</c:v>
                      </c:pt>
                      <c:pt idx="10">
                        <c:v>15.4</c:v>
                      </c:pt>
                      <c:pt idx="11">
                        <c:v>15.8</c:v>
                      </c:pt>
                      <c:pt idx="12">
                        <c:v>15.8</c:v>
                      </c:pt>
                      <c:pt idx="13">
                        <c:v>15.8</c:v>
                      </c:pt>
                      <c:pt idx="14">
                        <c:v>16.600000000000001</c:v>
                      </c:pt>
                      <c:pt idx="15">
                        <c:v>16.600000000000001</c:v>
                      </c:pt>
                      <c:pt idx="16">
                        <c:v>16.600000000000001</c:v>
                      </c:pt>
                      <c:pt idx="17">
                        <c:v>16.600000000000001</c:v>
                      </c:pt>
                      <c:pt idx="18">
                        <c:v>16.8</c:v>
                      </c:pt>
                      <c:pt idx="19">
                        <c:v>16.600000000000001</c:v>
                      </c:pt>
                      <c:pt idx="20">
                        <c:v>16.399999999999999</c:v>
                      </c:pt>
                      <c:pt idx="21">
                        <c:v>16.2</c:v>
                      </c:pt>
                      <c:pt idx="22">
                        <c:v>16.600000000000001</c:v>
                      </c:pt>
                      <c:pt idx="23">
                        <c:v>15.6</c:v>
                      </c:pt>
                      <c:pt idx="24">
                        <c:v>16.2</c:v>
                      </c:pt>
                      <c:pt idx="25">
                        <c:v>16.399999999999999</c:v>
                      </c:pt>
                      <c:pt idx="26">
                        <c:v>17.399999999999999</c:v>
                      </c:pt>
                      <c:pt idx="27">
                        <c:v>17.600000000000001</c:v>
                      </c:pt>
                      <c:pt idx="28">
                        <c:v>16.8</c:v>
                      </c:pt>
                      <c:pt idx="29">
                        <c:v>17.8</c:v>
                      </c:pt>
                      <c:pt idx="30">
                        <c:v>17.2</c:v>
                      </c:pt>
                      <c:pt idx="31">
                        <c:v>17.2</c:v>
                      </c:pt>
                      <c:pt idx="32">
                        <c:v>17.8</c:v>
                      </c:pt>
                      <c:pt idx="33">
                        <c:v>17</c:v>
                      </c:pt>
                      <c:pt idx="34">
                        <c:v>16.399999999999999</c:v>
                      </c:pt>
                      <c:pt idx="35">
                        <c:v>15</c:v>
                      </c:pt>
                      <c:pt idx="36">
                        <c:v>16</c:v>
                      </c:pt>
                      <c:pt idx="37">
                        <c:v>16.2</c:v>
                      </c:pt>
                      <c:pt idx="38">
                        <c:v>16.399999999999999</c:v>
                      </c:pt>
                      <c:pt idx="39">
                        <c:v>15.6</c:v>
                      </c:pt>
                      <c:pt idx="40">
                        <c:v>15.8</c:v>
                      </c:pt>
                      <c:pt idx="41">
                        <c:v>17</c:v>
                      </c:pt>
                      <c:pt idx="42">
                        <c:v>16.2</c:v>
                      </c:pt>
                      <c:pt idx="43">
                        <c:v>17</c:v>
                      </c:pt>
                      <c:pt idx="44">
                        <c:v>17</c:v>
                      </c:pt>
                      <c:pt idx="45">
                        <c:v>17.2</c:v>
                      </c:pt>
                      <c:pt idx="46">
                        <c:v>17.600000000000001</c:v>
                      </c:pt>
                      <c:pt idx="47">
                        <c:v>17.2</c:v>
                      </c:pt>
                      <c:pt idx="48">
                        <c:v>17.399999999999999</c:v>
                      </c:pt>
                      <c:pt idx="49">
                        <c:v>17.2</c:v>
                      </c:pt>
                      <c:pt idx="50">
                        <c:v>17.600000000000001</c:v>
                      </c:pt>
                      <c:pt idx="51">
                        <c:v>16.8</c:v>
                      </c:pt>
                      <c:pt idx="52">
                        <c:v>16.600000000000001</c:v>
                      </c:pt>
                      <c:pt idx="53">
                        <c:v>17.8</c:v>
                      </c:pt>
                      <c:pt idx="54">
                        <c:v>17</c:v>
                      </c:pt>
                      <c:pt idx="55">
                        <c:v>17</c:v>
                      </c:pt>
                      <c:pt idx="56">
                        <c:v>17.2</c:v>
                      </c:pt>
                      <c:pt idx="57">
                        <c:v>17</c:v>
                      </c:pt>
                      <c:pt idx="58">
                        <c:v>17</c:v>
                      </c:pt>
                      <c:pt idx="59">
                        <c:v>17</c:v>
                      </c:pt>
                      <c:pt idx="60">
                        <c:v>16.600000000000001</c:v>
                      </c:pt>
                      <c:pt idx="61">
                        <c:v>16.2</c:v>
                      </c:pt>
                      <c:pt idx="62">
                        <c:v>17</c:v>
                      </c:pt>
                      <c:pt idx="63">
                        <c:v>15.8</c:v>
                      </c:pt>
                      <c:pt idx="64">
                        <c:v>15.2</c:v>
                      </c:pt>
                      <c:pt idx="65">
                        <c:v>14.8</c:v>
                      </c:pt>
                      <c:pt idx="66">
                        <c:v>14</c:v>
                      </c:pt>
                      <c:pt idx="67">
                        <c:v>14.6</c:v>
                      </c:pt>
                      <c:pt idx="68">
                        <c:v>14.8</c:v>
                      </c:pt>
                      <c:pt idx="69">
                        <c:v>14.6</c:v>
                      </c:pt>
                      <c:pt idx="70">
                        <c:v>13.4</c:v>
                      </c:pt>
                      <c:pt idx="71">
                        <c:v>14.4</c:v>
                      </c:pt>
                      <c:pt idx="72">
                        <c:v>12.8</c:v>
                      </c:pt>
                      <c:pt idx="73">
                        <c:v>12.8</c:v>
                      </c:pt>
                      <c:pt idx="74">
                        <c:v>12.8</c:v>
                      </c:pt>
                      <c:pt idx="75">
                        <c:v>12.4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761-4B6C-9B6C-1B75DE4639F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Average_2sp!$A$56</c15:sqref>
                        </c15:formulaRef>
                      </c:ext>
                    </c:extLst>
                    <c:strCache>
                      <c:ptCount val="1"/>
                      <c:pt idx="0">
                        <c:v>2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Average_2sp!$F$2:$F$52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15.6</c:v>
                      </c:pt>
                      <c:pt idx="1">
                        <c:v>16</c:v>
                      </c:pt>
                      <c:pt idx="2">
                        <c:v>16</c:v>
                      </c:pt>
                      <c:pt idx="3">
                        <c:v>16</c:v>
                      </c:pt>
                      <c:pt idx="4">
                        <c:v>16</c:v>
                      </c:pt>
                      <c:pt idx="5">
                        <c:v>16</c:v>
                      </c:pt>
                      <c:pt idx="6">
                        <c:v>16</c:v>
                      </c:pt>
                      <c:pt idx="7">
                        <c:v>16</c:v>
                      </c:pt>
                      <c:pt idx="8">
                        <c:v>15.6</c:v>
                      </c:pt>
                      <c:pt idx="9">
                        <c:v>16</c:v>
                      </c:pt>
                      <c:pt idx="10">
                        <c:v>15.6</c:v>
                      </c:pt>
                      <c:pt idx="11">
                        <c:v>15.4</c:v>
                      </c:pt>
                      <c:pt idx="12">
                        <c:v>15.6</c:v>
                      </c:pt>
                      <c:pt idx="13">
                        <c:v>15.4</c:v>
                      </c:pt>
                      <c:pt idx="14">
                        <c:v>15.4</c:v>
                      </c:pt>
                      <c:pt idx="15">
                        <c:v>14.4</c:v>
                      </c:pt>
                      <c:pt idx="16">
                        <c:v>15.4</c:v>
                      </c:pt>
                      <c:pt idx="17">
                        <c:v>16</c:v>
                      </c:pt>
                      <c:pt idx="18">
                        <c:v>15.8</c:v>
                      </c:pt>
                      <c:pt idx="19">
                        <c:v>15.8</c:v>
                      </c:pt>
                      <c:pt idx="20">
                        <c:v>15.2</c:v>
                      </c:pt>
                      <c:pt idx="21">
                        <c:v>14.8</c:v>
                      </c:pt>
                      <c:pt idx="22">
                        <c:v>14.8</c:v>
                      </c:pt>
                      <c:pt idx="23">
                        <c:v>15.2</c:v>
                      </c:pt>
                      <c:pt idx="24">
                        <c:v>15.2</c:v>
                      </c:pt>
                      <c:pt idx="25">
                        <c:v>15.2</c:v>
                      </c:pt>
                      <c:pt idx="26">
                        <c:v>15.6</c:v>
                      </c:pt>
                      <c:pt idx="27">
                        <c:v>15</c:v>
                      </c:pt>
                      <c:pt idx="28">
                        <c:v>15</c:v>
                      </c:pt>
                      <c:pt idx="29">
                        <c:v>15</c:v>
                      </c:pt>
                      <c:pt idx="30">
                        <c:v>15.4</c:v>
                      </c:pt>
                      <c:pt idx="31">
                        <c:v>15.8</c:v>
                      </c:pt>
                      <c:pt idx="32">
                        <c:v>15.2</c:v>
                      </c:pt>
                      <c:pt idx="33">
                        <c:v>15.6</c:v>
                      </c:pt>
                      <c:pt idx="34">
                        <c:v>15.2</c:v>
                      </c:pt>
                      <c:pt idx="35">
                        <c:v>15.2</c:v>
                      </c:pt>
                      <c:pt idx="36">
                        <c:v>15.6</c:v>
                      </c:pt>
                      <c:pt idx="37">
                        <c:v>16</c:v>
                      </c:pt>
                      <c:pt idx="38">
                        <c:v>16</c:v>
                      </c:pt>
                      <c:pt idx="39">
                        <c:v>16</c:v>
                      </c:pt>
                      <c:pt idx="40">
                        <c:v>15.8</c:v>
                      </c:pt>
                      <c:pt idx="41">
                        <c:v>16.2</c:v>
                      </c:pt>
                      <c:pt idx="42">
                        <c:v>16.2</c:v>
                      </c:pt>
                      <c:pt idx="43">
                        <c:v>15.4</c:v>
                      </c:pt>
                      <c:pt idx="44">
                        <c:v>15.8</c:v>
                      </c:pt>
                      <c:pt idx="45">
                        <c:v>16.2</c:v>
                      </c:pt>
                      <c:pt idx="46">
                        <c:v>16.600000000000001</c:v>
                      </c:pt>
                      <c:pt idx="47">
                        <c:v>16.399999999999999</c:v>
                      </c:pt>
                      <c:pt idx="48">
                        <c:v>16.600000000000001</c:v>
                      </c:pt>
                      <c:pt idx="49">
                        <c:v>16.399999999999999</c:v>
                      </c:pt>
                      <c:pt idx="50">
                        <c:v>15.8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761-4B6C-9B6C-1B75DE4639F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Average_8sp!$A$56</c15:sqref>
                        </c15:formulaRef>
                      </c:ext>
                    </c:extLst>
                    <c:strCache>
                      <c:ptCount val="1"/>
                      <c:pt idx="0">
                        <c:v>8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Average_8sp!$F$2:$F$52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15.2</c:v>
                      </c:pt>
                      <c:pt idx="1">
                        <c:v>13</c:v>
                      </c:pt>
                      <c:pt idx="2">
                        <c:v>12</c:v>
                      </c:pt>
                      <c:pt idx="3">
                        <c:v>12</c:v>
                      </c:pt>
                      <c:pt idx="4">
                        <c:v>12</c:v>
                      </c:pt>
                      <c:pt idx="5">
                        <c:v>12</c:v>
                      </c:pt>
                      <c:pt idx="6">
                        <c:v>12</c:v>
                      </c:pt>
                      <c:pt idx="7">
                        <c:v>12</c:v>
                      </c:pt>
                      <c:pt idx="8">
                        <c:v>12</c:v>
                      </c:pt>
                      <c:pt idx="9">
                        <c:v>12.8</c:v>
                      </c:pt>
                      <c:pt idx="10">
                        <c:v>12.8</c:v>
                      </c:pt>
                      <c:pt idx="11">
                        <c:v>13</c:v>
                      </c:pt>
                      <c:pt idx="12">
                        <c:v>12.8</c:v>
                      </c:pt>
                      <c:pt idx="13">
                        <c:v>12.8</c:v>
                      </c:pt>
                      <c:pt idx="14">
                        <c:v>12.8</c:v>
                      </c:pt>
                      <c:pt idx="15">
                        <c:v>12.8</c:v>
                      </c:pt>
                      <c:pt idx="16">
                        <c:v>12.2</c:v>
                      </c:pt>
                      <c:pt idx="17">
                        <c:v>13.4</c:v>
                      </c:pt>
                      <c:pt idx="18">
                        <c:v>11.6</c:v>
                      </c:pt>
                      <c:pt idx="19">
                        <c:v>11.6</c:v>
                      </c:pt>
                      <c:pt idx="20">
                        <c:v>10.6</c:v>
                      </c:pt>
                      <c:pt idx="21">
                        <c:v>11.2</c:v>
                      </c:pt>
                      <c:pt idx="22">
                        <c:v>11.2</c:v>
                      </c:pt>
                      <c:pt idx="23">
                        <c:v>11</c:v>
                      </c:pt>
                      <c:pt idx="24">
                        <c:v>11.4</c:v>
                      </c:pt>
                      <c:pt idx="25">
                        <c:v>11.8</c:v>
                      </c:pt>
                      <c:pt idx="26">
                        <c:v>11.8</c:v>
                      </c:pt>
                      <c:pt idx="27">
                        <c:v>11.4</c:v>
                      </c:pt>
                      <c:pt idx="28">
                        <c:v>10.8</c:v>
                      </c:pt>
                      <c:pt idx="29">
                        <c:v>12.6</c:v>
                      </c:pt>
                      <c:pt idx="30">
                        <c:v>11.6</c:v>
                      </c:pt>
                      <c:pt idx="31">
                        <c:v>12.6</c:v>
                      </c:pt>
                      <c:pt idx="32">
                        <c:v>10.8</c:v>
                      </c:pt>
                      <c:pt idx="33">
                        <c:v>11.2</c:v>
                      </c:pt>
                      <c:pt idx="34">
                        <c:v>10.6</c:v>
                      </c:pt>
                      <c:pt idx="35">
                        <c:v>11.2</c:v>
                      </c:pt>
                      <c:pt idx="36">
                        <c:v>11</c:v>
                      </c:pt>
                      <c:pt idx="37">
                        <c:v>11</c:v>
                      </c:pt>
                      <c:pt idx="38">
                        <c:v>10.6</c:v>
                      </c:pt>
                      <c:pt idx="39">
                        <c:v>11</c:v>
                      </c:pt>
                      <c:pt idx="40">
                        <c:v>11</c:v>
                      </c:pt>
                      <c:pt idx="41">
                        <c:v>11.4</c:v>
                      </c:pt>
                      <c:pt idx="42">
                        <c:v>11.6</c:v>
                      </c:pt>
                      <c:pt idx="43">
                        <c:v>12</c:v>
                      </c:pt>
                      <c:pt idx="44">
                        <c:v>11.2</c:v>
                      </c:pt>
                      <c:pt idx="45">
                        <c:v>11.2</c:v>
                      </c:pt>
                      <c:pt idx="46">
                        <c:v>11</c:v>
                      </c:pt>
                      <c:pt idx="47">
                        <c:v>11</c:v>
                      </c:pt>
                      <c:pt idx="48">
                        <c:v>10.8</c:v>
                      </c:pt>
                      <c:pt idx="49">
                        <c:v>11</c:v>
                      </c:pt>
                      <c:pt idx="50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761-4B6C-9B6C-1B75DE4639F3}"/>
                  </c:ext>
                </c:extLst>
              </c15:ser>
            </c15:filteredLineSeries>
          </c:ext>
        </c:extLst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ray radius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</a:t>
            </a:r>
            <a:r>
              <a:rPr lang="en-NL"/>
              <a:t>Average sight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Average_default!$B$54</c:f>
              <c:strCache>
                <c:ptCount val="1"/>
                <c:pt idx="0">
                  <c:v>Default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Average_default!$G$2:$G$52</c:f>
              <c:numCache>
                <c:formatCode>General</c:formatCode>
                <c:ptCount val="51"/>
                <c:pt idx="0">
                  <c:v>32.039391999999999</c:v>
                </c:pt>
                <c:pt idx="1">
                  <c:v>30.427246000000004</c:v>
                </c:pt>
                <c:pt idx="2">
                  <c:v>30.151721999999999</c:v>
                </c:pt>
                <c:pt idx="3">
                  <c:v>31.386946000000002</c:v>
                </c:pt>
                <c:pt idx="4">
                  <c:v>31.284943999999996</c:v>
                </c:pt>
                <c:pt idx="5">
                  <c:v>31.249382000000004</c:v>
                </c:pt>
                <c:pt idx="6">
                  <c:v>32.598441999999999</c:v>
                </c:pt>
                <c:pt idx="7">
                  <c:v>33.196199999999997</c:v>
                </c:pt>
                <c:pt idx="8">
                  <c:v>29.974126000000002</c:v>
                </c:pt>
                <c:pt idx="9">
                  <c:v>33.663395999999999</c:v>
                </c:pt>
                <c:pt idx="10">
                  <c:v>35.343643999999998</c:v>
                </c:pt>
                <c:pt idx="11">
                  <c:v>36.3279</c:v>
                </c:pt>
                <c:pt idx="12">
                  <c:v>37.643430000000002</c:v>
                </c:pt>
                <c:pt idx="13">
                  <c:v>39.941741999999998</c:v>
                </c:pt>
                <c:pt idx="14">
                  <c:v>39.989643999999998</c:v>
                </c:pt>
                <c:pt idx="15">
                  <c:v>40.490347999999997</c:v>
                </c:pt>
                <c:pt idx="16">
                  <c:v>40.921353999999994</c:v>
                </c:pt>
                <c:pt idx="17">
                  <c:v>41.382373999999999</c:v>
                </c:pt>
                <c:pt idx="18">
                  <c:v>42.531421999999999</c:v>
                </c:pt>
                <c:pt idx="19">
                  <c:v>43.920069999999996</c:v>
                </c:pt>
                <c:pt idx="20">
                  <c:v>43.325621999999996</c:v>
                </c:pt>
                <c:pt idx="21">
                  <c:v>45.359585999999993</c:v>
                </c:pt>
                <c:pt idx="22">
                  <c:v>45.544345999999997</c:v>
                </c:pt>
                <c:pt idx="23">
                  <c:v>45.609302</c:v>
                </c:pt>
                <c:pt idx="24">
                  <c:v>47.687947999999992</c:v>
                </c:pt>
                <c:pt idx="25">
                  <c:v>48.491337999999999</c:v>
                </c:pt>
                <c:pt idx="26">
                  <c:v>48.425362000000007</c:v>
                </c:pt>
                <c:pt idx="27">
                  <c:v>47.805387999999994</c:v>
                </c:pt>
                <c:pt idx="28">
                  <c:v>48.630691999999996</c:v>
                </c:pt>
                <c:pt idx="29">
                  <c:v>48.520924000000001</c:v>
                </c:pt>
                <c:pt idx="30">
                  <c:v>49.386316000000008</c:v>
                </c:pt>
                <c:pt idx="31">
                  <c:v>49.145858000000004</c:v>
                </c:pt>
                <c:pt idx="32">
                  <c:v>49.506087999999998</c:v>
                </c:pt>
                <c:pt idx="33">
                  <c:v>50.355859999999993</c:v>
                </c:pt>
                <c:pt idx="34">
                  <c:v>50.231790000000004</c:v>
                </c:pt>
                <c:pt idx="35">
                  <c:v>50.573698000000007</c:v>
                </c:pt>
                <c:pt idx="36">
                  <c:v>51.437201999999999</c:v>
                </c:pt>
                <c:pt idx="37">
                  <c:v>52.181317999999997</c:v>
                </c:pt>
                <c:pt idx="38">
                  <c:v>51.082028000000001</c:v>
                </c:pt>
                <c:pt idx="39">
                  <c:v>54.079160000000002</c:v>
                </c:pt>
                <c:pt idx="40">
                  <c:v>54.020154000000005</c:v>
                </c:pt>
                <c:pt idx="41">
                  <c:v>53.306698000000004</c:v>
                </c:pt>
                <c:pt idx="42">
                  <c:v>54.172082000000003</c:v>
                </c:pt>
                <c:pt idx="43">
                  <c:v>55.793798000000002</c:v>
                </c:pt>
                <c:pt idx="44">
                  <c:v>54.536055999999995</c:v>
                </c:pt>
                <c:pt idx="45">
                  <c:v>54.963285999999997</c:v>
                </c:pt>
                <c:pt idx="46">
                  <c:v>55.226250000000007</c:v>
                </c:pt>
                <c:pt idx="47">
                  <c:v>55.061661999999998</c:v>
                </c:pt>
                <c:pt idx="48">
                  <c:v>55.198443999999995</c:v>
                </c:pt>
                <c:pt idx="49">
                  <c:v>56.505400000000009</c:v>
                </c:pt>
                <c:pt idx="50">
                  <c:v>57.519330000000004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60-430F-8D08-981E240B8C56}"/>
            </c:ext>
          </c:extLst>
        </c:ser>
        <c:ser>
          <c:idx val="3"/>
          <c:order val="3"/>
          <c:tx>
            <c:strRef>
              <c:f>Average_2mut!$C$55</c:f>
              <c:strCache>
                <c:ptCount val="1"/>
                <c:pt idx="0">
                  <c:v>2 mut factor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Average_2mut!$G$2:$G$52</c:f>
              <c:numCache>
                <c:formatCode>General</c:formatCode>
                <c:ptCount val="51"/>
                <c:pt idx="0">
                  <c:v>31.456709999999998</c:v>
                </c:pt>
                <c:pt idx="1">
                  <c:v>30.002326</c:v>
                </c:pt>
                <c:pt idx="2">
                  <c:v>30.317314</c:v>
                </c:pt>
                <c:pt idx="3">
                  <c:v>30.592200000000002</c:v>
                </c:pt>
                <c:pt idx="4">
                  <c:v>31.413764000000004</c:v>
                </c:pt>
                <c:pt idx="5">
                  <c:v>31.744148000000003</c:v>
                </c:pt>
                <c:pt idx="6">
                  <c:v>32.305599999999998</c:v>
                </c:pt>
                <c:pt idx="7">
                  <c:v>33.162428000000006</c:v>
                </c:pt>
                <c:pt idx="8">
                  <c:v>33.086580000000005</c:v>
                </c:pt>
                <c:pt idx="9">
                  <c:v>33.373856000000004</c:v>
                </c:pt>
                <c:pt idx="10">
                  <c:v>33.375430000000001</c:v>
                </c:pt>
                <c:pt idx="11">
                  <c:v>33.826726000000001</c:v>
                </c:pt>
                <c:pt idx="12">
                  <c:v>35.024704</c:v>
                </c:pt>
                <c:pt idx="13">
                  <c:v>36.302418000000003</c:v>
                </c:pt>
                <c:pt idx="14">
                  <c:v>36.113523999999998</c:v>
                </c:pt>
                <c:pt idx="15">
                  <c:v>37.067424000000003</c:v>
                </c:pt>
                <c:pt idx="16">
                  <c:v>37.857439999999997</c:v>
                </c:pt>
                <c:pt idx="17">
                  <c:v>37.749746000000002</c:v>
                </c:pt>
                <c:pt idx="18">
                  <c:v>37.56812</c:v>
                </c:pt>
                <c:pt idx="19">
                  <c:v>38.688896</c:v>
                </c:pt>
                <c:pt idx="20">
                  <c:v>39.571054000000004</c:v>
                </c:pt>
                <c:pt idx="21">
                  <c:v>40.160061999999996</c:v>
                </c:pt>
                <c:pt idx="22">
                  <c:v>39.721842000000002</c:v>
                </c:pt>
                <c:pt idx="23">
                  <c:v>40.5411</c:v>
                </c:pt>
                <c:pt idx="24">
                  <c:v>40.685444000000004</c:v>
                </c:pt>
                <c:pt idx="25">
                  <c:v>40.838982000000001</c:v>
                </c:pt>
                <c:pt idx="26">
                  <c:v>41.595604000000002</c:v>
                </c:pt>
                <c:pt idx="27">
                  <c:v>42.497424000000002</c:v>
                </c:pt>
                <c:pt idx="28">
                  <c:v>42.962590000000006</c:v>
                </c:pt>
                <c:pt idx="29">
                  <c:v>43.656690000000005</c:v>
                </c:pt>
                <c:pt idx="30">
                  <c:v>43.756108000000005</c:v>
                </c:pt>
                <c:pt idx="31">
                  <c:v>44.266478000000006</c:v>
                </c:pt>
                <c:pt idx="32">
                  <c:v>44.59308</c:v>
                </c:pt>
                <c:pt idx="33">
                  <c:v>44.973568</c:v>
                </c:pt>
                <c:pt idx="34">
                  <c:v>44.977248000000003</c:v>
                </c:pt>
                <c:pt idx="35">
                  <c:v>45.614977999999994</c:v>
                </c:pt>
                <c:pt idx="36">
                  <c:v>45.990876</c:v>
                </c:pt>
                <c:pt idx="37">
                  <c:v>46.204154000000003</c:v>
                </c:pt>
                <c:pt idx="38">
                  <c:v>46.819017999999993</c:v>
                </c:pt>
                <c:pt idx="39">
                  <c:v>48.643895999999998</c:v>
                </c:pt>
                <c:pt idx="40">
                  <c:v>48.645626000000007</c:v>
                </c:pt>
                <c:pt idx="41">
                  <c:v>48.998418000000001</c:v>
                </c:pt>
                <c:pt idx="42">
                  <c:v>49.666466</c:v>
                </c:pt>
                <c:pt idx="43">
                  <c:v>49.681998</c:v>
                </c:pt>
                <c:pt idx="44">
                  <c:v>50.597388000000002</c:v>
                </c:pt>
                <c:pt idx="45">
                  <c:v>50.498032000000002</c:v>
                </c:pt>
                <c:pt idx="46">
                  <c:v>49.753601999999994</c:v>
                </c:pt>
                <c:pt idx="47">
                  <c:v>50.193255999999998</c:v>
                </c:pt>
                <c:pt idx="48">
                  <c:v>50.765687999999997</c:v>
                </c:pt>
                <c:pt idx="49">
                  <c:v>50.803501999999995</c:v>
                </c:pt>
                <c:pt idx="50">
                  <c:v>51.128352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60-430F-8D08-981E240B8C56}"/>
            </c:ext>
          </c:extLst>
        </c:ser>
        <c:ser>
          <c:idx val="4"/>
          <c:order val="4"/>
          <c:tx>
            <c:strRef>
              <c:f>Average_5mut!$B$55</c:f>
              <c:strCache>
                <c:ptCount val="1"/>
                <c:pt idx="0">
                  <c:v>5 mut factor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Average_5mut!$G$2:$G$52</c:f>
              <c:numCache>
                <c:formatCode>General</c:formatCode>
                <c:ptCount val="51"/>
                <c:pt idx="0">
                  <c:v>32.104455999999992</c:v>
                </c:pt>
                <c:pt idx="1">
                  <c:v>31.321197999999999</c:v>
                </c:pt>
                <c:pt idx="2">
                  <c:v>30.947000000000003</c:v>
                </c:pt>
                <c:pt idx="3">
                  <c:v>32.298576000000004</c:v>
                </c:pt>
                <c:pt idx="4">
                  <c:v>32.246902000000006</c:v>
                </c:pt>
                <c:pt idx="5">
                  <c:v>34.933691999999994</c:v>
                </c:pt>
                <c:pt idx="6">
                  <c:v>35.934663999999998</c:v>
                </c:pt>
                <c:pt idx="7">
                  <c:v>38.123460000000001</c:v>
                </c:pt>
                <c:pt idx="8">
                  <c:v>36.601919999999993</c:v>
                </c:pt>
                <c:pt idx="9">
                  <c:v>38.878434000000006</c:v>
                </c:pt>
                <c:pt idx="10">
                  <c:v>38.576312000000001</c:v>
                </c:pt>
                <c:pt idx="11">
                  <c:v>38.532234000000003</c:v>
                </c:pt>
                <c:pt idx="12">
                  <c:v>39.987683999999994</c:v>
                </c:pt>
                <c:pt idx="13">
                  <c:v>38.489878000000004</c:v>
                </c:pt>
                <c:pt idx="14">
                  <c:v>41.416352000000003</c:v>
                </c:pt>
                <c:pt idx="15">
                  <c:v>41.111159999999998</c:v>
                </c:pt>
                <c:pt idx="16">
                  <c:v>43.536030000000004</c:v>
                </c:pt>
                <c:pt idx="17">
                  <c:v>43.130380000000002</c:v>
                </c:pt>
                <c:pt idx="18">
                  <c:v>44.431726000000005</c:v>
                </c:pt>
                <c:pt idx="19">
                  <c:v>46.043369999999996</c:v>
                </c:pt>
                <c:pt idx="20">
                  <c:v>46.737634</c:v>
                </c:pt>
                <c:pt idx="21">
                  <c:v>46.857033999999999</c:v>
                </c:pt>
                <c:pt idx="22">
                  <c:v>49.195370000000004</c:v>
                </c:pt>
                <c:pt idx="23">
                  <c:v>50.798062000000002</c:v>
                </c:pt>
                <c:pt idx="24">
                  <c:v>51.062168</c:v>
                </c:pt>
                <c:pt idx="25">
                  <c:v>53.736691999999991</c:v>
                </c:pt>
                <c:pt idx="26">
                  <c:v>51.283361999999997</c:v>
                </c:pt>
                <c:pt idx="27">
                  <c:v>53.080852000000007</c:v>
                </c:pt>
                <c:pt idx="28">
                  <c:v>53.809753999999998</c:v>
                </c:pt>
                <c:pt idx="29">
                  <c:v>53.088696000000006</c:v>
                </c:pt>
                <c:pt idx="30">
                  <c:v>53.668190000000003</c:v>
                </c:pt>
                <c:pt idx="31">
                  <c:v>54.215931999999995</c:v>
                </c:pt>
                <c:pt idx="32">
                  <c:v>53.996578</c:v>
                </c:pt>
                <c:pt idx="33">
                  <c:v>54.575800000000001</c:v>
                </c:pt>
                <c:pt idx="34">
                  <c:v>53.057132000000003</c:v>
                </c:pt>
                <c:pt idx="35">
                  <c:v>55.562682000000009</c:v>
                </c:pt>
                <c:pt idx="36">
                  <c:v>55.333888000000002</c:v>
                </c:pt>
                <c:pt idx="37">
                  <c:v>56.180791999999997</c:v>
                </c:pt>
                <c:pt idx="38">
                  <c:v>56.526886000000005</c:v>
                </c:pt>
                <c:pt idx="39">
                  <c:v>58.823943999999997</c:v>
                </c:pt>
                <c:pt idx="40">
                  <c:v>57.361338000000003</c:v>
                </c:pt>
                <c:pt idx="41">
                  <c:v>59.487049999999996</c:v>
                </c:pt>
                <c:pt idx="42">
                  <c:v>61.003886000000001</c:v>
                </c:pt>
                <c:pt idx="43">
                  <c:v>61.908227999999994</c:v>
                </c:pt>
                <c:pt idx="44">
                  <c:v>62.002212</c:v>
                </c:pt>
                <c:pt idx="45">
                  <c:v>64.042925999999994</c:v>
                </c:pt>
                <c:pt idx="46">
                  <c:v>64.849083999999991</c:v>
                </c:pt>
                <c:pt idx="47">
                  <c:v>64.976590000000002</c:v>
                </c:pt>
                <c:pt idx="48">
                  <c:v>64.426279999999991</c:v>
                </c:pt>
                <c:pt idx="49">
                  <c:v>65.263944000000009</c:v>
                </c:pt>
                <c:pt idx="50">
                  <c:v>65.899479999999997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60-430F-8D08-981E240B8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Average_25gen!$A$30</c15:sqref>
                        </c15:formulaRef>
                      </c:ext>
                    </c:extLst>
                    <c:strCache>
                      <c:ptCount val="1"/>
                      <c:pt idx="0">
                        <c:v>25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Average_25gen!$G$2:$G$27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30</c:v>
                      </c:pt>
                      <c:pt idx="1">
                        <c:v>30.006952000000002</c:v>
                      </c:pt>
                      <c:pt idx="2">
                        <c:v>32.055424000000002</c:v>
                      </c:pt>
                      <c:pt idx="3">
                        <c:v>31.520245999999997</c:v>
                      </c:pt>
                      <c:pt idx="4">
                        <c:v>32.946281999999997</c:v>
                      </c:pt>
                      <c:pt idx="5">
                        <c:v>33.896796000000002</c:v>
                      </c:pt>
                      <c:pt idx="6">
                        <c:v>33.428564000000001</c:v>
                      </c:pt>
                      <c:pt idx="7">
                        <c:v>35.260961999999999</c:v>
                      </c:pt>
                      <c:pt idx="8">
                        <c:v>36.624455999999995</c:v>
                      </c:pt>
                      <c:pt idx="9">
                        <c:v>36.142231999999993</c:v>
                      </c:pt>
                      <c:pt idx="10">
                        <c:v>38.206560000000003</c:v>
                      </c:pt>
                      <c:pt idx="11">
                        <c:v>38.307867999999999</c:v>
                      </c:pt>
                      <c:pt idx="12">
                        <c:v>39.006855999999999</c:v>
                      </c:pt>
                      <c:pt idx="13">
                        <c:v>38.968691999999997</c:v>
                      </c:pt>
                      <c:pt idx="14">
                        <c:v>40.93826</c:v>
                      </c:pt>
                      <c:pt idx="15">
                        <c:v>41.495897999999997</c:v>
                      </c:pt>
                      <c:pt idx="16">
                        <c:v>41.724191999999995</c:v>
                      </c:pt>
                      <c:pt idx="17">
                        <c:v>42.04876800000001</c:v>
                      </c:pt>
                      <c:pt idx="18">
                        <c:v>41.347630000000002</c:v>
                      </c:pt>
                      <c:pt idx="19">
                        <c:v>41.571453999999996</c:v>
                      </c:pt>
                      <c:pt idx="20">
                        <c:v>42.004896000000002</c:v>
                      </c:pt>
                      <c:pt idx="21">
                        <c:v>42.732315999999997</c:v>
                      </c:pt>
                      <c:pt idx="22">
                        <c:v>42.718215999999998</c:v>
                      </c:pt>
                      <c:pt idx="23">
                        <c:v>43.671756000000002</c:v>
                      </c:pt>
                      <c:pt idx="24">
                        <c:v>43.174157999999998</c:v>
                      </c:pt>
                      <c:pt idx="25">
                        <c:v>43.698733999999995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E60-430F-8D08-981E240B8C5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Average_75gen!$A$80</c15:sqref>
                        </c15:formulaRef>
                      </c:ext>
                    </c:extLst>
                    <c:strCache>
                      <c:ptCount val="1"/>
                      <c:pt idx="0">
                        <c:v>75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Average_75gen!$G$2:$G$77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31.529543999999998</c:v>
                      </c:pt>
                      <c:pt idx="1">
                        <c:v>30.504079999999998</c:v>
                      </c:pt>
                      <c:pt idx="2">
                        <c:v>30.694982</c:v>
                      </c:pt>
                      <c:pt idx="3">
                        <c:v>31.686437999999999</c:v>
                      </c:pt>
                      <c:pt idx="4">
                        <c:v>33.622821999999999</c:v>
                      </c:pt>
                      <c:pt idx="5">
                        <c:v>33.013732000000005</c:v>
                      </c:pt>
                      <c:pt idx="6">
                        <c:v>33.741976000000001</c:v>
                      </c:pt>
                      <c:pt idx="7">
                        <c:v>34.649926000000008</c:v>
                      </c:pt>
                      <c:pt idx="8">
                        <c:v>36.209356</c:v>
                      </c:pt>
                      <c:pt idx="9">
                        <c:v>36.126860000000008</c:v>
                      </c:pt>
                      <c:pt idx="10">
                        <c:v>37.563431999999999</c:v>
                      </c:pt>
                      <c:pt idx="11">
                        <c:v>36.672070000000005</c:v>
                      </c:pt>
                      <c:pt idx="12">
                        <c:v>37.299596000000001</c:v>
                      </c:pt>
                      <c:pt idx="13">
                        <c:v>36.995756000000007</c:v>
                      </c:pt>
                      <c:pt idx="14">
                        <c:v>38.380491999999997</c:v>
                      </c:pt>
                      <c:pt idx="15">
                        <c:v>39.422078000000006</c:v>
                      </c:pt>
                      <c:pt idx="16">
                        <c:v>39.263838</c:v>
                      </c:pt>
                      <c:pt idx="17">
                        <c:v>39.280491999999995</c:v>
                      </c:pt>
                      <c:pt idx="18">
                        <c:v>40.863148000000002</c:v>
                      </c:pt>
                      <c:pt idx="19">
                        <c:v>41.428331999999997</c:v>
                      </c:pt>
                      <c:pt idx="20">
                        <c:v>42.564726</c:v>
                      </c:pt>
                      <c:pt idx="21">
                        <c:v>42.567359999999994</c:v>
                      </c:pt>
                      <c:pt idx="22">
                        <c:v>41.854066000000003</c:v>
                      </c:pt>
                      <c:pt idx="23">
                        <c:v>43.232399999999998</c:v>
                      </c:pt>
                      <c:pt idx="24">
                        <c:v>41.443277999999999</c:v>
                      </c:pt>
                      <c:pt idx="25">
                        <c:v>43.434927999999999</c:v>
                      </c:pt>
                      <c:pt idx="26">
                        <c:v>44.339437999999994</c:v>
                      </c:pt>
                      <c:pt idx="27">
                        <c:v>44.557997999999998</c:v>
                      </c:pt>
                      <c:pt idx="28">
                        <c:v>45.068168</c:v>
                      </c:pt>
                      <c:pt idx="29">
                        <c:v>45.234487999999999</c:v>
                      </c:pt>
                      <c:pt idx="30">
                        <c:v>47.090254000000002</c:v>
                      </c:pt>
                      <c:pt idx="31">
                        <c:v>46.837277999999998</c:v>
                      </c:pt>
                      <c:pt idx="32">
                        <c:v>45.913302000000002</c:v>
                      </c:pt>
                      <c:pt idx="33">
                        <c:v>50.772793999999998</c:v>
                      </c:pt>
                      <c:pt idx="34">
                        <c:v>50.703700000000005</c:v>
                      </c:pt>
                      <c:pt idx="35">
                        <c:v>52.411311999999995</c:v>
                      </c:pt>
                      <c:pt idx="36">
                        <c:v>52.427183999999997</c:v>
                      </c:pt>
                      <c:pt idx="37">
                        <c:v>53.050178000000002</c:v>
                      </c:pt>
                      <c:pt idx="38">
                        <c:v>52.939156000000004</c:v>
                      </c:pt>
                      <c:pt idx="39">
                        <c:v>53.723636000000013</c:v>
                      </c:pt>
                      <c:pt idx="40">
                        <c:v>55.206460000000007</c:v>
                      </c:pt>
                      <c:pt idx="41">
                        <c:v>54.267768000000004</c:v>
                      </c:pt>
                      <c:pt idx="42">
                        <c:v>54.819525999999996</c:v>
                      </c:pt>
                      <c:pt idx="43">
                        <c:v>55.256196000000003</c:v>
                      </c:pt>
                      <c:pt idx="44">
                        <c:v>54.570593999999993</c:v>
                      </c:pt>
                      <c:pt idx="45">
                        <c:v>55.759868000000004</c:v>
                      </c:pt>
                      <c:pt idx="46">
                        <c:v>56.756552000000013</c:v>
                      </c:pt>
                      <c:pt idx="47">
                        <c:v>56.501012000000003</c:v>
                      </c:pt>
                      <c:pt idx="48">
                        <c:v>55.31625600000001</c:v>
                      </c:pt>
                      <c:pt idx="49">
                        <c:v>55.176968000000002</c:v>
                      </c:pt>
                      <c:pt idx="50">
                        <c:v>54.210968000000001</c:v>
                      </c:pt>
                      <c:pt idx="51">
                        <c:v>57.035106000000006</c:v>
                      </c:pt>
                      <c:pt idx="52">
                        <c:v>57.339734</c:v>
                      </c:pt>
                      <c:pt idx="53">
                        <c:v>57.314990000000002</c:v>
                      </c:pt>
                      <c:pt idx="54">
                        <c:v>57.791331999999997</c:v>
                      </c:pt>
                      <c:pt idx="55">
                        <c:v>57.853842000000007</c:v>
                      </c:pt>
                      <c:pt idx="56">
                        <c:v>58.397566000000005</c:v>
                      </c:pt>
                      <c:pt idx="57">
                        <c:v>59.655410000000003</c:v>
                      </c:pt>
                      <c:pt idx="58">
                        <c:v>58.448388000000001</c:v>
                      </c:pt>
                      <c:pt idx="59">
                        <c:v>58.759450000000001</c:v>
                      </c:pt>
                      <c:pt idx="60">
                        <c:v>58.017665999999998</c:v>
                      </c:pt>
                      <c:pt idx="61">
                        <c:v>59.225598000000005</c:v>
                      </c:pt>
                      <c:pt idx="62">
                        <c:v>58.838955999999996</c:v>
                      </c:pt>
                      <c:pt idx="63">
                        <c:v>58.723011999999997</c:v>
                      </c:pt>
                      <c:pt idx="64">
                        <c:v>59.367273999999995</c:v>
                      </c:pt>
                      <c:pt idx="65">
                        <c:v>59.448172</c:v>
                      </c:pt>
                      <c:pt idx="66">
                        <c:v>60.208703999999997</c:v>
                      </c:pt>
                      <c:pt idx="67">
                        <c:v>59.438752000000001</c:v>
                      </c:pt>
                      <c:pt idx="68">
                        <c:v>61.673869999999987</c:v>
                      </c:pt>
                      <c:pt idx="69">
                        <c:v>63.119417999999996</c:v>
                      </c:pt>
                      <c:pt idx="70">
                        <c:v>62.674629999999993</c:v>
                      </c:pt>
                      <c:pt idx="71">
                        <c:v>63.187606000000002</c:v>
                      </c:pt>
                      <c:pt idx="72">
                        <c:v>64.109263999999996</c:v>
                      </c:pt>
                      <c:pt idx="73">
                        <c:v>62.785316000000002</c:v>
                      </c:pt>
                      <c:pt idx="74">
                        <c:v>62.993110000000001</c:v>
                      </c:pt>
                      <c:pt idx="75">
                        <c:v>64.090645999999992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E60-430F-8D08-981E240B8C5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Average_2sp!$A$56</c15:sqref>
                        </c15:formulaRef>
                      </c:ext>
                    </c:extLst>
                    <c:strCache>
                      <c:ptCount val="1"/>
                      <c:pt idx="0">
                        <c:v>2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Average_2sp!$G$2:$G$52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30</c:v>
                      </c:pt>
                      <c:pt idx="1">
                        <c:v>30</c:v>
                      </c:pt>
                      <c:pt idx="2">
                        <c:v>31.114427999999997</c:v>
                      </c:pt>
                      <c:pt idx="3">
                        <c:v>32.216748000000003</c:v>
                      </c:pt>
                      <c:pt idx="4">
                        <c:v>33.201866000000003</c:v>
                      </c:pt>
                      <c:pt idx="5">
                        <c:v>33.787717999999998</c:v>
                      </c:pt>
                      <c:pt idx="6">
                        <c:v>35.348263999999993</c:v>
                      </c:pt>
                      <c:pt idx="7">
                        <c:v>34.051774000000002</c:v>
                      </c:pt>
                      <c:pt idx="8">
                        <c:v>36.437903999999996</c:v>
                      </c:pt>
                      <c:pt idx="9">
                        <c:v>37.306945999999996</c:v>
                      </c:pt>
                      <c:pt idx="10">
                        <c:v>36.561223999999996</c:v>
                      </c:pt>
                      <c:pt idx="11">
                        <c:v>36.405015999999996</c:v>
                      </c:pt>
                      <c:pt idx="12">
                        <c:v>38.606436000000002</c:v>
                      </c:pt>
                      <c:pt idx="13">
                        <c:v>38.374691999999996</c:v>
                      </c:pt>
                      <c:pt idx="14">
                        <c:v>38.662364000000004</c:v>
                      </c:pt>
                      <c:pt idx="15">
                        <c:v>38.226100000000002</c:v>
                      </c:pt>
                      <c:pt idx="16">
                        <c:v>37.748773999999997</c:v>
                      </c:pt>
                      <c:pt idx="17">
                        <c:v>40.023635999999996</c:v>
                      </c:pt>
                      <c:pt idx="18">
                        <c:v>41.293714000000001</c:v>
                      </c:pt>
                      <c:pt idx="19">
                        <c:v>40.744233999999999</c:v>
                      </c:pt>
                      <c:pt idx="20">
                        <c:v>43.932567999999996</c:v>
                      </c:pt>
                      <c:pt idx="21">
                        <c:v>43.209237999999999</c:v>
                      </c:pt>
                      <c:pt idx="22">
                        <c:v>42.529608000000003</c:v>
                      </c:pt>
                      <c:pt idx="23">
                        <c:v>42.905267999999992</c:v>
                      </c:pt>
                      <c:pt idx="24">
                        <c:v>45.633507999999999</c:v>
                      </c:pt>
                      <c:pt idx="25">
                        <c:v>45.875656000000006</c:v>
                      </c:pt>
                      <c:pt idx="26">
                        <c:v>45.998375999999993</c:v>
                      </c:pt>
                      <c:pt idx="27">
                        <c:v>46.259076000000007</c:v>
                      </c:pt>
                      <c:pt idx="28">
                        <c:v>45.798159999999996</c:v>
                      </c:pt>
                      <c:pt idx="29">
                        <c:v>46.433978000000003</c:v>
                      </c:pt>
                      <c:pt idx="30">
                        <c:v>45.934003999999995</c:v>
                      </c:pt>
                      <c:pt idx="31">
                        <c:v>45.620926000000011</c:v>
                      </c:pt>
                      <c:pt idx="32">
                        <c:v>45.571950000000001</c:v>
                      </c:pt>
                      <c:pt idx="33">
                        <c:v>46.447792</c:v>
                      </c:pt>
                      <c:pt idx="34">
                        <c:v>45.633930000000007</c:v>
                      </c:pt>
                      <c:pt idx="35">
                        <c:v>47.261990000000004</c:v>
                      </c:pt>
                      <c:pt idx="36">
                        <c:v>47.094501999999999</c:v>
                      </c:pt>
                      <c:pt idx="37">
                        <c:v>47.947401999999997</c:v>
                      </c:pt>
                      <c:pt idx="38">
                        <c:v>47.237152000000002</c:v>
                      </c:pt>
                      <c:pt idx="39">
                        <c:v>46.828523999999994</c:v>
                      </c:pt>
                      <c:pt idx="40">
                        <c:v>47.978363999999999</c:v>
                      </c:pt>
                      <c:pt idx="41">
                        <c:v>47.624893999999998</c:v>
                      </c:pt>
                      <c:pt idx="42">
                        <c:v>48.223967999999999</c:v>
                      </c:pt>
                      <c:pt idx="43">
                        <c:v>47.611499999999992</c:v>
                      </c:pt>
                      <c:pt idx="44">
                        <c:v>48.667060000000006</c:v>
                      </c:pt>
                      <c:pt idx="45">
                        <c:v>49.031062000000006</c:v>
                      </c:pt>
                      <c:pt idx="46">
                        <c:v>49.073129999999999</c:v>
                      </c:pt>
                      <c:pt idx="47">
                        <c:v>48.941581999999997</c:v>
                      </c:pt>
                      <c:pt idx="48">
                        <c:v>49.480103999999997</c:v>
                      </c:pt>
                      <c:pt idx="49">
                        <c:v>49.536513999999997</c:v>
                      </c:pt>
                      <c:pt idx="50">
                        <c:v>51.761303999999996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1E60-430F-8D08-981E240B8C5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Average_8sp!$A$56</c15:sqref>
                        </c15:formulaRef>
                      </c:ext>
                    </c:extLst>
                    <c:strCache>
                      <c:ptCount val="1"/>
                      <c:pt idx="0">
                        <c:v>8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Average_8sp!$G$2:$G$52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32.039391999999999</c:v>
                      </c:pt>
                      <c:pt idx="1">
                        <c:v>33.287604000000002</c:v>
                      </c:pt>
                      <c:pt idx="2">
                        <c:v>34.303834000000002</c:v>
                      </c:pt>
                      <c:pt idx="3">
                        <c:v>33.973710000000004</c:v>
                      </c:pt>
                      <c:pt idx="4">
                        <c:v>33.954466000000004</c:v>
                      </c:pt>
                      <c:pt idx="5">
                        <c:v>32.517250000000004</c:v>
                      </c:pt>
                      <c:pt idx="6">
                        <c:v>31.724837999999998</c:v>
                      </c:pt>
                      <c:pt idx="7">
                        <c:v>32.417162000000005</c:v>
                      </c:pt>
                      <c:pt idx="8">
                        <c:v>32.359911999999994</c:v>
                      </c:pt>
                      <c:pt idx="9">
                        <c:v>31.965170000000001</c:v>
                      </c:pt>
                      <c:pt idx="10">
                        <c:v>30.952683999999998</c:v>
                      </c:pt>
                      <c:pt idx="11">
                        <c:v>31.649721999999997</c:v>
                      </c:pt>
                      <c:pt idx="12">
                        <c:v>33.330264</c:v>
                      </c:pt>
                      <c:pt idx="13">
                        <c:v>34.614661999999996</c:v>
                      </c:pt>
                      <c:pt idx="14">
                        <c:v>34.496137999999995</c:v>
                      </c:pt>
                      <c:pt idx="15">
                        <c:v>34.602034000000003</c:v>
                      </c:pt>
                      <c:pt idx="16">
                        <c:v>34.416575999999999</c:v>
                      </c:pt>
                      <c:pt idx="17">
                        <c:v>36.298856000000001</c:v>
                      </c:pt>
                      <c:pt idx="18">
                        <c:v>35.949317999999998</c:v>
                      </c:pt>
                      <c:pt idx="19">
                        <c:v>36.650266000000002</c:v>
                      </c:pt>
                      <c:pt idx="20">
                        <c:v>37.434065999999994</c:v>
                      </c:pt>
                      <c:pt idx="21">
                        <c:v>39.301344</c:v>
                      </c:pt>
                      <c:pt idx="22">
                        <c:v>37.884183999999998</c:v>
                      </c:pt>
                      <c:pt idx="23">
                        <c:v>37.828530000000001</c:v>
                      </c:pt>
                      <c:pt idx="24">
                        <c:v>38.729849999999999</c:v>
                      </c:pt>
                      <c:pt idx="25">
                        <c:v>38.539755999999997</c:v>
                      </c:pt>
                      <c:pt idx="26">
                        <c:v>39.279910000000001</c:v>
                      </c:pt>
                      <c:pt idx="27">
                        <c:v>40.604818000000002</c:v>
                      </c:pt>
                      <c:pt idx="28">
                        <c:v>40.245254000000003</c:v>
                      </c:pt>
                      <c:pt idx="29">
                        <c:v>39.322741999999998</c:v>
                      </c:pt>
                      <c:pt idx="30">
                        <c:v>40.476227999999999</c:v>
                      </c:pt>
                      <c:pt idx="31">
                        <c:v>40.306349999999995</c:v>
                      </c:pt>
                      <c:pt idx="32">
                        <c:v>42.289535999999998</c:v>
                      </c:pt>
                      <c:pt idx="33">
                        <c:v>42.066265999999999</c:v>
                      </c:pt>
                      <c:pt idx="34">
                        <c:v>41.603038000000005</c:v>
                      </c:pt>
                      <c:pt idx="35">
                        <c:v>41.952362000000001</c:v>
                      </c:pt>
                      <c:pt idx="36">
                        <c:v>42.292036000000003</c:v>
                      </c:pt>
                      <c:pt idx="37">
                        <c:v>43.223658</c:v>
                      </c:pt>
                      <c:pt idx="38">
                        <c:v>43.360354000000008</c:v>
                      </c:pt>
                      <c:pt idx="39">
                        <c:v>44.476292000000001</c:v>
                      </c:pt>
                      <c:pt idx="40">
                        <c:v>43.916311999999991</c:v>
                      </c:pt>
                      <c:pt idx="41">
                        <c:v>43.488883999999999</c:v>
                      </c:pt>
                      <c:pt idx="42">
                        <c:v>44.842055999999999</c:v>
                      </c:pt>
                      <c:pt idx="43">
                        <c:v>44.051423999999997</c:v>
                      </c:pt>
                      <c:pt idx="44">
                        <c:v>44.670788000000002</c:v>
                      </c:pt>
                      <c:pt idx="45">
                        <c:v>44.248303999999997</c:v>
                      </c:pt>
                      <c:pt idx="46">
                        <c:v>44.923203999999998</c:v>
                      </c:pt>
                      <c:pt idx="47">
                        <c:v>44.750403999999996</c:v>
                      </c:pt>
                      <c:pt idx="48">
                        <c:v>44.705557999999996</c:v>
                      </c:pt>
                      <c:pt idx="49">
                        <c:v>46.412461999999991</c:v>
                      </c:pt>
                      <c:pt idx="50">
                        <c:v>46.816663999999996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1E60-430F-8D08-981E240B8C56}"/>
                  </c:ext>
                </c:extLst>
              </c15:ser>
            </c15:filteredLineSeries>
          </c:ext>
        </c:extLst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sight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</a:t>
            </a:r>
            <a:r>
              <a:rPr lang="en-NL"/>
              <a:t>Average </a:t>
            </a:r>
            <a:r>
              <a:rPr lang="en-US"/>
              <a:t>moving speed</a:t>
            </a:r>
            <a:r>
              <a:rPr lang="en-NL"/>
              <a:t> per generation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Average_default!$B$54</c:f>
              <c:strCache>
                <c:ptCount val="1"/>
                <c:pt idx="0">
                  <c:v>Default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Average_default!$H$2:$H$52</c:f>
              <c:numCache>
                <c:formatCode>General</c:formatCode>
                <c:ptCount val="51"/>
                <c:pt idx="0">
                  <c:v>5.5182223999999991</c:v>
                </c:pt>
                <c:pt idx="1">
                  <c:v>3.9732970000000001</c:v>
                </c:pt>
                <c:pt idx="2">
                  <c:v>4.1659401999999996</c:v>
                </c:pt>
                <c:pt idx="3">
                  <c:v>4.1763217999999993</c:v>
                </c:pt>
                <c:pt idx="4">
                  <c:v>4.3174261999999999</c:v>
                </c:pt>
                <c:pt idx="5">
                  <c:v>4.1451624000000002</c:v>
                </c:pt>
                <c:pt idx="6">
                  <c:v>5.3550459999999998</c:v>
                </c:pt>
                <c:pt idx="7">
                  <c:v>5.1818081999999999</c:v>
                </c:pt>
                <c:pt idx="8">
                  <c:v>4.2893443999999992</c:v>
                </c:pt>
                <c:pt idx="9">
                  <c:v>5.4391059999999998</c:v>
                </c:pt>
                <c:pt idx="10">
                  <c:v>5.968082400000001</c:v>
                </c:pt>
                <c:pt idx="11">
                  <c:v>6.3722735999999998</c:v>
                </c:pt>
                <c:pt idx="12">
                  <c:v>8.3090200000000003</c:v>
                </c:pt>
                <c:pt idx="13">
                  <c:v>5.588109600000001</c:v>
                </c:pt>
                <c:pt idx="14">
                  <c:v>7.4995065999999992</c:v>
                </c:pt>
                <c:pt idx="15">
                  <c:v>7.6974106000000004</c:v>
                </c:pt>
                <c:pt idx="16">
                  <c:v>7.6551880000000008</c:v>
                </c:pt>
                <c:pt idx="17">
                  <c:v>8.1739181999999992</c:v>
                </c:pt>
                <c:pt idx="18">
                  <c:v>6.7050870000000007</c:v>
                </c:pt>
                <c:pt idx="19">
                  <c:v>5.5673295999999999</c:v>
                </c:pt>
                <c:pt idx="20">
                  <c:v>6.2549945999999998</c:v>
                </c:pt>
                <c:pt idx="21">
                  <c:v>5.6046999999999993</c:v>
                </c:pt>
                <c:pt idx="22">
                  <c:v>6.8706316000000003</c:v>
                </c:pt>
                <c:pt idx="23">
                  <c:v>6.0417544000000003</c:v>
                </c:pt>
                <c:pt idx="24">
                  <c:v>6.5984600000000002</c:v>
                </c:pt>
                <c:pt idx="25">
                  <c:v>5.8832557999999997</c:v>
                </c:pt>
                <c:pt idx="26">
                  <c:v>7.0653362</c:v>
                </c:pt>
                <c:pt idx="27">
                  <c:v>8.0019547999999983</c:v>
                </c:pt>
                <c:pt idx="28">
                  <c:v>8.9818663999999995</c:v>
                </c:pt>
                <c:pt idx="29">
                  <c:v>8.5590621999999996</c:v>
                </c:pt>
                <c:pt idx="30">
                  <c:v>8.5201010000000004</c:v>
                </c:pt>
                <c:pt idx="31">
                  <c:v>11.415194400000001</c:v>
                </c:pt>
                <c:pt idx="32">
                  <c:v>11.549521200000001</c:v>
                </c:pt>
                <c:pt idx="33">
                  <c:v>11.8579446</c:v>
                </c:pt>
                <c:pt idx="34">
                  <c:v>12.7337756</c:v>
                </c:pt>
                <c:pt idx="35">
                  <c:v>13.2228286</c:v>
                </c:pt>
                <c:pt idx="36">
                  <c:v>13.329712199999999</c:v>
                </c:pt>
                <c:pt idx="37">
                  <c:v>13.1618976</c:v>
                </c:pt>
                <c:pt idx="38">
                  <c:v>13.063504999999997</c:v>
                </c:pt>
                <c:pt idx="39">
                  <c:v>12.181841</c:v>
                </c:pt>
                <c:pt idx="40">
                  <c:v>12.6539064</c:v>
                </c:pt>
                <c:pt idx="41">
                  <c:v>11.414472</c:v>
                </c:pt>
                <c:pt idx="42">
                  <c:v>14.829753800000001</c:v>
                </c:pt>
                <c:pt idx="43">
                  <c:v>13.8661472</c:v>
                </c:pt>
                <c:pt idx="44">
                  <c:v>16.364328199999999</c:v>
                </c:pt>
                <c:pt idx="45">
                  <c:v>16.504724</c:v>
                </c:pt>
                <c:pt idx="46">
                  <c:v>17.625315399999998</c:v>
                </c:pt>
                <c:pt idx="47">
                  <c:v>17.753981799999998</c:v>
                </c:pt>
                <c:pt idx="48">
                  <c:v>18.1855878</c:v>
                </c:pt>
                <c:pt idx="49">
                  <c:v>16.8133518</c:v>
                </c:pt>
                <c:pt idx="50">
                  <c:v>16.761153999999998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D0-4652-94A2-547EB443D7B5}"/>
            </c:ext>
          </c:extLst>
        </c:ser>
        <c:ser>
          <c:idx val="3"/>
          <c:order val="3"/>
          <c:tx>
            <c:strRef>
              <c:f>Average_2mut!$C$55</c:f>
              <c:strCache>
                <c:ptCount val="1"/>
                <c:pt idx="0">
                  <c:v>2 mut factor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Average_2mut!$H$2:$H$52</c:f>
              <c:numCache>
                <c:formatCode>General</c:formatCode>
                <c:ptCount val="51"/>
                <c:pt idx="0">
                  <c:v>5.0844449999999997</c:v>
                </c:pt>
                <c:pt idx="1">
                  <c:v>4.230073599999999</c:v>
                </c:pt>
                <c:pt idx="2">
                  <c:v>4.2509441999999993</c:v>
                </c:pt>
                <c:pt idx="3">
                  <c:v>4.5926327999999996</c:v>
                </c:pt>
                <c:pt idx="4">
                  <c:v>4.6367688000000005</c:v>
                </c:pt>
                <c:pt idx="5">
                  <c:v>4.6298576000000002</c:v>
                </c:pt>
                <c:pt idx="6">
                  <c:v>4.6215864</c:v>
                </c:pt>
                <c:pt idx="7">
                  <c:v>4.6242716000000001</c:v>
                </c:pt>
                <c:pt idx="8">
                  <c:v>4.7078456000000006</c:v>
                </c:pt>
                <c:pt idx="9">
                  <c:v>4.8039918000000004</c:v>
                </c:pt>
                <c:pt idx="10">
                  <c:v>5.9205050000000004</c:v>
                </c:pt>
                <c:pt idx="11">
                  <c:v>6.2421873999999997</c:v>
                </c:pt>
                <c:pt idx="12">
                  <c:v>5.3017344</c:v>
                </c:pt>
                <c:pt idx="13">
                  <c:v>4.7502025999999997</c:v>
                </c:pt>
                <c:pt idx="14">
                  <c:v>4.8486503999999995</c:v>
                </c:pt>
                <c:pt idx="15">
                  <c:v>4.6421182000000005</c:v>
                </c:pt>
                <c:pt idx="16">
                  <c:v>4.6650960000000001</c:v>
                </c:pt>
                <c:pt idx="17">
                  <c:v>4.5694559999999997</c:v>
                </c:pt>
                <c:pt idx="18">
                  <c:v>4.9422250000000005</c:v>
                </c:pt>
                <c:pt idx="19">
                  <c:v>5.1322723999999997</c:v>
                </c:pt>
                <c:pt idx="20">
                  <c:v>4.9353628</c:v>
                </c:pt>
                <c:pt idx="21">
                  <c:v>4.3391311999999989</c:v>
                </c:pt>
                <c:pt idx="22">
                  <c:v>5.2970576000000005</c:v>
                </c:pt>
                <c:pt idx="23">
                  <c:v>5.2595912</c:v>
                </c:pt>
                <c:pt idx="24">
                  <c:v>6.131526</c:v>
                </c:pt>
                <c:pt idx="25">
                  <c:v>7.4439872000000005</c:v>
                </c:pt>
                <c:pt idx="26">
                  <c:v>6.8469362</c:v>
                </c:pt>
                <c:pt idx="27">
                  <c:v>6.6729703999999996</c:v>
                </c:pt>
                <c:pt idx="28">
                  <c:v>6.4802846000000001</c:v>
                </c:pt>
                <c:pt idx="29">
                  <c:v>7.1151776</c:v>
                </c:pt>
                <c:pt idx="30">
                  <c:v>6.9832875999999997</c:v>
                </c:pt>
                <c:pt idx="31">
                  <c:v>7.2274450000000003</c:v>
                </c:pt>
                <c:pt idx="32">
                  <c:v>7.6623217999999991</c:v>
                </c:pt>
                <c:pt idx="33">
                  <c:v>7.2787758</c:v>
                </c:pt>
                <c:pt idx="34">
                  <c:v>7.3583467999999996</c:v>
                </c:pt>
                <c:pt idx="35">
                  <c:v>7.7458685999999997</c:v>
                </c:pt>
                <c:pt idx="36">
                  <c:v>6.5343984000000006</c:v>
                </c:pt>
                <c:pt idx="37">
                  <c:v>7.5143743999999995</c:v>
                </c:pt>
                <c:pt idx="38">
                  <c:v>6.6979742</c:v>
                </c:pt>
                <c:pt idx="39">
                  <c:v>6.0009613999999996</c:v>
                </c:pt>
                <c:pt idx="40">
                  <c:v>5.9871151999999999</c:v>
                </c:pt>
                <c:pt idx="41">
                  <c:v>5.3281803999999999</c:v>
                </c:pt>
                <c:pt idx="42">
                  <c:v>5.5027961999999997</c:v>
                </c:pt>
                <c:pt idx="43">
                  <c:v>6.2595165999999995</c:v>
                </c:pt>
                <c:pt idx="44">
                  <c:v>6.0723354</c:v>
                </c:pt>
                <c:pt idx="45">
                  <c:v>7.1190882000000002</c:v>
                </c:pt>
                <c:pt idx="46">
                  <c:v>7.1937911999999997</c:v>
                </c:pt>
                <c:pt idx="47">
                  <c:v>7.4924015999999991</c:v>
                </c:pt>
                <c:pt idx="48">
                  <c:v>7.150268800000001</c:v>
                </c:pt>
                <c:pt idx="49">
                  <c:v>8.3776843999999997</c:v>
                </c:pt>
                <c:pt idx="50">
                  <c:v>7.7801622000000012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D0-4652-94A2-547EB443D7B5}"/>
            </c:ext>
          </c:extLst>
        </c:ser>
        <c:ser>
          <c:idx val="4"/>
          <c:order val="4"/>
          <c:tx>
            <c:strRef>
              <c:f>Average_5mut!$B$55</c:f>
              <c:strCache>
                <c:ptCount val="1"/>
                <c:pt idx="0">
                  <c:v>5 mut factor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Average_5mut!$H$2:$H$52</c:f>
              <c:numCache>
                <c:formatCode>General</c:formatCode>
                <c:ptCount val="51"/>
                <c:pt idx="0">
                  <c:v>6.2715683999999996</c:v>
                </c:pt>
                <c:pt idx="1">
                  <c:v>4.8772195999999992</c:v>
                </c:pt>
                <c:pt idx="2">
                  <c:v>5.2528969999999999</c:v>
                </c:pt>
                <c:pt idx="3">
                  <c:v>5.5431667999999998</c:v>
                </c:pt>
                <c:pt idx="4">
                  <c:v>5.7180575999999999</c:v>
                </c:pt>
                <c:pt idx="5">
                  <c:v>5.8785872000000001</c:v>
                </c:pt>
                <c:pt idx="6">
                  <c:v>5.6176082000000003</c:v>
                </c:pt>
                <c:pt idx="7">
                  <c:v>6.6753795999999994</c:v>
                </c:pt>
                <c:pt idx="8">
                  <c:v>7.0559634000000004</c:v>
                </c:pt>
                <c:pt idx="9">
                  <c:v>7.2451601999999991</c:v>
                </c:pt>
                <c:pt idx="10">
                  <c:v>9.0183590000000002</c:v>
                </c:pt>
                <c:pt idx="11">
                  <c:v>10.014766399999999</c:v>
                </c:pt>
                <c:pt idx="12">
                  <c:v>11.718792799999999</c:v>
                </c:pt>
                <c:pt idx="13">
                  <c:v>14.151114999999999</c:v>
                </c:pt>
                <c:pt idx="14">
                  <c:v>12.931689</c:v>
                </c:pt>
                <c:pt idx="15">
                  <c:v>15.123031000000001</c:v>
                </c:pt>
                <c:pt idx="16">
                  <c:v>14.716016000000002</c:v>
                </c:pt>
                <c:pt idx="17">
                  <c:v>14.258439999999998</c:v>
                </c:pt>
                <c:pt idx="18">
                  <c:v>15.507999999999999</c:v>
                </c:pt>
                <c:pt idx="19">
                  <c:v>15.177915799999999</c:v>
                </c:pt>
                <c:pt idx="20">
                  <c:v>15.883252799999999</c:v>
                </c:pt>
                <c:pt idx="21">
                  <c:v>16.783216200000002</c:v>
                </c:pt>
                <c:pt idx="22">
                  <c:v>15.335530199999999</c:v>
                </c:pt>
                <c:pt idx="23">
                  <c:v>14.134947400000001</c:v>
                </c:pt>
                <c:pt idx="24">
                  <c:v>15.251204400000001</c:v>
                </c:pt>
                <c:pt idx="25">
                  <c:v>11.541470199999999</c:v>
                </c:pt>
                <c:pt idx="26">
                  <c:v>14.027913800000002</c:v>
                </c:pt>
                <c:pt idx="27">
                  <c:v>13.3625246</c:v>
                </c:pt>
                <c:pt idx="28">
                  <c:v>13.307983200000001</c:v>
                </c:pt>
                <c:pt idx="29">
                  <c:v>14.419325199999999</c:v>
                </c:pt>
                <c:pt idx="30">
                  <c:v>13.801916</c:v>
                </c:pt>
                <c:pt idx="31">
                  <c:v>15.714512799999998</c:v>
                </c:pt>
                <c:pt idx="32">
                  <c:v>16.2941748</c:v>
                </c:pt>
                <c:pt idx="33">
                  <c:v>18.610557199999999</c:v>
                </c:pt>
                <c:pt idx="34">
                  <c:v>18.6605712</c:v>
                </c:pt>
                <c:pt idx="35">
                  <c:v>17.421495999999998</c:v>
                </c:pt>
                <c:pt idx="36">
                  <c:v>16.688752000000001</c:v>
                </c:pt>
                <c:pt idx="37">
                  <c:v>15.568372</c:v>
                </c:pt>
                <c:pt idx="38">
                  <c:v>18.143943999999998</c:v>
                </c:pt>
                <c:pt idx="39">
                  <c:v>16.942199800000001</c:v>
                </c:pt>
                <c:pt idx="40">
                  <c:v>20.259164999999999</c:v>
                </c:pt>
                <c:pt idx="41">
                  <c:v>18.930022399999999</c:v>
                </c:pt>
                <c:pt idx="42">
                  <c:v>19.5901368</c:v>
                </c:pt>
                <c:pt idx="43">
                  <c:v>18.899231399999998</c:v>
                </c:pt>
                <c:pt idx="44">
                  <c:v>20.5610626</c:v>
                </c:pt>
                <c:pt idx="45">
                  <c:v>21.898680599999999</c:v>
                </c:pt>
                <c:pt idx="46">
                  <c:v>21.033186000000001</c:v>
                </c:pt>
                <c:pt idx="47">
                  <c:v>20.613194799999999</c:v>
                </c:pt>
                <c:pt idx="48">
                  <c:v>20.314296800000001</c:v>
                </c:pt>
                <c:pt idx="49">
                  <c:v>18.897463800000001</c:v>
                </c:pt>
                <c:pt idx="50">
                  <c:v>19.775881000000002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D0-4652-94A2-547EB443D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Average_25gen!$A$30</c15:sqref>
                        </c15:formulaRef>
                      </c:ext>
                    </c:extLst>
                    <c:strCache>
                      <c:ptCount val="1"/>
                      <c:pt idx="0">
                        <c:v>25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Average_25gen!$H$2:$H$27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4</c:v>
                      </c:pt>
                      <c:pt idx="1">
                        <c:v>4.3795555999999998</c:v>
                      </c:pt>
                      <c:pt idx="2">
                        <c:v>4.4740953999999995</c:v>
                      </c:pt>
                      <c:pt idx="3">
                        <c:v>4.4761129999999998</c:v>
                      </c:pt>
                      <c:pt idx="4">
                        <c:v>4.3953113999999998</c:v>
                      </c:pt>
                      <c:pt idx="5">
                        <c:v>4.4756157999999999</c:v>
                      </c:pt>
                      <c:pt idx="6">
                        <c:v>4.8302022000000004</c:v>
                      </c:pt>
                      <c:pt idx="7">
                        <c:v>4.2820504000000001</c:v>
                      </c:pt>
                      <c:pt idx="8">
                        <c:v>4.3192877999999997</c:v>
                      </c:pt>
                      <c:pt idx="9">
                        <c:v>4.5017421999999998</c:v>
                      </c:pt>
                      <c:pt idx="10">
                        <c:v>4.3801113999999997</c:v>
                      </c:pt>
                      <c:pt idx="11">
                        <c:v>4.5085471999999998</c:v>
                      </c:pt>
                      <c:pt idx="12">
                        <c:v>4.4765899999999998</c:v>
                      </c:pt>
                      <c:pt idx="13">
                        <c:v>4.9646619999999997</c:v>
                      </c:pt>
                      <c:pt idx="14">
                        <c:v>4.4500948000000005</c:v>
                      </c:pt>
                      <c:pt idx="15">
                        <c:v>5.5576758000000002</c:v>
                      </c:pt>
                      <c:pt idx="16">
                        <c:v>5.5779994000000004</c:v>
                      </c:pt>
                      <c:pt idx="17">
                        <c:v>6.5477885999999996</c:v>
                      </c:pt>
                      <c:pt idx="18">
                        <c:v>6.635752000000001</c:v>
                      </c:pt>
                      <c:pt idx="19">
                        <c:v>6.4588090000000005</c:v>
                      </c:pt>
                      <c:pt idx="20">
                        <c:v>6.8822758000000004</c:v>
                      </c:pt>
                      <c:pt idx="21">
                        <c:v>7.6878450000000003</c:v>
                      </c:pt>
                      <c:pt idx="22">
                        <c:v>7.5676602000000006</c:v>
                      </c:pt>
                      <c:pt idx="23">
                        <c:v>8.4903300000000002</c:v>
                      </c:pt>
                      <c:pt idx="24">
                        <c:v>8.6112533999999989</c:v>
                      </c:pt>
                      <c:pt idx="25">
                        <c:v>10.209718200000001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9D0-4652-94A2-547EB443D7B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Average_75gen!$A$80</c15:sqref>
                        </c15:formulaRef>
                      </c:ext>
                    </c:extLst>
                    <c:strCache>
                      <c:ptCount val="1"/>
                      <c:pt idx="0">
                        <c:v>75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Average_75gen!$H$2:$H$77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5.1386667999999993</c:v>
                      </c:pt>
                      <c:pt idx="1">
                        <c:v>4.4257011999999998</c:v>
                      </c:pt>
                      <c:pt idx="2">
                        <c:v>6.0060609999999999</c:v>
                      </c:pt>
                      <c:pt idx="3">
                        <c:v>6.0871501999999991</c:v>
                      </c:pt>
                      <c:pt idx="4">
                        <c:v>6.1091818</c:v>
                      </c:pt>
                      <c:pt idx="5">
                        <c:v>6.5421269999999989</c:v>
                      </c:pt>
                      <c:pt idx="6">
                        <c:v>7.3901441999999999</c:v>
                      </c:pt>
                      <c:pt idx="7">
                        <c:v>7.1746260000000008</c:v>
                      </c:pt>
                      <c:pt idx="8">
                        <c:v>6.6090558000000001</c:v>
                      </c:pt>
                      <c:pt idx="9">
                        <c:v>6.5962031999999997</c:v>
                      </c:pt>
                      <c:pt idx="10">
                        <c:v>6.7613591999999993</c:v>
                      </c:pt>
                      <c:pt idx="11">
                        <c:v>7.7523217999999998</c:v>
                      </c:pt>
                      <c:pt idx="12">
                        <c:v>7.8512722000000013</c:v>
                      </c:pt>
                      <c:pt idx="13">
                        <c:v>8.1774269999999998</c:v>
                      </c:pt>
                      <c:pt idx="14">
                        <c:v>7.3387473999999999</c:v>
                      </c:pt>
                      <c:pt idx="15">
                        <c:v>7.3300163999999999</c:v>
                      </c:pt>
                      <c:pt idx="16">
                        <c:v>8.5959473999999982</c:v>
                      </c:pt>
                      <c:pt idx="17">
                        <c:v>7.5392897999999988</c:v>
                      </c:pt>
                      <c:pt idx="18">
                        <c:v>8.7182557999999997</c:v>
                      </c:pt>
                      <c:pt idx="19">
                        <c:v>9.679041999999999</c:v>
                      </c:pt>
                      <c:pt idx="20">
                        <c:v>8.0818119999999993</c:v>
                      </c:pt>
                      <c:pt idx="21">
                        <c:v>8.8146286000000007</c:v>
                      </c:pt>
                      <c:pt idx="22">
                        <c:v>10.074619999999999</c:v>
                      </c:pt>
                      <c:pt idx="23">
                        <c:v>8.3582846000000011</c:v>
                      </c:pt>
                      <c:pt idx="24">
                        <c:v>11.163402399999999</c:v>
                      </c:pt>
                      <c:pt idx="25">
                        <c:v>11.415912199999999</c:v>
                      </c:pt>
                      <c:pt idx="26">
                        <c:v>10.853817400000001</c:v>
                      </c:pt>
                      <c:pt idx="27">
                        <c:v>12.415517400000002</c:v>
                      </c:pt>
                      <c:pt idx="28">
                        <c:v>12.338362200000001</c:v>
                      </c:pt>
                      <c:pt idx="29">
                        <c:v>12.1439804</c:v>
                      </c:pt>
                      <c:pt idx="30">
                        <c:v>12.0474522</c:v>
                      </c:pt>
                      <c:pt idx="31">
                        <c:v>11.224267999999999</c:v>
                      </c:pt>
                      <c:pt idx="32">
                        <c:v>13.0875886</c:v>
                      </c:pt>
                      <c:pt idx="33">
                        <c:v>12.790330000000001</c:v>
                      </c:pt>
                      <c:pt idx="34">
                        <c:v>11.463604800000001</c:v>
                      </c:pt>
                      <c:pt idx="35">
                        <c:v>11.213824199999999</c:v>
                      </c:pt>
                      <c:pt idx="36">
                        <c:v>12.2333734</c:v>
                      </c:pt>
                      <c:pt idx="37">
                        <c:v>12.755316199999999</c:v>
                      </c:pt>
                      <c:pt idx="38">
                        <c:v>14.588946400000001</c:v>
                      </c:pt>
                      <c:pt idx="39">
                        <c:v>13.063281999999997</c:v>
                      </c:pt>
                      <c:pt idx="40">
                        <c:v>12.448172599999999</c:v>
                      </c:pt>
                      <c:pt idx="41">
                        <c:v>15.515134</c:v>
                      </c:pt>
                      <c:pt idx="42">
                        <c:v>14.893863200000002</c:v>
                      </c:pt>
                      <c:pt idx="43">
                        <c:v>15.595985799999999</c:v>
                      </c:pt>
                      <c:pt idx="44">
                        <c:v>18.825267799999999</c:v>
                      </c:pt>
                      <c:pt idx="45">
                        <c:v>19.103772600000003</c:v>
                      </c:pt>
                      <c:pt idx="46">
                        <c:v>19.8076726</c:v>
                      </c:pt>
                      <c:pt idx="47">
                        <c:v>18.444516</c:v>
                      </c:pt>
                      <c:pt idx="48">
                        <c:v>19.335363600000001</c:v>
                      </c:pt>
                      <c:pt idx="49">
                        <c:v>19.187656400000002</c:v>
                      </c:pt>
                      <c:pt idx="50">
                        <c:v>20.880003199999997</c:v>
                      </c:pt>
                      <c:pt idx="51">
                        <c:v>20.937420800000002</c:v>
                      </c:pt>
                      <c:pt idx="52">
                        <c:v>19.175785999999999</c:v>
                      </c:pt>
                      <c:pt idx="53">
                        <c:v>19.6773174</c:v>
                      </c:pt>
                      <c:pt idx="54">
                        <c:v>18.835605600000001</c:v>
                      </c:pt>
                      <c:pt idx="55">
                        <c:v>19.6674188</c:v>
                      </c:pt>
                      <c:pt idx="56">
                        <c:v>16.924821399999999</c:v>
                      </c:pt>
                      <c:pt idx="57">
                        <c:v>19.917089199999999</c:v>
                      </c:pt>
                      <c:pt idx="58">
                        <c:v>18.285031799999999</c:v>
                      </c:pt>
                      <c:pt idx="59">
                        <c:v>19.830401000000002</c:v>
                      </c:pt>
                      <c:pt idx="60">
                        <c:v>20.301155999999999</c:v>
                      </c:pt>
                      <c:pt idx="61">
                        <c:v>18.524601400000002</c:v>
                      </c:pt>
                      <c:pt idx="62">
                        <c:v>20.3477052</c:v>
                      </c:pt>
                      <c:pt idx="63">
                        <c:v>20.948552800000002</c:v>
                      </c:pt>
                      <c:pt idx="64">
                        <c:v>21.288003999999997</c:v>
                      </c:pt>
                      <c:pt idx="65">
                        <c:v>22.879586400000001</c:v>
                      </c:pt>
                      <c:pt idx="66">
                        <c:v>23.496808399999999</c:v>
                      </c:pt>
                      <c:pt idx="67">
                        <c:v>22.611892400000002</c:v>
                      </c:pt>
                      <c:pt idx="68">
                        <c:v>23.1917562</c:v>
                      </c:pt>
                      <c:pt idx="69">
                        <c:v>22.057283200000001</c:v>
                      </c:pt>
                      <c:pt idx="70">
                        <c:v>23.808209999999999</c:v>
                      </c:pt>
                      <c:pt idx="71">
                        <c:v>23.444763399999999</c:v>
                      </c:pt>
                      <c:pt idx="72">
                        <c:v>25.53143</c:v>
                      </c:pt>
                      <c:pt idx="73">
                        <c:v>25.699121999999999</c:v>
                      </c:pt>
                      <c:pt idx="74">
                        <c:v>25.282579599999998</c:v>
                      </c:pt>
                      <c:pt idx="75">
                        <c:v>23.453069599999999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9D0-4652-94A2-547EB443D7B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Average_2sp!$A$56</c15:sqref>
                        </c15:formulaRef>
                      </c:ext>
                    </c:extLst>
                    <c:strCache>
                      <c:ptCount val="1"/>
                      <c:pt idx="0">
                        <c:v>2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Average_2sp!$H$2:$H$52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2</c:v>
                      </c:pt>
                      <c:pt idx="1">
                        <c:v>2</c:v>
                      </c:pt>
                      <c:pt idx="2">
                        <c:v>1.9772821999999999</c:v>
                      </c:pt>
                      <c:pt idx="3">
                        <c:v>2.0514427999999998</c:v>
                      </c:pt>
                      <c:pt idx="4">
                        <c:v>2.3792522000000003</c:v>
                      </c:pt>
                      <c:pt idx="5">
                        <c:v>3.0187404000000004</c:v>
                      </c:pt>
                      <c:pt idx="6">
                        <c:v>2.5346552</c:v>
                      </c:pt>
                      <c:pt idx="7">
                        <c:v>2.4254837999999999</c:v>
                      </c:pt>
                      <c:pt idx="8">
                        <c:v>2.3372207999999999</c:v>
                      </c:pt>
                      <c:pt idx="9">
                        <c:v>2.6122964</c:v>
                      </c:pt>
                      <c:pt idx="10">
                        <c:v>3.2010462000000004</c:v>
                      </c:pt>
                      <c:pt idx="11">
                        <c:v>3.1299546</c:v>
                      </c:pt>
                      <c:pt idx="12">
                        <c:v>4.2860240000000003</c:v>
                      </c:pt>
                      <c:pt idx="13">
                        <c:v>4.1892522000000003</c:v>
                      </c:pt>
                      <c:pt idx="14">
                        <c:v>4.3226542000000006</c:v>
                      </c:pt>
                      <c:pt idx="15">
                        <c:v>4.9391984000000004</c:v>
                      </c:pt>
                      <c:pt idx="16">
                        <c:v>5.0109428000000005</c:v>
                      </c:pt>
                      <c:pt idx="17">
                        <c:v>7.0710459999999999</c:v>
                      </c:pt>
                      <c:pt idx="18">
                        <c:v>5.1757692000000004</c:v>
                      </c:pt>
                      <c:pt idx="19">
                        <c:v>6.0052294000000002</c:v>
                      </c:pt>
                      <c:pt idx="20">
                        <c:v>4.3569118000000007</c:v>
                      </c:pt>
                      <c:pt idx="21">
                        <c:v>5.0397134000000001</c:v>
                      </c:pt>
                      <c:pt idx="22">
                        <c:v>6.4526389999999996</c:v>
                      </c:pt>
                      <c:pt idx="23">
                        <c:v>5.4598889999999995</c:v>
                      </c:pt>
                      <c:pt idx="24">
                        <c:v>3.7698773999999999</c:v>
                      </c:pt>
                      <c:pt idx="25">
                        <c:v>5.3270378000000003</c:v>
                      </c:pt>
                      <c:pt idx="26">
                        <c:v>5.4412776000000003</c:v>
                      </c:pt>
                      <c:pt idx="27">
                        <c:v>4.6052067999999995</c:v>
                      </c:pt>
                      <c:pt idx="28">
                        <c:v>5.0838156000000003</c:v>
                      </c:pt>
                      <c:pt idx="29">
                        <c:v>5.6563825999999997</c:v>
                      </c:pt>
                      <c:pt idx="30">
                        <c:v>5.3133819999999998</c:v>
                      </c:pt>
                      <c:pt idx="31">
                        <c:v>7.2188400000000001</c:v>
                      </c:pt>
                      <c:pt idx="32">
                        <c:v>4.5570762</c:v>
                      </c:pt>
                      <c:pt idx="33">
                        <c:v>7.0973584000000001</c:v>
                      </c:pt>
                      <c:pt idx="34">
                        <c:v>7.2071638000000009</c:v>
                      </c:pt>
                      <c:pt idx="35">
                        <c:v>7.5837506000000001</c:v>
                      </c:pt>
                      <c:pt idx="36">
                        <c:v>8.1724664000000011</c:v>
                      </c:pt>
                      <c:pt idx="37">
                        <c:v>7.3028974000000009</c:v>
                      </c:pt>
                      <c:pt idx="38">
                        <c:v>8.5680405999999998</c:v>
                      </c:pt>
                      <c:pt idx="39">
                        <c:v>8.5197786000000004</c:v>
                      </c:pt>
                      <c:pt idx="40">
                        <c:v>8.2319606000000007</c:v>
                      </c:pt>
                      <c:pt idx="41">
                        <c:v>9.4117116000000003</c:v>
                      </c:pt>
                      <c:pt idx="42">
                        <c:v>8.7787455999999988</c:v>
                      </c:pt>
                      <c:pt idx="43">
                        <c:v>9.479115199999999</c:v>
                      </c:pt>
                      <c:pt idx="44">
                        <c:v>9.5050422000000001</c:v>
                      </c:pt>
                      <c:pt idx="45">
                        <c:v>10.1512446</c:v>
                      </c:pt>
                      <c:pt idx="46">
                        <c:v>10.148616000000001</c:v>
                      </c:pt>
                      <c:pt idx="47">
                        <c:v>11.376148000000001</c:v>
                      </c:pt>
                      <c:pt idx="48">
                        <c:v>10.1853824</c:v>
                      </c:pt>
                      <c:pt idx="49">
                        <c:v>10.830086999999999</c:v>
                      </c:pt>
                      <c:pt idx="50">
                        <c:v>8.6448985999999994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9D0-4652-94A2-547EB443D7B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Average_8sp!$A$56</c15:sqref>
                        </c15:formulaRef>
                      </c:ext>
                    </c:extLst>
                    <c:strCache>
                      <c:ptCount val="1"/>
                      <c:pt idx="0">
                        <c:v>8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Average_8sp!$H$2:$H$52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9.5182224000000026</c:v>
                      </c:pt>
                      <c:pt idx="1">
                        <c:v>9.0222967999999995</c:v>
                      </c:pt>
                      <c:pt idx="2">
                        <c:v>10.4004222</c:v>
                      </c:pt>
                      <c:pt idx="3">
                        <c:v>10.397949799999999</c:v>
                      </c:pt>
                      <c:pt idx="4">
                        <c:v>10.742633399999999</c:v>
                      </c:pt>
                      <c:pt idx="5">
                        <c:v>11.398219799999998</c:v>
                      </c:pt>
                      <c:pt idx="6">
                        <c:v>9.552047</c:v>
                      </c:pt>
                      <c:pt idx="7">
                        <c:v>11.190361200000002</c:v>
                      </c:pt>
                      <c:pt idx="8">
                        <c:v>10.666688800000001</c:v>
                      </c:pt>
                      <c:pt idx="9">
                        <c:v>11.6987138</c:v>
                      </c:pt>
                      <c:pt idx="10">
                        <c:v>12.120547400000001</c:v>
                      </c:pt>
                      <c:pt idx="11">
                        <c:v>12.3776706</c:v>
                      </c:pt>
                      <c:pt idx="12">
                        <c:v>13.501674200000002</c:v>
                      </c:pt>
                      <c:pt idx="13">
                        <c:v>12.207831000000002</c:v>
                      </c:pt>
                      <c:pt idx="14">
                        <c:v>12.199522199999999</c:v>
                      </c:pt>
                      <c:pt idx="15">
                        <c:v>12.4118738</c:v>
                      </c:pt>
                      <c:pt idx="16">
                        <c:v>13.948332200000001</c:v>
                      </c:pt>
                      <c:pt idx="17">
                        <c:v>11.064865599999999</c:v>
                      </c:pt>
                      <c:pt idx="18">
                        <c:v>13.107105800000003</c:v>
                      </c:pt>
                      <c:pt idx="19">
                        <c:v>13.459460799999999</c:v>
                      </c:pt>
                      <c:pt idx="20">
                        <c:v>12.382668799999999</c:v>
                      </c:pt>
                      <c:pt idx="21">
                        <c:v>13.347075999999998</c:v>
                      </c:pt>
                      <c:pt idx="22">
                        <c:v>13.128477999999998</c:v>
                      </c:pt>
                      <c:pt idx="23">
                        <c:v>12.965163999999998</c:v>
                      </c:pt>
                      <c:pt idx="24">
                        <c:v>13.308526000000001</c:v>
                      </c:pt>
                      <c:pt idx="25">
                        <c:v>13.3851</c:v>
                      </c:pt>
                      <c:pt idx="26">
                        <c:v>13.901926000000003</c:v>
                      </c:pt>
                      <c:pt idx="27">
                        <c:v>12.6775424</c:v>
                      </c:pt>
                      <c:pt idx="28">
                        <c:v>12.272417600000001</c:v>
                      </c:pt>
                      <c:pt idx="29">
                        <c:v>14.269547200000002</c:v>
                      </c:pt>
                      <c:pt idx="30">
                        <c:v>13.2485094</c:v>
                      </c:pt>
                      <c:pt idx="31">
                        <c:v>13.877977199999998</c:v>
                      </c:pt>
                      <c:pt idx="32">
                        <c:v>13.448078200000001</c:v>
                      </c:pt>
                      <c:pt idx="33">
                        <c:v>14.086193600000001</c:v>
                      </c:pt>
                      <c:pt idx="34">
                        <c:v>14.984825000000001</c:v>
                      </c:pt>
                      <c:pt idx="35">
                        <c:v>16.770446400000001</c:v>
                      </c:pt>
                      <c:pt idx="36">
                        <c:v>16.406760800000001</c:v>
                      </c:pt>
                      <c:pt idx="37">
                        <c:v>16.507721999999998</c:v>
                      </c:pt>
                      <c:pt idx="38">
                        <c:v>15.970727800000001</c:v>
                      </c:pt>
                      <c:pt idx="39">
                        <c:v>16.55189</c:v>
                      </c:pt>
                      <c:pt idx="40">
                        <c:v>17.738211799999998</c:v>
                      </c:pt>
                      <c:pt idx="41">
                        <c:v>18.0500744</c:v>
                      </c:pt>
                      <c:pt idx="42">
                        <c:v>18.429831400000001</c:v>
                      </c:pt>
                      <c:pt idx="43">
                        <c:v>19.124848199999995</c:v>
                      </c:pt>
                      <c:pt idx="44">
                        <c:v>20.754642</c:v>
                      </c:pt>
                      <c:pt idx="45">
                        <c:v>21.955982200000001</c:v>
                      </c:pt>
                      <c:pt idx="46">
                        <c:v>17.85474</c:v>
                      </c:pt>
                      <c:pt idx="47">
                        <c:v>17.704693600000002</c:v>
                      </c:pt>
                      <c:pt idx="48">
                        <c:v>17.641171199999999</c:v>
                      </c:pt>
                      <c:pt idx="49">
                        <c:v>17.287139599999996</c:v>
                      </c:pt>
                      <c:pt idx="50">
                        <c:v>19.385327799999999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9D0-4652-94A2-547EB443D7B5}"/>
                  </c:ext>
                </c:extLst>
              </c15:ser>
            </c15:filteredLineSeries>
          </c:ext>
        </c:extLst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speed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</a:t>
            </a:r>
            <a:r>
              <a:rPr lang="en-NL"/>
              <a:t>Average enemy weight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Average_default!$B$54</c:f>
              <c:strCache>
                <c:ptCount val="1"/>
                <c:pt idx="0">
                  <c:v>Default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Average_default!$J$2:$J$52</c:f>
              <c:numCache>
                <c:formatCode>General</c:formatCode>
                <c:ptCount val="51"/>
                <c:pt idx="0">
                  <c:v>0</c:v>
                </c:pt>
                <c:pt idx="1">
                  <c:v>0.71970159999999994</c:v>
                </c:pt>
                <c:pt idx="2">
                  <c:v>1.0469703419999998</c:v>
                </c:pt>
                <c:pt idx="3">
                  <c:v>1.166587566</c:v>
                </c:pt>
                <c:pt idx="4">
                  <c:v>2.3120989819999997</c:v>
                </c:pt>
                <c:pt idx="5">
                  <c:v>3.4033534000000003</c:v>
                </c:pt>
                <c:pt idx="6">
                  <c:v>5.1851685999999999</c:v>
                </c:pt>
                <c:pt idx="7">
                  <c:v>5.1903876000000002</c:v>
                </c:pt>
                <c:pt idx="8">
                  <c:v>3.4294483999999996</c:v>
                </c:pt>
                <c:pt idx="9">
                  <c:v>6.4661380000000008</c:v>
                </c:pt>
                <c:pt idx="10">
                  <c:v>8.4995376</c:v>
                </c:pt>
                <c:pt idx="11">
                  <c:v>9.4058050000000009</c:v>
                </c:pt>
                <c:pt idx="12">
                  <c:v>10.3978012</c:v>
                </c:pt>
                <c:pt idx="13">
                  <c:v>11.5219054</c:v>
                </c:pt>
                <c:pt idx="14">
                  <c:v>12.297674199999999</c:v>
                </c:pt>
                <c:pt idx="15">
                  <c:v>13.0088574</c:v>
                </c:pt>
                <c:pt idx="16">
                  <c:v>14.362633800000001</c:v>
                </c:pt>
                <c:pt idx="17">
                  <c:v>13.700560800000002</c:v>
                </c:pt>
                <c:pt idx="18">
                  <c:v>15.386480000000001</c:v>
                </c:pt>
                <c:pt idx="19">
                  <c:v>14.246187800000001</c:v>
                </c:pt>
                <c:pt idx="20">
                  <c:v>17.857319799999999</c:v>
                </c:pt>
                <c:pt idx="21">
                  <c:v>16.953446800000002</c:v>
                </c:pt>
                <c:pt idx="22">
                  <c:v>17.499073799999998</c:v>
                </c:pt>
                <c:pt idx="23">
                  <c:v>17.350630799999998</c:v>
                </c:pt>
                <c:pt idx="24">
                  <c:v>20.037650799999998</c:v>
                </c:pt>
                <c:pt idx="25">
                  <c:v>19.668615799999998</c:v>
                </c:pt>
                <c:pt idx="26">
                  <c:v>20.578061999999999</c:v>
                </c:pt>
                <c:pt idx="27">
                  <c:v>20.048090800000001</c:v>
                </c:pt>
                <c:pt idx="28">
                  <c:v>20.048092</c:v>
                </c:pt>
                <c:pt idx="29">
                  <c:v>20.256194799999999</c:v>
                </c:pt>
                <c:pt idx="30">
                  <c:v>20.807042799999998</c:v>
                </c:pt>
                <c:pt idx="31">
                  <c:v>20.6045108</c:v>
                </c:pt>
                <c:pt idx="32">
                  <c:v>21.036384000000002</c:v>
                </c:pt>
                <c:pt idx="33">
                  <c:v>20.802954800000002</c:v>
                </c:pt>
                <c:pt idx="34">
                  <c:v>22.086300000000001</c:v>
                </c:pt>
                <c:pt idx="35">
                  <c:v>24.247931999999999</c:v>
                </c:pt>
                <c:pt idx="36">
                  <c:v>24.996444</c:v>
                </c:pt>
                <c:pt idx="37">
                  <c:v>25.515298000000001</c:v>
                </c:pt>
                <c:pt idx="38">
                  <c:v>28.405044000000004</c:v>
                </c:pt>
                <c:pt idx="39">
                  <c:v>27.245699999999999</c:v>
                </c:pt>
                <c:pt idx="40">
                  <c:v>26.055705999999997</c:v>
                </c:pt>
                <c:pt idx="41">
                  <c:v>25.049161999999995</c:v>
                </c:pt>
                <c:pt idx="42">
                  <c:v>28.217338000000002</c:v>
                </c:pt>
                <c:pt idx="43">
                  <c:v>27.598398000000003</c:v>
                </c:pt>
                <c:pt idx="44">
                  <c:v>29.799295999999998</c:v>
                </c:pt>
                <c:pt idx="45">
                  <c:v>28.068894</c:v>
                </c:pt>
                <c:pt idx="46">
                  <c:v>29.580937999999996</c:v>
                </c:pt>
                <c:pt idx="47">
                  <c:v>28.321644000000003</c:v>
                </c:pt>
                <c:pt idx="48">
                  <c:v>30.612609999999997</c:v>
                </c:pt>
                <c:pt idx="49">
                  <c:v>32.205736000000002</c:v>
                </c:pt>
                <c:pt idx="50">
                  <c:v>32.205736000000002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97-48E1-A530-75430BC9094E}"/>
            </c:ext>
          </c:extLst>
        </c:ser>
        <c:ser>
          <c:idx val="3"/>
          <c:order val="3"/>
          <c:tx>
            <c:strRef>
              <c:f>Average_2mut!$C$55</c:f>
              <c:strCache>
                <c:ptCount val="1"/>
                <c:pt idx="0">
                  <c:v>2 mut factor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Average_2mut!$J$2:$J$52</c:f>
              <c:numCache>
                <c:formatCode>General</c:formatCode>
                <c:ptCount val="51"/>
                <c:pt idx="0">
                  <c:v>0</c:v>
                </c:pt>
                <c:pt idx="1">
                  <c:v>0.21087140400000001</c:v>
                </c:pt>
                <c:pt idx="2">
                  <c:v>-0.24514683799999998</c:v>
                </c:pt>
                <c:pt idx="3">
                  <c:v>0.6588298840000002</c:v>
                </c:pt>
                <c:pt idx="4">
                  <c:v>0.5740045840000001</c:v>
                </c:pt>
                <c:pt idx="5">
                  <c:v>0.18037440399999999</c:v>
                </c:pt>
                <c:pt idx="6">
                  <c:v>9.5549084000000034E-2</c:v>
                </c:pt>
                <c:pt idx="7">
                  <c:v>1.253337342</c:v>
                </c:pt>
                <c:pt idx="8">
                  <c:v>1.1019700799999999</c:v>
                </c:pt>
                <c:pt idx="9">
                  <c:v>0.66242436000000005</c:v>
                </c:pt>
                <c:pt idx="10">
                  <c:v>1.38537518</c:v>
                </c:pt>
                <c:pt idx="11">
                  <c:v>1.9610922200000001</c:v>
                </c:pt>
                <c:pt idx="12">
                  <c:v>2.5279478400000004</c:v>
                </c:pt>
                <c:pt idx="13">
                  <c:v>3.6233480600000001</c:v>
                </c:pt>
                <c:pt idx="14">
                  <c:v>3.9351348399999999</c:v>
                </c:pt>
                <c:pt idx="15">
                  <c:v>4.2910272599999999</c:v>
                </c:pt>
                <c:pt idx="16">
                  <c:v>4.7288663999999994</c:v>
                </c:pt>
                <c:pt idx="17">
                  <c:v>4.0518514400000001</c:v>
                </c:pt>
                <c:pt idx="18">
                  <c:v>4.0308894400000002</c:v>
                </c:pt>
                <c:pt idx="19">
                  <c:v>5.1203244400000001</c:v>
                </c:pt>
                <c:pt idx="20">
                  <c:v>5.2328878000000003</c:v>
                </c:pt>
                <c:pt idx="21">
                  <c:v>5.0089084000000001</c:v>
                </c:pt>
                <c:pt idx="22">
                  <c:v>6.1622847999999992</c:v>
                </c:pt>
                <c:pt idx="23">
                  <c:v>6.28813216</c:v>
                </c:pt>
                <c:pt idx="24">
                  <c:v>7.2576853999999997</c:v>
                </c:pt>
                <c:pt idx="25">
                  <c:v>7.6150397999999999</c:v>
                </c:pt>
                <c:pt idx="26">
                  <c:v>9.0222286</c:v>
                </c:pt>
                <c:pt idx="27">
                  <c:v>8.7134222000000001</c:v>
                </c:pt>
                <c:pt idx="28">
                  <c:v>9.2166327999999993</c:v>
                </c:pt>
                <c:pt idx="29">
                  <c:v>10.396878599999999</c:v>
                </c:pt>
                <c:pt idx="30">
                  <c:v>11.527037200000001</c:v>
                </c:pt>
                <c:pt idx="31">
                  <c:v>12.2694422</c:v>
                </c:pt>
                <c:pt idx="32">
                  <c:v>11.746802600000001</c:v>
                </c:pt>
                <c:pt idx="33">
                  <c:v>11.425261999999998</c:v>
                </c:pt>
                <c:pt idx="34">
                  <c:v>12.5288336</c:v>
                </c:pt>
                <c:pt idx="35">
                  <c:v>13.6126094</c:v>
                </c:pt>
                <c:pt idx="36">
                  <c:v>13.574166600000002</c:v>
                </c:pt>
                <c:pt idx="37">
                  <c:v>13.788024999999999</c:v>
                </c:pt>
                <c:pt idx="38">
                  <c:v>13.882969400000002</c:v>
                </c:pt>
                <c:pt idx="39">
                  <c:v>14.770966000000001</c:v>
                </c:pt>
                <c:pt idx="40">
                  <c:v>14.833354</c:v>
                </c:pt>
                <c:pt idx="41">
                  <c:v>16.065388000000002</c:v>
                </c:pt>
                <c:pt idx="42">
                  <c:v>15.859041999999999</c:v>
                </c:pt>
                <c:pt idx="43">
                  <c:v>16.860284</c:v>
                </c:pt>
                <c:pt idx="44">
                  <c:v>17.324128000000002</c:v>
                </c:pt>
                <c:pt idx="45">
                  <c:v>18.894418000000002</c:v>
                </c:pt>
                <c:pt idx="46">
                  <c:v>18.776425999999997</c:v>
                </c:pt>
                <c:pt idx="47">
                  <c:v>19.499005999999998</c:v>
                </c:pt>
                <c:pt idx="48">
                  <c:v>19.190201999999999</c:v>
                </c:pt>
                <c:pt idx="49">
                  <c:v>19.53745</c:v>
                </c:pt>
                <c:pt idx="50">
                  <c:v>19.190201999999999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97-48E1-A530-75430BC9094E}"/>
            </c:ext>
          </c:extLst>
        </c:ser>
        <c:ser>
          <c:idx val="4"/>
          <c:order val="4"/>
          <c:tx>
            <c:strRef>
              <c:f>Average_5mut!$B$55</c:f>
              <c:strCache>
                <c:ptCount val="1"/>
                <c:pt idx="0">
                  <c:v>5 mut factor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Average_5mut!$J$2:$J$52</c:f>
              <c:numCache>
                <c:formatCode>General</c:formatCode>
                <c:ptCount val="51"/>
                <c:pt idx="0">
                  <c:v>0</c:v>
                </c:pt>
                <c:pt idx="1">
                  <c:v>2.2599422000000002</c:v>
                </c:pt>
                <c:pt idx="2">
                  <c:v>0.29459519000000001</c:v>
                </c:pt>
                <c:pt idx="3">
                  <c:v>2.1433662599999996</c:v>
                </c:pt>
                <c:pt idx="4">
                  <c:v>2.9153779299999996</c:v>
                </c:pt>
                <c:pt idx="5">
                  <c:v>3.4574857299999997</c:v>
                </c:pt>
                <c:pt idx="6">
                  <c:v>4.9528719299999997</c:v>
                </c:pt>
                <c:pt idx="7">
                  <c:v>6.5715263999999989</c:v>
                </c:pt>
                <c:pt idx="8">
                  <c:v>7.0390029999999992</c:v>
                </c:pt>
                <c:pt idx="9">
                  <c:v>7.8709468000000005</c:v>
                </c:pt>
                <c:pt idx="10">
                  <c:v>8.5017069999999997</c:v>
                </c:pt>
                <c:pt idx="11">
                  <c:v>7.0390727999999996</c:v>
                </c:pt>
                <c:pt idx="12">
                  <c:v>10.185603799999999</c:v>
                </c:pt>
                <c:pt idx="13">
                  <c:v>11.013709800000001</c:v>
                </c:pt>
                <c:pt idx="14">
                  <c:v>10.490351800000001</c:v>
                </c:pt>
                <c:pt idx="15">
                  <c:v>11.8421044</c:v>
                </c:pt>
                <c:pt idx="16">
                  <c:v>13.1487684</c:v>
                </c:pt>
                <c:pt idx="17">
                  <c:v>13.550596799999999</c:v>
                </c:pt>
                <c:pt idx="18">
                  <c:v>13.623770799999999</c:v>
                </c:pt>
                <c:pt idx="19">
                  <c:v>14.322609599999998</c:v>
                </c:pt>
                <c:pt idx="20">
                  <c:v>15.125009600000002</c:v>
                </c:pt>
                <c:pt idx="21">
                  <c:v>15.132465200000002</c:v>
                </c:pt>
                <c:pt idx="22">
                  <c:v>18.820423399999999</c:v>
                </c:pt>
                <c:pt idx="23">
                  <c:v>19.397397399999999</c:v>
                </c:pt>
                <c:pt idx="24">
                  <c:v>21.2113014</c:v>
                </c:pt>
                <c:pt idx="25">
                  <c:v>22.774218000000001</c:v>
                </c:pt>
                <c:pt idx="26">
                  <c:v>20.478703200000002</c:v>
                </c:pt>
                <c:pt idx="27">
                  <c:v>22.683877200000001</c:v>
                </c:pt>
                <c:pt idx="28">
                  <c:v>21.853147999999997</c:v>
                </c:pt>
                <c:pt idx="29">
                  <c:v>22.693396</c:v>
                </c:pt>
                <c:pt idx="30">
                  <c:v>21.401928999999999</c:v>
                </c:pt>
                <c:pt idx="31">
                  <c:v>21.944035</c:v>
                </c:pt>
                <c:pt idx="32">
                  <c:v>23.023771</c:v>
                </c:pt>
                <c:pt idx="33">
                  <c:v>25.061053599999997</c:v>
                </c:pt>
                <c:pt idx="34">
                  <c:v>25.6701774</c:v>
                </c:pt>
                <c:pt idx="35">
                  <c:v>23.325609</c:v>
                </c:pt>
                <c:pt idx="36">
                  <c:v>23.574658000000003</c:v>
                </c:pt>
                <c:pt idx="37">
                  <c:v>25.137574000000004</c:v>
                </c:pt>
                <c:pt idx="38">
                  <c:v>28.295774000000002</c:v>
                </c:pt>
                <c:pt idx="39">
                  <c:v>28.565656000000001</c:v>
                </c:pt>
                <c:pt idx="40">
                  <c:v>29.990582</c:v>
                </c:pt>
                <c:pt idx="41">
                  <c:v>29.990582</c:v>
                </c:pt>
                <c:pt idx="42">
                  <c:v>31.311292000000002</c:v>
                </c:pt>
                <c:pt idx="43">
                  <c:v>32.072958</c:v>
                </c:pt>
                <c:pt idx="44">
                  <c:v>34.470022</c:v>
                </c:pt>
                <c:pt idx="45">
                  <c:v>33.323527999999996</c:v>
                </c:pt>
                <c:pt idx="46">
                  <c:v>34.660579999999996</c:v>
                </c:pt>
                <c:pt idx="47">
                  <c:v>34.582405999999999</c:v>
                </c:pt>
                <c:pt idx="48">
                  <c:v>35.271584000000004</c:v>
                </c:pt>
                <c:pt idx="49">
                  <c:v>37.083807999999998</c:v>
                </c:pt>
                <c:pt idx="50">
                  <c:v>38.435561999999997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97-48E1-A530-75430BC90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Average_25gen!$A$30</c15:sqref>
                        </c15:formulaRef>
                      </c:ext>
                    </c:extLst>
                    <c:strCache>
                      <c:ptCount val="1"/>
                      <c:pt idx="0">
                        <c:v>25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Average_25gen!$J$2:$J$27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</c:v>
                      </c:pt>
                      <c:pt idx="1">
                        <c:v>1.0912543639999999</c:v>
                      </c:pt>
                      <c:pt idx="2">
                        <c:v>-0.29014370000000006</c:v>
                      </c:pt>
                      <c:pt idx="3">
                        <c:v>1.3347736800000001</c:v>
                      </c:pt>
                      <c:pt idx="4">
                        <c:v>1.1130179999999998</c:v>
                      </c:pt>
                      <c:pt idx="5">
                        <c:v>0.5003263</c:v>
                      </c:pt>
                      <c:pt idx="6">
                        <c:v>1.4719636000000003</c:v>
                      </c:pt>
                      <c:pt idx="7">
                        <c:v>2.4402034000000001</c:v>
                      </c:pt>
                      <c:pt idx="8">
                        <c:v>4.2246900000000007</c:v>
                      </c:pt>
                      <c:pt idx="9">
                        <c:v>3.1265127399999999</c:v>
                      </c:pt>
                      <c:pt idx="10">
                        <c:v>4.7679482799999997</c:v>
                      </c:pt>
                      <c:pt idx="11">
                        <c:v>6.2385295999999997</c:v>
                      </c:pt>
                      <c:pt idx="12">
                        <c:v>5.5734331199999998</c:v>
                      </c:pt>
                      <c:pt idx="13">
                        <c:v>6.82040164</c:v>
                      </c:pt>
                      <c:pt idx="14">
                        <c:v>7.0281485999999997</c:v>
                      </c:pt>
                      <c:pt idx="15">
                        <c:v>6.5450716400000006</c:v>
                      </c:pt>
                      <c:pt idx="16">
                        <c:v>6.3944272000000009</c:v>
                      </c:pt>
                      <c:pt idx="17">
                        <c:v>4.8198860400000001</c:v>
                      </c:pt>
                      <c:pt idx="18">
                        <c:v>5.7900014000000004</c:v>
                      </c:pt>
                      <c:pt idx="19">
                        <c:v>5.0453045999999997</c:v>
                      </c:pt>
                      <c:pt idx="20">
                        <c:v>5.5416102399999998</c:v>
                      </c:pt>
                      <c:pt idx="21">
                        <c:v>7.004391</c:v>
                      </c:pt>
                      <c:pt idx="22">
                        <c:v>7.1058614400000009</c:v>
                      </c:pt>
                      <c:pt idx="23">
                        <c:v>4.9339621400000002</c:v>
                      </c:pt>
                      <c:pt idx="24">
                        <c:v>5.8310807399999991</c:v>
                      </c:pt>
                      <c:pt idx="25">
                        <c:v>8.9399384000000008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A97-48E1-A530-75430BC9094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Average_75gen!$A$80</c15:sqref>
                        </c15:formulaRef>
                      </c:ext>
                    </c:extLst>
                    <c:strCache>
                      <c:ptCount val="1"/>
                      <c:pt idx="0">
                        <c:v>75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Average_75gen!$J$2:$J$77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0</c:v>
                      </c:pt>
                      <c:pt idx="1">
                        <c:v>1.0808164</c:v>
                      </c:pt>
                      <c:pt idx="2">
                        <c:v>0.49375980000000003</c:v>
                      </c:pt>
                      <c:pt idx="3">
                        <c:v>1.5353111399999999</c:v>
                      </c:pt>
                      <c:pt idx="4">
                        <c:v>3.0780053999999999</c:v>
                      </c:pt>
                      <c:pt idx="5">
                        <c:v>1.4097932</c:v>
                      </c:pt>
                      <c:pt idx="6">
                        <c:v>1.7840494</c:v>
                      </c:pt>
                      <c:pt idx="7">
                        <c:v>2.7915546</c:v>
                      </c:pt>
                      <c:pt idx="8">
                        <c:v>4.3505875820000002</c:v>
                      </c:pt>
                      <c:pt idx="9">
                        <c:v>5.0231007659999998</c:v>
                      </c:pt>
                      <c:pt idx="10">
                        <c:v>6.4439784000000007</c:v>
                      </c:pt>
                      <c:pt idx="11">
                        <c:v>6.6050599999999999</c:v>
                      </c:pt>
                      <c:pt idx="12">
                        <c:v>7.5145051999999994</c:v>
                      </c:pt>
                      <c:pt idx="13">
                        <c:v>7.7102845999999996</c:v>
                      </c:pt>
                      <c:pt idx="14">
                        <c:v>8.1778887999999998</c:v>
                      </c:pt>
                      <c:pt idx="15">
                        <c:v>7.5618402000000007</c:v>
                      </c:pt>
                      <c:pt idx="16">
                        <c:v>8.6426564000000017</c:v>
                      </c:pt>
                      <c:pt idx="17">
                        <c:v>9.8299246</c:v>
                      </c:pt>
                      <c:pt idx="18">
                        <c:v>9.2081704000000002</c:v>
                      </c:pt>
                      <c:pt idx="19">
                        <c:v>10.0172226</c:v>
                      </c:pt>
                      <c:pt idx="20">
                        <c:v>9.9887064000000017</c:v>
                      </c:pt>
                      <c:pt idx="21">
                        <c:v>12.313601999999999</c:v>
                      </c:pt>
                      <c:pt idx="22">
                        <c:v>12.352868000000001</c:v>
                      </c:pt>
                      <c:pt idx="23">
                        <c:v>12.553715</c:v>
                      </c:pt>
                      <c:pt idx="24">
                        <c:v>12.5833426</c:v>
                      </c:pt>
                      <c:pt idx="25">
                        <c:v>13.842636799999999</c:v>
                      </c:pt>
                      <c:pt idx="26">
                        <c:v>14.045165800000001</c:v>
                      </c:pt>
                      <c:pt idx="27">
                        <c:v>14.824576799999999</c:v>
                      </c:pt>
                      <c:pt idx="28">
                        <c:v>15.453532800000001</c:v>
                      </c:pt>
                      <c:pt idx="29">
                        <c:v>18.027764000000001</c:v>
                      </c:pt>
                      <c:pt idx="30">
                        <c:v>16.791081999999999</c:v>
                      </c:pt>
                      <c:pt idx="31">
                        <c:v>16.406018</c:v>
                      </c:pt>
                      <c:pt idx="32">
                        <c:v>16.19791</c:v>
                      </c:pt>
                      <c:pt idx="33">
                        <c:v>17.949267200000001</c:v>
                      </c:pt>
                      <c:pt idx="34">
                        <c:v>18.758319199999999</c:v>
                      </c:pt>
                      <c:pt idx="35">
                        <c:v>19.8391372</c:v>
                      </c:pt>
                      <c:pt idx="36">
                        <c:v>20.6437688</c:v>
                      </c:pt>
                      <c:pt idx="37">
                        <c:v>20.966794</c:v>
                      </c:pt>
                      <c:pt idx="38">
                        <c:v>22.929397999999999</c:v>
                      </c:pt>
                      <c:pt idx="39">
                        <c:v>23.746702000000003</c:v>
                      </c:pt>
                      <c:pt idx="40">
                        <c:v>22.562282799999998</c:v>
                      </c:pt>
                      <c:pt idx="41">
                        <c:v>23.862188</c:v>
                      </c:pt>
                      <c:pt idx="42">
                        <c:v>23.667508000000002</c:v>
                      </c:pt>
                      <c:pt idx="43">
                        <c:v>23.152064000000003</c:v>
                      </c:pt>
                      <c:pt idx="44">
                        <c:v>25.584424000000002</c:v>
                      </c:pt>
                      <c:pt idx="45">
                        <c:v>25.098098</c:v>
                      </c:pt>
                      <c:pt idx="46">
                        <c:v>26.71968</c:v>
                      </c:pt>
                      <c:pt idx="47">
                        <c:v>26.935594000000002</c:v>
                      </c:pt>
                      <c:pt idx="48">
                        <c:v>28.467219999999998</c:v>
                      </c:pt>
                      <c:pt idx="49">
                        <c:v>26.258600000000001</c:v>
                      </c:pt>
                      <c:pt idx="50">
                        <c:v>26.695046000000001</c:v>
                      </c:pt>
                      <c:pt idx="51">
                        <c:v>27.263817999999997</c:v>
                      </c:pt>
                      <c:pt idx="52">
                        <c:v>28.620386000000003</c:v>
                      </c:pt>
                      <c:pt idx="53">
                        <c:v>29.896636000000001</c:v>
                      </c:pt>
                      <c:pt idx="54">
                        <c:v>29.416765799999997</c:v>
                      </c:pt>
                      <c:pt idx="55">
                        <c:v>30.648876000000001</c:v>
                      </c:pt>
                      <c:pt idx="56">
                        <c:v>29.117169999999998</c:v>
                      </c:pt>
                      <c:pt idx="57">
                        <c:v>30.237671999999996</c:v>
                      </c:pt>
                      <c:pt idx="58">
                        <c:v>28.600045999999999</c:v>
                      </c:pt>
                      <c:pt idx="59">
                        <c:v>31.257538</c:v>
                      </c:pt>
                      <c:pt idx="60">
                        <c:v>31.349206000000002</c:v>
                      </c:pt>
                      <c:pt idx="61">
                        <c:v>31.725304000000001</c:v>
                      </c:pt>
                      <c:pt idx="62">
                        <c:v>32.969774000000008</c:v>
                      </c:pt>
                      <c:pt idx="63">
                        <c:v>34.951667999999998</c:v>
                      </c:pt>
                      <c:pt idx="64">
                        <c:v>34.175044</c:v>
                      </c:pt>
                      <c:pt idx="65">
                        <c:v>35.593587999999997</c:v>
                      </c:pt>
                      <c:pt idx="66">
                        <c:v>35.577719999999999</c:v>
                      </c:pt>
                      <c:pt idx="67">
                        <c:v>37.137851999999995</c:v>
                      </c:pt>
                      <c:pt idx="68">
                        <c:v>37.261983999999998</c:v>
                      </c:pt>
                      <c:pt idx="69">
                        <c:v>39.385475999999997</c:v>
                      </c:pt>
                      <c:pt idx="70">
                        <c:v>38.367207999999998</c:v>
                      </c:pt>
                      <c:pt idx="71">
                        <c:v>40.316007999999997</c:v>
                      </c:pt>
                      <c:pt idx="72">
                        <c:v>40.050964</c:v>
                      </c:pt>
                      <c:pt idx="73">
                        <c:v>39.779361999999999</c:v>
                      </c:pt>
                      <c:pt idx="74">
                        <c:v>40.506762000000002</c:v>
                      </c:pt>
                      <c:pt idx="75">
                        <c:v>40.155457999999996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A97-48E1-A530-75430BC9094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Average_2sp!$A$56</c15:sqref>
                        </c15:formulaRef>
                      </c:ext>
                    </c:extLst>
                    <c:strCache>
                      <c:ptCount val="1"/>
                      <c:pt idx="0">
                        <c:v>2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Average_2sp!$J$2:$J$52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0.35858688</c:v>
                      </c:pt>
                      <c:pt idx="1">
                        <c:v>0</c:v>
                      </c:pt>
                      <c:pt idx="2">
                        <c:v>0.35269859999999997</c:v>
                      </c:pt>
                      <c:pt idx="3">
                        <c:v>1.3549845399999998</c:v>
                      </c:pt>
                      <c:pt idx="4">
                        <c:v>2.2533104000000002</c:v>
                      </c:pt>
                      <c:pt idx="5">
                        <c:v>2.4968294000000002</c:v>
                      </c:pt>
                      <c:pt idx="6">
                        <c:v>3.9825507999999998</c:v>
                      </c:pt>
                      <c:pt idx="7">
                        <c:v>4.5778808000000009</c:v>
                      </c:pt>
                      <c:pt idx="8">
                        <c:v>5.0065796000000002</c:v>
                      </c:pt>
                      <c:pt idx="9">
                        <c:v>6.6636712000000005</c:v>
                      </c:pt>
                      <c:pt idx="10">
                        <c:v>6.7258635999999994</c:v>
                      </c:pt>
                      <c:pt idx="11">
                        <c:v>6.2919954000000002</c:v>
                      </c:pt>
                      <c:pt idx="12">
                        <c:v>7.4655539599999994</c:v>
                      </c:pt>
                      <c:pt idx="13">
                        <c:v>6.2350591399999997</c:v>
                      </c:pt>
                      <c:pt idx="14">
                        <c:v>7.1726499199999996</c:v>
                      </c:pt>
                      <c:pt idx="15">
                        <c:v>8.5191594999999989</c:v>
                      </c:pt>
                      <c:pt idx="16">
                        <c:v>7.919275279999999</c:v>
                      </c:pt>
                      <c:pt idx="17">
                        <c:v>10.233956760000002</c:v>
                      </c:pt>
                      <c:pt idx="18">
                        <c:v>8.911989160000001</c:v>
                      </c:pt>
                      <c:pt idx="19">
                        <c:v>8.8028091599999989</c:v>
                      </c:pt>
                      <c:pt idx="20">
                        <c:v>10.3330152</c:v>
                      </c:pt>
                      <c:pt idx="21">
                        <c:v>10.372280139999999</c:v>
                      </c:pt>
                      <c:pt idx="22">
                        <c:v>10.694330600000001</c:v>
                      </c:pt>
                      <c:pt idx="23">
                        <c:v>10.268319119999999</c:v>
                      </c:pt>
                      <c:pt idx="24">
                        <c:v>11.6841264</c:v>
                      </c:pt>
                      <c:pt idx="25">
                        <c:v>12.281996500000002</c:v>
                      </c:pt>
                      <c:pt idx="26">
                        <c:v>12.661473480000002</c:v>
                      </c:pt>
                      <c:pt idx="27">
                        <c:v>13.208092500000001</c:v>
                      </c:pt>
                      <c:pt idx="28">
                        <c:v>13.777620000000002</c:v>
                      </c:pt>
                      <c:pt idx="29">
                        <c:v>13.915302980000002</c:v>
                      </c:pt>
                      <c:pt idx="30">
                        <c:v>14.139907399999998</c:v>
                      </c:pt>
                      <c:pt idx="31">
                        <c:v>14.863654980000002</c:v>
                      </c:pt>
                      <c:pt idx="32">
                        <c:v>13.489964079999998</c:v>
                      </c:pt>
                      <c:pt idx="33">
                        <c:v>15.248200980000002</c:v>
                      </c:pt>
                      <c:pt idx="34">
                        <c:v>15.0777581</c:v>
                      </c:pt>
                      <c:pt idx="35">
                        <c:v>16.233091300000002</c:v>
                      </c:pt>
                      <c:pt idx="36">
                        <c:v>16.955533300000003</c:v>
                      </c:pt>
                      <c:pt idx="37">
                        <c:v>17.1216832</c:v>
                      </c:pt>
                      <c:pt idx="38">
                        <c:v>18.956235599999999</c:v>
                      </c:pt>
                      <c:pt idx="39">
                        <c:v>21.085288600000002</c:v>
                      </c:pt>
                      <c:pt idx="40">
                        <c:v>20.544880599999999</c:v>
                      </c:pt>
                      <c:pt idx="41">
                        <c:v>22.540360800000002</c:v>
                      </c:pt>
                      <c:pt idx="42">
                        <c:v>22.384498600000001</c:v>
                      </c:pt>
                      <c:pt idx="43">
                        <c:v>22.9249066</c:v>
                      </c:pt>
                      <c:pt idx="44">
                        <c:v>23.966458599999999</c:v>
                      </c:pt>
                      <c:pt idx="45">
                        <c:v>24.574142399999999</c:v>
                      </c:pt>
                      <c:pt idx="46">
                        <c:v>24.0337344</c:v>
                      </c:pt>
                      <c:pt idx="47">
                        <c:v>25.867773800000002</c:v>
                      </c:pt>
                      <c:pt idx="48">
                        <c:v>25.743507599999997</c:v>
                      </c:pt>
                      <c:pt idx="49">
                        <c:v>25.790664000000003</c:v>
                      </c:pt>
                      <c:pt idx="50">
                        <c:v>27.023944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A97-48E1-A530-75430BC9094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Average_8sp!$A$56</c15:sqref>
                        </c15:formulaRef>
                      </c:ext>
                    </c:extLst>
                    <c:strCache>
                      <c:ptCount val="1"/>
                      <c:pt idx="0">
                        <c:v>8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Average_8sp!$J$2:$J$52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5.2189819999999996E-3</c:v>
                      </c:pt>
                      <c:pt idx="3">
                        <c:v>-8.8303251999999971E-2</c:v>
                      </c:pt>
                      <c:pt idx="4">
                        <c:v>-0.81240826999999993</c:v>
                      </c:pt>
                      <c:pt idx="5">
                        <c:v>-0.990886194</c:v>
                      </c:pt>
                      <c:pt idx="6">
                        <c:v>-0.80743383800000001</c:v>
                      </c:pt>
                      <c:pt idx="7">
                        <c:v>-0.41563229799999996</c:v>
                      </c:pt>
                      <c:pt idx="8">
                        <c:v>0.48148727999999996</c:v>
                      </c:pt>
                      <c:pt idx="9">
                        <c:v>-0.78988875000000003</c:v>
                      </c:pt>
                      <c:pt idx="10">
                        <c:v>-1.082764818</c:v>
                      </c:pt>
                      <c:pt idx="11">
                        <c:v>-0.8938489180000001</c:v>
                      </c:pt>
                      <c:pt idx="12">
                        <c:v>0.60317650600000006</c:v>
                      </c:pt>
                      <c:pt idx="13">
                        <c:v>0.73528200200000005</c:v>
                      </c:pt>
                      <c:pt idx="14">
                        <c:v>0.70123578199999992</c:v>
                      </c:pt>
                      <c:pt idx="15">
                        <c:v>0.89179526199999992</c:v>
                      </c:pt>
                      <c:pt idx="16">
                        <c:v>0.57956806199999988</c:v>
                      </c:pt>
                      <c:pt idx="17">
                        <c:v>2.2021520000000003</c:v>
                      </c:pt>
                      <c:pt idx="18">
                        <c:v>1.3629401820000002</c:v>
                      </c:pt>
                      <c:pt idx="19">
                        <c:v>1.5570749820000001</c:v>
                      </c:pt>
                      <c:pt idx="20">
                        <c:v>2.2776045820000004</c:v>
                      </c:pt>
                      <c:pt idx="21">
                        <c:v>4.1804496000000002</c:v>
                      </c:pt>
                      <c:pt idx="22">
                        <c:v>4.7961520000000002</c:v>
                      </c:pt>
                      <c:pt idx="23">
                        <c:v>3.8872139500000005</c:v>
                      </c:pt>
                      <c:pt idx="24">
                        <c:v>6.5142908000000004</c:v>
                      </c:pt>
                      <c:pt idx="25">
                        <c:v>5.6830899500000003</c:v>
                      </c:pt>
                      <c:pt idx="26">
                        <c:v>7.5818269999999997</c:v>
                      </c:pt>
                      <c:pt idx="27">
                        <c:v>6.7205458000000009</c:v>
                      </c:pt>
                      <c:pt idx="28">
                        <c:v>7.6176632000000009</c:v>
                      </c:pt>
                      <c:pt idx="29">
                        <c:v>9.3999325999999996</c:v>
                      </c:pt>
                      <c:pt idx="30">
                        <c:v>9.4469951999999999</c:v>
                      </c:pt>
                      <c:pt idx="31">
                        <c:v>9.8974721999999993</c:v>
                      </c:pt>
                      <c:pt idx="32">
                        <c:v>11.413499120000001</c:v>
                      </c:pt>
                      <c:pt idx="33">
                        <c:v>11.64332512</c:v>
                      </c:pt>
                      <c:pt idx="34">
                        <c:v>10.74581212</c:v>
                      </c:pt>
                      <c:pt idx="35">
                        <c:v>11.386547799999999</c:v>
                      </c:pt>
                      <c:pt idx="36">
                        <c:v>12.433320779999999</c:v>
                      </c:pt>
                      <c:pt idx="37">
                        <c:v>13.464582780000001</c:v>
                      </c:pt>
                      <c:pt idx="38">
                        <c:v>13.645600779999999</c:v>
                      </c:pt>
                      <c:pt idx="39">
                        <c:v>14.919654780000002</c:v>
                      </c:pt>
                      <c:pt idx="40">
                        <c:v>14.926519899999999</c:v>
                      </c:pt>
                      <c:pt idx="41">
                        <c:v>15.498486780000002</c:v>
                      </c:pt>
                      <c:pt idx="42">
                        <c:v>16.339188780000001</c:v>
                      </c:pt>
                      <c:pt idx="43">
                        <c:v>16.723732779999999</c:v>
                      </c:pt>
                      <c:pt idx="44">
                        <c:v>17.482536779999997</c:v>
                      </c:pt>
                      <c:pt idx="45">
                        <c:v>18.251302779999996</c:v>
                      </c:pt>
                      <c:pt idx="46">
                        <c:v>17.442378780000002</c:v>
                      </c:pt>
                      <c:pt idx="47">
                        <c:v>18.6176782</c:v>
                      </c:pt>
                      <c:pt idx="48">
                        <c:v>19.025621000000001</c:v>
                      </c:pt>
                      <c:pt idx="49">
                        <c:v>19.119571000000001</c:v>
                      </c:pt>
                      <c:pt idx="50">
                        <c:v>20.480060999999999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CA97-48E1-A530-75430BC9094E}"/>
                  </c:ext>
                </c:extLst>
              </c15:ser>
            </c15:filteredLineSeries>
          </c:ext>
        </c:extLst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enemy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</a:t>
            </a:r>
            <a:r>
              <a:rPr lang="en-NL"/>
              <a:t>Average enemy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Average_default!$B$54</c:f>
              <c:strCache>
                <c:ptCount val="1"/>
                <c:pt idx="0">
                  <c:v>Default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Average_default!$K$2:$K$52</c:f>
              <c:numCache>
                <c:formatCode>General</c:formatCode>
                <c:ptCount val="51"/>
                <c:pt idx="0">
                  <c:v>0</c:v>
                </c:pt>
                <c:pt idx="1">
                  <c:v>0.56017059999999996</c:v>
                </c:pt>
                <c:pt idx="2">
                  <c:v>1.8131170000000001</c:v>
                </c:pt>
                <c:pt idx="3">
                  <c:v>1.1866438000000001</c:v>
                </c:pt>
                <c:pt idx="4">
                  <c:v>1.2081298</c:v>
                </c:pt>
                <c:pt idx="5">
                  <c:v>1.4843458</c:v>
                </c:pt>
                <c:pt idx="6">
                  <c:v>1.6754001999999999</c:v>
                </c:pt>
                <c:pt idx="7">
                  <c:v>2.2278321999999999</c:v>
                </c:pt>
                <c:pt idx="8">
                  <c:v>1.7605618000000001</c:v>
                </c:pt>
                <c:pt idx="9">
                  <c:v>2.5995751999999999</c:v>
                </c:pt>
                <c:pt idx="10">
                  <c:v>2.4474674000000003</c:v>
                </c:pt>
                <c:pt idx="11">
                  <c:v>3.6090192000000001</c:v>
                </c:pt>
                <c:pt idx="12">
                  <c:v>4.8300360000000007</c:v>
                </c:pt>
                <c:pt idx="13">
                  <c:v>5.4677360000000004</c:v>
                </c:pt>
                <c:pt idx="14">
                  <c:v>6.6575737999999998</c:v>
                </c:pt>
                <c:pt idx="15">
                  <c:v>6.3806842000000001</c:v>
                </c:pt>
                <c:pt idx="16">
                  <c:v>6.5717396000000008</c:v>
                </c:pt>
                <c:pt idx="17">
                  <c:v>6.1999962000000002</c:v>
                </c:pt>
                <c:pt idx="18">
                  <c:v>6.2214814000000001</c:v>
                </c:pt>
                <c:pt idx="19">
                  <c:v>5.5663270000000002</c:v>
                </c:pt>
                <c:pt idx="20">
                  <c:v>6.0176748</c:v>
                </c:pt>
                <c:pt idx="21">
                  <c:v>5.8425428000000004</c:v>
                </c:pt>
                <c:pt idx="22">
                  <c:v>5.8425428000000004</c:v>
                </c:pt>
                <c:pt idx="23">
                  <c:v>6.483305800000001</c:v>
                </c:pt>
                <c:pt idx="24">
                  <c:v>7.0429338000000001</c:v>
                </c:pt>
                <c:pt idx="25">
                  <c:v>7.0429338000000001</c:v>
                </c:pt>
                <c:pt idx="26">
                  <c:v>6.4092647999999999</c:v>
                </c:pt>
                <c:pt idx="27">
                  <c:v>7.1397795999999998</c:v>
                </c:pt>
                <c:pt idx="28">
                  <c:v>7.7734487999999997</c:v>
                </c:pt>
                <c:pt idx="29">
                  <c:v>7.7734487999999997</c:v>
                </c:pt>
                <c:pt idx="30">
                  <c:v>7.7734487999999997</c:v>
                </c:pt>
                <c:pt idx="31">
                  <c:v>8.0496645999999998</c:v>
                </c:pt>
                <c:pt idx="32">
                  <c:v>10.215852399999999</c:v>
                </c:pt>
                <c:pt idx="33">
                  <c:v>10.050696400000001</c:v>
                </c:pt>
                <c:pt idx="34">
                  <c:v>8.9584883999999985</c:v>
                </c:pt>
                <c:pt idx="35">
                  <c:v>9.6733964000000014</c:v>
                </c:pt>
                <c:pt idx="36">
                  <c:v>9.039728199999999</c:v>
                </c:pt>
                <c:pt idx="37">
                  <c:v>10.4096864</c:v>
                </c:pt>
                <c:pt idx="38">
                  <c:v>9.3159442000000006</c:v>
                </c:pt>
                <c:pt idx="39">
                  <c:v>10.059428200000001</c:v>
                </c:pt>
                <c:pt idx="40">
                  <c:v>10.0522332</c:v>
                </c:pt>
                <c:pt idx="41">
                  <c:v>11.312374399999999</c:v>
                </c:pt>
                <c:pt idx="42">
                  <c:v>9.4185641999999987</c:v>
                </c:pt>
                <c:pt idx="43">
                  <c:v>10.795721199999999</c:v>
                </c:pt>
                <c:pt idx="44">
                  <c:v>9.1566369999999999</c:v>
                </c:pt>
                <c:pt idx="45">
                  <c:v>9.7831104</c:v>
                </c:pt>
                <c:pt idx="46">
                  <c:v>10.409583600000001</c:v>
                </c:pt>
                <c:pt idx="47">
                  <c:v>10.409583600000001</c:v>
                </c:pt>
                <c:pt idx="48">
                  <c:v>10.0998936</c:v>
                </c:pt>
                <c:pt idx="49">
                  <c:v>10.850675599999999</c:v>
                </c:pt>
                <c:pt idx="50">
                  <c:v>8.9496661999999993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F1-41D9-A2B3-19345EE36ADB}"/>
            </c:ext>
          </c:extLst>
        </c:ser>
        <c:ser>
          <c:idx val="3"/>
          <c:order val="3"/>
          <c:tx>
            <c:strRef>
              <c:f>Average_2mut!$C$55</c:f>
              <c:strCache>
                <c:ptCount val="1"/>
                <c:pt idx="0">
                  <c:v>2 mut factor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Average_2mut!$K$2:$K$52</c:f>
              <c:numCache>
                <c:formatCode>General</c:formatCode>
                <c:ptCount val="51"/>
                <c:pt idx="0">
                  <c:v>0</c:v>
                </c:pt>
                <c:pt idx="1">
                  <c:v>0.64019479999999995</c:v>
                </c:pt>
                <c:pt idx="2">
                  <c:v>1.568589</c:v>
                </c:pt>
                <c:pt idx="3">
                  <c:v>1.7810140000000001</c:v>
                </c:pt>
                <c:pt idx="4">
                  <c:v>2.3514234000000003</c:v>
                </c:pt>
                <c:pt idx="5">
                  <c:v>3.07967046</c:v>
                </c:pt>
                <c:pt idx="6">
                  <c:v>3.6500798600000004</c:v>
                </c:pt>
                <c:pt idx="7">
                  <c:v>3.7169448000000003</c:v>
                </c:pt>
                <c:pt idx="8">
                  <c:v>4.0749295999999999</c:v>
                </c:pt>
                <c:pt idx="9">
                  <c:v>4.7908990000000005</c:v>
                </c:pt>
                <c:pt idx="10">
                  <c:v>5.0033237999999995</c:v>
                </c:pt>
                <c:pt idx="11">
                  <c:v>5.4281734000000004</c:v>
                </c:pt>
                <c:pt idx="12">
                  <c:v>5.8530227999999997</c:v>
                </c:pt>
                <c:pt idx="13">
                  <c:v>6.2778722</c:v>
                </c:pt>
                <c:pt idx="14">
                  <c:v>6.0049982000000002</c:v>
                </c:pt>
                <c:pt idx="15">
                  <c:v>6.7027225999999986</c:v>
                </c:pt>
                <c:pt idx="16">
                  <c:v>7.0002578</c:v>
                </c:pt>
                <c:pt idx="17">
                  <c:v>7.3582437999999994</c:v>
                </c:pt>
                <c:pt idx="18">
                  <c:v>7.7641806000000004</c:v>
                </c:pt>
                <c:pt idx="19">
                  <c:v>7.8269331999999991</c:v>
                </c:pt>
                <c:pt idx="20">
                  <c:v>8.9718636000000007</c:v>
                </c:pt>
                <c:pt idx="21">
                  <c:v>8.5592914000000011</c:v>
                </c:pt>
                <c:pt idx="22">
                  <c:v>8.9718636000000007</c:v>
                </c:pt>
                <c:pt idx="23">
                  <c:v>9.6423487999999988</c:v>
                </c:pt>
                <c:pt idx="24">
                  <c:v>9.5545493999999991</c:v>
                </c:pt>
                <c:pt idx="25">
                  <c:v>9.7571653999999999</c:v>
                </c:pt>
                <c:pt idx="26">
                  <c:v>10.182017399999998</c:v>
                </c:pt>
                <c:pt idx="27">
                  <c:v>9.8199216000000007</c:v>
                </c:pt>
                <c:pt idx="28">
                  <c:v>9.8280881999999998</c:v>
                </c:pt>
                <c:pt idx="29">
                  <c:v>10.602754999999998</c:v>
                </c:pt>
                <c:pt idx="30">
                  <c:v>10.348022199999999</c:v>
                </c:pt>
                <c:pt idx="31">
                  <c:v>10.348022199999999</c:v>
                </c:pt>
                <c:pt idx="32">
                  <c:v>10.3918634</c:v>
                </c:pt>
                <c:pt idx="33">
                  <c:v>10.343909399999998</c:v>
                </c:pt>
                <c:pt idx="34">
                  <c:v>9.9859241999999995</c:v>
                </c:pt>
                <c:pt idx="35">
                  <c:v>10.033878199999998</c:v>
                </c:pt>
                <c:pt idx="36">
                  <c:v>9.9859241999999995</c:v>
                </c:pt>
                <c:pt idx="37">
                  <c:v>9.9859241999999995</c:v>
                </c:pt>
                <c:pt idx="38">
                  <c:v>9.9859241999999995</c:v>
                </c:pt>
                <c:pt idx="39">
                  <c:v>10.3439102</c:v>
                </c:pt>
                <c:pt idx="40">
                  <c:v>10.7654572</c:v>
                </c:pt>
                <c:pt idx="41">
                  <c:v>10.475767199999998</c:v>
                </c:pt>
                <c:pt idx="42">
                  <c:v>10.196707200000001</c:v>
                </c:pt>
                <c:pt idx="43">
                  <c:v>9.6701398000000012</c:v>
                </c:pt>
                <c:pt idx="44">
                  <c:v>9.3707947999999988</c:v>
                </c:pt>
                <c:pt idx="45">
                  <c:v>11.120879799999999</c:v>
                </c:pt>
                <c:pt idx="46">
                  <c:v>10.498405000000002</c:v>
                </c:pt>
                <c:pt idx="47">
                  <c:v>10.498405000000002</c:v>
                </c:pt>
                <c:pt idx="48">
                  <c:v>10.294146599999999</c:v>
                </c:pt>
                <c:pt idx="49">
                  <c:v>10.704196999999999</c:v>
                </c:pt>
                <c:pt idx="50">
                  <c:v>10.814080999999998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F1-41D9-A2B3-19345EE36ADB}"/>
            </c:ext>
          </c:extLst>
        </c:ser>
        <c:ser>
          <c:idx val="4"/>
          <c:order val="4"/>
          <c:tx>
            <c:strRef>
              <c:f>Average_5mut!$B$55</c:f>
              <c:strCache>
                <c:ptCount val="1"/>
                <c:pt idx="0">
                  <c:v>5 mut factor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Average_5mut!$K$2:$K$52</c:f>
              <c:numCache>
                <c:formatCode>General</c:formatCode>
                <c:ptCount val="51"/>
                <c:pt idx="0">
                  <c:v>0</c:v>
                </c:pt>
                <c:pt idx="1">
                  <c:v>2.0750853999999999</c:v>
                </c:pt>
                <c:pt idx="2">
                  <c:v>0.77201180000000003</c:v>
                </c:pt>
                <c:pt idx="3">
                  <c:v>0.77201180000000003</c:v>
                </c:pt>
                <c:pt idx="4">
                  <c:v>1.5612002</c:v>
                </c:pt>
                <c:pt idx="5">
                  <c:v>0.48442079999999998</c:v>
                </c:pt>
                <c:pt idx="6">
                  <c:v>2.0922619999999998</c:v>
                </c:pt>
                <c:pt idx="7">
                  <c:v>2.0922619999999998</c:v>
                </c:pt>
                <c:pt idx="8">
                  <c:v>1.1870205999999999</c:v>
                </c:pt>
                <c:pt idx="9">
                  <c:v>2.4868562000000001</c:v>
                </c:pt>
                <c:pt idx="10">
                  <c:v>1.5854453999999998</c:v>
                </c:pt>
                <c:pt idx="11">
                  <c:v>1.6912188000000001</c:v>
                </c:pt>
                <c:pt idx="12">
                  <c:v>3.1582161999999996</c:v>
                </c:pt>
                <c:pt idx="13">
                  <c:v>2.6271543999999993</c:v>
                </c:pt>
                <c:pt idx="14">
                  <c:v>2.6475689999999998</c:v>
                </c:pt>
                <c:pt idx="15">
                  <c:v>3.3091172000000002</c:v>
                </c:pt>
                <c:pt idx="16">
                  <c:v>4.21435856</c:v>
                </c:pt>
                <c:pt idx="17">
                  <c:v>5.7016927600000002</c:v>
                </c:pt>
                <c:pt idx="18">
                  <c:v>4.3239619999999999</c:v>
                </c:pt>
                <c:pt idx="19">
                  <c:v>5.7016919599999998</c:v>
                </c:pt>
                <c:pt idx="20">
                  <c:v>7.2684820000000006</c:v>
                </c:pt>
                <c:pt idx="21">
                  <c:v>7.6630762000000008</c:v>
                </c:pt>
                <c:pt idx="22">
                  <c:v>6.3757896000000001</c:v>
                </c:pt>
                <c:pt idx="23">
                  <c:v>5.9811953999999998</c:v>
                </c:pt>
                <c:pt idx="24">
                  <c:v>5.9811953999999998</c:v>
                </c:pt>
                <c:pt idx="25">
                  <c:v>6.3757896000000001</c:v>
                </c:pt>
                <c:pt idx="26">
                  <c:v>5.9811953999999998</c:v>
                </c:pt>
                <c:pt idx="27">
                  <c:v>6.6934513999999989</c:v>
                </c:pt>
                <c:pt idx="28">
                  <c:v>6.1010793999999997</c:v>
                </c:pt>
                <c:pt idx="29">
                  <c:v>7.6804195999999987</c:v>
                </c:pt>
                <c:pt idx="30">
                  <c:v>7.6678686000000003</c:v>
                </c:pt>
                <c:pt idx="31">
                  <c:v>7.6678686000000003</c:v>
                </c:pt>
                <c:pt idx="32">
                  <c:v>8.6548368</c:v>
                </c:pt>
                <c:pt idx="33">
                  <c:v>9.0835361199999998</c:v>
                </c:pt>
                <c:pt idx="34">
                  <c:v>8.6174336</c:v>
                </c:pt>
                <c:pt idx="35">
                  <c:v>7.9726515199999994</c:v>
                </c:pt>
                <c:pt idx="36">
                  <c:v>8.4730295200000008</c:v>
                </c:pt>
                <c:pt idx="37">
                  <c:v>8.4730295200000008</c:v>
                </c:pt>
                <c:pt idx="38">
                  <c:v>9.0654023200000005</c:v>
                </c:pt>
                <c:pt idx="39">
                  <c:v>9.0654023200000005</c:v>
                </c:pt>
                <c:pt idx="40">
                  <c:v>9.1852859399999982</c:v>
                </c:pt>
                <c:pt idx="41">
                  <c:v>10.159703</c:v>
                </c:pt>
                <c:pt idx="42">
                  <c:v>9.7681363999999995</c:v>
                </c:pt>
                <c:pt idx="43">
                  <c:v>10.649659940000001</c:v>
                </c:pt>
                <c:pt idx="44">
                  <c:v>11.159905739999999</c:v>
                </c:pt>
                <c:pt idx="45">
                  <c:v>11.575317739999999</c:v>
                </c:pt>
                <c:pt idx="46">
                  <c:v>12.16768974</c:v>
                </c:pt>
                <c:pt idx="47">
                  <c:v>12.657647739999998</c:v>
                </c:pt>
                <c:pt idx="48">
                  <c:v>12.78795174</c:v>
                </c:pt>
                <c:pt idx="49">
                  <c:v>12.93235774</c:v>
                </c:pt>
                <c:pt idx="50">
                  <c:v>13.13013574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F1-41D9-A2B3-19345EE36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Average_25gen!$A$30</c15:sqref>
                        </c15:formulaRef>
                      </c:ext>
                    </c:extLst>
                    <c:strCache>
                      <c:ptCount val="1"/>
                      <c:pt idx="0">
                        <c:v>25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Average_25gen!$K$2:$K$27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</c:v>
                      </c:pt>
                      <c:pt idx="1">
                        <c:v>2.4230620000000001E-2</c:v>
                      </c:pt>
                      <c:pt idx="2">
                        <c:v>2.1075881999999999</c:v>
                      </c:pt>
                      <c:pt idx="3">
                        <c:v>2.0206637999999999</c:v>
                      </c:pt>
                      <c:pt idx="4">
                        <c:v>3.7623667999999997</c:v>
                      </c:pt>
                      <c:pt idx="5">
                        <c:v>5.3870568000000008</c:v>
                      </c:pt>
                      <c:pt idx="6">
                        <c:v>5.3798618000000005</c:v>
                      </c:pt>
                      <c:pt idx="7">
                        <c:v>6.4950903999999996</c:v>
                      </c:pt>
                      <c:pt idx="8">
                        <c:v>7.0419671999999993</c:v>
                      </c:pt>
                      <c:pt idx="9">
                        <c:v>8.2949137999999998</c:v>
                      </c:pt>
                      <c:pt idx="10">
                        <c:v>8.6881446000000011</c:v>
                      </c:pt>
                      <c:pt idx="11">
                        <c:v>8.9643606000000009</c:v>
                      </c:pt>
                      <c:pt idx="12">
                        <c:v>10.143263200000002</c:v>
                      </c:pt>
                      <c:pt idx="13">
                        <c:v>9.6657332000000018</c:v>
                      </c:pt>
                      <c:pt idx="14">
                        <c:v>10.318395200000001</c:v>
                      </c:pt>
                      <c:pt idx="15">
                        <c:v>11.4518272</c:v>
                      </c:pt>
                      <c:pt idx="16">
                        <c:v>11.598383200000001</c:v>
                      </c:pt>
                      <c:pt idx="17">
                        <c:v>12.273280400000001</c:v>
                      </c:pt>
                      <c:pt idx="18">
                        <c:v>13.638829000000001</c:v>
                      </c:pt>
                      <c:pt idx="19">
                        <c:v>13.271496399999998</c:v>
                      </c:pt>
                      <c:pt idx="20">
                        <c:v>12.983673999999999</c:v>
                      </c:pt>
                      <c:pt idx="21">
                        <c:v>13.603331799999998</c:v>
                      </c:pt>
                      <c:pt idx="22">
                        <c:v>12.681837400000001</c:v>
                      </c:pt>
                      <c:pt idx="23">
                        <c:v>14.477339600000002</c:v>
                      </c:pt>
                      <c:pt idx="24">
                        <c:v>13.3661406</c:v>
                      </c:pt>
                      <c:pt idx="25">
                        <c:v>12.9987178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7F1-41D9-A2B3-19345EE36AD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Average_75gen!$A$80</c15:sqref>
                        </c15:formulaRef>
                      </c:ext>
                    </c:extLst>
                    <c:strCache>
                      <c:ptCount val="1"/>
                      <c:pt idx="0">
                        <c:v>75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Average_75gen!$K$2:$K$77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0</c:v>
                      </c:pt>
                      <c:pt idx="1">
                        <c:v>2.4230620000000001E-2</c:v>
                      </c:pt>
                      <c:pt idx="2">
                        <c:v>0.65070379999999994</c:v>
                      </c:pt>
                      <c:pt idx="3">
                        <c:v>1.0224472</c:v>
                      </c:pt>
                      <c:pt idx="4">
                        <c:v>1.7659337999999998</c:v>
                      </c:pt>
                      <c:pt idx="5">
                        <c:v>3.0188804</c:v>
                      </c:pt>
                      <c:pt idx="6">
                        <c:v>3.0188804</c:v>
                      </c:pt>
                      <c:pt idx="7">
                        <c:v>3.7623669999999998</c:v>
                      </c:pt>
                      <c:pt idx="8">
                        <c:v>3.1358938000000003</c:v>
                      </c:pt>
                      <c:pt idx="9">
                        <c:v>3.5076377999999999</c:v>
                      </c:pt>
                      <c:pt idx="10">
                        <c:v>4.1555972000000008</c:v>
                      </c:pt>
                      <c:pt idx="11">
                        <c:v>3.2457114000000002</c:v>
                      </c:pt>
                      <c:pt idx="12">
                        <c:v>3.7981434000000007</c:v>
                      </c:pt>
                      <c:pt idx="13">
                        <c:v>4.0743594000000005</c:v>
                      </c:pt>
                      <c:pt idx="14">
                        <c:v>4.6481736599999994</c:v>
                      </c:pt>
                      <c:pt idx="15">
                        <c:v>4.763546400000001</c:v>
                      </c:pt>
                      <c:pt idx="16">
                        <c:v>4.4873304000000003</c:v>
                      </c:pt>
                      <c:pt idx="17">
                        <c:v>5.6821654000000006</c:v>
                      </c:pt>
                      <c:pt idx="18">
                        <c:v>5.9511853779999999</c:v>
                      </c:pt>
                      <c:pt idx="19">
                        <c:v>5.5165730600000007</c:v>
                      </c:pt>
                      <c:pt idx="20">
                        <c:v>4.5593578340000001</c:v>
                      </c:pt>
                      <c:pt idx="21">
                        <c:v>5.1062332339999994</c:v>
                      </c:pt>
                      <c:pt idx="22">
                        <c:v>4.1008208339999994</c:v>
                      </c:pt>
                      <c:pt idx="23">
                        <c:v>4.7344898339999997</c:v>
                      </c:pt>
                      <c:pt idx="24">
                        <c:v>4.7344898339999997</c:v>
                      </c:pt>
                      <c:pt idx="25">
                        <c:v>4.7344898339999997</c:v>
                      </c:pt>
                      <c:pt idx="26">
                        <c:v>6.2738059140000004</c:v>
                      </c:pt>
                      <c:pt idx="27">
                        <c:v>5.5489226</c:v>
                      </c:pt>
                      <c:pt idx="28">
                        <c:v>4.88788</c:v>
                      </c:pt>
                      <c:pt idx="29">
                        <c:v>5.7193521</c:v>
                      </c:pt>
                      <c:pt idx="30">
                        <c:v>5.4431362000000005</c:v>
                      </c:pt>
                      <c:pt idx="31">
                        <c:v>5.6978670000000005</c:v>
                      </c:pt>
                      <c:pt idx="32">
                        <c:v>5.0641987999999998</c:v>
                      </c:pt>
                      <c:pt idx="33">
                        <c:v>6.8059028799999997</c:v>
                      </c:pt>
                      <c:pt idx="34">
                        <c:v>6.8488200799999985</c:v>
                      </c:pt>
                      <c:pt idx="35">
                        <c:v>6.8488200799999985</c:v>
                      </c:pt>
                      <c:pt idx="36">
                        <c:v>7.2830035399999984</c:v>
                      </c:pt>
                      <c:pt idx="37">
                        <c:v>7.7558302800000005</c:v>
                      </c:pt>
                      <c:pt idx="38">
                        <c:v>8.2016222799999987</c:v>
                      </c:pt>
                      <c:pt idx="39">
                        <c:v>8.2445395399999999</c:v>
                      </c:pt>
                      <c:pt idx="40">
                        <c:v>8.9720948800000002</c:v>
                      </c:pt>
                      <c:pt idx="41">
                        <c:v>9.1105394799999999</c:v>
                      </c:pt>
                      <c:pt idx="42">
                        <c:v>8.9720948800000002</c:v>
                      </c:pt>
                      <c:pt idx="43">
                        <c:v>9.6940962000000006</c:v>
                      </c:pt>
                      <c:pt idx="44">
                        <c:v>10.151673599999999</c:v>
                      </c:pt>
                      <c:pt idx="45">
                        <c:v>10.691354799999999</c:v>
                      </c:pt>
                      <c:pt idx="46">
                        <c:v>10.5162228</c:v>
                      </c:pt>
                      <c:pt idx="47">
                        <c:v>11.689570800000002</c:v>
                      </c:pt>
                      <c:pt idx="48">
                        <c:v>11.7324892</c:v>
                      </c:pt>
                      <c:pt idx="49">
                        <c:v>12.985433199999999</c:v>
                      </c:pt>
                      <c:pt idx="50">
                        <c:v>12.978239200000001</c:v>
                      </c:pt>
                      <c:pt idx="51">
                        <c:v>13.962173200000001</c:v>
                      </c:pt>
                      <c:pt idx="52">
                        <c:v>14.329214399999998</c:v>
                      </c:pt>
                      <c:pt idx="53">
                        <c:v>13.954066399999999</c:v>
                      </c:pt>
                      <c:pt idx="54">
                        <c:v>15.2643214</c:v>
                      </c:pt>
                      <c:pt idx="55">
                        <c:v>15.636065399999998</c:v>
                      </c:pt>
                      <c:pt idx="56">
                        <c:v>15.432258000000001</c:v>
                      </c:pt>
                      <c:pt idx="57">
                        <c:v>16.627085999999998</c:v>
                      </c:pt>
                      <c:pt idx="58">
                        <c:v>16.531558</c:v>
                      </c:pt>
                      <c:pt idx="59">
                        <c:v>17.387592000000001</c:v>
                      </c:pt>
                      <c:pt idx="60">
                        <c:v>18.014064000000001</c:v>
                      </c:pt>
                      <c:pt idx="61">
                        <c:v>19.187412000000002</c:v>
                      </c:pt>
                      <c:pt idx="62">
                        <c:v>19.362672000000003</c:v>
                      </c:pt>
                      <c:pt idx="63">
                        <c:v>18.692196000000003</c:v>
                      </c:pt>
                      <c:pt idx="64">
                        <c:v>18.713676000000003</c:v>
                      </c:pt>
                      <c:pt idx="65">
                        <c:v>20.105073999999998</c:v>
                      </c:pt>
                      <c:pt idx="66">
                        <c:v>20.556422000000001</c:v>
                      </c:pt>
                      <c:pt idx="67">
                        <c:v>18.605404</c:v>
                      </c:pt>
                      <c:pt idx="68">
                        <c:v>20.381288000000001</c:v>
                      </c:pt>
                      <c:pt idx="69">
                        <c:v>19.929948000000003</c:v>
                      </c:pt>
                      <c:pt idx="70">
                        <c:v>19.903759999999998</c:v>
                      </c:pt>
                      <c:pt idx="71">
                        <c:v>19.601924</c:v>
                      </c:pt>
                      <c:pt idx="72">
                        <c:v>20.179976</c:v>
                      </c:pt>
                      <c:pt idx="73">
                        <c:v>20.587439999999997</c:v>
                      </c:pt>
                      <c:pt idx="74">
                        <c:v>21.170998000000001</c:v>
                      </c:pt>
                      <c:pt idx="75">
                        <c:v>21.760792000000002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7F1-41D9-A2B3-19345EE36AD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Average_2sp!$A$56</c15:sqref>
                        </c15:formulaRef>
                      </c:ext>
                    </c:extLst>
                    <c:strCache>
                      <c:ptCount val="1"/>
                      <c:pt idx="0">
                        <c:v>2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Average_2sp!$K$2:$K$52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1.1203411999999999</c:v>
                      </c:pt>
                      <c:pt idx="1">
                        <c:v>7.2691859999999997E-2</c:v>
                      </c:pt>
                      <c:pt idx="2">
                        <c:v>1.4426517999999999</c:v>
                      </c:pt>
                      <c:pt idx="3">
                        <c:v>2.1861383999999999</c:v>
                      </c:pt>
                      <c:pt idx="4">
                        <c:v>3.5560982000000001</c:v>
                      </c:pt>
                      <c:pt idx="5">
                        <c:v>5.5525314000000003</c:v>
                      </c:pt>
                      <c:pt idx="6">
                        <c:v>5.6695455999999993</c:v>
                      </c:pt>
                      <c:pt idx="7">
                        <c:v>5.2978021999999996</c:v>
                      </c:pt>
                      <c:pt idx="8">
                        <c:v>6.2960188000000006</c:v>
                      </c:pt>
                      <c:pt idx="9">
                        <c:v>6.4130307999999996</c:v>
                      </c:pt>
                      <c:pt idx="10">
                        <c:v>7.0395050000000001</c:v>
                      </c:pt>
                      <c:pt idx="11">
                        <c:v>7.0278968000000006</c:v>
                      </c:pt>
                      <c:pt idx="12">
                        <c:v>8.4817754000000001</c:v>
                      </c:pt>
                      <c:pt idx="13">
                        <c:v>7.6543700000000001</c:v>
                      </c:pt>
                      <c:pt idx="14">
                        <c:v>8.652587399999998</c:v>
                      </c:pt>
                      <c:pt idx="15">
                        <c:v>8.3978573999999995</c:v>
                      </c:pt>
                      <c:pt idx="16">
                        <c:v>8.0189173999999994</c:v>
                      </c:pt>
                      <c:pt idx="17">
                        <c:v>8.1243213999999995</c:v>
                      </c:pt>
                      <c:pt idx="18">
                        <c:v>9.1978235999999995</c:v>
                      </c:pt>
                      <c:pt idx="19">
                        <c:v>10.100511600000001</c:v>
                      </c:pt>
                      <c:pt idx="20">
                        <c:v>9.8457807999999982</c:v>
                      </c:pt>
                      <c:pt idx="21">
                        <c:v>10.026469199999999</c:v>
                      </c:pt>
                      <c:pt idx="22">
                        <c:v>11.0031984</c:v>
                      </c:pt>
                      <c:pt idx="23">
                        <c:v>9.7430563999999986</c:v>
                      </c:pt>
                      <c:pt idx="24">
                        <c:v>10.1147996</c:v>
                      </c:pt>
                      <c:pt idx="25">
                        <c:v>10.1148004</c:v>
                      </c:pt>
                      <c:pt idx="26">
                        <c:v>9.7573468000000005</c:v>
                      </c:pt>
                      <c:pt idx="27">
                        <c:v>9.1093873999999992</c:v>
                      </c:pt>
                      <c:pt idx="28">
                        <c:v>9.2845193999999989</c:v>
                      </c:pt>
                      <c:pt idx="29">
                        <c:v>9.7573473999999987</c:v>
                      </c:pt>
                      <c:pt idx="30">
                        <c:v>9.1093873999999992</c:v>
                      </c:pt>
                      <c:pt idx="31">
                        <c:v>8.6508521999999992</c:v>
                      </c:pt>
                      <c:pt idx="32">
                        <c:v>9.2773251999999999</c:v>
                      </c:pt>
                      <c:pt idx="33">
                        <c:v>9.6091611999999991</c:v>
                      </c:pt>
                      <c:pt idx="34">
                        <c:v>9.6832092000000003</c:v>
                      </c:pt>
                      <c:pt idx="35">
                        <c:v>10.309683199999998</c:v>
                      </c:pt>
                      <c:pt idx="36">
                        <c:v>9.234543200000001</c:v>
                      </c:pt>
                      <c:pt idx="37">
                        <c:v>9.2345438000000009</c:v>
                      </c:pt>
                      <c:pt idx="38">
                        <c:v>9.2345436000000003</c:v>
                      </c:pt>
                      <c:pt idx="39">
                        <c:v>8.8744091999999988</c:v>
                      </c:pt>
                      <c:pt idx="40">
                        <c:v>9.1506252000000003</c:v>
                      </c:pt>
                      <c:pt idx="41">
                        <c:v>8.2407402000000012</c:v>
                      </c:pt>
                      <c:pt idx="42">
                        <c:v>8.5169561199999997</c:v>
                      </c:pt>
                      <c:pt idx="43">
                        <c:v>7.8381124400000006</c:v>
                      </c:pt>
                      <c:pt idx="44">
                        <c:v>7.2999714000000013</c:v>
                      </c:pt>
                      <c:pt idx="45">
                        <c:v>7.6601057999999993</c:v>
                      </c:pt>
                      <c:pt idx="46">
                        <c:v>7.9363217999999991</c:v>
                      </c:pt>
                      <c:pt idx="47">
                        <c:v>8.1114538000000014</c:v>
                      </c:pt>
                      <c:pt idx="48">
                        <c:v>8.1586850000000002</c:v>
                      </c:pt>
                      <c:pt idx="49">
                        <c:v>8.9774563999999994</c:v>
                      </c:pt>
                      <c:pt idx="50">
                        <c:v>9.9756789999999995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7F1-41D9-A2B3-19345EE36AD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Average_8sp!$A$56</c15:sqref>
                        </c15:formulaRef>
                      </c:ext>
                    </c:extLst>
                    <c:strCache>
                      <c:ptCount val="1"/>
                      <c:pt idx="0">
                        <c:v>8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Average_8sp!$K$2:$K$52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2.4230620000000001E-2</c:v>
                      </c:pt>
                      <c:pt idx="1">
                        <c:v>2.4230620000000001E-2</c:v>
                      </c:pt>
                      <c:pt idx="2">
                        <c:v>0</c:v>
                      </c:pt>
                      <c:pt idx="3">
                        <c:v>0.62647320000000006</c:v>
                      </c:pt>
                      <c:pt idx="4">
                        <c:v>0.90268919999999997</c:v>
                      </c:pt>
                      <c:pt idx="5">
                        <c:v>1.1789049999999999</c:v>
                      </c:pt>
                      <c:pt idx="6">
                        <c:v>0.90268919999999997</c:v>
                      </c:pt>
                      <c:pt idx="7">
                        <c:v>1.4551212</c:v>
                      </c:pt>
                      <c:pt idx="8">
                        <c:v>6.7706420000000017E-2</c:v>
                      </c:pt>
                      <c:pt idx="9">
                        <c:v>0.18778280000000006</c:v>
                      </c:pt>
                      <c:pt idx="10">
                        <c:v>1.36668794</c:v>
                      </c:pt>
                      <c:pt idx="11">
                        <c:v>1.3666880000000001</c:v>
                      </c:pt>
                      <c:pt idx="12">
                        <c:v>1.64290384</c:v>
                      </c:pt>
                      <c:pt idx="13">
                        <c:v>2.5670790000000001</c:v>
                      </c:pt>
                      <c:pt idx="14">
                        <c:v>2.6626063580000001</c:v>
                      </c:pt>
                      <c:pt idx="15">
                        <c:v>3.2150382</c:v>
                      </c:pt>
                      <c:pt idx="16">
                        <c:v>3.1195108</c:v>
                      </c:pt>
                      <c:pt idx="17">
                        <c:v>5.3100075180000008</c:v>
                      </c:pt>
                      <c:pt idx="18">
                        <c:v>3.8415113179999998</c:v>
                      </c:pt>
                      <c:pt idx="19">
                        <c:v>4.117727318</c:v>
                      </c:pt>
                      <c:pt idx="20">
                        <c:v>4.117727318</c:v>
                      </c:pt>
                      <c:pt idx="21">
                        <c:v>4.2561719999999994</c:v>
                      </c:pt>
                      <c:pt idx="22">
                        <c:v>5.2758747999999995</c:v>
                      </c:pt>
                      <c:pt idx="23">
                        <c:v>5.3339938</c:v>
                      </c:pt>
                      <c:pt idx="24">
                        <c:v>4.8602556000000003</c:v>
                      </c:pt>
                      <c:pt idx="25">
                        <c:v>5.5439366000000003</c:v>
                      </c:pt>
                      <c:pt idx="26">
                        <c:v>5.6689015999999999</c:v>
                      </c:pt>
                      <c:pt idx="27">
                        <c:v>6.207043399999999</c:v>
                      </c:pt>
                      <c:pt idx="28">
                        <c:v>6.4832591999999991</c:v>
                      </c:pt>
                      <c:pt idx="29">
                        <c:v>7.0392780000000004</c:v>
                      </c:pt>
                      <c:pt idx="30">
                        <c:v>5.4921369999999996</c:v>
                      </c:pt>
                      <c:pt idx="31">
                        <c:v>5.9642369999999998</c:v>
                      </c:pt>
                      <c:pt idx="32">
                        <c:v>6.7737648000000004</c:v>
                      </c:pt>
                      <c:pt idx="33">
                        <c:v>6.0445682000000005</c:v>
                      </c:pt>
                      <c:pt idx="34">
                        <c:v>5.7683521999999998</c:v>
                      </c:pt>
                      <c:pt idx="35">
                        <c:v>5.2186021999999994</c:v>
                      </c:pt>
                      <c:pt idx="36">
                        <c:v>5.2328922000000002</c:v>
                      </c:pt>
                      <c:pt idx="37">
                        <c:v>5.8808528000000013</c:v>
                      </c:pt>
                      <c:pt idx="38">
                        <c:v>6.2383049999999995</c:v>
                      </c:pt>
                      <c:pt idx="39">
                        <c:v>6.1570678000000001</c:v>
                      </c:pt>
                      <c:pt idx="40">
                        <c:v>5.8808518000000003</c:v>
                      </c:pt>
                      <c:pt idx="41">
                        <c:v>5.6618432940000005</c:v>
                      </c:pt>
                      <c:pt idx="42">
                        <c:v>6.5860186940000007</c:v>
                      </c:pt>
                      <c:pt idx="43">
                        <c:v>5.3999176940000009</c:v>
                      </c:pt>
                      <c:pt idx="44">
                        <c:v>6.5860186940000007</c:v>
                      </c:pt>
                      <c:pt idx="45">
                        <c:v>6.3937212940000006</c:v>
                      </c:pt>
                      <c:pt idx="46">
                        <c:v>6.5860186940000007</c:v>
                      </c:pt>
                      <c:pt idx="47">
                        <c:v>7.329503894000001</c:v>
                      </c:pt>
                      <c:pt idx="48">
                        <c:v>7.4091092940000012</c:v>
                      </c:pt>
                      <c:pt idx="49">
                        <c:v>7.5531114000000006</c:v>
                      </c:pt>
                      <c:pt idx="50">
                        <c:v>7.6057198940000008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7F1-41D9-A2B3-19345EE36ADB}"/>
                  </c:ext>
                </c:extLst>
              </c15:ser>
            </c15:filteredLineSeries>
          </c:ext>
        </c:extLst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enemy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</a:t>
            </a:r>
            <a:r>
              <a:rPr lang="en-NL"/>
              <a:t>Average bullet weight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Average_default!$B$54</c:f>
              <c:strCache>
                <c:ptCount val="1"/>
                <c:pt idx="0">
                  <c:v>Default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Average_default!$L$2:$L$52</c:f>
              <c:numCache>
                <c:formatCode>General</c:formatCode>
                <c:ptCount val="51"/>
                <c:pt idx="0">
                  <c:v>-0.30548340000000002</c:v>
                </c:pt>
                <c:pt idx="1">
                  <c:v>-0.67418359999999999</c:v>
                </c:pt>
                <c:pt idx="2">
                  <c:v>-0.74456620000000007</c:v>
                </c:pt>
                <c:pt idx="3">
                  <c:v>0.64552902000000001</c:v>
                </c:pt>
                <c:pt idx="4">
                  <c:v>-0.15480921999999991</c:v>
                </c:pt>
                <c:pt idx="5">
                  <c:v>1.01050682</c:v>
                </c:pt>
                <c:pt idx="6">
                  <c:v>1.3051020200000001</c:v>
                </c:pt>
                <c:pt idx="7">
                  <c:v>2.1054402200000002</c:v>
                </c:pt>
                <c:pt idx="8">
                  <c:v>2.4000351400000004</c:v>
                </c:pt>
                <c:pt idx="9">
                  <c:v>4.0427185999999997</c:v>
                </c:pt>
                <c:pt idx="10">
                  <c:v>2.6222716200000002</c:v>
                </c:pt>
                <c:pt idx="11">
                  <c:v>4.4082629999999998</c:v>
                </c:pt>
                <c:pt idx="12">
                  <c:v>3.3340862000000002</c:v>
                </c:pt>
                <c:pt idx="13">
                  <c:v>4.5081243999999998</c:v>
                </c:pt>
                <c:pt idx="14">
                  <c:v>4.1526296</c:v>
                </c:pt>
                <c:pt idx="15">
                  <c:v>4.5176074000000002</c:v>
                </c:pt>
                <c:pt idx="16">
                  <c:v>3.0218125999999996</c:v>
                </c:pt>
                <c:pt idx="17">
                  <c:v>4.4822901999999996</c:v>
                </c:pt>
                <c:pt idx="18">
                  <c:v>3.7881785999999997</c:v>
                </c:pt>
                <c:pt idx="19">
                  <c:v>6.3086302000000005</c:v>
                </c:pt>
                <c:pt idx="20">
                  <c:v>5.9254471999999998</c:v>
                </c:pt>
                <c:pt idx="21">
                  <c:v>8.4292477999999988</c:v>
                </c:pt>
                <c:pt idx="22">
                  <c:v>8.7515286000000003</c:v>
                </c:pt>
                <c:pt idx="23">
                  <c:v>8.2874947999999993</c:v>
                </c:pt>
                <c:pt idx="24">
                  <c:v>8.9644701999999992</c:v>
                </c:pt>
                <c:pt idx="25">
                  <c:v>10.372770599999999</c:v>
                </c:pt>
                <c:pt idx="26">
                  <c:v>9.775658</c:v>
                </c:pt>
                <c:pt idx="27">
                  <c:v>10.4319524</c:v>
                </c:pt>
                <c:pt idx="28">
                  <c:v>10.3600808</c:v>
                </c:pt>
                <c:pt idx="29">
                  <c:v>11.0641278</c:v>
                </c:pt>
                <c:pt idx="30">
                  <c:v>11.538451200000001</c:v>
                </c:pt>
                <c:pt idx="31">
                  <c:v>11.407209</c:v>
                </c:pt>
                <c:pt idx="32">
                  <c:v>9.3977141999999994</c:v>
                </c:pt>
                <c:pt idx="33">
                  <c:v>10.532456</c:v>
                </c:pt>
                <c:pt idx="34">
                  <c:v>9.2504635999999998</c:v>
                </c:pt>
                <c:pt idx="35">
                  <c:v>9.6381659800000001</c:v>
                </c:pt>
                <c:pt idx="36">
                  <c:v>8.9999174000000011</c:v>
                </c:pt>
                <c:pt idx="37">
                  <c:v>8.9999174000000011</c:v>
                </c:pt>
                <c:pt idx="38">
                  <c:v>9.4352777999999997</c:v>
                </c:pt>
                <c:pt idx="39">
                  <c:v>10.053938800000001</c:v>
                </c:pt>
                <c:pt idx="40">
                  <c:v>9.5472076000000019</c:v>
                </c:pt>
                <c:pt idx="41">
                  <c:v>10.783894800000001</c:v>
                </c:pt>
                <c:pt idx="42">
                  <c:v>9.3847670000000001</c:v>
                </c:pt>
                <c:pt idx="43">
                  <c:v>9.970839999999999</c:v>
                </c:pt>
                <c:pt idx="44">
                  <c:v>8.5752482000000008</c:v>
                </c:pt>
                <c:pt idx="45">
                  <c:v>8.0630898000000002</c:v>
                </c:pt>
                <c:pt idx="46">
                  <c:v>9.4010081999999979</c:v>
                </c:pt>
                <c:pt idx="47">
                  <c:v>9.5671529999999994</c:v>
                </c:pt>
                <c:pt idx="48">
                  <c:v>8.319760200000001</c:v>
                </c:pt>
                <c:pt idx="49">
                  <c:v>9.7488738399999999</c:v>
                </c:pt>
                <c:pt idx="50">
                  <c:v>10.523547600000001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8-4602-BB38-C3B675724FC2}"/>
            </c:ext>
          </c:extLst>
        </c:ser>
        <c:ser>
          <c:idx val="3"/>
          <c:order val="3"/>
          <c:tx>
            <c:strRef>
              <c:f>Average_2mut!$C$55</c:f>
              <c:strCache>
                <c:ptCount val="1"/>
                <c:pt idx="0">
                  <c:v>2 mut factor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Average_2mut!$L$2:$L$52</c:f>
              <c:numCache>
                <c:formatCode>General</c:formatCode>
                <c:ptCount val="51"/>
                <c:pt idx="0">
                  <c:v>0</c:v>
                </c:pt>
                <c:pt idx="1">
                  <c:v>0.24255568</c:v>
                </c:pt>
                <c:pt idx="2">
                  <c:v>0.24255568</c:v>
                </c:pt>
                <c:pt idx="3">
                  <c:v>0.12087638000000001</c:v>
                </c:pt>
                <c:pt idx="4">
                  <c:v>-0.12790105999999998</c:v>
                </c:pt>
                <c:pt idx="5">
                  <c:v>-0.12790105999999998</c:v>
                </c:pt>
                <c:pt idx="6">
                  <c:v>-0.12790105999999998</c:v>
                </c:pt>
                <c:pt idx="7">
                  <c:v>-0.12790105999999998</c:v>
                </c:pt>
                <c:pt idx="8">
                  <c:v>0.28921650000000004</c:v>
                </c:pt>
                <c:pt idx="9">
                  <c:v>-0.37667842000000001</c:v>
                </c:pt>
                <c:pt idx="10">
                  <c:v>-0.41147811999999995</c:v>
                </c:pt>
                <c:pt idx="11">
                  <c:v>-0.32459872000000006</c:v>
                </c:pt>
                <c:pt idx="12">
                  <c:v>-0.20291951999999996</c:v>
                </c:pt>
                <c:pt idx="13">
                  <c:v>0.23500397999999997</c:v>
                </c:pt>
                <c:pt idx="14">
                  <c:v>0.32188348</c:v>
                </c:pt>
                <c:pt idx="15">
                  <c:v>0.30728798000000002</c:v>
                </c:pt>
                <c:pt idx="16">
                  <c:v>0.39650904000000003</c:v>
                </c:pt>
                <c:pt idx="17">
                  <c:v>0.61312926599999995</c:v>
                </c:pt>
                <c:pt idx="18">
                  <c:v>0.35625964000000004</c:v>
                </c:pt>
                <c:pt idx="19">
                  <c:v>-0.10164095999999996</c:v>
                </c:pt>
                <c:pt idx="20">
                  <c:v>0.45354211999999999</c:v>
                </c:pt>
                <c:pt idx="21">
                  <c:v>0.64268826000000001</c:v>
                </c:pt>
                <c:pt idx="22">
                  <c:v>0.67016228000000011</c:v>
                </c:pt>
                <c:pt idx="23">
                  <c:v>0.98316236000000001</c:v>
                </c:pt>
                <c:pt idx="24">
                  <c:v>0.61812463999999989</c:v>
                </c:pt>
                <c:pt idx="25">
                  <c:v>0.12023823999999994</c:v>
                </c:pt>
                <c:pt idx="26">
                  <c:v>0.45047618</c:v>
                </c:pt>
                <c:pt idx="27">
                  <c:v>1.1606163600000001</c:v>
                </c:pt>
                <c:pt idx="28">
                  <c:v>1.2343536800000001</c:v>
                </c:pt>
                <c:pt idx="29">
                  <c:v>1.1534575200000001</c:v>
                </c:pt>
                <c:pt idx="30">
                  <c:v>1.1534573800000001</c:v>
                </c:pt>
                <c:pt idx="31">
                  <c:v>1.3724191800000001</c:v>
                </c:pt>
                <c:pt idx="32">
                  <c:v>0.83374956</c:v>
                </c:pt>
                <c:pt idx="33">
                  <c:v>1.77437672</c:v>
                </c:pt>
                <c:pt idx="34">
                  <c:v>1.9981556400000002</c:v>
                </c:pt>
                <c:pt idx="35">
                  <c:v>2.0241694799999999</c:v>
                </c:pt>
                <c:pt idx="36">
                  <c:v>2.6193384399999999</c:v>
                </c:pt>
                <c:pt idx="37">
                  <c:v>2.5618820199999996</c:v>
                </c:pt>
                <c:pt idx="38">
                  <c:v>3.1269036000000003</c:v>
                </c:pt>
                <c:pt idx="39">
                  <c:v>3.8778269999999999</c:v>
                </c:pt>
                <c:pt idx="40">
                  <c:v>3.9981960000000001</c:v>
                </c:pt>
                <c:pt idx="41">
                  <c:v>3.9081958000000001</c:v>
                </c:pt>
                <c:pt idx="42">
                  <c:v>2.9036505200000002</c:v>
                </c:pt>
                <c:pt idx="43">
                  <c:v>3.0782530800000001</c:v>
                </c:pt>
                <c:pt idx="44">
                  <c:v>2.9026480800000001</c:v>
                </c:pt>
                <c:pt idx="45">
                  <c:v>2.0642579999999997</c:v>
                </c:pt>
                <c:pt idx="46">
                  <c:v>2.7022786999999999</c:v>
                </c:pt>
                <c:pt idx="47">
                  <c:v>2.4535013000000001</c:v>
                </c:pt>
                <c:pt idx="48">
                  <c:v>3.1934576399999997</c:v>
                </c:pt>
                <c:pt idx="49">
                  <c:v>2.7087133999999997</c:v>
                </c:pt>
                <c:pt idx="50">
                  <c:v>2.7799818000000003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E8-4602-BB38-C3B675724FC2}"/>
            </c:ext>
          </c:extLst>
        </c:ser>
        <c:ser>
          <c:idx val="4"/>
          <c:order val="4"/>
          <c:tx>
            <c:strRef>
              <c:f>Average_5mut!$B$55</c:f>
              <c:strCache>
                <c:ptCount val="1"/>
                <c:pt idx="0">
                  <c:v>5 mut factor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Average_5mut!$L$2:$L$52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2.3466906000000001</c:v>
                </c:pt>
                <c:pt idx="3">
                  <c:v>3.6505876000000002</c:v>
                </c:pt>
                <c:pt idx="4">
                  <c:v>3.0286442</c:v>
                </c:pt>
                <c:pt idx="5">
                  <c:v>4.4930965999999994</c:v>
                </c:pt>
                <c:pt idx="6">
                  <c:v>6.418939</c:v>
                </c:pt>
                <c:pt idx="7">
                  <c:v>7.9839392</c:v>
                </c:pt>
                <c:pt idx="8">
                  <c:v>7.3166765999999992</c:v>
                </c:pt>
                <c:pt idx="9">
                  <c:v>7.5791921999999996</c:v>
                </c:pt>
                <c:pt idx="10">
                  <c:v>5.6522589999999999</c:v>
                </c:pt>
                <c:pt idx="11">
                  <c:v>5.2855654000000003</c:v>
                </c:pt>
                <c:pt idx="12">
                  <c:v>6.4066235799999998</c:v>
                </c:pt>
                <c:pt idx="13">
                  <c:v>5.7982253999999998</c:v>
                </c:pt>
                <c:pt idx="14">
                  <c:v>5.8205095999999994</c:v>
                </c:pt>
                <c:pt idx="15">
                  <c:v>6.5703659999999999</c:v>
                </c:pt>
                <c:pt idx="16">
                  <c:v>6.2262190000000004</c:v>
                </c:pt>
                <c:pt idx="17">
                  <c:v>7.5301157999999999</c:v>
                </c:pt>
                <c:pt idx="18">
                  <c:v>8.9576463999999998</c:v>
                </c:pt>
                <c:pt idx="19">
                  <c:v>10.2934216</c:v>
                </c:pt>
                <c:pt idx="20">
                  <c:v>10.0449918</c:v>
                </c:pt>
                <c:pt idx="21">
                  <c:v>10.262189599999999</c:v>
                </c:pt>
                <c:pt idx="22">
                  <c:v>13.506464599999997</c:v>
                </c:pt>
                <c:pt idx="23">
                  <c:v>14.3522146</c:v>
                </c:pt>
                <c:pt idx="24">
                  <c:v>14.6505574</c:v>
                </c:pt>
                <c:pt idx="25">
                  <c:v>17.59667</c:v>
                </c:pt>
                <c:pt idx="26">
                  <c:v>16.960764000000001</c:v>
                </c:pt>
                <c:pt idx="27">
                  <c:v>16.344595599999998</c:v>
                </c:pt>
                <c:pt idx="28">
                  <c:v>17.139137999999999</c:v>
                </c:pt>
                <c:pt idx="29">
                  <c:v>17.101089999999999</c:v>
                </c:pt>
                <c:pt idx="30">
                  <c:v>18.501058799999999</c:v>
                </c:pt>
                <c:pt idx="31">
                  <c:v>18.414060799999998</c:v>
                </c:pt>
                <c:pt idx="32">
                  <c:v>19.233802600000001</c:v>
                </c:pt>
                <c:pt idx="33">
                  <c:v>19.842412799999998</c:v>
                </c:pt>
                <c:pt idx="34">
                  <c:v>20.511690600000001</c:v>
                </c:pt>
                <c:pt idx="35">
                  <c:v>21.004708399999998</c:v>
                </c:pt>
                <c:pt idx="36">
                  <c:v>22.626350000000002</c:v>
                </c:pt>
                <c:pt idx="37">
                  <c:v>23.930248200000001</c:v>
                </c:pt>
                <c:pt idx="38">
                  <c:v>23.004107999999999</c:v>
                </c:pt>
                <c:pt idx="39">
                  <c:v>24.6510058</c:v>
                </c:pt>
                <c:pt idx="40">
                  <c:v>24.002225599999999</c:v>
                </c:pt>
                <c:pt idx="41">
                  <c:v>26.663981400000001</c:v>
                </c:pt>
                <c:pt idx="42">
                  <c:v>25.680157199999996</c:v>
                </c:pt>
                <c:pt idx="43">
                  <c:v>26.443057</c:v>
                </c:pt>
                <c:pt idx="44">
                  <c:v>25.283213</c:v>
                </c:pt>
                <c:pt idx="45">
                  <c:v>25.224760800000002</c:v>
                </c:pt>
                <c:pt idx="46">
                  <c:v>24.543559800000001</c:v>
                </c:pt>
                <c:pt idx="47">
                  <c:v>24.594218400000003</c:v>
                </c:pt>
                <c:pt idx="48">
                  <c:v>23.121502400000001</c:v>
                </c:pt>
                <c:pt idx="49">
                  <c:v>26.477794400000001</c:v>
                </c:pt>
                <c:pt idx="50">
                  <c:v>24.870448799999998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E8-4602-BB38-C3B675724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Average_25gen!$A$30</c15:sqref>
                        </c15:formulaRef>
                      </c:ext>
                    </c:extLst>
                    <c:strCache>
                      <c:ptCount val="1"/>
                      <c:pt idx="0">
                        <c:v>25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Average_25gen!$L$2:$L$27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-1.527417</c:v>
                      </c:pt>
                      <c:pt idx="1">
                        <c:v>0.11898884000000001</c:v>
                      </c:pt>
                      <c:pt idx="2">
                        <c:v>-0.82870060000000001</c:v>
                      </c:pt>
                      <c:pt idx="3">
                        <c:v>-0.40422839999999993</c:v>
                      </c:pt>
                      <c:pt idx="4">
                        <c:v>-3.9250599999999955E-2</c:v>
                      </c:pt>
                      <c:pt idx="5">
                        <c:v>0.14352156000000002</c:v>
                      </c:pt>
                      <c:pt idx="6">
                        <c:v>-0.47559899999999999</c:v>
                      </c:pt>
                      <c:pt idx="7">
                        <c:v>0.43712879999999998</c:v>
                      </c:pt>
                      <c:pt idx="8">
                        <c:v>0.98487879999999994</c:v>
                      </c:pt>
                      <c:pt idx="9">
                        <c:v>1.7148344000000002</c:v>
                      </c:pt>
                      <c:pt idx="10">
                        <c:v>0.98487879999999994</c:v>
                      </c:pt>
                      <c:pt idx="11">
                        <c:v>1.8976066000000003</c:v>
                      </c:pt>
                      <c:pt idx="12">
                        <c:v>1.5326288000000001</c:v>
                      </c:pt>
                      <c:pt idx="13">
                        <c:v>1.3196902000000001</c:v>
                      </c:pt>
                      <c:pt idx="14">
                        <c:v>3.1633515999999999</c:v>
                      </c:pt>
                      <c:pt idx="15">
                        <c:v>2.4778186</c:v>
                      </c:pt>
                      <c:pt idx="16">
                        <c:v>3.6684071999999999</c:v>
                      </c:pt>
                      <c:pt idx="17">
                        <c:v>3.2764816000000003</c:v>
                      </c:pt>
                      <c:pt idx="18">
                        <c:v>2.4670684000000001</c:v>
                      </c:pt>
                      <c:pt idx="19">
                        <c:v>2.8989758800000001</c:v>
                      </c:pt>
                      <c:pt idx="20">
                        <c:v>3.9140300999999993</c:v>
                      </c:pt>
                      <c:pt idx="21">
                        <c:v>3.6644385999999995</c:v>
                      </c:pt>
                      <c:pt idx="22">
                        <c:v>3.8474335000000002</c:v>
                      </c:pt>
                      <c:pt idx="23">
                        <c:v>5.6012960000000005</c:v>
                      </c:pt>
                      <c:pt idx="24">
                        <c:v>4.9394806000000004</c:v>
                      </c:pt>
                      <c:pt idx="25">
                        <c:v>4.1108723999999999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6E8-4602-BB38-C3B675724FC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Average_75gen!$A$80</c15:sqref>
                        </c15:formulaRef>
                      </c:ext>
                    </c:extLst>
                    <c:strCache>
                      <c:ptCount val="1"/>
                      <c:pt idx="0">
                        <c:v>75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Average_75gen!$L$2:$L$77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-0.61096680000000003</c:v>
                      </c:pt>
                      <c:pt idx="1">
                        <c:v>-0.9164502000000001</c:v>
                      </c:pt>
                      <c:pt idx="2">
                        <c:v>-1.7871710000000001</c:v>
                      </c:pt>
                      <c:pt idx="3">
                        <c:v>-2.2225313999999998</c:v>
                      </c:pt>
                      <c:pt idx="4">
                        <c:v>-2.6578918000000002</c:v>
                      </c:pt>
                      <c:pt idx="5">
                        <c:v>-2.0704921999999999</c:v>
                      </c:pt>
                      <c:pt idx="6">
                        <c:v>-2.7187914000000002</c:v>
                      </c:pt>
                      <c:pt idx="7">
                        <c:v>-1.9184532000000001</c:v>
                      </c:pt>
                      <c:pt idx="8">
                        <c:v>-1.6788790599999999</c:v>
                      </c:pt>
                      <c:pt idx="9">
                        <c:v>-1.9053983999999999</c:v>
                      </c:pt>
                      <c:pt idx="10">
                        <c:v>-1.6079696800000001</c:v>
                      </c:pt>
                      <c:pt idx="11">
                        <c:v>-2.2227581000000001</c:v>
                      </c:pt>
                      <c:pt idx="12">
                        <c:v>-2.5877359200000001</c:v>
                      </c:pt>
                      <c:pt idx="13">
                        <c:v>-2.4356967200000001</c:v>
                      </c:pt>
                      <c:pt idx="14">
                        <c:v>-1.9617594199999999</c:v>
                      </c:pt>
                      <c:pt idx="15">
                        <c:v>-0.93763001999999995</c:v>
                      </c:pt>
                      <c:pt idx="16">
                        <c:v>-1.51964432</c:v>
                      </c:pt>
                      <c:pt idx="17">
                        <c:v>-2.4022056200000002</c:v>
                      </c:pt>
                      <c:pt idx="18">
                        <c:v>-1.2078320200000001</c:v>
                      </c:pt>
                      <c:pt idx="19">
                        <c:v>-1.85613122</c:v>
                      </c:pt>
                      <c:pt idx="20">
                        <c:v>-0.54364842000000002</c:v>
                      </c:pt>
                      <c:pt idx="21">
                        <c:v>-2.0082238800000001</c:v>
                      </c:pt>
                      <c:pt idx="22">
                        <c:v>-3.3193908859999999</c:v>
                      </c:pt>
                      <c:pt idx="23">
                        <c:v>-2.00018918</c:v>
                      </c:pt>
                      <c:pt idx="24">
                        <c:v>-3.5881432799999997</c:v>
                      </c:pt>
                      <c:pt idx="25">
                        <c:v>-2.8435136640000001</c:v>
                      </c:pt>
                      <c:pt idx="26">
                        <c:v>-2.2637919380000002</c:v>
                      </c:pt>
                      <c:pt idx="27">
                        <c:v>-3.6418251080000004</c:v>
                      </c:pt>
                      <c:pt idx="28">
                        <c:v>-4.4576881999999998</c:v>
                      </c:pt>
                      <c:pt idx="29">
                        <c:v>-3.0362205339999999</c:v>
                      </c:pt>
                      <c:pt idx="30">
                        <c:v>-2.5265398399999999</c:v>
                      </c:pt>
                      <c:pt idx="31">
                        <c:v>-2.2096417540000002</c:v>
                      </c:pt>
                      <c:pt idx="32">
                        <c:v>-1.7816340199999998</c:v>
                      </c:pt>
                      <c:pt idx="33">
                        <c:v>-0.68613404</c:v>
                      </c:pt>
                      <c:pt idx="34">
                        <c:v>-0.85070098000000005</c:v>
                      </c:pt>
                      <c:pt idx="35">
                        <c:v>0.13240942000000003</c:v>
                      </c:pt>
                      <c:pt idx="36">
                        <c:v>-0.24331940000000002</c:v>
                      </c:pt>
                      <c:pt idx="37">
                        <c:v>0.52685239999999989</c:v>
                      </c:pt>
                      <c:pt idx="38">
                        <c:v>-1.0382722359999998</c:v>
                      </c:pt>
                      <c:pt idx="39">
                        <c:v>1.8227631200000001</c:v>
                      </c:pt>
                      <c:pt idx="40">
                        <c:v>2.3761903599999998</c:v>
                      </c:pt>
                      <c:pt idx="41">
                        <c:v>0.59350264000000008</c:v>
                      </c:pt>
                      <c:pt idx="42">
                        <c:v>1.3541912599999999</c:v>
                      </c:pt>
                      <c:pt idx="43">
                        <c:v>-0.4664050600000002</c:v>
                      </c:pt>
                      <c:pt idx="44">
                        <c:v>1.0460888800000001</c:v>
                      </c:pt>
                      <c:pt idx="45">
                        <c:v>0.26013440000000021</c:v>
                      </c:pt>
                      <c:pt idx="46">
                        <c:v>0.22996779999999992</c:v>
                      </c:pt>
                      <c:pt idx="47">
                        <c:v>0.70960212000000022</c:v>
                      </c:pt>
                      <c:pt idx="48">
                        <c:v>-0.37746780000000008</c:v>
                      </c:pt>
                      <c:pt idx="49">
                        <c:v>0.15775439999999988</c:v>
                      </c:pt>
                      <c:pt idx="50">
                        <c:v>-0.14476020000000006</c:v>
                      </c:pt>
                      <c:pt idx="51">
                        <c:v>8.4893399999999938E-2</c:v>
                      </c:pt>
                      <c:pt idx="52">
                        <c:v>-0.84246799999999999</c:v>
                      </c:pt>
                      <c:pt idx="53">
                        <c:v>-0.59359640000000002</c:v>
                      </c:pt>
                      <c:pt idx="54">
                        <c:v>0.7024999999999999</c:v>
                      </c:pt>
                      <c:pt idx="55">
                        <c:v>-0.64968611999999992</c:v>
                      </c:pt>
                      <c:pt idx="56">
                        <c:v>1.8459102200000004</c:v>
                      </c:pt>
                      <c:pt idx="57">
                        <c:v>1.6329716200000004</c:v>
                      </c:pt>
                      <c:pt idx="58">
                        <c:v>0.82853560000000015</c:v>
                      </c:pt>
                      <c:pt idx="59">
                        <c:v>0.15705344000000002</c:v>
                      </c:pt>
                      <c:pt idx="60">
                        <c:v>0.43627700000000014</c:v>
                      </c:pt>
                      <c:pt idx="61">
                        <c:v>0.6633232</c:v>
                      </c:pt>
                      <c:pt idx="62">
                        <c:v>3.891319999999987E-2</c:v>
                      </c:pt>
                      <c:pt idx="63">
                        <c:v>0.36080870000000009</c:v>
                      </c:pt>
                      <c:pt idx="64">
                        <c:v>0.20467196000000012</c:v>
                      </c:pt>
                      <c:pt idx="65">
                        <c:v>-0.28749025999999994</c:v>
                      </c:pt>
                      <c:pt idx="66">
                        <c:v>-0.32175459999999989</c:v>
                      </c:pt>
                      <c:pt idx="67">
                        <c:v>-0.18018640000000011</c:v>
                      </c:pt>
                      <c:pt idx="68">
                        <c:v>0.75173445999999999</c:v>
                      </c:pt>
                      <c:pt idx="69">
                        <c:v>1.8057542060000003</c:v>
                      </c:pt>
                      <c:pt idx="70">
                        <c:v>0.93883920599999993</c:v>
                      </c:pt>
                      <c:pt idx="71">
                        <c:v>1.0211631000000001</c:v>
                      </c:pt>
                      <c:pt idx="72">
                        <c:v>2.1006240060000003</c:v>
                      </c:pt>
                      <c:pt idx="73">
                        <c:v>0.40854109999999988</c:v>
                      </c:pt>
                      <c:pt idx="74">
                        <c:v>0.72081458000000009</c:v>
                      </c:pt>
                      <c:pt idx="75">
                        <c:v>0.72543920000000006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6E8-4602-BB38-C3B675724FC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Average_2sp!$A$56</c15:sqref>
                        </c15:formulaRef>
                      </c:ext>
                    </c:extLst>
                    <c:strCache>
                      <c:ptCount val="1"/>
                      <c:pt idx="0">
                        <c:v>2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Average_2sp!$L$2:$L$52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-0.9164502000000001</c:v>
                      </c:pt>
                      <c:pt idx="1">
                        <c:v>-0.61096680000000003</c:v>
                      </c:pt>
                      <c:pt idx="2">
                        <c:v>-0.61096680000000003</c:v>
                      </c:pt>
                      <c:pt idx="3">
                        <c:v>-1.0463271999999999</c:v>
                      </c:pt>
                      <c:pt idx="4">
                        <c:v>-0.68134939999999999</c:v>
                      </c:pt>
                      <c:pt idx="5">
                        <c:v>-0.89428800000000008</c:v>
                      </c:pt>
                      <c:pt idx="6">
                        <c:v>-1.1167098</c:v>
                      </c:pt>
                      <c:pt idx="7">
                        <c:v>0.41358402000000005</c:v>
                      </c:pt>
                      <c:pt idx="8">
                        <c:v>4.8606199999999954E-2</c:v>
                      </c:pt>
                      <c:pt idx="9">
                        <c:v>0.41358400000000001</c:v>
                      </c:pt>
                      <c:pt idx="10">
                        <c:v>-0.30509777599999988</c:v>
                      </c:pt>
                      <c:pt idx="11">
                        <c:v>-0.5280999959999999</c:v>
                      </c:pt>
                      <c:pt idx="12">
                        <c:v>-1.1682571960000001</c:v>
                      </c:pt>
                      <c:pt idx="13">
                        <c:v>0.19557180000000002</c:v>
                      </c:pt>
                      <c:pt idx="14">
                        <c:v>0.12518919999999989</c:v>
                      </c:pt>
                      <c:pt idx="15">
                        <c:v>-0.27619899999999992</c:v>
                      </c:pt>
                      <c:pt idx="16">
                        <c:v>0.76556880000000016</c:v>
                      </c:pt>
                      <c:pt idx="17">
                        <c:v>-2.1435601159999997</c:v>
                      </c:pt>
                      <c:pt idx="18">
                        <c:v>-0.52409819599999996</c:v>
                      </c:pt>
                      <c:pt idx="19">
                        <c:v>-1.3285341399999999</c:v>
                      </c:pt>
                      <c:pt idx="20">
                        <c:v>0.94205700000000014</c:v>
                      </c:pt>
                      <c:pt idx="21">
                        <c:v>0.12351340000000004</c:v>
                      </c:pt>
                      <c:pt idx="22">
                        <c:v>-0.47260819999999998</c:v>
                      </c:pt>
                      <c:pt idx="23">
                        <c:v>0.41712059999999995</c:v>
                      </c:pt>
                      <c:pt idx="24">
                        <c:v>1.4105327999999999</c:v>
                      </c:pt>
                      <c:pt idx="25">
                        <c:v>0.52160680000000015</c:v>
                      </c:pt>
                      <c:pt idx="26">
                        <c:v>1.6859348000000001</c:v>
                      </c:pt>
                      <c:pt idx="27">
                        <c:v>1.7125702</c:v>
                      </c:pt>
                      <c:pt idx="28">
                        <c:v>1.2334626</c:v>
                      </c:pt>
                      <c:pt idx="29">
                        <c:v>1.9332518000000003</c:v>
                      </c:pt>
                      <c:pt idx="30">
                        <c:v>0.54368340000000015</c:v>
                      </c:pt>
                      <c:pt idx="31">
                        <c:v>0.45751765999999999</c:v>
                      </c:pt>
                      <c:pt idx="32">
                        <c:v>1.2204732</c:v>
                      </c:pt>
                      <c:pt idx="33">
                        <c:v>1.8251750000000002</c:v>
                      </c:pt>
                      <c:pt idx="34">
                        <c:v>0.74151560000000005</c:v>
                      </c:pt>
                      <c:pt idx="35">
                        <c:v>2.3847655399999996</c:v>
                      </c:pt>
                      <c:pt idx="36">
                        <c:v>0.51578486000000023</c:v>
                      </c:pt>
                      <c:pt idx="37">
                        <c:v>1.1697622000000001</c:v>
                      </c:pt>
                      <c:pt idx="38">
                        <c:v>1.3161239200000001</c:v>
                      </c:pt>
                      <c:pt idx="39">
                        <c:v>0.99137600000000015</c:v>
                      </c:pt>
                      <c:pt idx="40">
                        <c:v>1.3223816000000004</c:v>
                      </c:pt>
                      <c:pt idx="41">
                        <c:v>0.21952820000000006</c:v>
                      </c:pt>
                      <c:pt idx="42">
                        <c:v>0.65951320000000013</c:v>
                      </c:pt>
                      <c:pt idx="43">
                        <c:v>-0.15902980000000005</c:v>
                      </c:pt>
                      <c:pt idx="44">
                        <c:v>0.2190669999999999</c:v>
                      </c:pt>
                      <c:pt idx="45">
                        <c:v>-0.17076859999999988</c:v>
                      </c:pt>
                      <c:pt idx="46">
                        <c:v>-0.48304279999999994</c:v>
                      </c:pt>
                      <c:pt idx="47">
                        <c:v>-1.0875948</c:v>
                      </c:pt>
                      <c:pt idx="48">
                        <c:v>-1.2975427999999998</c:v>
                      </c:pt>
                      <c:pt idx="49">
                        <c:v>-1.4241446000000004</c:v>
                      </c:pt>
                      <c:pt idx="50">
                        <c:v>-0.31660459999999979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6E8-4602-BB38-C3B675724FC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Average_8sp!$A$56</c15:sqref>
                        </c15:formulaRef>
                      </c:ext>
                    </c:extLst>
                    <c:strCache>
                      <c:ptCount val="1"/>
                      <c:pt idx="0">
                        <c:v>8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Average_8sp!$L$2:$L$52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-4.0976199999999798E-3</c:v>
                      </c:pt>
                      <c:pt idx="3">
                        <c:v>1.6385856799999998</c:v>
                      </c:pt>
                      <c:pt idx="4">
                        <c:v>1.5380363400000001</c:v>
                      </c:pt>
                      <c:pt idx="5">
                        <c:v>1.1423256399999999</c:v>
                      </c:pt>
                      <c:pt idx="6">
                        <c:v>2.08521986</c:v>
                      </c:pt>
                      <c:pt idx="7">
                        <c:v>1.5600076999999999</c:v>
                      </c:pt>
                      <c:pt idx="8">
                        <c:v>1.6447736960000001</c:v>
                      </c:pt>
                      <c:pt idx="9">
                        <c:v>1.1049925360000001</c:v>
                      </c:pt>
                      <c:pt idx="10">
                        <c:v>0.94885571999999985</c:v>
                      </c:pt>
                      <c:pt idx="11">
                        <c:v>1.100894716</c:v>
                      </c:pt>
                      <c:pt idx="12">
                        <c:v>2.5086682199999997</c:v>
                      </c:pt>
                      <c:pt idx="13">
                        <c:v>3.8045789999999995</c:v>
                      </c:pt>
                      <c:pt idx="14">
                        <c:v>3.3095332200000001</c:v>
                      </c:pt>
                      <c:pt idx="15">
                        <c:v>3.7341963599999999</c:v>
                      </c:pt>
                      <c:pt idx="16">
                        <c:v>3.9525206000000006</c:v>
                      </c:pt>
                      <c:pt idx="17">
                        <c:v>5.0496759999999998</c:v>
                      </c:pt>
                      <c:pt idx="18">
                        <c:v>4.4009353999999998</c:v>
                      </c:pt>
                      <c:pt idx="19">
                        <c:v>5.9141181999999999</c:v>
                      </c:pt>
                      <c:pt idx="20">
                        <c:v>5.0195948000000001</c:v>
                      </c:pt>
                      <c:pt idx="21">
                        <c:v>6.115095600000001</c:v>
                      </c:pt>
                      <c:pt idx="22">
                        <c:v>5.2284358000000006</c:v>
                      </c:pt>
                      <c:pt idx="23">
                        <c:v>6.1593687399999997</c:v>
                      </c:pt>
                      <c:pt idx="24">
                        <c:v>6.0879981999999995</c:v>
                      </c:pt>
                      <c:pt idx="25">
                        <c:v>7.4771072000000007</c:v>
                      </c:pt>
                      <c:pt idx="26">
                        <c:v>7.0613133400000008</c:v>
                      </c:pt>
                      <c:pt idx="27">
                        <c:v>8.2422918000000003</c:v>
                      </c:pt>
                      <c:pt idx="28">
                        <c:v>7.6945418000000005</c:v>
                      </c:pt>
                      <c:pt idx="29">
                        <c:v>6.01605816</c:v>
                      </c:pt>
                      <c:pt idx="30">
                        <c:v>6.256416419999999</c:v>
                      </c:pt>
                      <c:pt idx="31">
                        <c:v>7.1362323220000006</c:v>
                      </c:pt>
                      <c:pt idx="32">
                        <c:v>7.5794242000000001</c:v>
                      </c:pt>
                      <c:pt idx="33">
                        <c:v>7.84286554</c:v>
                      </c:pt>
                      <c:pt idx="34">
                        <c:v>7.8085995199999996</c:v>
                      </c:pt>
                      <c:pt idx="35">
                        <c:v>7.9915931999999996</c:v>
                      </c:pt>
                      <c:pt idx="36">
                        <c:v>7.7942521799999991</c:v>
                      </c:pt>
                      <c:pt idx="37">
                        <c:v>7.5813144800000005</c:v>
                      </c:pt>
                      <c:pt idx="38">
                        <c:v>7.8313593999999993</c:v>
                      </c:pt>
                      <c:pt idx="39">
                        <c:v>7.5045165999999996</c:v>
                      </c:pt>
                      <c:pt idx="40">
                        <c:v>7.0218392000000005</c:v>
                      </c:pt>
                      <c:pt idx="41">
                        <c:v>6.5719080000000005</c:v>
                      </c:pt>
                      <c:pt idx="42">
                        <c:v>6.9067201999999996</c:v>
                      </c:pt>
                      <c:pt idx="43">
                        <c:v>6.1882637999999996</c:v>
                      </c:pt>
                      <c:pt idx="44">
                        <c:v>5.9898945999999995</c:v>
                      </c:pt>
                      <c:pt idx="45">
                        <c:v>5.2706331999999998</c:v>
                      </c:pt>
                      <c:pt idx="46">
                        <c:v>7.8903581999999997</c:v>
                      </c:pt>
                      <c:pt idx="47">
                        <c:v>7.1949021999999996</c:v>
                      </c:pt>
                      <c:pt idx="48">
                        <c:v>7.3651445999999989</c:v>
                      </c:pt>
                      <c:pt idx="49">
                        <c:v>8.5231225999999989</c:v>
                      </c:pt>
                      <c:pt idx="50">
                        <c:v>8.3004110000000004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B6E8-4602-BB38-C3B675724FC2}"/>
                  </c:ext>
                </c:extLst>
              </c15:ser>
            </c15:filteredLineSeries>
          </c:ext>
        </c:extLst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bullet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</a:t>
            </a:r>
            <a:r>
              <a:rPr lang="en-NL"/>
              <a:t>Average bullet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Average_default!$B$54</c:f>
              <c:strCache>
                <c:ptCount val="1"/>
                <c:pt idx="0">
                  <c:v>Default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Average_default!$M$2:$M$52</c:f>
              <c:numCache>
                <c:formatCode>General</c:formatCode>
                <c:ptCount val="51"/>
                <c:pt idx="0">
                  <c:v>-9.0711440000000004E-2</c:v>
                </c:pt>
                <c:pt idx="1">
                  <c:v>-0.6598096</c:v>
                </c:pt>
                <c:pt idx="2">
                  <c:v>-0.6598096</c:v>
                </c:pt>
                <c:pt idx="3">
                  <c:v>-1.2592171999999999</c:v>
                </c:pt>
                <c:pt idx="4">
                  <c:v>-1.566249</c:v>
                </c:pt>
                <c:pt idx="5">
                  <c:v>-1.566249</c:v>
                </c:pt>
                <c:pt idx="6">
                  <c:v>-2.1803125999999997</c:v>
                </c:pt>
                <c:pt idx="7">
                  <c:v>-2.1803125999999997</c:v>
                </c:pt>
                <c:pt idx="8">
                  <c:v>-2.6837345999999997</c:v>
                </c:pt>
                <c:pt idx="9">
                  <c:v>-2.7870482000000001</c:v>
                </c:pt>
                <c:pt idx="10">
                  <c:v>-3.7809343999999996</c:v>
                </c:pt>
                <c:pt idx="11">
                  <c:v>-4.2044780399999997</c:v>
                </c:pt>
                <c:pt idx="12">
                  <c:v>-5.2286453999999996</c:v>
                </c:pt>
                <c:pt idx="13">
                  <c:v>-5.9975566000000002</c:v>
                </c:pt>
                <c:pt idx="14">
                  <c:v>-5.18535184</c:v>
                </c:pt>
                <c:pt idx="15">
                  <c:v>-5.18535184</c:v>
                </c:pt>
                <c:pt idx="16">
                  <c:v>-5.8215856400000003</c:v>
                </c:pt>
                <c:pt idx="17">
                  <c:v>-6.46428724</c:v>
                </c:pt>
                <c:pt idx="18">
                  <c:v>-6.1719112000000003</c:v>
                </c:pt>
                <c:pt idx="19">
                  <c:v>-7.2092776400000007</c:v>
                </c:pt>
                <c:pt idx="20">
                  <c:v>-6.4784732399999996</c:v>
                </c:pt>
                <c:pt idx="21">
                  <c:v>-7.6631032400000008</c:v>
                </c:pt>
                <c:pt idx="22">
                  <c:v>-7.6631032400000008</c:v>
                </c:pt>
                <c:pt idx="23">
                  <c:v>-7.9701347999999994</c:v>
                </c:pt>
                <c:pt idx="24">
                  <c:v>-7.9701347999999994</c:v>
                </c:pt>
                <c:pt idx="25">
                  <c:v>-8.5695444000000016</c:v>
                </c:pt>
                <c:pt idx="26">
                  <c:v>-8.5917144000000008</c:v>
                </c:pt>
                <c:pt idx="27">
                  <c:v>-8.2192192000000013</c:v>
                </c:pt>
                <c:pt idx="28">
                  <c:v>-8.5189231999999997</c:v>
                </c:pt>
                <c:pt idx="29">
                  <c:v>-9.1911221999999988</c:v>
                </c:pt>
                <c:pt idx="30">
                  <c:v>-9.1449195999999997</c:v>
                </c:pt>
                <c:pt idx="31">
                  <c:v>-9.4180349999999997</c:v>
                </c:pt>
                <c:pt idx="32">
                  <c:v>-8.7945937999999995</c:v>
                </c:pt>
                <c:pt idx="33">
                  <c:v>-9.8171187999999994</c:v>
                </c:pt>
                <c:pt idx="34">
                  <c:v>-9.5316007999999997</c:v>
                </c:pt>
                <c:pt idx="35">
                  <c:v>-9.8313047999999998</c:v>
                </c:pt>
                <c:pt idx="36">
                  <c:v>-10.276588800000001</c:v>
                </c:pt>
                <c:pt idx="37">
                  <c:v>-10.8906528</c:v>
                </c:pt>
                <c:pt idx="38">
                  <c:v>-10.55668</c:v>
                </c:pt>
                <c:pt idx="39">
                  <c:v>-11.51665</c:v>
                </c:pt>
                <c:pt idx="40">
                  <c:v>-11.889144</c:v>
                </c:pt>
                <c:pt idx="41">
                  <c:v>-11.889144</c:v>
                </c:pt>
                <c:pt idx="42">
                  <c:v>-12.188848</c:v>
                </c:pt>
                <c:pt idx="43">
                  <c:v>-12.7060888</c:v>
                </c:pt>
                <c:pt idx="44">
                  <c:v>-12.449678</c:v>
                </c:pt>
                <c:pt idx="45">
                  <c:v>-12.749382000000001</c:v>
                </c:pt>
                <c:pt idx="46">
                  <c:v>-13.049085999999999</c:v>
                </c:pt>
                <c:pt idx="47">
                  <c:v>-13.049085999999999</c:v>
                </c:pt>
                <c:pt idx="48">
                  <c:v>-13.289010000000001</c:v>
                </c:pt>
                <c:pt idx="49">
                  <c:v>-14.216965999999999</c:v>
                </c:pt>
                <c:pt idx="50">
                  <c:v>-14.216965999999999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9-4FEB-8AD5-F384208E8471}"/>
            </c:ext>
          </c:extLst>
        </c:ser>
        <c:ser>
          <c:idx val="3"/>
          <c:order val="3"/>
          <c:tx>
            <c:strRef>
              <c:f>Average_2mut!$C$55</c:f>
              <c:strCache>
                <c:ptCount val="1"/>
                <c:pt idx="0">
                  <c:v>2 mut factor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Average_2mut!$M$2:$M$52</c:f>
              <c:numCache>
                <c:formatCode>General</c:formatCode>
                <c:ptCount val="51"/>
                <c:pt idx="0">
                  <c:v>-6.4793829999999997E-2</c:v>
                </c:pt>
                <c:pt idx="1">
                  <c:v>-0.42450836600000008</c:v>
                </c:pt>
                <c:pt idx="2">
                  <c:v>-0.59995502599999995</c:v>
                </c:pt>
                <c:pt idx="3">
                  <c:v>-0.77540162600000007</c:v>
                </c:pt>
                <c:pt idx="4">
                  <c:v>-0.95084822600000007</c:v>
                </c:pt>
                <c:pt idx="5">
                  <c:v>-1.1262948260000001</c:v>
                </c:pt>
                <c:pt idx="6">
                  <c:v>-1.5145959659999999</c:v>
                </c:pt>
                <c:pt idx="7">
                  <c:v>-1.8654894259999999</c:v>
                </c:pt>
                <c:pt idx="8">
                  <c:v>-1.8654894259999999</c:v>
                </c:pt>
                <c:pt idx="9">
                  <c:v>-2.0783438599999999</c:v>
                </c:pt>
                <c:pt idx="10">
                  <c:v>-2.2537904600000003</c:v>
                </c:pt>
                <c:pt idx="11">
                  <c:v>-2.6046838000000001</c:v>
                </c:pt>
                <c:pt idx="12">
                  <c:v>-2.7553910400000001</c:v>
                </c:pt>
                <c:pt idx="13">
                  <c:v>-3.3064703999999998</c:v>
                </c:pt>
                <c:pt idx="14">
                  <c:v>-3.0721252399999996</c:v>
                </c:pt>
                <c:pt idx="15">
                  <c:v>-3.6284371999999996</c:v>
                </c:pt>
                <c:pt idx="16">
                  <c:v>-3.7697243999999999</c:v>
                </c:pt>
                <c:pt idx="17">
                  <c:v>-3.5695388000000001</c:v>
                </c:pt>
                <c:pt idx="18">
                  <c:v>-3.7697246</c:v>
                </c:pt>
                <c:pt idx="19">
                  <c:v>-4.3334719999999995</c:v>
                </c:pt>
                <c:pt idx="20">
                  <c:v>-4.4841796</c:v>
                </c:pt>
                <c:pt idx="21">
                  <c:v>-4.3087327999999996</c:v>
                </c:pt>
                <c:pt idx="22">
                  <c:v>-4.6843653999999999</c:v>
                </c:pt>
                <c:pt idx="23">
                  <c:v>-5.252033</c:v>
                </c:pt>
                <c:pt idx="24">
                  <c:v>-5.2191868000000001</c:v>
                </c:pt>
                <c:pt idx="25">
                  <c:v>-5.402740800000001</c:v>
                </c:pt>
                <c:pt idx="26">
                  <c:v>-5.7663024000000007</c:v>
                </c:pt>
                <c:pt idx="27">
                  <c:v>-6.1250793999999997</c:v>
                </c:pt>
                <c:pt idx="28">
                  <c:v>-6.3421208000000009</c:v>
                </c:pt>
                <c:pt idx="29">
                  <c:v>-6.5175673999999999</c:v>
                </c:pt>
                <c:pt idx="30">
                  <c:v>-6.141935000000001</c:v>
                </c:pt>
                <c:pt idx="31">
                  <c:v>-6.3421208000000009</c:v>
                </c:pt>
                <c:pt idx="32">
                  <c:v>-5.9417491999999994</c:v>
                </c:pt>
                <c:pt idx="33">
                  <c:v>-6.5260487999999999</c:v>
                </c:pt>
                <c:pt idx="34">
                  <c:v>-6.4316510000000005</c:v>
                </c:pt>
                <c:pt idx="35">
                  <c:v>-6.8421660000000006</c:v>
                </c:pt>
                <c:pt idx="36">
                  <c:v>-6.6018460000000001</c:v>
                </c:pt>
                <c:pt idx="37">
                  <c:v>-7.4518018000000001</c:v>
                </c:pt>
                <c:pt idx="38">
                  <c:v>-6.9732906000000003</c:v>
                </c:pt>
                <c:pt idx="39">
                  <c:v>-7.1973523999999998</c:v>
                </c:pt>
                <c:pt idx="40">
                  <c:v>-7.1181482000000003</c:v>
                </c:pt>
                <c:pt idx="41">
                  <c:v>-6.9524708000000004</c:v>
                </c:pt>
                <c:pt idx="42">
                  <c:v>-7.3033641999999999</c:v>
                </c:pt>
                <c:pt idx="43">
                  <c:v>-7.4993622000000002</c:v>
                </c:pt>
                <c:pt idx="44">
                  <c:v>-7.4788104000000004</c:v>
                </c:pt>
                <c:pt idx="45">
                  <c:v>-7.6525949999999998</c:v>
                </c:pt>
                <c:pt idx="46">
                  <c:v>-8.0741174000000004</c:v>
                </c:pt>
                <c:pt idx="47">
                  <c:v>-8.2605699999999995</c:v>
                </c:pt>
                <c:pt idx="48">
                  <c:v>-8.3526252000000003</c:v>
                </c:pt>
                <c:pt idx="49">
                  <c:v>-8.7631409999999992</c:v>
                </c:pt>
                <c:pt idx="50">
                  <c:v>-8.4180963999999996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49-4FEB-8AD5-F384208E8471}"/>
            </c:ext>
          </c:extLst>
        </c:ser>
        <c:ser>
          <c:idx val="4"/>
          <c:order val="4"/>
          <c:tx>
            <c:strRef>
              <c:f>Average_5mut!$B$55</c:f>
              <c:strCache>
                <c:ptCount val="1"/>
                <c:pt idx="0">
                  <c:v>5 mut factor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Average_5mut!$M$2:$M$52</c:f>
              <c:numCache>
                <c:formatCode>General</c:formatCode>
                <c:ptCount val="51"/>
                <c:pt idx="0">
                  <c:v>-9.7190639999999995E-2</c:v>
                </c:pt>
                <c:pt idx="1">
                  <c:v>-0.43861660000000002</c:v>
                </c:pt>
                <c:pt idx="2">
                  <c:v>-0.49294208</c:v>
                </c:pt>
                <c:pt idx="3">
                  <c:v>-0.92109039999999998</c:v>
                </c:pt>
                <c:pt idx="4">
                  <c:v>-0.92109039999999998</c:v>
                </c:pt>
                <c:pt idx="5">
                  <c:v>-1.6919885999999997</c:v>
                </c:pt>
                <c:pt idx="6">
                  <c:v>-2.6441521999999997</c:v>
                </c:pt>
                <c:pt idx="7">
                  <c:v>-4.0325849999999992</c:v>
                </c:pt>
                <c:pt idx="8">
                  <c:v>-3.6044365999999997</c:v>
                </c:pt>
                <c:pt idx="9">
                  <c:v>-4.0325849999999992</c:v>
                </c:pt>
                <c:pt idx="10">
                  <c:v>-3.6044365999999997</c:v>
                </c:pt>
                <c:pt idx="11">
                  <c:v>-4.0325849999999992</c:v>
                </c:pt>
                <c:pt idx="12">
                  <c:v>-5.3379665999999997</c:v>
                </c:pt>
                <c:pt idx="13">
                  <c:v>-4.8993500000000001</c:v>
                </c:pt>
                <c:pt idx="14">
                  <c:v>-5.441954</c:v>
                </c:pt>
                <c:pt idx="15">
                  <c:v>-5.8701024000000004</c:v>
                </c:pt>
                <c:pt idx="16">
                  <c:v>-5.3379665999999997</c:v>
                </c:pt>
                <c:pt idx="17">
                  <c:v>-6.2982502</c:v>
                </c:pt>
                <c:pt idx="18">
                  <c:v>-7.582696799999999</c:v>
                </c:pt>
                <c:pt idx="19">
                  <c:v>-8.9711293999999988</c:v>
                </c:pt>
                <c:pt idx="20">
                  <c:v>-8.9711302000000011</c:v>
                </c:pt>
                <c:pt idx="21">
                  <c:v>-8.9711302000000011</c:v>
                </c:pt>
                <c:pt idx="22">
                  <c:v>-10.2555744</c:v>
                </c:pt>
                <c:pt idx="23">
                  <c:v>-10.189570399999999</c:v>
                </c:pt>
                <c:pt idx="24">
                  <c:v>-10.2555744</c:v>
                </c:pt>
                <c:pt idx="25">
                  <c:v>-10.683723199999999</c:v>
                </c:pt>
                <c:pt idx="26">
                  <c:v>-11.1118712</c:v>
                </c:pt>
                <c:pt idx="27">
                  <c:v>-11.1118712</c:v>
                </c:pt>
                <c:pt idx="28">
                  <c:v>-11.9681672</c:v>
                </c:pt>
                <c:pt idx="29">
                  <c:v>-11.5400192</c:v>
                </c:pt>
                <c:pt idx="30">
                  <c:v>-11.9681672</c:v>
                </c:pt>
                <c:pt idx="31">
                  <c:v>-11.9681672</c:v>
                </c:pt>
                <c:pt idx="32">
                  <c:v>-11.9681672</c:v>
                </c:pt>
                <c:pt idx="33">
                  <c:v>-12.749531999999999</c:v>
                </c:pt>
                <c:pt idx="34">
                  <c:v>-12.331183200000002</c:v>
                </c:pt>
                <c:pt idx="35">
                  <c:v>-12.244911200000001</c:v>
                </c:pt>
                <c:pt idx="36">
                  <c:v>-12.713597200000001</c:v>
                </c:pt>
                <c:pt idx="37">
                  <c:v>-13.2077492</c:v>
                </c:pt>
                <c:pt idx="38">
                  <c:v>-13.207749199999999</c:v>
                </c:pt>
                <c:pt idx="39">
                  <c:v>-14.0640456</c:v>
                </c:pt>
                <c:pt idx="40">
                  <c:v>-14.0640456</c:v>
                </c:pt>
                <c:pt idx="41">
                  <c:v>-14.9203416</c:v>
                </c:pt>
                <c:pt idx="42">
                  <c:v>-14.855211599999999</c:v>
                </c:pt>
                <c:pt idx="43">
                  <c:v>-15.3027538</c:v>
                </c:pt>
                <c:pt idx="44">
                  <c:v>-16.218844400000002</c:v>
                </c:pt>
                <c:pt idx="45">
                  <c:v>-16.1035164</c:v>
                </c:pt>
                <c:pt idx="46">
                  <c:v>-16.273506399999999</c:v>
                </c:pt>
                <c:pt idx="47">
                  <c:v>-16.655919000000001</c:v>
                </c:pt>
                <c:pt idx="48">
                  <c:v>-16.210054400000001</c:v>
                </c:pt>
                <c:pt idx="49">
                  <c:v>-16.914077599999999</c:v>
                </c:pt>
                <c:pt idx="50">
                  <c:v>-16.551931000000003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49-4FEB-8AD5-F384208E8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Average_25gen!$A$30</c15:sqref>
                        </c15:formulaRef>
                      </c:ext>
                    </c:extLst>
                    <c:strCache>
                      <c:ptCount val="1"/>
                      <c:pt idx="0">
                        <c:v>25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Average_25gen!$M$2:$M$27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</c:v>
                      </c:pt>
                      <c:pt idx="1">
                        <c:v>0.58898513999999991</c:v>
                      </c:pt>
                      <c:pt idx="2">
                        <c:v>-2.5078000000000024E-2</c:v>
                      </c:pt>
                      <c:pt idx="3">
                        <c:v>-2.5078059999999968E-2</c:v>
                      </c:pt>
                      <c:pt idx="4">
                        <c:v>-0.946172868</c:v>
                      </c:pt>
                      <c:pt idx="5">
                        <c:v>-1.5529082679999999</c:v>
                      </c:pt>
                      <c:pt idx="6">
                        <c:v>-1.2532044600000001</c:v>
                      </c:pt>
                      <c:pt idx="7">
                        <c:v>-2.1236778000000003</c:v>
                      </c:pt>
                      <c:pt idx="8">
                        <c:v>-2.7446010000000003</c:v>
                      </c:pt>
                      <c:pt idx="9">
                        <c:v>-3.0949262000000002</c:v>
                      </c:pt>
                      <c:pt idx="10">
                        <c:v>-3.7089895999999998</c:v>
                      </c:pt>
                      <c:pt idx="11">
                        <c:v>-3.6583684000000005</c:v>
                      </c:pt>
                      <c:pt idx="12">
                        <c:v>-4.0086936</c:v>
                      </c:pt>
                      <c:pt idx="13">
                        <c:v>-4.3214098000000005</c:v>
                      </c:pt>
                      <c:pt idx="14">
                        <c:v>-4.9947840000000001</c:v>
                      </c:pt>
                      <c:pt idx="15">
                        <c:v>-4.9805966000000002</c:v>
                      </c:pt>
                      <c:pt idx="16">
                        <c:v>-5.2803003999999998</c:v>
                      </c:pt>
                      <c:pt idx="17">
                        <c:v>-5.2803003999999998</c:v>
                      </c:pt>
                      <c:pt idx="18">
                        <c:v>-5.5873319999999991</c:v>
                      </c:pt>
                      <c:pt idx="19">
                        <c:v>-5.2876284</c:v>
                      </c:pt>
                      <c:pt idx="20">
                        <c:v>-5.5800044</c:v>
                      </c:pt>
                      <c:pt idx="21">
                        <c:v>-5.8408333999999993</c:v>
                      </c:pt>
                      <c:pt idx="22">
                        <c:v>-5.5293830000000002</c:v>
                      </c:pt>
                      <c:pt idx="23">
                        <c:v>-6.4329133999999994</c:v>
                      </c:pt>
                      <c:pt idx="24">
                        <c:v>-6.0734306</c:v>
                      </c:pt>
                      <c:pt idx="25">
                        <c:v>-6.0876181999999996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649-4FEB-8AD5-F384208E847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Average_75gen!$A$80</c15:sqref>
                        </c15:formulaRef>
                      </c:ext>
                    </c:extLst>
                    <c:strCache>
                      <c:ptCount val="1"/>
                      <c:pt idx="0">
                        <c:v>75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Average_75gen!$M$2:$M$77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-6.8033579999999996E-2</c:v>
                      </c:pt>
                      <c:pt idx="1">
                        <c:v>0.58898513999999991</c:v>
                      </c:pt>
                      <c:pt idx="2">
                        <c:v>0.58898513999999991</c:v>
                      </c:pt>
                      <c:pt idx="3">
                        <c:v>0.28195354000000006</c:v>
                      </c:pt>
                      <c:pt idx="4">
                        <c:v>-0.33210966800000002</c:v>
                      </c:pt>
                      <c:pt idx="5">
                        <c:v>-0.33210966800000002</c:v>
                      </c:pt>
                      <c:pt idx="6">
                        <c:v>-0.33210966800000002</c:v>
                      </c:pt>
                      <c:pt idx="7">
                        <c:v>-0.946172868</c:v>
                      </c:pt>
                      <c:pt idx="8">
                        <c:v>-1.6183718679999999</c:v>
                      </c:pt>
                      <c:pt idx="9">
                        <c:v>-1.9254034599999996</c:v>
                      </c:pt>
                      <c:pt idx="10">
                        <c:v>-1.85994006</c:v>
                      </c:pt>
                      <c:pt idx="11">
                        <c:v>-1.85994006</c:v>
                      </c:pt>
                      <c:pt idx="12">
                        <c:v>-1.85994006</c:v>
                      </c:pt>
                      <c:pt idx="13">
                        <c:v>-1.85994006</c:v>
                      </c:pt>
                      <c:pt idx="14">
                        <c:v>-1.8741275399999999</c:v>
                      </c:pt>
                      <c:pt idx="15">
                        <c:v>-3.1388748</c:v>
                      </c:pt>
                      <c:pt idx="16">
                        <c:v>-2.7663795999999996</c:v>
                      </c:pt>
                      <c:pt idx="17">
                        <c:v>-2.7952224600000002</c:v>
                      </c:pt>
                      <c:pt idx="18">
                        <c:v>-3.3946302000000004</c:v>
                      </c:pt>
                      <c:pt idx="19">
                        <c:v>-3.0278195999999999</c:v>
                      </c:pt>
                      <c:pt idx="20">
                        <c:v>-3.2306997800000006</c:v>
                      </c:pt>
                      <c:pt idx="21">
                        <c:v>-2.95251106</c:v>
                      </c:pt>
                      <c:pt idx="22">
                        <c:v>-2.6916818600000001</c:v>
                      </c:pt>
                      <c:pt idx="23">
                        <c:v>-3.3638808600000005</c:v>
                      </c:pt>
                      <c:pt idx="24">
                        <c:v>-3.2980649999999998</c:v>
                      </c:pt>
                      <c:pt idx="25">
                        <c:v>-3.9898776599999999</c:v>
                      </c:pt>
                      <c:pt idx="26">
                        <c:v>-4.2841551999999998</c:v>
                      </c:pt>
                      <c:pt idx="27">
                        <c:v>-4.3623728599999998</c:v>
                      </c:pt>
                      <c:pt idx="28">
                        <c:v>-4.30259386</c:v>
                      </c:pt>
                      <c:pt idx="29">
                        <c:v>-4.9821208600000002</c:v>
                      </c:pt>
                      <c:pt idx="30">
                        <c:v>-4.9093292599999998</c:v>
                      </c:pt>
                      <c:pt idx="31">
                        <c:v>-4.5560952399999994</c:v>
                      </c:pt>
                      <c:pt idx="32">
                        <c:v>-5.2017054600000003</c:v>
                      </c:pt>
                      <c:pt idx="33">
                        <c:v>-6.7222076600000005</c:v>
                      </c:pt>
                      <c:pt idx="34">
                        <c:v>-5.3686197999999994</c:v>
                      </c:pt>
                      <c:pt idx="35">
                        <c:v>-5.6683231999999997</c:v>
                      </c:pt>
                      <c:pt idx="36">
                        <c:v>-6.3467275999999995</c:v>
                      </c:pt>
                      <c:pt idx="37">
                        <c:v>-6.8930731000000005</c:v>
                      </c:pt>
                      <c:pt idx="38">
                        <c:v>-6.9287757199999991</c:v>
                      </c:pt>
                      <c:pt idx="39">
                        <c:v>-7.1749499000000014</c:v>
                      </c:pt>
                      <c:pt idx="40">
                        <c:v>-7.2069645000000007</c:v>
                      </c:pt>
                      <c:pt idx="41">
                        <c:v>-6.8610580800000012</c:v>
                      </c:pt>
                      <c:pt idx="42">
                        <c:v>-7.1145600800000013</c:v>
                      </c:pt>
                      <c:pt idx="43">
                        <c:v>-7.121887720000001</c:v>
                      </c:pt>
                      <c:pt idx="44">
                        <c:v>-7.4142640800000006</c:v>
                      </c:pt>
                      <c:pt idx="45">
                        <c:v>-7.7354831199999996</c:v>
                      </c:pt>
                      <c:pt idx="46">
                        <c:v>-8.0209997200000007</c:v>
                      </c:pt>
                      <c:pt idx="47">
                        <c:v>-8.0425147999999993</c:v>
                      </c:pt>
                      <c:pt idx="48">
                        <c:v>-7.3895765999999998</c:v>
                      </c:pt>
                      <c:pt idx="49">
                        <c:v>-7.3433726000000004</c:v>
                      </c:pt>
                      <c:pt idx="50">
                        <c:v>-7.2971705999999994</c:v>
                      </c:pt>
                      <c:pt idx="51">
                        <c:v>-7.5790474000000003</c:v>
                      </c:pt>
                      <c:pt idx="52">
                        <c:v>-8.1191441999999991</c:v>
                      </c:pt>
                      <c:pt idx="53">
                        <c:v>-8.4786272</c:v>
                      </c:pt>
                      <c:pt idx="54">
                        <c:v>-8.2864901999999994</c:v>
                      </c:pt>
                      <c:pt idx="55">
                        <c:v>-8.340020599999999</c:v>
                      </c:pt>
                      <c:pt idx="56">
                        <c:v>-8.6465852000000005</c:v>
                      </c:pt>
                      <c:pt idx="57">
                        <c:v>-8.8961362000000008</c:v>
                      </c:pt>
                      <c:pt idx="58">
                        <c:v>-8.5891033999999991</c:v>
                      </c:pt>
                      <c:pt idx="59">
                        <c:v>-8.5891033999999991</c:v>
                      </c:pt>
                      <c:pt idx="60">
                        <c:v>-8.2387781999999987</c:v>
                      </c:pt>
                      <c:pt idx="61">
                        <c:v>-8.5599973999999985</c:v>
                      </c:pt>
                      <c:pt idx="62">
                        <c:v>-7.9026401999999987</c:v>
                      </c:pt>
                      <c:pt idx="63">
                        <c:v>-8.5421689999999995</c:v>
                      </c:pt>
                      <c:pt idx="64">
                        <c:v>-8.4705013999999998</c:v>
                      </c:pt>
                      <c:pt idx="65">
                        <c:v>-8.4988750000000017</c:v>
                      </c:pt>
                      <c:pt idx="66">
                        <c:v>-8.8127661999999987</c:v>
                      </c:pt>
                      <c:pt idx="67">
                        <c:v>-8.4162385999999998</c:v>
                      </c:pt>
                      <c:pt idx="68">
                        <c:v>-9.4707785999999992</c:v>
                      </c:pt>
                      <c:pt idx="69">
                        <c:v>-9.4121746000000002</c:v>
                      </c:pt>
                      <c:pt idx="70">
                        <c:v>-9.2875878000000007</c:v>
                      </c:pt>
                      <c:pt idx="71">
                        <c:v>-8.9878830000000001</c:v>
                      </c:pt>
                      <c:pt idx="72">
                        <c:v>-9.8869962000000005</c:v>
                      </c:pt>
                      <c:pt idx="73">
                        <c:v>-8.9372626000000004</c:v>
                      </c:pt>
                      <c:pt idx="74">
                        <c:v>-9.2442925999999996</c:v>
                      </c:pt>
                      <c:pt idx="75">
                        <c:v>-8.9081548000000002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49-4FEB-8AD5-F384208E847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Average_2sp!$A$56</c15:sqref>
                        </c15:formulaRef>
                      </c:ext>
                    </c:extLst>
                    <c:strCache>
                      <c:ptCount val="1"/>
                      <c:pt idx="0">
                        <c:v>2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Average_2sp!$M$2:$M$52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-0.72021160000000006</c:v>
                      </c:pt>
                      <c:pt idx="1">
                        <c:v>1.8349889999999998</c:v>
                      </c:pt>
                      <c:pt idx="2">
                        <c:v>0.84843060000000003</c:v>
                      </c:pt>
                      <c:pt idx="3">
                        <c:v>-0.13812780799999999</c:v>
                      </c:pt>
                      <c:pt idx="4">
                        <c:v>-0.37969582399999996</c:v>
                      </c:pt>
                      <c:pt idx="5">
                        <c:v>-0.99375901600000027</c:v>
                      </c:pt>
                      <c:pt idx="6">
                        <c:v>-2.3528126</c:v>
                      </c:pt>
                      <c:pt idx="7">
                        <c:v>-1.3007906080000002</c:v>
                      </c:pt>
                      <c:pt idx="8">
                        <c:v>-1.2574970000000001</c:v>
                      </c:pt>
                      <c:pt idx="9">
                        <c:v>-2.2218854000000001</c:v>
                      </c:pt>
                      <c:pt idx="10">
                        <c:v>-1.8715602</c:v>
                      </c:pt>
                      <c:pt idx="11">
                        <c:v>-1.2142033800000001</c:v>
                      </c:pt>
                      <c:pt idx="12">
                        <c:v>-2.2007618</c:v>
                      </c:pt>
                      <c:pt idx="13">
                        <c:v>-1.5866985799999997</c:v>
                      </c:pt>
                      <c:pt idx="14">
                        <c:v>-1.8937301999999998</c:v>
                      </c:pt>
                      <c:pt idx="15">
                        <c:v>-2.2229318</c:v>
                      </c:pt>
                      <c:pt idx="16">
                        <c:v>-1.9159001999999998</c:v>
                      </c:pt>
                      <c:pt idx="17">
                        <c:v>-2.5732569999999999</c:v>
                      </c:pt>
                      <c:pt idx="18">
                        <c:v>-2.5925180000000001</c:v>
                      </c:pt>
                      <c:pt idx="19">
                        <c:v>-2.5925180000000001</c:v>
                      </c:pt>
                      <c:pt idx="20">
                        <c:v>-3.1992538000000001</c:v>
                      </c:pt>
                      <c:pt idx="21">
                        <c:v>-2.5418968</c:v>
                      </c:pt>
                      <c:pt idx="22">
                        <c:v>-2.8681896</c:v>
                      </c:pt>
                      <c:pt idx="23">
                        <c:v>-2.9143919999999999</c:v>
                      </c:pt>
                      <c:pt idx="24">
                        <c:v>-3.1752213999999999</c:v>
                      </c:pt>
                      <c:pt idx="25">
                        <c:v>-3.1752212000000002</c:v>
                      </c:pt>
                      <c:pt idx="26">
                        <c:v>-3.1290185999999998</c:v>
                      </c:pt>
                      <c:pt idx="27">
                        <c:v>-3.4941864000000002</c:v>
                      </c:pt>
                      <c:pt idx="28">
                        <c:v>-3.4355822000000003</c:v>
                      </c:pt>
                      <c:pt idx="29">
                        <c:v>-3.9819278000000002</c:v>
                      </c:pt>
                      <c:pt idx="30">
                        <c:v>-3.0754885999999999</c:v>
                      </c:pt>
                      <c:pt idx="31">
                        <c:v>-3.3893797999999995</c:v>
                      </c:pt>
                      <c:pt idx="32">
                        <c:v>-2.3428230800000001</c:v>
                      </c:pt>
                      <c:pt idx="33">
                        <c:v>-3.2463536</c:v>
                      </c:pt>
                      <c:pt idx="34">
                        <c:v>-3.3209308000000002</c:v>
                      </c:pt>
                      <c:pt idx="35">
                        <c:v>-4.5463355999999999</c:v>
                      </c:pt>
                      <c:pt idx="36">
                        <c:v>-3.4634209999999994</c:v>
                      </c:pt>
                      <c:pt idx="37">
                        <c:v>-3.8403353999999994</c:v>
                      </c:pt>
                      <c:pt idx="38">
                        <c:v>-4.0938369999999997</c:v>
                      </c:pt>
                      <c:pt idx="39">
                        <c:v>-3.7479305999999992</c:v>
                      </c:pt>
                      <c:pt idx="40">
                        <c:v>-3.6555257999999995</c:v>
                      </c:pt>
                      <c:pt idx="41">
                        <c:v>-4.0280209999999999</c:v>
                      </c:pt>
                      <c:pt idx="42">
                        <c:v>-3.9818185999999995</c:v>
                      </c:pt>
                      <c:pt idx="43">
                        <c:v>-3.9084630000000002</c:v>
                      </c:pt>
                      <c:pt idx="44">
                        <c:v>-4.2154948000000001</c:v>
                      </c:pt>
                      <c:pt idx="45">
                        <c:v>-4.5151985999999997</c:v>
                      </c:pt>
                      <c:pt idx="46">
                        <c:v>-4.5151988000000003</c:v>
                      </c:pt>
                      <c:pt idx="47">
                        <c:v>-4.2296823999999997</c:v>
                      </c:pt>
                      <c:pt idx="48">
                        <c:v>-4.1648733999999994</c:v>
                      </c:pt>
                      <c:pt idx="49">
                        <c:v>-4.1648736</c:v>
                      </c:pt>
                      <c:pt idx="50">
                        <c:v>-3.8502508799999999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649-4FEB-8AD5-F384208E847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Average_8sp!$A$56</c15:sqref>
                        </c15:formulaRef>
                      </c:ext>
                    </c:extLst>
                    <c:strCache>
                      <c:ptCount val="1"/>
                      <c:pt idx="0">
                        <c:v>8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Average_8sp!$M$2:$M$52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0.52095155999999987</c:v>
                      </c:pt>
                      <c:pt idx="1">
                        <c:v>0.87127676000000009</c:v>
                      </c:pt>
                      <c:pt idx="2">
                        <c:v>-0.1133893</c:v>
                      </c:pt>
                      <c:pt idx="3">
                        <c:v>-0.41309323999999997</c:v>
                      </c:pt>
                      <c:pt idx="4">
                        <c:v>-0.71279718000000003</c:v>
                      </c:pt>
                      <c:pt idx="5">
                        <c:v>-0.41309323999999997</c:v>
                      </c:pt>
                      <c:pt idx="6">
                        <c:v>-0.32068836000000001</c:v>
                      </c:pt>
                      <c:pt idx="7">
                        <c:v>-0.41309323999999997</c:v>
                      </c:pt>
                      <c:pt idx="8">
                        <c:v>-0.26090935999999998</c:v>
                      </c:pt>
                      <c:pt idx="9">
                        <c:v>-0.32068836000000001</c:v>
                      </c:pt>
                      <c:pt idx="10">
                        <c:v>-0.32068836000000001</c:v>
                      </c:pt>
                      <c:pt idx="11">
                        <c:v>-0.32068836000000001</c:v>
                      </c:pt>
                      <c:pt idx="12">
                        <c:v>-0.92009632000000008</c:v>
                      </c:pt>
                      <c:pt idx="13">
                        <c:v>-1.5268317200000001</c:v>
                      </c:pt>
                      <c:pt idx="14">
                        <c:v>-1.5341592800000001</c:v>
                      </c:pt>
                      <c:pt idx="15">
                        <c:v>-2.2063583200000001</c:v>
                      </c:pt>
                      <c:pt idx="16">
                        <c:v>-1.8531242800000001</c:v>
                      </c:pt>
                      <c:pt idx="17">
                        <c:v>-2.3943962599999997</c:v>
                      </c:pt>
                      <c:pt idx="18">
                        <c:v>-2.4598598000000003</c:v>
                      </c:pt>
                      <c:pt idx="19">
                        <c:v>-3.0592676000000001</c:v>
                      </c:pt>
                      <c:pt idx="20">
                        <c:v>-2.0367432000000001</c:v>
                      </c:pt>
                      <c:pt idx="21">
                        <c:v>-2.6361509999999999</c:v>
                      </c:pt>
                      <c:pt idx="22">
                        <c:v>-2.6046040000000001</c:v>
                      </c:pt>
                      <c:pt idx="23">
                        <c:v>-2.7231298000000002</c:v>
                      </c:pt>
                      <c:pt idx="24">
                        <c:v>-2.5652613999999998</c:v>
                      </c:pt>
                      <c:pt idx="25">
                        <c:v>-3.2570740000000002</c:v>
                      </c:pt>
                      <c:pt idx="26">
                        <c:v>-3.4723118800000004</c:v>
                      </c:pt>
                      <c:pt idx="27">
                        <c:v>-3.7646880800000004</c:v>
                      </c:pt>
                      <c:pt idx="28">
                        <c:v>-3.4649842</c:v>
                      </c:pt>
                      <c:pt idx="29">
                        <c:v>-3.2250591999999996</c:v>
                      </c:pt>
                      <c:pt idx="30">
                        <c:v>-3.1652801999999998</c:v>
                      </c:pt>
                      <c:pt idx="31">
                        <c:v>-3.5247630000000001</c:v>
                      </c:pt>
                      <c:pt idx="32">
                        <c:v>-4.0717195999999998</c:v>
                      </c:pt>
                      <c:pt idx="33">
                        <c:v>-4.0643918000000001</c:v>
                      </c:pt>
                      <c:pt idx="34">
                        <c:v>-4.3640956000000006</c:v>
                      </c:pt>
                      <c:pt idx="35">
                        <c:v>-4.6637995999999999</c:v>
                      </c:pt>
                      <c:pt idx="36">
                        <c:v>-4.671127199999999</c:v>
                      </c:pt>
                      <c:pt idx="37">
                        <c:v>-4.9781589999999998</c:v>
                      </c:pt>
                      <c:pt idx="38">
                        <c:v>-5.2316604</c:v>
                      </c:pt>
                      <c:pt idx="39">
                        <c:v>-5.185458800000001</c:v>
                      </c:pt>
                      <c:pt idx="40">
                        <c:v>-5.1854579999999997</c:v>
                      </c:pt>
                      <c:pt idx="41">
                        <c:v>-5.1854579999999997</c:v>
                      </c:pt>
                      <c:pt idx="42">
                        <c:v>-5.7921936000000001</c:v>
                      </c:pt>
                      <c:pt idx="43">
                        <c:v>-5.4924896000000007</c:v>
                      </c:pt>
                      <c:pt idx="44">
                        <c:v>-5.4924896000000007</c:v>
                      </c:pt>
                      <c:pt idx="45">
                        <c:v>-5.3538824000000007</c:v>
                      </c:pt>
                      <c:pt idx="46">
                        <c:v>-6.0456954000000005</c:v>
                      </c:pt>
                      <c:pt idx="47">
                        <c:v>-6.6135558000000003</c:v>
                      </c:pt>
                      <c:pt idx="48">
                        <c:v>-6.3669139999999995</c:v>
                      </c:pt>
                      <c:pt idx="49">
                        <c:v>-6.3453992000000001</c:v>
                      </c:pt>
                      <c:pt idx="50">
                        <c:v>-7.2129646000000012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649-4FEB-8AD5-F384208E8471}"/>
                  </c:ext>
                </c:extLst>
              </c15:ser>
            </c15:filteredLineSeries>
          </c:ext>
        </c:extLst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bullet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</a:t>
            </a:r>
            <a:r>
              <a:rPr lang="en-NL"/>
              <a:t>Average box weight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Average_default!$B$54</c:f>
              <c:strCache>
                <c:ptCount val="1"/>
                <c:pt idx="0">
                  <c:v>Default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Average_default!$N$2:$N$52</c:f>
              <c:numCache>
                <c:formatCode>General</c:formatCode>
                <c:ptCount val="51"/>
                <c:pt idx="0">
                  <c:v>1.5587295999999999</c:v>
                </c:pt>
                <c:pt idx="1">
                  <c:v>0.92933699999999997</c:v>
                </c:pt>
                <c:pt idx="2">
                  <c:v>1.0020339999999999</c:v>
                </c:pt>
                <c:pt idx="3">
                  <c:v>0.50101699999999993</c:v>
                </c:pt>
                <c:pt idx="4">
                  <c:v>-0.3008347999999999</c:v>
                </c:pt>
                <c:pt idx="5">
                  <c:v>-0.22920751999999997</c:v>
                </c:pt>
                <c:pt idx="6">
                  <c:v>-1.4271644000000001</c:v>
                </c:pt>
                <c:pt idx="7">
                  <c:v>-1.90346802</c:v>
                </c:pt>
                <c:pt idx="8">
                  <c:v>-0.46735919999999992</c:v>
                </c:pt>
                <c:pt idx="9">
                  <c:v>-2.5857087600000002</c:v>
                </c:pt>
                <c:pt idx="10">
                  <c:v>-4.3226520200000005</c:v>
                </c:pt>
                <c:pt idx="11">
                  <c:v>-7.2230552000000001</c:v>
                </c:pt>
                <c:pt idx="12">
                  <c:v>-7.3970855599999989</c:v>
                </c:pt>
                <c:pt idx="13">
                  <c:v>-11.43822656</c:v>
                </c:pt>
                <c:pt idx="14">
                  <c:v>-8.6553825999999994</c:v>
                </c:pt>
                <c:pt idx="15">
                  <c:v>-9.1316865999999983</c:v>
                </c:pt>
                <c:pt idx="16">
                  <c:v>-10.908144399999999</c:v>
                </c:pt>
                <c:pt idx="17">
                  <c:v>-9.9836483999999981</c:v>
                </c:pt>
                <c:pt idx="18">
                  <c:v>-11.638828200000001</c:v>
                </c:pt>
                <c:pt idx="19">
                  <c:v>-10.451188399999999</c:v>
                </c:pt>
                <c:pt idx="20">
                  <c:v>-10.572456200000001</c:v>
                </c:pt>
                <c:pt idx="21">
                  <c:v>-10.6893402</c:v>
                </c:pt>
                <c:pt idx="22">
                  <c:v>-10.806226199999999</c:v>
                </c:pt>
                <c:pt idx="23">
                  <c:v>-11.1087168</c:v>
                </c:pt>
                <c:pt idx="24">
                  <c:v>-11.8931428</c:v>
                </c:pt>
                <c:pt idx="25">
                  <c:v>-12.319806799999999</c:v>
                </c:pt>
                <c:pt idx="26">
                  <c:v>-12.543552799999999</c:v>
                </c:pt>
                <c:pt idx="27">
                  <c:v>-12.362603400000001</c:v>
                </c:pt>
                <c:pt idx="28">
                  <c:v>-13.303122400000001</c:v>
                </c:pt>
                <c:pt idx="29">
                  <c:v>-11.893725199999999</c:v>
                </c:pt>
                <c:pt idx="30">
                  <c:v>-12.524465199999998</c:v>
                </c:pt>
                <c:pt idx="31">
                  <c:v>-14.656178000000001</c:v>
                </c:pt>
                <c:pt idx="32">
                  <c:v>-13.189648199999999</c:v>
                </c:pt>
                <c:pt idx="33">
                  <c:v>-13.219619399999999</c:v>
                </c:pt>
                <c:pt idx="34">
                  <c:v>-13.9637058</c:v>
                </c:pt>
                <c:pt idx="35">
                  <c:v>-12.814447400000001</c:v>
                </c:pt>
                <c:pt idx="36">
                  <c:v>-13.683838</c:v>
                </c:pt>
                <c:pt idx="37">
                  <c:v>-13.927743599999999</c:v>
                </c:pt>
                <c:pt idx="38">
                  <c:v>-13.302432</c:v>
                </c:pt>
                <c:pt idx="39">
                  <c:v>-15.138554399999999</c:v>
                </c:pt>
                <c:pt idx="40">
                  <c:v>-14.637536399999998</c:v>
                </c:pt>
                <c:pt idx="41">
                  <c:v>-14.340596399999999</c:v>
                </c:pt>
                <c:pt idx="42">
                  <c:v>-14.327758399999999</c:v>
                </c:pt>
                <c:pt idx="43">
                  <c:v>-16.617858000000002</c:v>
                </c:pt>
                <c:pt idx="44">
                  <c:v>-14.541120400000001</c:v>
                </c:pt>
                <c:pt idx="45">
                  <c:v>-14.545542000000001</c:v>
                </c:pt>
                <c:pt idx="46">
                  <c:v>-13.928414399999999</c:v>
                </c:pt>
                <c:pt idx="47">
                  <c:v>-13.9657524</c:v>
                </c:pt>
                <c:pt idx="48">
                  <c:v>-14.5134344</c:v>
                </c:pt>
                <c:pt idx="49">
                  <c:v>-15.877919999999998</c:v>
                </c:pt>
                <c:pt idx="50">
                  <c:v>-16.111689999999999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5-478D-9587-D68AB19166A7}"/>
            </c:ext>
          </c:extLst>
        </c:ser>
        <c:ser>
          <c:idx val="3"/>
          <c:order val="3"/>
          <c:tx>
            <c:strRef>
              <c:f>Average_2mut!$C$55</c:f>
              <c:strCache>
                <c:ptCount val="1"/>
                <c:pt idx="0">
                  <c:v>2 mut factor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Average_2mut!$N$2:$N$52</c:f>
              <c:numCache>
                <c:formatCode>General</c:formatCode>
                <c:ptCount val="51"/>
                <c:pt idx="0">
                  <c:v>1.1133789999999999</c:v>
                </c:pt>
                <c:pt idx="1">
                  <c:v>0.75372541999999998</c:v>
                </c:pt>
                <c:pt idx="2">
                  <c:v>1.1134808399999998</c:v>
                </c:pt>
                <c:pt idx="3">
                  <c:v>0.90064549999999988</c:v>
                </c:pt>
                <c:pt idx="4">
                  <c:v>0.79708909999999999</c:v>
                </c:pt>
                <c:pt idx="5">
                  <c:v>0.26381380000000004</c:v>
                </c:pt>
                <c:pt idx="6">
                  <c:v>0.45388949999999995</c:v>
                </c:pt>
                <c:pt idx="7">
                  <c:v>-0.43509308200000002</c:v>
                </c:pt>
                <c:pt idx="8">
                  <c:v>-0.32581425999999991</c:v>
                </c:pt>
                <c:pt idx="9">
                  <c:v>0.3071778</c:v>
                </c:pt>
                <c:pt idx="10">
                  <c:v>-8.2674000000000095E-2</c:v>
                </c:pt>
                <c:pt idx="11">
                  <c:v>-1.0393941999999998</c:v>
                </c:pt>
                <c:pt idx="12">
                  <c:v>-1.8367273019999999</c:v>
                </c:pt>
                <c:pt idx="13">
                  <c:v>-2.3783517200000004</c:v>
                </c:pt>
                <c:pt idx="14">
                  <c:v>-3.0586089600000004</c:v>
                </c:pt>
                <c:pt idx="15">
                  <c:v>-3.5510509800000003</c:v>
                </c:pt>
                <c:pt idx="16">
                  <c:v>-3.8316429600000008</c:v>
                </c:pt>
                <c:pt idx="17">
                  <c:v>-3.9383446000000006</c:v>
                </c:pt>
                <c:pt idx="18">
                  <c:v>-3.0579135800000001</c:v>
                </c:pt>
                <c:pt idx="19">
                  <c:v>-3.8376174000000001</c:v>
                </c:pt>
                <c:pt idx="20">
                  <c:v>-5.123513</c:v>
                </c:pt>
                <c:pt idx="21">
                  <c:v>-4.9355916000000004</c:v>
                </c:pt>
                <c:pt idx="22">
                  <c:v>-4.4191510199999993</c:v>
                </c:pt>
                <c:pt idx="23">
                  <c:v>-4.6997236000000004</c:v>
                </c:pt>
                <c:pt idx="24">
                  <c:v>-5.8836198799999995</c:v>
                </c:pt>
                <c:pt idx="25">
                  <c:v>-5.7833519999999998</c:v>
                </c:pt>
                <c:pt idx="26">
                  <c:v>-7.2887511999999983</c:v>
                </c:pt>
                <c:pt idx="27">
                  <c:v>-6.1479597800000008</c:v>
                </c:pt>
                <c:pt idx="28">
                  <c:v>-6.9177070000000001</c:v>
                </c:pt>
                <c:pt idx="29">
                  <c:v>-7.3558254000000005</c:v>
                </c:pt>
                <c:pt idx="30">
                  <c:v>-7.6024721999999993</c:v>
                </c:pt>
                <c:pt idx="31">
                  <c:v>-7.1205855200000006</c:v>
                </c:pt>
                <c:pt idx="32">
                  <c:v>-7.7546301199999998</c:v>
                </c:pt>
                <c:pt idx="33">
                  <c:v>-7.4043024000000006</c:v>
                </c:pt>
                <c:pt idx="34">
                  <c:v>-7.6451409999999997</c:v>
                </c:pt>
                <c:pt idx="35">
                  <c:v>-7.5135813999999996</c:v>
                </c:pt>
                <c:pt idx="36">
                  <c:v>-8.3236965999999999</c:v>
                </c:pt>
                <c:pt idx="37">
                  <c:v>-7.9520352000000001</c:v>
                </c:pt>
                <c:pt idx="38">
                  <c:v>-8.0856165999999998</c:v>
                </c:pt>
                <c:pt idx="39">
                  <c:v>-7.9329054000000001</c:v>
                </c:pt>
                <c:pt idx="40">
                  <c:v>-7.9387832000000005</c:v>
                </c:pt>
                <c:pt idx="41">
                  <c:v>-8.6944610000000004</c:v>
                </c:pt>
                <c:pt idx="42">
                  <c:v>-9.5041475999999996</c:v>
                </c:pt>
                <c:pt idx="43">
                  <c:v>-8.6758424999999999</c:v>
                </c:pt>
                <c:pt idx="44">
                  <c:v>-9.8939993999999984</c:v>
                </c:pt>
                <c:pt idx="45">
                  <c:v>-9.658423599999999</c:v>
                </c:pt>
                <c:pt idx="46">
                  <c:v>-8.8477473999999994</c:v>
                </c:pt>
                <c:pt idx="47">
                  <c:v>-9.318395820000001</c:v>
                </c:pt>
                <c:pt idx="48">
                  <c:v>-9.6982915999999992</c:v>
                </c:pt>
                <c:pt idx="49">
                  <c:v>-9.2774674199999989</c:v>
                </c:pt>
                <c:pt idx="50">
                  <c:v>-9.6295353600000002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F5-478D-9587-D68AB19166A7}"/>
            </c:ext>
          </c:extLst>
        </c:ser>
        <c:ser>
          <c:idx val="4"/>
          <c:order val="4"/>
          <c:tx>
            <c:strRef>
              <c:f>Average_5mut!$B$55</c:f>
              <c:strCache>
                <c:ptCount val="1"/>
                <c:pt idx="0">
                  <c:v>5 mut factor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Average_5mut!$N$2:$N$52</c:f>
              <c:numCache>
                <c:formatCode>General</c:formatCode>
                <c:ptCount val="51"/>
                <c:pt idx="0">
                  <c:v>1.6700676000000001</c:v>
                </c:pt>
                <c:pt idx="1">
                  <c:v>-0.97462959999999987</c:v>
                </c:pt>
                <c:pt idx="2">
                  <c:v>2.8835439999999997</c:v>
                </c:pt>
                <c:pt idx="3">
                  <c:v>1.2643809999999998</c:v>
                </c:pt>
                <c:pt idx="4">
                  <c:v>1.7605691999999997</c:v>
                </c:pt>
                <c:pt idx="5">
                  <c:v>-0.28986520000000005</c:v>
                </c:pt>
                <c:pt idx="6">
                  <c:v>0.78593960000000007</c:v>
                </c:pt>
                <c:pt idx="7">
                  <c:v>-9.9143219999999907E-2</c:v>
                </c:pt>
                <c:pt idx="8">
                  <c:v>1.2284808</c:v>
                </c:pt>
                <c:pt idx="9">
                  <c:v>-0.28835739999999993</c:v>
                </c:pt>
                <c:pt idx="10">
                  <c:v>0.20783058000000004</c:v>
                </c:pt>
                <c:pt idx="11">
                  <c:v>1.4261060999999999</c:v>
                </c:pt>
                <c:pt idx="12">
                  <c:v>-2.8693720000000003</c:v>
                </c:pt>
                <c:pt idx="13">
                  <c:v>-1.0096600000000002</c:v>
                </c:pt>
                <c:pt idx="14">
                  <c:v>-1.0342423000000001</c:v>
                </c:pt>
                <c:pt idx="15">
                  <c:v>-1.6824472400000001</c:v>
                </c:pt>
                <c:pt idx="16">
                  <c:v>-1.0126211999999999</c:v>
                </c:pt>
                <c:pt idx="17">
                  <c:v>-0.29688279999999978</c:v>
                </c:pt>
                <c:pt idx="18">
                  <c:v>-0.41052519999999981</c:v>
                </c:pt>
                <c:pt idx="19">
                  <c:v>-0.18324039999999991</c:v>
                </c:pt>
                <c:pt idx="20">
                  <c:v>-0.38890380000000002</c:v>
                </c:pt>
                <c:pt idx="21">
                  <c:v>-0.72912060000000001</c:v>
                </c:pt>
                <c:pt idx="22">
                  <c:v>-1.0422806999999998</c:v>
                </c:pt>
                <c:pt idx="23">
                  <c:v>-1.1979413999999999</c:v>
                </c:pt>
                <c:pt idx="24">
                  <c:v>-0.64175769999999988</c:v>
                </c:pt>
                <c:pt idx="25">
                  <c:v>-1.9254512000000001</c:v>
                </c:pt>
                <c:pt idx="26">
                  <c:v>-0.69509399999999988</c:v>
                </c:pt>
                <c:pt idx="27">
                  <c:v>-1.9250514000000003</c:v>
                </c:pt>
                <c:pt idx="28">
                  <c:v>-2.3785107999999999</c:v>
                </c:pt>
                <c:pt idx="29">
                  <c:v>-2.8323689999999999</c:v>
                </c:pt>
                <c:pt idx="30">
                  <c:v>-2.0704088</c:v>
                </c:pt>
                <c:pt idx="31">
                  <c:v>-2.0704088</c:v>
                </c:pt>
                <c:pt idx="32">
                  <c:v>-1.8544418</c:v>
                </c:pt>
                <c:pt idx="33">
                  <c:v>-3.2990272000000003</c:v>
                </c:pt>
                <c:pt idx="34">
                  <c:v>-2.7991692000000001</c:v>
                </c:pt>
                <c:pt idx="35">
                  <c:v>-2.8462448</c:v>
                </c:pt>
                <c:pt idx="36">
                  <c:v>-2.4037033999999999</c:v>
                </c:pt>
                <c:pt idx="37">
                  <c:v>-2.4037039399999998</c:v>
                </c:pt>
                <c:pt idx="38">
                  <c:v>-2.4037039399999998</c:v>
                </c:pt>
                <c:pt idx="39">
                  <c:v>-2.2297554000000002</c:v>
                </c:pt>
                <c:pt idx="40">
                  <c:v>-2.7968572000000003</c:v>
                </c:pt>
                <c:pt idx="41">
                  <c:v>-3.6762934</c:v>
                </c:pt>
                <c:pt idx="42">
                  <c:v>-2.9592786000000002</c:v>
                </c:pt>
                <c:pt idx="43">
                  <c:v>-3.5677097400000006</c:v>
                </c:pt>
                <c:pt idx="44">
                  <c:v>-5.3983165999999994</c:v>
                </c:pt>
                <c:pt idx="45">
                  <c:v>-4.1593941999999995</c:v>
                </c:pt>
                <c:pt idx="46">
                  <c:v>-4.8331682000000002</c:v>
                </c:pt>
                <c:pt idx="47">
                  <c:v>-4.9468106000000009</c:v>
                </c:pt>
                <c:pt idx="48">
                  <c:v>-4.7798326000000007</c:v>
                </c:pt>
                <c:pt idx="49">
                  <c:v>-4.8444853999999999</c:v>
                </c:pt>
                <c:pt idx="50">
                  <c:v>-4.8865046000000003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F5-478D-9587-D68AB1916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Average_25gen!$A$30</c15:sqref>
                        </c15:formulaRef>
                      </c:ext>
                    </c:extLst>
                    <c:strCache>
                      <c:ptCount val="1"/>
                      <c:pt idx="0">
                        <c:v>25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Average_25gen!$N$2:$N$27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</c:v>
                      </c:pt>
                      <c:pt idx="1">
                        <c:v>0.47712079999999996</c:v>
                      </c:pt>
                      <c:pt idx="2">
                        <c:v>0.73423127199999993</c:v>
                      </c:pt>
                      <c:pt idx="3">
                        <c:v>1.04401016</c:v>
                      </c:pt>
                      <c:pt idx="4">
                        <c:v>0.11786279999999998</c:v>
                      </c:pt>
                      <c:pt idx="5">
                        <c:v>-0.69575799999999988</c:v>
                      </c:pt>
                      <c:pt idx="6">
                        <c:v>0.11503824000000015</c:v>
                      </c:pt>
                      <c:pt idx="7">
                        <c:v>-2.0682372200000003</c:v>
                      </c:pt>
                      <c:pt idx="8">
                        <c:v>-2.7504772000000002</c:v>
                      </c:pt>
                      <c:pt idx="9">
                        <c:v>-1.0980347400000006</c:v>
                      </c:pt>
                      <c:pt idx="10">
                        <c:v>-3.7155411000000003</c:v>
                      </c:pt>
                      <c:pt idx="11">
                        <c:v>-4.91388056</c:v>
                      </c:pt>
                      <c:pt idx="12">
                        <c:v>-3.6192012000000005</c:v>
                      </c:pt>
                      <c:pt idx="13">
                        <c:v>-4.4690221599999997</c:v>
                      </c:pt>
                      <c:pt idx="14">
                        <c:v>-3.5320082000000008</c:v>
                      </c:pt>
                      <c:pt idx="15">
                        <c:v>-3.6092629599999997</c:v>
                      </c:pt>
                      <c:pt idx="16">
                        <c:v>-3.5525524800000006</c:v>
                      </c:pt>
                      <c:pt idx="17">
                        <c:v>-3.1159506000000006</c:v>
                      </c:pt>
                      <c:pt idx="18">
                        <c:v>-3.7265642200000002</c:v>
                      </c:pt>
                      <c:pt idx="19">
                        <c:v>-3.4140587800000004</c:v>
                      </c:pt>
                      <c:pt idx="20">
                        <c:v>-2.731818000000001</c:v>
                      </c:pt>
                      <c:pt idx="21">
                        <c:v>-4.1119408000000011</c:v>
                      </c:pt>
                      <c:pt idx="22">
                        <c:v>-4.9037445600000016</c:v>
                      </c:pt>
                      <c:pt idx="23">
                        <c:v>-3.0600628000000003</c:v>
                      </c:pt>
                      <c:pt idx="24">
                        <c:v>-3.71699</c:v>
                      </c:pt>
                      <c:pt idx="25">
                        <c:v>-3.7913433999999997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CF5-478D-9587-D68AB19166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Average_75gen!$A$80</c15:sqref>
                        </c15:formulaRef>
                      </c:ext>
                    </c:extLst>
                    <c:strCache>
                      <c:ptCount val="1"/>
                      <c:pt idx="0">
                        <c:v>75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Average_75gen!$N$2:$N$77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1.1690472000000001</c:v>
                      </c:pt>
                      <c:pt idx="1">
                        <c:v>4.9873799999999989E-2</c:v>
                      </c:pt>
                      <c:pt idx="2">
                        <c:v>0.86066988</c:v>
                      </c:pt>
                      <c:pt idx="3">
                        <c:v>0.17842920000000001</c:v>
                      </c:pt>
                      <c:pt idx="4">
                        <c:v>-1.1860523999999999</c:v>
                      </c:pt>
                      <c:pt idx="5">
                        <c:v>-0.69787436000000014</c:v>
                      </c:pt>
                      <c:pt idx="6">
                        <c:v>-1.0076533600000002</c:v>
                      </c:pt>
                      <c:pt idx="7">
                        <c:v>-2.2664330000000001</c:v>
                      </c:pt>
                      <c:pt idx="8">
                        <c:v>-1.8642652000000002</c:v>
                      </c:pt>
                      <c:pt idx="9">
                        <c:v>-1.8473987399999998</c:v>
                      </c:pt>
                      <c:pt idx="10">
                        <c:v>-3.1149063200000002</c:v>
                      </c:pt>
                      <c:pt idx="11">
                        <c:v>-2.2909903599999999</c:v>
                      </c:pt>
                      <c:pt idx="12">
                        <c:v>-2.7672939417999998</c:v>
                      </c:pt>
                      <c:pt idx="13">
                        <c:v>-3.0054459017999999</c:v>
                      </c:pt>
                      <c:pt idx="14">
                        <c:v>-2.6778053000000002</c:v>
                      </c:pt>
                      <c:pt idx="15">
                        <c:v>-3.8363498399999996</c:v>
                      </c:pt>
                      <c:pt idx="16">
                        <c:v>-3.2088694200000001</c:v>
                      </c:pt>
                      <c:pt idx="17">
                        <c:v>-5.0155809800000002</c:v>
                      </c:pt>
                      <c:pt idx="18">
                        <c:v>-4.3557446200000003</c:v>
                      </c:pt>
                      <c:pt idx="19">
                        <c:v>-5.0371806000000001</c:v>
                      </c:pt>
                      <c:pt idx="20">
                        <c:v>-6.2259414000000008</c:v>
                      </c:pt>
                      <c:pt idx="21">
                        <c:v>-6.8286314000000008</c:v>
                      </c:pt>
                      <c:pt idx="22">
                        <c:v>-6.0668410000000002</c:v>
                      </c:pt>
                      <c:pt idx="23">
                        <c:v>-6.3801608000000005</c:v>
                      </c:pt>
                      <c:pt idx="24">
                        <c:v>-6.1463908000000007</c:v>
                      </c:pt>
                      <c:pt idx="25">
                        <c:v>-6.6975819999999997</c:v>
                      </c:pt>
                      <c:pt idx="26">
                        <c:v>-6.9059612000000001</c:v>
                      </c:pt>
                      <c:pt idx="27">
                        <c:v>-6.9059614000000007</c:v>
                      </c:pt>
                      <c:pt idx="28">
                        <c:v>-7.1886942000000005</c:v>
                      </c:pt>
                      <c:pt idx="29">
                        <c:v>-8.1735015999999998</c:v>
                      </c:pt>
                      <c:pt idx="30">
                        <c:v>-8.0895708000000006</c:v>
                      </c:pt>
                      <c:pt idx="31">
                        <c:v>-7.4125265999999996</c:v>
                      </c:pt>
                      <c:pt idx="32">
                        <c:v>-7.8094976000000003</c:v>
                      </c:pt>
                      <c:pt idx="33">
                        <c:v>-8.8413482000000005</c:v>
                      </c:pt>
                      <c:pt idx="34">
                        <c:v>-10.090664199999999</c:v>
                      </c:pt>
                      <c:pt idx="35">
                        <c:v>-9.2670294000000002</c:v>
                      </c:pt>
                      <c:pt idx="36">
                        <c:v>-9.5571415999999996</c:v>
                      </c:pt>
                      <c:pt idx="37">
                        <c:v>-10.477534800000001</c:v>
                      </c:pt>
                      <c:pt idx="38">
                        <c:v>-10.842073199999998</c:v>
                      </c:pt>
                      <c:pt idx="39">
                        <c:v>-9.8424107999999997</c:v>
                      </c:pt>
                      <c:pt idx="40">
                        <c:v>-9.503536200000001</c:v>
                      </c:pt>
                      <c:pt idx="41">
                        <c:v>-10.999847800000001</c:v>
                      </c:pt>
                      <c:pt idx="42">
                        <c:v>-10.724143399999999</c:v>
                      </c:pt>
                      <c:pt idx="43">
                        <c:v>-10.553093799999999</c:v>
                      </c:pt>
                      <c:pt idx="44">
                        <c:v>-10.419279800000002</c:v>
                      </c:pt>
                      <c:pt idx="45">
                        <c:v>-10.060495599999999</c:v>
                      </c:pt>
                      <c:pt idx="46">
                        <c:v>-10.884131400000001</c:v>
                      </c:pt>
                      <c:pt idx="47">
                        <c:v>-10.279053600000001</c:v>
                      </c:pt>
                      <c:pt idx="48">
                        <c:v>-9.9142340000000004</c:v>
                      </c:pt>
                      <c:pt idx="49">
                        <c:v>-8.2054504000000001</c:v>
                      </c:pt>
                      <c:pt idx="50">
                        <c:v>-7.5875484000000002</c:v>
                      </c:pt>
                      <c:pt idx="51">
                        <c:v>-8.1310984000000008</c:v>
                      </c:pt>
                      <c:pt idx="52">
                        <c:v>-9.9977898000000014</c:v>
                      </c:pt>
                      <c:pt idx="53">
                        <c:v>-9.3781978000000006</c:v>
                      </c:pt>
                      <c:pt idx="54">
                        <c:v>-8.5030619999999999</c:v>
                      </c:pt>
                      <c:pt idx="55">
                        <c:v>-9.4155333999999993</c:v>
                      </c:pt>
                      <c:pt idx="56">
                        <c:v>-8.0767168000000016</c:v>
                      </c:pt>
                      <c:pt idx="57">
                        <c:v>-9.9003681999999991</c:v>
                      </c:pt>
                      <c:pt idx="58">
                        <c:v>-9.0669515999999994</c:v>
                      </c:pt>
                      <c:pt idx="59">
                        <c:v>-9.3053187800000003</c:v>
                      </c:pt>
                      <c:pt idx="60">
                        <c:v>-9.6849412000000008</c:v>
                      </c:pt>
                      <c:pt idx="61">
                        <c:v>-9.3896432999999995</c:v>
                      </c:pt>
                      <c:pt idx="62">
                        <c:v>-9.1124460999999997</c:v>
                      </c:pt>
                      <c:pt idx="63">
                        <c:v>-9.9778534000000008</c:v>
                      </c:pt>
                      <c:pt idx="64">
                        <c:v>-10.301614199999999</c:v>
                      </c:pt>
                      <c:pt idx="65">
                        <c:v>-10.189926199999999</c:v>
                      </c:pt>
                      <c:pt idx="66">
                        <c:v>-10.658307199999999</c:v>
                      </c:pt>
                      <c:pt idx="67">
                        <c:v>-11.571581200000001</c:v>
                      </c:pt>
                      <c:pt idx="68">
                        <c:v>-10.465414200000001</c:v>
                      </c:pt>
                      <c:pt idx="69">
                        <c:v>-11.233996000000001</c:v>
                      </c:pt>
                      <c:pt idx="70">
                        <c:v>-11.3798812</c:v>
                      </c:pt>
                      <c:pt idx="71">
                        <c:v>-12.300349200000001</c:v>
                      </c:pt>
                      <c:pt idx="72">
                        <c:v>-11.538482</c:v>
                      </c:pt>
                      <c:pt idx="73">
                        <c:v>-11.8385546</c:v>
                      </c:pt>
                      <c:pt idx="74">
                        <c:v>-11.5593194</c:v>
                      </c:pt>
                      <c:pt idx="75">
                        <c:v>-12.760919400000001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CF5-478D-9587-D68AB19166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Average_2sp!$A$56</c15:sqref>
                        </c15:formulaRef>
                      </c:ext>
                    </c:extLst>
                    <c:strCache>
                      <c:ptCount val="1"/>
                      <c:pt idx="0">
                        <c:v>2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Average_2sp!$N$2:$N$52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</c:v>
                      </c:pt>
                      <c:pt idx="1">
                        <c:v>-0.39986780000000011</c:v>
                      </c:pt>
                      <c:pt idx="2">
                        <c:v>-1.2633323200000002</c:v>
                      </c:pt>
                      <c:pt idx="3">
                        <c:v>-2.9375925999999999</c:v>
                      </c:pt>
                      <c:pt idx="4">
                        <c:v>-4.4206140000000005</c:v>
                      </c:pt>
                      <c:pt idx="5">
                        <c:v>-4.7830609999999991</c:v>
                      </c:pt>
                      <c:pt idx="6">
                        <c:v>-6.0290016000000008</c:v>
                      </c:pt>
                      <c:pt idx="7">
                        <c:v>-4.1076459999999999</c:v>
                      </c:pt>
                      <c:pt idx="8">
                        <c:v>-5.5588356000000001</c:v>
                      </c:pt>
                      <c:pt idx="9">
                        <c:v>-6.7739263999999988</c:v>
                      </c:pt>
                      <c:pt idx="10">
                        <c:v>-7.5428760000000015</c:v>
                      </c:pt>
                      <c:pt idx="11">
                        <c:v>-6.2002994000000005</c:v>
                      </c:pt>
                      <c:pt idx="12">
                        <c:v>-7.8002078000000008</c:v>
                      </c:pt>
                      <c:pt idx="13">
                        <c:v>-6.3597169999999998</c:v>
                      </c:pt>
                      <c:pt idx="14">
                        <c:v>-6.5409399999999991</c:v>
                      </c:pt>
                      <c:pt idx="15">
                        <c:v>-8.1408377999999999</c:v>
                      </c:pt>
                      <c:pt idx="16">
                        <c:v>-7.074463999999999</c:v>
                      </c:pt>
                      <c:pt idx="17">
                        <c:v>-7.5356858000000013</c:v>
                      </c:pt>
                      <c:pt idx="18">
                        <c:v>-6.5162274</c:v>
                      </c:pt>
                      <c:pt idx="19">
                        <c:v>-6.4835917999999992</c:v>
                      </c:pt>
                      <c:pt idx="20">
                        <c:v>-7.6703906000000002</c:v>
                      </c:pt>
                      <c:pt idx="21">
                        <c:v>-7.9979749999999994</c:v>
                      </c:pt>
                      <c:pt idx="22">
                        <c:v>-6.640903999999999</c:v>
                      </c:pt>
                      <c:pt idx="23">
                        <c:v>-6.6392490000000013</c:v>
                      </c:pt>
                      <c:pt idx="24">
                        <c:v>-7.9023741999999997</c:v>
                      </c:pt>
                      <c:pt idx="25">
                        <c:v>-8.0952674000000009</c:v>
                      </c:pt>
                      <c:pt idx="26">
                        <c:v>-8.3334191999999998</c:v>
                      </c:pt>
                      <c:pt idx="27">
                        <c:v>-7.0236998000000002</c:v>
                      </c:pt>
                      <c:pt idx="28">
                        <c:v>-7.7677841999999995</c:v>
                      </c:pt>
                      <c:pt idx="29">
                        <c:v>-8.1743220000000001</c:v>
                      </c:pt>
                      <c:pt idx="30">
                        <c:v>-7.9296472000000007</c:v>
                      </c:pt>
                      <c:pt idx="31">
                        <c:v>-8.8328308</c:v>
                      </c:pt>
                      <c:pt idx="32">
                        <c:v>-9.8740431999999991</c:v>
                      </c:pt>
                      <c:pt idx="33">
                        <c:v>-9.9103349999999999</c:v>
                      </c:pt>
                      <c:pt idx="34">
                        <c:v>-9.6721851999999995</c:v>
                      </c:pt>
                      <c:pt idx="35">
                        <c:v>-9.480945199999999</c:v>
                      </c:pt>
                      <c:pt idx="36">
                        <c:v>-10.79097378</c:v>
                      </c:pt>
                      <c:pt idx="37">
                        <c:v>-9.7547764000000008</c:v>
                      </c:pt>
                      <c:pt idx="38">
                        <c:v>-9.2112273000000009</c:v>
                      </c:pt>
                      <c:pt idx="39">
                        <c:v>-9.7967095800000017</c:v>
                      </c:pt>
                      <c:pt idx="40">
                        <c:v>-9.7547771999999995</c:v>
                      </c:pt>
                      <c:pt idx="41">
                        <c:v>-9.7095195999999984</c:v>
                      </c:pt>
                      <c:pt idx="42">
                        <c:v>-9.3654475999999995</c:v>
                      </c:pt>
                      <c:pt idx="43">
                        <c:v>-9.94724012</c:v>
                      </c:pt>
                      <c:pt idx="44">
                        <c:v>-10.11888772</c:v>
                      </c:pt>
                      <c:pt idx="45">
                        <c:v>-11.26022306</c:v>
                      </c:pt>
                      <c:pt idx="46">
                        <c:v>-12.366987499999999</c:v>
                      </c:pt>
                      <c:pt idx="47">
                        <c:v>-12.44653716</c:v>
                      </c:pt>
                      <c:pt idx="48">
                        <c:v>-12.593992160000003</c:v>
                      </c:pt>
                      <c:pt idx="49">
                        <c:v>-12.72045556</c:v>
                      </c:pt>
                      <c:pt idx="50">
                        <c:v>-15.155766119999999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9CF5-478D-9587-D68AB19166A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Average_8sp!$A$56</c15:sqref>
                        </c15:formulaRef>
                      </c:ext>
                    </c:extLst>
                    <c:strCache>
                      <c:ptCount val="1"/>
                      <c:pt idx="0">
                        <c:v>8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Average_8sp!$N$2:$N$52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0.90914220000000012</c:v>
                      </c:pt>
                      <c:pt idx="1">
                        <c:v>0.25873360000000006</c:v>
                      </c:pt>
                      <c:pt idx="2">
                        <c:v>2.6475195999999999</c:v>
                      </c:pt>
                      <c:pt idx="3">
                        <c:v>2.8387575999999997</c:v>
                      </c:pt>
                      <c:pt idx="4">
                        <c:v>2.9103847999999997</c:v>
                      </c:pt>
                      <c:pt idx="5">
                        <c:v>2.3624541999999997</c:v>
                      </c:pt>
                      <c:pt idx="6">
                        <c:v>2.6006057999999994</c:v>
                      </c:pt>
                      <c:pt idx="7">
                        <c:v>2.59318092</c:v>
                      </c:pt>
                      <c:pt idx="8">
                        <c:v>2.8312989199999996</c:v>
                      </c:pt>
                      <c:pt idx="9">
                        <c:v>3.9913959999999995</c:v>
                      </c:pt>
                      <c:pt idx="10">
                        <c:v>3.7858801999999998</c:v>
                      </c:pt>
                      <c:pt idx="11">
                        <c:v>3.5818029999999998</c:v>
                      </c:pt>
                      <c:pt idx="12">
                        <c:v>3.6984082000000003</c:v>
                      </c:pt>
                      <c:pt idx="13">
                        <c:v>2.73275808</c:v>
                      </c:pt>
                      <c:pt idx="14">
                        <c:v>2.4477680999999998</c:v>
                      </c:pt>
                      <c:pt idx="15">
                        <c:v>1.5025864400000004</c:v>
                      </c:pt>
                      <c:pt idx="16">
                        <c:v>2.0262251400000002</c:v>
                      </c:pt>
                      <c:pt idx="17">
                        <c:v>1.5293912000000005</c:v>
                      </c:pt>
                      <c:pt idx="18">
                        <c:v>2.5520321400000006</c:v>
                      </c:pt>
                      <c:pt idx="19">
                        <c:v>2.4729796500000001</c:v>
                      </c:pt>
                      <c:pt idx="20">
                        <c:v>2.0154643200000004</c:v>
                      </c:pt>
                      <c:pt idx="21">
                        <c:v>1.9438370200000001</c:v>
                      </c:pt>
                      <c:pt idx="22">
                        <c:v>0.42075319999999988</c:v>
                      </c:pt>
                      <c:pt idx="23">
                        <c:v>2.4791458200000003</c:v>
                      </c:pt>
                      <c:pt idx="24">
                        <c:v>1.2958882199999997</c:v>
                      </c:pt>
                      <c:pt idx="25">
                        <c:v>1.5587533999999998</c:v>
                      </c:pt>
                      <c:pt idx="26">
                        <c:v>0.47014659999999964</c:v>
                      </c:pt>
                      <c:pt idx="27">
                        <c:v>0.56712139999999989</c:v>
                      </c:pt>
                      <c:pt idx="28">
                        <c:v>0.32896979999999998</c:v>
                      </c:pt>
                      <c:pt idx="29">
                        <c:v>1.2809000000000001</c:v>
                      </c:pt>
                      <c:pt idx="30">
                        <c:v>0.86947540000000001</c:v>
                      </c:pt>
                      <c:pt idx="31">
                        <c:v>1.7418561999999997</c:v>
                      </c:pt>
                      <c:pt idx="32">
                        <c:v>-0.33454420000000018</c:v>
                      </c:pt>
                      <c:pt idx="33">
                        <c:v>0.10954480000000015</c:v>
                      </c:pt>
                      <c:pt idx="34">
                        <c:v>0.1174676000000002</c:v>
                      </c:pt>
                      <c:pt idx="35">
                        <c:v>0.11746720000000015</c:v>
                      </c:pt>
                      <c:pt idx="36">
                        <c:v>-0.72337600000000002</c:v>
                      </c:pt>
                      <c:pt idx="37">
                        <c:v>-1.6437676399999996</c:v>
                      </c:pt>
                      <c:pt idx="38">
                        <c:v>-1.3260659999999997</c:v>
                      </c:pt>
                      <c:pt idx="39">
                        <c:v>-1.5637220400000003</c:v>
                      </c:pt>
                      <c:pt idx="40">
                        <c:v>-1.4051183999999999</c:v>
                      </c:pt>
                      <c:pt idx="41">
                        <c:v>-1.3255680399999998</c:v>
                      </c:pt>
                      <c:pt idx="42">
                        <c:v>-2.9979690400000001</c:v>
                      </c:pt>
                      <c:pt idx="43">
                        <c:v>-0.81367299999999965</c:v>
                      </c:pt>
                      <c:pt idx="44">
                        <c:v>-2.1931606399999994</c:v>
                      </c:pt>
                      <c:pt idx="45">
                        <c:v>-2.3704898399999998</c:v>
                      </c:pt>
                      <c:pt idx="46">
                        <c:v>-1.7166398399999998</c:v>
                      </c:pt>
                      <c:pt idx="47">
                        <c:v>-2.4953593999999999</c:v>
                      </c:pt>
                      <c:pt idx="48">
                        <c:v>-1.8583772399999994</c:v>
                      </c:pt>
                      <c:pt idx="49">
                        <c:v>-1.5685060399999997</c:v>
                      </c:pt>
                      <c:pt idx="50">
                        <c:v>-2.3815185999999997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9CF5-478D-9587-D68AB19166A7}"/>
                  </c:ext>
                </c:extLst>
              </c15:ser>
            </c15:filteredLineSeries>
          </c:ext>
        </c:extLst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box 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</a:t>
            </a:r>
            <a:r>
              <a:rPr lang="en-NL"/>
              <a:t>Average box distance factor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Average_default!$B$54</c:f>
              <c:strCache>
                <c:ptCount val="1"/>
                <c:pt idx="0">
                  <c:v>Default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Average_default!$O$2:$O$52</c:f>
              <c:numCache>
                <c:formatCode>General</c:formatCode>
                <c:ptCount val="51"/>
                <c:pt idx="0">
                  <c:v>0.60807599999999995</c:v>
                </c:pt>
                <c:pt idx="1">
                  <c:v>2.9334469999999997</c:v>
                </c:pt>
                <c:pt idx="2">
                  <c:v>2.1509867999999996</c:v>
                </c:pt>
                <c:pt idx="3">
                  <c:v>2.5173757000000001</c:v>
                </c:pt>
                <c:pt idx="4">
                  <c:v>2.4522645999999999</c:v>
                </c:pt>
                <c:pt idx="5">
                  <c:v>2.5019467999999998</c:v>
                </c:pt>
                <c:pt idx="6">
                  <c:v>2.0860851199999999</c:v>
                </c:pt>
                <c:pt idx="7">
                  <c:v>1.4782766255999999</c:v>
                </c:pt>
                <c:pt idx="8">
                  <c:v>2.25353592</c:v>
                </c:pt>
                <c:pt idx="9">
                  <c:v>1.8036311199999999</c:v>
                </c:pt>
                <c:pt idx="10">
                  <c:v>1.1053158000000001</c:v>
                </c:pt>
                <c:pt idx="11">
                  <c:v>1.1992276800000001</c:v>
                </c:pt>
                <c:pt idx="12">
                  <c:v>0.40700052000000009</c:v>
                </c:pt>
                <c:pt idx="13">
                  <c:v>-0.27957152000000007</c:v>
                </c:pt>
                <c:pt idx="14">
                  <c:v>-1.0859132</c:v>
                </c:pt>
                <c:pt idx="15">
                  <c:v>-1.0859132</c:v>
                </c:pt>
                <c:pt idx="16">
                  <c:v>-0.56917099999999965</c:v>
                </c:pt>
                <c:pt idx="17">
                  <c:v>-7.1833999999999912E-2</c:v>
                </c:pt>
                <c:pt idx="18">
                  <c:v>-1.2959562</c:v>
                </c:pt>
                <c:pt idx="19">
                  <c:v>-2.3898561999999997</c:v>
                </c:pt>
                <c:pt idx="20">
                  <c:v>-1.8659126000000001</c:v>
                </c:pt>
                <c:pt idx="21">
                  <c:v>-2.3898561999999997</c:v>
                </c:pt>
                <c:pt idx="22">
                  <c:v>-2.9693610000000001</c:v>
                </c:pt>
                <c:pt idx="23">
                  <c:v>-3.1380630000000003</c:v>
                </c:pt>
                <c:pt idx="24">
                  <c:v>-3.2518149999999997</c:v>
                </c:pt>
                <c:pt idx="25">
                  <c:v>-3.9306846000000002</c:v>
                </c:pt>
                <c:pt idx="26">
                  <c:v>-3.6654262000000002</c:v>
                </c:pt>
                <c:pt idx="27">
                  <c:v>-3.6654262000000002</c:v>
                </c:pt>
                <c:pt idx="28">
                  <c:v>-4.2449317999999998</c:v>
                </c:pt>
                <c:pt idx="29">
                  <c:v>-3.7151102000000003</c:v>
                </c:pt>
                <c:pt idx="30">
                  <c:v>-4.2449317999999998</c:v>
                </c:pt>
                <c:pt idx="31">
                  <c:v>-3.7151102000000003</c:v>
                </c:pt>
                <c:pt idx="32">
                  <c:v>-5.3416401999999996</c:v>
                </c:pt>
                <c:pt idx="33">
                  <c:v>-5.0770761999999996</c:v>
                </c:pt>
                <c:pt idx="34">
                  <c:v>-5.0829541999999996</c:v>
                </c:pt>
                <c:pt idx="35">
                  <c:v>-5.1823181999999992</c:v>
                </c:pt>
                <c:pt idx="36">
                  <c:v>-6.3199510000000005</c:v>
                </c:pt>
                <c:pt idx="37">
                  <c:v>-6.5937582200000007</c:v>
                </c:pt>
                <c:pt idx="38">
                  <c:v>-5.7121423999999994</c:v>
                </c:pt>
                <c:pt idx="39">
                  <c:v>-6.8068739999999988</c:v>
                </c:pt>
                <c:pt idx="40">
                  <c:v>-7.2726259999999998</c:v>
                </c:pt>
                <c:pt idx="41">
                  <c:v>-6.9121356000000009</c:v>
                </c:pt>
                <c:pt idx="42">
                  <c:v>-7.2726259999999998</c:v>
                </c:pt>
                <c:pt idx="43">
                  <c:v>-8.6105435999999997</c:v>
                </c:pt>
                <c:pt idx="44">
                  <c:v>-7.5053980000000013</c:v>
                </c:pt>
                <c:pt idx="45">
                  <c:v>-7.8717880000000005</c:v>
                </c:pt>
                <c:pt idx="46">
                  <c:v>-8.43690462</c:v>
                </c:pt>
                <c:pt idx="47">
                  <c:v>-8.4484293999999984</c:v>
                </c:pt>
                <c:pt idx="48">
                  <c:v>-7.2279942200000011</c:v>
                </c:pt>
                <c:pt idx="49">
                  <c:v>-7.1314366000000007</c:v>
                </c:pt>
                <c:pt idx="50">
                  <c:v>-8.2904485999999995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8-4AF0-B92C-DAA48A10A8C5}"/>
            </c:ext>
          </c:extLst>
        </c:ser>
        <c:ser>
          <c:idx val="3"/>
          <c:order val="3"/>
          <c:tx>
            <c:strRef>
              <c:f>Average_2mut!$C$55</c:f>
              <c:strCache>
                <c:ptCount val="1"/>
                <c:pt idx="0">
                  <c:v>2 mut factor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Average_2mut!$O$2:$O$52</c:f>
              <c:numCache>
                <c:formatCode>General</c:formatCode>
                <c:ptCount val="51"/>
                <c:pt idx="0">
                  <c:v>0</c:v>
                </c:pt>
                <c:pt idx="1">
                  <c:v>0.5728877</c:v>
                </c:pt>
                <c:pt idx="2">
                  <c:v>-0.32617418599999998</c:v>
                </c:pt>
                <c:pt idx="3">
                  <c:v>-0.45918656000000002</c:v>
                </c:pt>
                <c:pt idx="4">
                  <c:v>-0.80156439999999995</c:v>
                </c:pt>
                <c:pt idx="5">
                  <c:v>-1.2007215800000002</c:v>
                </c:pt>
                <c:pt idx="6">
                  <c:v>-1.9188081799999999</c:v>
                </c:pt>
                <c:pt idx="7">
                  <c:v>-2.0322473800000003</c:v>
                </c:pt>
                <c:pt idx="8">
                  <c:v>-2.6173215999999995</c:v>
                </c:pt>
                <c:pt idx="9">
                  <c:v>-2.68873278</c:v>
                </c:pt>
                <c:pt idx="10">
                  <c:v>-2.8217451799999997</c:v>
                </c:pt>
                <c:pt idx="11">
                  <c:v>-3.1445493799999999</c:v>
                </c:pt>
                <c:pt idx="12">
                  <c:v>-3.8806837999999999</c:v>
                </c:pt>
                <c:pt idx="13">
                  <c:v>-4.6862101999999997</c:v>
                </c:pt>
                <c:pt idx="14">
                  <c:v>-4.5279237999999991</c:v>
                </c:pt>
                <c:pt idx="15">
                  <c:v>-5.4629512</c:v>
                </c:pt>
                <c:pt idx="16">
                  <c:v>-5.4674724000000001</c:v>
                </c:pt>
                <c:pt idx="17">
                  <c:v>-6.1875535999999993</c:v>
                </c:pt>
                <c:pt idx="18">
                  <c:v>-6.2457384000000005</c:v>
                </c:pt>
                <c:pt idx="19">
                  <c:v>-6.5401529999999992</c:v>
                </c:pt>
                <c:pt idx="20">
                  <c:v>-7.4978692000000011</c:v>
                </c:pt>
                <c:pt idx="21">
                  <c:v>-7.8461734000000005</c:v>
                </c:pt>
                <c:pt idx="22">
                  <c:v>-7.7346148000000001</c:v>
                </c:pt>
                <c:pt idx="23">
                  <c:v>-8.1087424000000006</c:v>
                </c:pt>
                <c:pt idx="24">
                  <c:v>-8.1518195999999996</c:v>
                </c:pt>
                <c:pt idx="25">
                  <c:v>-8.3165820000000004</c:v>
                </c:pt>
                <c:pt idx="26">
                  <c:v>-8.7337864000000014</c:v>
                </c:pt>
                <c:pt idx="27">
                  <c:v>-9.1504980000000007</c:v>
                </c:pt>
                <c:pt idx="28">
                  <c:v>-9.6146548000000003</c:v>
                </c:pt>
                <c:pt idx="29">
                  <c:v>-9.9286437999999997</c:v>
                </c:pt>
                <c:pt idx="30">
                  <c:v>-9.7658366000000001</c:v>
                </c:pt>
                <c:pt idx="31">
                  <c:v>-10.293119600000001</c:v>
                </c:pt>
                <c:pt idx="32">
                  <c:v>-10.485916</c:v>
                </c:pt>
                <c:pt idx="33">
                  <c:v>-10.3981016</c:v>
                </c:pt>
                <c:pt idx="34">
                  <c:v>-9.8073964</c:v>
                </c:pt>
                <c:pt idx="35">
                  <c:v>-9.7790064000000001</c:v>
                </c:pt>
                <c:pt idx="36">
                  <c:v>-10.412512400000001</c:v>
                </c:pt>
                <c:pt idx="37">
                  <c:v>-10.6086524</c:v>
                </c:pt>
                <c:pt idx="38">
                  <c:v>-12.0223602</c:v>
                </c:pt>
                <c:pt idx="39">
                  <c:v>-12.489918399999999</c:v>
                </c:pt>
                <c:pt idx="40">
                  <c:v>-12.280554599999999</c:v>
                </c:pt>
                <c:pt idx="41">
                  <c:v>-12.823020600000001</c:v>
                </c:pt>
                <c:pt idx="42">
                  <c:v>-13.067241200000002</c:v>
                </c:pt>
                <c:pt idx="43">
                  <c:v>-12.098952339999999</c:v>
                </c:pt>
                <c:pt idx="44">
                  <c:v>-13.228643600000002</c:v>
                </c:pt>
                <c:pt idx="45">
                  <c:v>-13.0774626</c:v>
                </c:pt>
                <c:pt idx="46">
                  <c:v>-12.231964799999998</c:v>
                </c:pt>
                <c:pt idx="47">
                  <c:v>-12.584915199999999</c:v>
                </c:pt>
                <c:pt idx="48">
                  <c:v>-12.9444512</c:v>
                </c:pt>
                <c:pt idx="49">
                  <c:v>-12.584915199999999</c:v>
                </c:pt>
                <c:pt idx="50">
                  <c:v>-13.1240202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98-4AF0-B92C-DAA48A10A8C5}"/>
            </c:ext>
          </c:extLst>
        </c:ser>
        <c:ser>
          <c:idx val="4"/>
          <c:order val="4"/>
          <c:tx>
            <c:strRef>
              <c:f>Average_5mut!$B$55</c:f>
              <c:strCache>
                <c:ptCount val="1"/>
                <c:pt idx="0">
                  <c:v>5 mut factor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Average_5mut!$O$2:$O$52</c:f>
              <c:numCache>
                <c:formatCode>General</c:formatCode>
                <c:ptCount val="51"/>
                <c:pt idx="0">
                  <c:v>1.0025995999999999</c:v>
                </c:pt>
                <c:pt idx="1">
                  <c:v>1.1003940000000001</c:v>
                </c:pt>
                <c:pt idx="2">
                  <c:v>1.8849756</c:v>
                </c:pt>
                <c:pt idx="3">
                  <c:v>1.0166778000000001</c:v>
                </c:pt>
                <c:pt idx="4">
                  <c:v>1.74302676</c:v>
                </c:pt>
                <c:pt idx="5">
                  <c:v>2.5876677599999995</c:v>
                </c:pt>
                <c:pt idx="6">
                  <c:v>1.41049556</c:v>
                </c:pt>
                <c:pt idx="7">
                  <c:v>1.3395211599999999</c:v>
                </c:pt>
                <c:pt idx="8">
                  <c:v>1.3395211200000001</c:v>
                </c:pt>
                <c:pt idx="9">
                  <c:v>0.47122331999999989</c:v>
                </c:pt>
                <c:pt idx="10">
                  <c:v>0.47122331999999989</c:v>
                </c:pt>
                <c:pt idx="11">
                  <c:v>-0.92048743999999993</c:v>
                </c:pt>
                <c:pt idx="12">
                  <c:v>-1.2040853599999999</c:v>
                </c:pt>
                <c:pt idx="13">
                  <c:v>-0.80057988000000013</c:v>
                </c:pt>
                <c:pt idx="14">
                  <c:v>-1.1331109000000001</c:v>
                </c:pt>
                <c:pt idx="15">
                  <c:v>-1.2750595</c:v>
                </c:pt>
                <c:pt idx="16">
                  <c:v>-1.2040850999999999</c:v>
                </c:pt>
                <c:pt idx="17">
                  <c:v>-1.8694462000000001</c:v>
                </c:pt>
                <c:pt idx="18">
                  <c:v>-1.7984717400000005</c:v>
                </c:pt>
                <c:pt idx="19">
                  <c:v>-1.8694469599999999</c:v>
                </c:pt>
                <c:pt idx="20">
                  <c:v>-1.8694469599999999</c:v>
                </c:pt>
                <c:pt idx="21">
                  <c:v>-2.7377451600000002</c:v>
                </c:pt>
                <c:pt idx="22">
                  <c:v>-1.7843947000000004</c:v>
                </c:pt>
                <c:pt idx="23">
                  <c:v>-1.7298840000000002</c:v>
                </c:pt>
                <c:pt idx="24">
                  <c:v>-2.6122598400000006</c:v>
                </c:pt>
                <c:pt idx="25">
                  <c:v>-5.0958554400000002</c:v>
                </c:pt>
                <c:pt idx="26">
                  <c:v>-1.7463472000000002</c:v>
                </c:pt>
                <c:pt idx="27">
                  <c:v>-2.5742116000000004</c:v>
                </c:pt>
                <c:pt idx="28">
                  <c:v>-0.79299720000000007</c:v>
                </c:pt>
                <c:pt idx="29">
                  <c:v>-0.79299720000000007</c:v>
                </c:pt>
                <c:pt idx="30">
                  <c:v>-1.5663514000000001</c:v>
                </c:pt>
                <c:pt idx="31">
                  <c:v>-1.5663514000000001</c:v>
                </c:pt>
                <c:pt idx="32">
                  <c:v>-2.4487272000000004</c:v>
                </c:pt>
                <c:pt idx="33">
                  <c:v>-1.1797261999999999</c:v>
                </c:pt>
                <c:pt idx="34">
                  <c:v>-0.92656939999999999</c:v>
                </c:pt>
                <c:pt idx="35">
                  <c:v>-2.4484159999999995</c:v>
                </c:pt>
                <c:pt idx="36">
                  <c:v>-1.72478786</c:v>
                </c:pt>
                <c:pt idx="37">
                  <c:v>-1.7957616600000001</c:v>
                </c:pt>
                <c:pt idx="38">
                  <c:v>-2.67813686</c:v>
                </c:pt>
                <c:pt idx="39">
                  <c:v>-4.3174040600000003</c:v>
                </c:pt>
                <c:pt idx="40">
                  <c:v>-3.5605133200000005</c:v>
                </c:pt>
                <c:pt idx="41">
                  <c:v>-4.3883793200000003</c:v>
                </c:pt>
                <c:pt idx="42">
                  <c:v>-5.84268828</c:v>
                </c:pt>
                <c:pt idx="43">
                  <c:v>-6.0384309199999997</c:v>
                </c:pt>
                <c:pt idx="44">
                  <c:v>-3.4851723999999997</c:v>
                </c:pt>
                <c:pt idx="45">
                  <c:v>-4.6747981999999997</c:v>
                </c:pt>
                <c:pt idx="46">
                  <c:v>-5.5026641999999999</c:v>
                </c:pt>
                <c:pt idx="47">
                  <c:v>-4.8416107999999998</c:v>
                </c:pt>
                <c:pt idx="48">
                  <c:v>-2.3283680000000002</c:v>
                </c:pt>
                <c:pt idx="49">
                  <c:v>-3.0768586000000004</c:v>
                </c:pt>
                <c:pt idx="50">
                  <c:v>-3.9756982000000001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98-4AF0-B92C-DAA48A10A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Average_25gen!$A$30</c15:sqref>
                        </c15:formulaRef>
                      </c:ext>
                    </c:extLst>
                    <c:strCache>
                      <c:ptCount val="1"/>
                      <c:pt idx="0">
                        <c:v>25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Average_25gen!$O$2:$O$27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3.0403799999999999</c:v>
                      </c:pt>
                      <c:pt idx="1">
                        <c:v>1.8426251999999999</c:v>
                      </c:pt>
                      <c:pt idx="2">
                        <c:v>-0.57184840000000003</c:v>
                      </c:pt>
                      <c:pt idx="3">
                        <c:v>3.6227579999999905E-2</c:v>
                      </c:pt>
                      <c:pt idx="4">
                        <c:v>-1.0284768</c:v>
                      </c:pt>
                      <c:pt idx="5">
                        <c:v>-1.376363462</c:v>
                      </c:pt>
                      <c:pt idx="6">
                        <c:v>-1.7427526</c:v>
                      </c:pt>
                      <c:pt idx="7">
                        <c:v>-3.3134417999999997</c:v>
                      </c:pt>
                      <c:pt idx="8">
                        <c:v>-3.6017755020000002</c:v>
                      </c:pt>
                      <c:pt idx="9">
                        <c:v>-3.4523254000000003</c:v>
                      </c:pt>
                      <c:pt idx="10">
                        <c:v>-3.7005260000000009</c:v>
                      </c:pt>
                      <c:pt idx="11">
                        <c:v>-3.9154092</c:v>
                      </c:pt>
                      <c:pt idx="12">
                        <c:v>-4.1165973999999999</c:v>
                      </c:pt>
                      <c:pt idx="13">
                        <c:v>-3.5750306000000003</c:v>
                      </c:pt>
                      <c:pt idx="14">
                        <c:v>-4.8013468000000001</c:v>
                      </c:pt>
                      <c:pt idx="15">
                        <c:v>-5.6703008000000006</c:v>
                      </c:pt>
                      <c:pt idx="16">
                        <c:v>-5.7413620000000005</c:v>
                      </c:pt>
                      <c:pt idx="17">
                        <c:v>-6.157433160000001</c:v>
                      </c:pt>
                      <c:pt idx="18">
                        <c:v>-5.1051967999999999</c:v>
                      </c:pt>
                      <c:pt idx="19">
                        <c:v>-5.5824742939999989</c:v>
                      </c:pt>
                      <c:pt idx="20">
                        <c:v>-5.349702894</c:v>
                      </c:pt>
                      <c:pt idx="21">
                        <c:v>-5.1167216</c:v>
                      </c:pt>
                      <c:pt idx="22">
                        <c:v>-5.1981969999999995</c:v>
                      </c:pt>
                      <c:pt idx="23">
                        <c:v>-6.0327988000000001</c:v>
                      </c:pt>
                      <c:pt idx="24">
                        <c:v>-5.4530732000000004</c:v>
                      </c:pt>
                      <c:pt idx="25">
                        <c:v>-5.2300857599999997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598-4AF0-B92C-DAA48A10A8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Average_75gen!$A$80</c15:sqref>
                        </c15:formulaRef>
                      </c:ext>
                    </c:extLst>
                    <c:strCache>
                      <c:ptCount val="1"/>
                      <c:pt idx="0">
                        <c:v>75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Average_75gen!$O$2:$O$77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1.2161519999999999</c:v>
                      </c:pt>
                      <c:pt idx="1">
                        <c:v>1.2350842111999998</c:v>
                      </c:pt>
                      <c:pt idx="2">
                        <c:v>1.4268215056</c:v>
                      </c:pt>
                      <c:pt idx="3">
                        <c:v>1.1443674855999999</c:v>
                      </c:pt>
                      <c:pt idx="4">
                        <c:v>0.72850619999999999</c:v>
                      </c:pt>
                      <c:pt idx="5">
                        <c:v>-0.10363622000000003</c:v>
                      </c:pt>
                      <c:pt idx="6">
                        <c:v>-0.20300061999999999</c:v>
                      </c:pt>
                      <c:pt idx="7">
                        <c:v>-0.66854422000000002</c:v>
                      </c:pt>
                      <c:pt idx="8">
                        <c:v>-1.5177720799999999</c:v>
                      </c:pt>
                      <c:pt idx="9">
                        <c:v>-1.1427354400000003</c:v>
                      </c:pt>
                      <c:pt idx="10">
                        <c:v>-2.0046947799999999</c:v>
                      </c:pt>
                      <c:pt idx="11">
                        <c:v>-2.0329977800000001</c:v>
                      </c:pt>
                      <c:pt idx="12">
                        <c:v>-2.13236238</c:v>
                      </c:pt>
                      <c:pt idx="13">
                        <c:v>-1.51469912</c:v>
                      </c:pt>
                      <c:pt idx="14">
                        <c:v>-2.5161557000000001</c:v>
                      </c:pt>
                      <c:pt idx="15">
                        <c:v>-2.6933655199999995</c:v>
                      </c:pt>
                      <c:pt idx="16">
                        <c:v>-2.7430476599999998</c:v>
                      </c:pt>
                      <c:pt idx="17">
                        <c:v>-2.69617182</c:v>
                      </c:pt>
                      <c:pt idx="18">
                        <c:v>-4.2597294000000003</c:v>
                      </c:pt>
                      <c:pt idx="19">
                        <c:v>-3.4357090000000001</c:v>
                      </c:pt>
                      <c:pt idx="20">
                        <c:v>-3.3454096399999997</c:v>
                      </c:pt>
                      <c:pt idx="21">
                        <c:v>-3.6337434200000005</c:v>
                      </c:pt>
                      <c:pt idx="22">
                        <c:v>-3.4506536400000001</c:v>
                      </c:pt>
                      <c:pt idx="23">
                        <c:v>-3.9423200399999998</c:v>
                      </c:pt>
                      <c:pt idx="24">
                        <c:v>-2.1656452399999999</c:v>
                      </c:pt>
                      <c:pt idx="25">
                        <c:v>-3.4124966400000005</c:v>
                      </c:pt>
                      <c:pt idx="26">
                        <c:v>-3.46805824</c:v>
                      </c:pt>
                      <c:pt idx="27">
                        <c:v>-3.4621786400000003</c:v>
                      </c:pt>
                      <c:pt idx="28">
                        <c:v>-4.0582440399999999</c:v>
                      </c:pt>
                      <c:pt idx="29">
                        <c:v>-3.7328899800000004</c:v>
                      </c:pt>
                      <c:pt idx="30">
                        <c:v>-6.1075175799999997</c:v>
                      </c:pt>
                      <c:pt idx="31">
                        <c:v>-4.4193785200000004</c:v>
                      </c:pt>
                      <c:pt idx="32">
                        <c:v>-5.0554894000000008</c:v>
                      </c:pt>
                      <c:pt idx="33">
                        <c:v>-6.7973947600000004</c:v>
                      </c:pt>
                      <c:pt idx="34">
                        <c:v>-7.6732587199999998</c:v>
                      </c:pt>
                      <c:pt idx="35">
                        <c:v>-7.6732585199999992</c:v>
                      </c:pt>
                      <c:pt idx="36">
                        <c:v>-8.1490039199999984</c:v>
                      </c:pt>
                      <c:pt idx="37">
                        <c:v>-7.658868720000001</c:v>
                      </c:pt>
                      <c:pt idx="38">
                        <c:v>-8.6701099199999998</c:v>
                      </c:pt>
                      <c:pt idx="39">
                        <c:v>-8.3991807999999999</c:v>
                      </c:pt>
                      <c:pt idx="40">
                        <c:v>-9.9187010000000022</c:v>
                      </c:pt>
                      <c:pt idx="41">
                        <c:v>-9.3391961200000004</c:v>
                      </c:pt>
                      <c:pt idx="42">
                        <c:v>-8.7712155999999997</c:v>
                      </c:pt>
                      <c:pt idx="43">
                        <c:v>-9.9880399200000003</c:v>
                      </c:pt>
                      <c:pt idx="44">
                        <c:v>-10.372931120000001</c:v>
                      </c:pt>
                      <c:pt idx="45">
                        <c:v>-11.027654120000001</c:v>
                      </c:pt>
                      <c:pt idx="46">
                        <c:v>-11.02177412</c:v>
                      </c:pt>
                      <c:pt idx="47">
                        <c:v>-11.6383396</c:v>
                      </c:pt>
                      <c:pt idx="48">
                        <c:v>-10.875744319999999</c:v>
                      </c:pt>
                      <c:pt idx="49">
                        <c:v>-12.23770992</c:v>
                      </c:pt>
                      <c:pt idx="50">
                        <c:v>-11.974910320000001</c:v>
                      </c:pt>
                      <c:pt idx="51">
                        <c:v>-13.24504632</c:v>
                      </c:pt>
                      <c:pt idx="52">
                        <c:v>-11.916291919999999</c:v>
                      </c:pt>
                      <c:pt idx="53">
                        <c:v>-12.457858720000001</c:v>
                      </c:pt>
                      <c:pt idx="54">
                        <c:v>-12.854274720000001</c:v>
                      </c:pt>
                      <c:pt idx="55">
                        <c:v>-12.5190655</c:v>
                      </c:pt>
                      <c:pt idx="56">
                        <c:v>-12.5822454</c:v>
                      </c:pt>
                      <c:pt idx="57">
                        <c:v>-14.908189000000002</c:v>
                      </c:pt>
                      <c:pt idx="58">
                        <c:v>-13.489773400000001</c:v>
                      </c:pt>
                      <c:pt idx="59">
                        <c:v>-13.577613700000001</c:v>
                      </c:pt>
                      <c:pt idx="60">
                        <c:v>-14.149034199999999</c:v>
                      </c:pt>
                      <c:pt idx="61">
                        <c:v>-14.874814600000002</c:v>
                      </c:pt>
                      <c:pt idx="62">
                        <c:v>-15.474589700000001</c:v>
                      </c:pt>
                      <c:pt idx="63">
                        <c:v>-14.657709700000002</c:v>
                      </c:pt>
                      <c:pt idx="64">
                        <c:v>-15.602048100000001</c:v>
                      </c:pt>
                      <c:pt idx="65">
                        <c:v>-16.079560100000002</c:v>
                      </c:pt>
                      <c:pt idx="66">
                        <c:v>-16.1351221</c:v>
                      </c:pt>
                      <c:pt idx="67">
                        <c:v>-14.847654799999997</c:v>
                      </c:pt>
                      <c:pt idx="68">
                        <c:v>-17.316556200000001</c:v>
                      </c:pt>
                      <c:pt idx="69">
                        <c:v>-16.967571500000002</c:v>
                      </c:pt>
                      <c:pt idx="70">
                        <c:v>-15.842384800000001</c:v>
                      </c:pt>
                      <c:pt idx="71">
                        <c:v>-16.105182800000001</c:v>
                      </c:pt>
                      <c:pt idx="72">
                        <c:v>-16.450194799999998</c:v>
                      </c:pt>
                      <c:pt idx="73">
                        <c:v>-16.463486799999998</c:v>
                      </c:pt>
                      <c:pt idx="74">
                        <c:v>-16.4449848</c:v>
                      </c:pt>
                      <c:pt idx="75">
                        <c:v>-18.669451599999999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598-4AF0-B92C-DAA48A10A8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Average_2sp!$A$56</c15:sqref>
                        </c15:formulaRef>
                      </c:ext>
                    </c:extLst>
                    <c:strCache>
                      <c:ptCount val="1"/>
                      <c:pt idx="0">
                        <c:v>2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Average_2sp!$O$2:$O$52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2.8265139999999995</c:v>
                      </c:pt>
                      <c:pt idx="1">
                        <c:v>3.0955716000000004</c:v>
                      </c:pt>
                      <c:pt idx="2">
                        <c:v>1.6558305056000002</c:v>
                      </c:pt>
                      <c:pt idx="3">
                        <c:v>1.0909228199999998</c:v>
                      </c:pt>
                      <c:pt idx="4">
                        <c:v>0.20930787999999997</c:v>
                      </c:pt>
                      <c:pt idx="5">
                        <c:v>-0.98901360000000016</c:v>
                      </c:pt>
                      <c:pt idx="6">
                        <c:v>-1.0881682400000001</c:v>
                      </c:pt>
                      <c:pt idx="7">
                        <c:v>-0.85539640000000006</c:v>
                      </c:pt>
                      <c:pt idx="8">
                        <c:v>-1.8184866</c:v>
                      </c:pt>
                      <c:pt idx="9">
                        <c:v>-2.4099307999999997</c:v>
                      </c:pt>
                      <c:pt idx="10">
                        <c:v>-3.0408850000000003</c:v>
                      </c:pt>
                      <c:pt idx="11">
                        <c:v>-2.9733141999999999</c:v>
                      </c:pt>
                      <c:pt idx="12">
                        <c:v>-4.3847523999999991</c:v>
                      </c:pt>
                      <c:pt idx="13">
                        <c:v>-5.1279021999999994</c:v>
                      </c:pt>
                      <c:pt idx="14">
                        <c:v>-5.6773809999999996</c:v>
                      </c:pt>
                      <c:pt idx="15">
                        <c:v>-4.6394627999999996</c:v>
                      </c:pt>
                      <c:pt idx="16">
                        <c:v>-5.3525859999999996</c:v>
                      </c:pt>
                      <c:pt idx="17">
                        <c:v>-5.7112583599999995</c:v>
                      </c:pt>
                      <c:pt idx="18">
                        <c:v>-6.1332797599999989</c:v>
                      </c:pt>
                      <c:pt idx="19">
                        <c:v>-6.5493515000000002</c:v>
                      </c:pt>
                      <c:pt idx="20">
                        <c:v>-7.5250627400000001</c:v>
                      </c:pt>
                      <c:pt idx="21">
                        <c:v>-7.0270314999999997</c:v>
                      </c:pt>
                      <c:pt idx="22">
                        <c:v>-7.1306225999999997</c:v>
                      </c:pt>
                      <c:pt idx="23">
                        <c:v>-9.8246555999999998</c:v>
                      </c:pt>
                      <c:pt idx="24">
                        <c:v>-10.022201020000001</c:v>
                      </c:pt>
                      <c:pt idx="25">
                        <c:v>-10.050505000000001</c:v>
                      </c:pt>
                      <c:pt idx="26">
                        <c:v>-10.149869200000001</c:v>
                      </c:pt>
                      <c:pt idx="27">
                        <c:v>-9.2994333999999998</c:v>
                      </c:pt>
                      <c:pt idx="28">
                        <c:v>-8.7373322000000009</c:v>
                      </c:pt>
                      <c:pt idx="29">
                        <c:v>-8.9642242000000003</c:v>
                      </c:pt>
                      <c:pt idx="30">
                        <c:v>-8.7429786000000007</c:v>
                      </c:pt>
                      <c:pt idx="31">
                        <c:v>-9.3665198000000007</c:v>
                      </c:pt>
                      <c:pt idx="32">
                        <c:v>-10.273562800000001</c:v>
                      </c:pt>
                      <c:pt idx="33">
                        <c:v>-9.6807680000000005</c:v>
                      </c:pt>
                      <c:pt idx="34">
                        <c:v>-8.6062485400000011</c:v>
                      </c:pt>
                      <c:pt idx="35">
                        <c:v>-9.490935799999999</c:v>
                      </c:pt>
                      <c:pt idx="36">
                        <c:v>-9.3832330000000006</c:v>
                      </c:pt>
                      <c:pt idx="37">
                        <c:v>-10.327361399999999</c:v>
                      </c:pt>
                      <c:pt idx="38">
                        <c:v>-9.1683498000000014</c:v>
                      </c:pt>
                      <c:pt idx="39">
                        <c:v>-8.5506866000000006</c:v>
                      </c:pt>
                      <c:pt idx="40">
                        <c:v>-9.7593789999999991</c:v>
                      </c:pt>
                      <c:pt idx="41">
                        <c:v>-9.1798749999999991</c:v>
                      </c:pt>
                      <c:pt idx="42">
                        <c:v>-9.7593788000000004</c:v>
                      </c:pt>
                      <c:pt idx="43">
                        <c:v>-8.096740800000001</c:v>
                      </c:pt>
                      <c:pt idx="44">
                        <c:v>-8.9090184000000008</c:v>
                      </c:pt>
                      <c:pt idx="45">
                        <c:v>-9.5168278000000015</c:v>
                      </c:pt>
                      <c:pt idx="46">
                        <c:v>-9.5665098000000004</c:v>
                      </c:pt>
                      <c:pt idx="47">
                        <c:v>-9.6717537999999994</c:v>
                      </c:pt>
                      <c:pt idx="48">
                        <c:v>-9.8807557999999993</c:v>
                      </c:pt>
                      <c:pt idx="49">
                        <c:v>-10.2471438</c:v>
                      </c:pt>
                      <c:pt idx="50">
                        <c:v>-12.594121400000001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598-4AF0-B92C-DAA48A10A8C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Average_8sp!$A$56</c15:sqref>
                        </c15:formulaRef>
                      </c:ext>
                    </c:extLst>
                    <c:strCache>
                      <c:ptCount val="1"/>
                      <c:pt idx="0">
                        <c:v>8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Average_8sp!$O$2:$O$52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0.62647320000000006</c:v>
                      </c:pt>
                      <c:pt idx="1">
                        <c:v>-0.24590039999999996</c:v>
                      </c:pt>
                      <c:pt idx="2">
                        <c:v>0</c:v>
                      </c:pt>
                      <c:pt idx="3">
                        <c:v>-0.36638899999999996</c:v>
                      </c:pt>
                      <c:pt idx="4">
                        <c:v>0.2512742</c:v>
                      </c:pt>
                      <c:pt idx="5">
                        <c:v>0.76957299999999995</c:v>
                      </c:pt>
                      <c:pt idx="6">
                        <c:v>1.9552171999999999</c:v>
                      </c:pt>
                      <c:pt idx="7">
                        <c:v>1.3375539999999999</c:v>
                      </c:pt>
                      <c:pt idx="8">
                        <c:v>2.5464660399999999</c:v>
                      </c:pt>
                      <c:pt idx="9">
                        <c:v>1.2878719999999999</c:v>
                      </c:pt>
                      <c:pt idx="10">
                        <c:v>1.6385103999999999</c:v>
                      </c:pt>
                      <c:pt idx="11">
                        <c:v>0.26399239999999996</c:v>
                      </c:pt>
                      <c:pt idx="12">
                        <c:v>0.87180079999999993</c:v>
                      </c:pt>
                      <c:pt idx="13">
                        <c:v>5.9523399999999962E-2</c:v>
                      </c:pt>
                      <c:pt idx="14">
                        <c:v>-0.37197714000000009</c:v>
                      </c:pt>
                      <c:pt idx="15">
                        <c:v>0.24568599999999971</c:v>
                      </c:pt>
                      <c:pt idx="16">
                        <c:v>-0.18888759999999999</c:v>
                      </c:pt>
                      <c:pt idx="17">
                        <c:v>-0.26563494000000015</c:v>
                      </c:pt>
                      <c:pt idx="18">
                        <c:v>0.49696033999999989</c:v>
                      </c:pt>
                      <c:pt idx="19">
                        <c:v>-7.1020860000000144E-2</c:v>
                      </c:pt>
                      <c:pt idx="20">
                        <c:v>-0.34711034000000007</c:v>
                      </c:pt>
                      <c:pt idx="21">
                        <c:v>-0.39679254000000003</c:v>
                      </c:pt>
                      <c:pt idx="22">
                        <c:v>-0.24467299999999997</c:v>
                      </c:pt>
                      <c:pt idx="23">
                        <c:v>-0.780586</c:v>
                      </c:pt>
                      <c:pt idx="24">
                        <c:v>-0.64696880000000001</c:v>
                      </c:pt>
                      <c:pt idx="25">
                        <c:v>-1.1127219799999997</c:v>
                      </c:pt>
                      <c:pt idx="26">
                        <c:v>-0.39373577999999998</c:v>
                      </c:pt>
                      <c:pt idx="27">
                        <c:v>-0.17248839999999993</c:v>
                      </c:pt>
                      <c:pt idx="28">
                        <c:v>0.39549259999999992</c:v>
                      </c:pt>
                      <c:pt idx="29">
                        <c:v>-0.1460739999999999</c:v>
                      </c:pt>
                      <c:pt idx="30">
                        <c:v>0.44517480000000004</c:v>
                      </c:pt>
                      <c:pt idx="31">
                        <c:v>0.47158940000000038</c:v>
                      </c:pt>
                      <c:pt idx="32">
                        <c:v>-0.44508739999999991</c:v>
                      </c:pt>
                      <c:pt idx="33">
                        <c:v>0.45502960000000015</c:v>
                      </c:pt>
                      <c:pt idx="34">
                        <c:v>1.6406739400000003</c:v>
                      </c:pt>
                      <c:pt idx="35">
                        <c:v>0.97332879999999999</c:v>
                      </c:pt>
                      <c:pt idx="36">
                        <c:v>0.7405565999999999</c:v>
                      </c:pt>
                      <c:pt idx="37">
                        <c:v>0.45810279999999981</c:v>
                      </c:pt>
                      <c:pt idx="38">
                        <c:v>1.7431115399999997</c:v>
                      </c:pt>
                      <c:pt idx="39">
                        <c:v>0.5574669999999996</c:v>
                      </c:pt>
                      <c:pt idx="40">
                        <c:v>1.7431116</c:v>
                      </c:pt>
                      <c:pt idx="41">
                        <c:v>1.6437475399999997</c:v>
                      </c:pt>
                      <c:pt idx="42">
                        <c:v>0.79331213999999983</c:v>
                      </c:pt>
                      <c:pt idx="43">
                        <c:v>0.84299413999999973</c:v>
                      </c:pt>
                      <c:pt idx="44">
                        <c:v>0.84299413999999973</c:v>
                      </c:pt>
                      <c:pt idx="45">
                        <c:v>0.18550273999999944</c:v>
                      </c:pt>
                      <c:pt idx="46">
                        <c:v>0.74195935999999985</c:v>
                      </c:pt>
                      <c:pt idx="47">
                        <c:v>2.2402951600000001</c:v>
                      </c:pt>
                      <c:pt idx="48">
                        <c:v>1.7883162799999996</c:v>
                      </c:pt>
                      <c:pt idx="49">
                        <c:v>0.25029341999999988</c:v>
                      </c:pt>
                      <c:pt idx="50">
                        <c:v>0.94376100000000007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598-4AF0-B92C-DAA48A10A8C5}"/>
                  </c:ext>
                </c:extLst>
              </c15:ser>
            </c15:filteredLineSeries>
          </c:ext>
        </c:extLst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box distance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</a:t>
            </a:r>
            <a:r>
              <a:rPr lang="en-NL"/>
              <a:t>Average projectile speed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Average_default!$B$54</c:f>
              <c:strCache>
                <c:ptCount val="1"/>
                <c:pt idx="0">
                  <c:v>Default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Average_default!$P$2:$P$52</c:f>
              <c:numCache>
                <c:formatCode>General</c:formatCode>
                <c:ptCount val="51"/>
                <c:pt idx="0">
                  <c:v>10.6107788</c:v>
                </c:pt>
                <c:pt idx="1">
                  <c:v>12.626752000000002</c:v>
                </c:pt>
                <c:pt idx="2">
                  <c:v>13.304427999999998</c:v>
                </c:pt>
                <c:pt idx="3">
                  <c:v>14.27618</c:v>
                </c:pt>
                <c:pt idx="4">
                  <c:v>13.563991999999999</c:v>
                </c:pt>
                <c:pt idx="5">
                  <c:v>13.0776974</c:v>
                </c:pt>
                <c:pt idx="6">
                  <c:v>14.396246</c:v>
                </c:pt>
                <c:pt idx="7">
                  <c:v>14.577261999999999</c:v>
                </c:pt>
                <c:pt idx="8">
                  <c:v>12.817295999999999</c:v>
                </c:pt>
                <c:pt idx="9">
                  <c:v>16.23526</c:v>
                </c:pt>
                <c:pt idx="10">
                  <c:v>15.5234916</c:v>
                </c:pt>
                <c:pt idx="11">
                  <c:v>16.666774</c:v>
                </c:pt>
                <c:pt idx="12">
                  <c:v>16.966906000000002</c:v>
                </c:pt>
                <c:pt idx="13">
                  <c:v>16.263797199999999</c:v>
                </c:pt>
                <c:pt idx="14">
                  <c:v>17.888378400000001</c:v>
                </c:pt>
                <c:pt idx="15">
                  <c:v>18.539695999999999</c:v>
                </c:pt>
                <c:pt idx="16">
                  <c:v>19.563334000000001</c:v>
                </c:pt>
                <c:pt idx="17">
                  <c:v>20.669357999999999</c:v>
                </c:pt>
                <c:pt idx="18">
                  <c:v>18.151050000000001</c:v>
                </c:pt>
                <c:pt idx="19">
                  <c:v>18.097048000000001</c:v>
                </c:pt>
                <c:pt idx="20">
                  <c:v>18.479725999999999</c:v>
                </c:pt>
                <c:pt idx="21">
                  <c:v>19.780148000000004</c:v>
                </c:pt>
                <c:pt idx="22">
                  <c:v>19.1370702</c:v>
                </c:pt>
                <c:pt idx="23">
                  <c:v>19.519748</c:v>
                </c:pt>
                <c:pt idx="24">
                  <c:v>20.474211799999999</c:v>
                </c:pt>
                <c:pt idx="25">
                  <c:v>20.442718199999998</c:v>
                </c:pt>
                <c:pt idx="26">
                  <c:v>21.445962000000002</c:v>
                </c:pt>
                <c:pt idx="27">
                  <c:v>21.22007</c:v>
                </c:pt>
                <c:pt idx="28">
                  <c:v>21.288758000000001</c:v>
                </c:pt>
                <c:pt idx="29">
                  <c:v>23.138044000000001</c:v>
                </c:pt>
                <c:pt idx="30">
                  <c:v>22.494965999999998</c:v>
                </c:pt>
                <c:pt idx="31">
                  <c:v>23.604986400000001</c:v>
                </c:pt>
                <c:pt idx="32">
                  <c:v>21.669308800000003</c:v>
                </c:pt>
                <c:pt idx="33">
                  <c:v>22.541295999999999</c:v>
                </c:pt>
                <c:pt idx="34">
                  <c:v>22.867373999999995</c:v>
                </c:pt>
                <c:pt idx="35">
                  <c:v>23.874050000000004</c:v>
                </c:pt>
                <c:pt idx="36">
                  <c:v>23.917216</c:v>
                </c:pt>
                <c:pt idx="37">
                  <c:v>22.879365999999997</c:v>
                </c:pt>
                <c:pt idx="38">
                  <c:v>22.618966399999998</c:v>
                </c:pt>
                <c:pt idx="39">
                  <c:v>23.163587800000006</c:v>
                </c:pt>
                <c:pt idx="40">
                  <c:v>23.163587800000006</c:v>
                </c:pt>
                <c:pt idx="41">
                  <c:v>23.0081208</c:v>
                </c:pt>
                <c:pt idx="42">
                  <c:v>23.423569400000002</c:v>
                </c:pt>
                <c:pt idx="43">
                  <c:v>23.909443400000004</c:v>
                </c:pt>
                <c:pt idx="44">
                  <c:v>23.197676800000004</c:v>
                </c:pt>
                <c:pt idx="45">
                  <c:v>23.909443400000004</c:v>
                </c:pt>
                <c:pt idx="46">
                  <c:v>24.395319399999998</c:v>
                </c:pt>
                <c:pt idx="47">
                  <c:v>23.612001600000003</c:v>
                </c:pt>
                <c:pt idx="48">
                  <c:v>23.421566200000001</c:v>
                </c:pt>
                <c:pt idx="49">
                  <c:v>24.860694000000002</c:v>
                </c:pt>
                <c:pt idx="50">
                  <c:v>24.224443999999998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42-414F-9FA1-B03AC4542542}"/>
            </c:ext>
          </c:extLst>
        </c:ser>
        <c:ser>
          <c:idx val="3"/>
          <c:order val="3"/>
          <c:tx>
            <c:strRef>
              <c:f>Average_2mut!$C$55</c:f>
              <c:strCache>
                <c:ptCount val="1"/>
                <c:pt idx="0">
                  <c:v>2 mut factor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Average_2mut!$P$2:$P$52</c:f>
              <c:numCache>
                <c:formatCode>General</c:formatCode>
                <c:ptCount val="51"/>
                <c:pt idx="0">
                  <c:v>9.9993409999999994</c:v>
                </c:pt>
                <c:pt idx="1">
                  <c:v>10.3870164</c:v>
                </c:pt>
                <c:pt idx="2">
                  <c:v>10.2579364</c:v>
                </c:pt>
                <c:pt idx="3">
                  <c:v>10.128854799999999</c:v>
                </c:pt>
                <c:pt idx="4">
                  <c:v>10.128854799999999</c:v>
                </c:pt>
                <c:pt idx="5">
                  <c:v>9.9800525999999987</c:v>
                </c:pt>
                <c:pt idx="6">
                  <c:v>9.9800547999999996</c:v>
                </c:pt>
                <c:pt idx="7">
                  <c:v>10.1858626</c:v>
                </c:pt>
                <c:pt idx="8">
                  <c:v>10.6498346</c:v>
                </c:pt>
                <c:pt idx="9">
                  <c:v>10.391671599999999</c:v>
                </c:pt>
                <c:pt idx="10">
                  <c:v>10.889950799999998</c:v>
                </c:pt>
                <c:pt idx="11">
                  <c:v>11.019032599999999</c:v>
                </c:pt>
                <c:pt idx="12">
                  <c:v>10.9323728</c:v>
                </c:pt>
                <c:pt idx="13">
                  <c:v>10.5323186</c:v>
                </c:pt>
                <c:pt idx="14">
                  <c:v>10.532318799999999</c:v>
                </c:pt>
                <c:pt idx="15">
                  <c:v>10.1075964</c:v>
                </c:pt>
                <c:pt idx="16">
                  <c:v>10.3134052</c:v>
                </c:pt>
                <c:pt idx="17">
                  <c:v>9.9459332000000007</c:v>
                </c:pt>
                <c:pt idx="18">
                  <c:v>9.5044249999999995</c:v>
                </c:pt>
                <c:pt idx="19">
                  <c:v>9.8393162000000007</c:v>
                </c:pt>
                <c:pt idx="20">
                  <c:v>10.064899</c:v>
                </c:pt>
                <c:pt idx="21">
                  <c:v>9.1235081999999998</c:v>
                </c:pt>
                <c:pt idx="22">
                  <c:v>9.4392621999999982</c:v>
                </c:pt>
                <c:pt idx="23">
                  <c:v>9.8459859999999999</c:v>
                </c:pt>
                <c:pt idx="24">
                  <c:v>10.0320766</c:v>
                </c:pt>
                <c:pt idx="25">
                  <c:v>9.9370603999999982</c:v>
                </c:pt>
                <c:pt idx="26">
                  <c:v>10.530114000000001</c:v>
                </c:pt>
                <c:pt idx="27">
                  <c:v>9.6855653999999998</c:v>
                </c:pt>
                <c:pt idx="28">
                  <c:v>9.3556223999999997</c:v>
                </c:pt>
                <c:pt idx="29">
                  <c:v>10.466672999999998</c:v>
                </c:pt>
                <c:pt idx="30">
                  <c:v>10.838855199999999</c:v>
                </c:pt>
                <c:pt idx="31">
                  <c:v>10.840577399999999</c:v>
                </c:pt>
                <c:pt idx="32">
                  <c:v>11.327016199999999</c:v>
                </c:pt>
                <c:pt idx="33">
                  <c:v>11.796248799999999</c:v>
                </c:pt>
                <c:pt idx="34">
                  <c:v>12.157139600000001</c:v>
                </c:pt>
                <c:pt idx="35">
                  <c:v>12.663057799999999</c:v>
                </c:pt>
                <c:pt idx="36">
                  <c:v>12.608010000000002</c:v>
                </c:pt>
                <c:pt idx="37">
                  <c:v>13.220544</c:v>
                </c:pt>
                <c:pt idx="38">
                  <c:v>12.1507068</c:v>
                </c:pt>
                <c:pt idx="39">
                  <c:v>12.698077399999999</c:v>
                </c:pt>
                <c:pt idx="40">
                  <c:v>12.439913600000001</c:v>
                </c:pt>
                <c:pt idx="41">
                  <c:v>12.196232</c:v>
                </c:pt>
                <c:pt idx="42">
                  <c:v>11.570566600000001</c:v>
                </c:pt>
                <c:pt idx="43">
                  <c:v>12.6934208</c:v>
                </c:pt>
                <c:pt idx="44">
                  <c:v>11.994071399999999</c:v>
                </c:pt>
                <c:pt idx="45">
                  <c:v>11.071379</c:v>
                </c:pt>
                <c:pt idx="46">
                  <c:v>11.690622399999999</c:v>
                </c:pt>
                <c:pt idx="47">
                  <c:v>12.100362000000001</c:v>
                </c:pt>
                <c:pt idx="48">
                  <c:v>11.990812799999999</c:v>
                </c:pt>
                <c:pt idx="49">
                  <c:v>12.2658576</c:v>
                </c:pt>
                <c:pt idx="50">
                  <c:v>11.855807199999997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42-414F-9FA1-B03AC4542542}"/>
            </c:ext>
          </c:extLst>
        </c:ser>
        <c:ser>
          <c:idx val="4"/>
          <c:order val="4"/>
          <c:tx>
            <c:strRef>
              <c:f>Average_5mut!$B$55</c:f>
              <c:strCache>
                <c:ptCount val="1"/>
                <c:pt idx="0">
                  <c:v>5 mut factor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Average_5mut!$P$2:$P$52</c:f>
              <c:numCache>
                <c:formatCode>General</c:formatCode>
                <c:ptCount val="51"/>
                <c:pt idx="0">
                  <c:v>9.9990112000000018</c:v>
                </c:pt>
                <c:pt idx="1">
                  <c:v>10</c:v>
                </c:pt>
                <c:pt idx="2">
                  <c:v>10.0395156</c:v>
                </c:pt>
                <c:pt idx="3">
                  <c:v>13.0534876</c:v>
                </c:pt>
                <c:pt idx="4">
                  <c:v>11.98678</c:v>
                </c:pt>
                <c:pt idx="5">
                  <c:v>15.229631999999999</c:v>
                </c:pt>
                <c:pt idx="6">
                  <c:v>15.407627600000001</c:v>
                </c:pt>
                <c:pt idx="7">
                  <c:v>19.524176000000001</c:v>
                </c:pt>
                <c:pt idx="8">
                  <c:v>16.114961399999999</c:v>
                </c:pt>
                <c:pt idx="9">
                  <c:v>19.271455599999999</c:v>
                </c:pt>
                <c:pt idx="10">
                  <c:v>17.566804999999999</c:v>
                </c:pt>
                <c:pt idx="11">
                  <c:v>17.844981400000002</c:v>
                </c:pt>
                <c:pt idx="12">
                  <c:v>18.0610316</c:v>
                </c:pt>
                <c:pt idx="13">
                  <c:v>17.415623199999999</c:v>
                </c:pt>
                <c:pt idx="14">
                  <c:v>18.2025632</c:v>
                </c:pt>
                <c:pt idx="15">
                  <c:v>19.627841400000001</c:v>
                </c:pt>
                <c:pt idx="16">
                  <c:v>21.144965200000001</c:v>
                </c:pt>
                <c:pt idx="17">
                  <c:v>22.102463199999999</c:v>
                </c:pt>
                <c:pt idx="18">
                  <c:v>23.403717199999999</c:v>
                </c:pt>
                <c:pt idx="19">
                  <c:v>25.572996400000001</c:v>
                </c:pt>
                <c:pt idx="20">
                  <c:v>26.575597999999996</c:v>
                </c:pt>
                <c:pt idx="21">
                  <c:v>26.704897999999996</c:v>
                </c:pt>
                <c:pt idx="22">
                  <c:v>29.773253999999998</c:v>
                </c:pt>
                <c:pt idx="23">
                  <c:v>31.860616</c:v>
                </c:pt>
                <c:pt idx="24">
                  <c:v>32.239553999999998</c:v>
                </c:pt>
                <c:pt idx="25">
                  <c:v>29.627020000000005</c:v>
                </c:pt>
                <c:pt idx="26">
                  <c:v>32.716864000000001</c:v>
                </c:pt>
                <c:pt idx="27">
                  <c:v>32.177047999999999</c:v>
                </c:pt>
                <c:pt idx="28">
                  <c:v>34.877733999999997</c:v>
                </c:pt>
                <c:pt idx="29">
                  <c:v>34.814228</c:v>
                </c:pt>
                <c:pt idx="30">
                  <c:v>33.749791999999999</c:v>
                </c:pt>
                <c:pt idx="31">
                  <c:v>35.088319999999996</c:v>
                </c:pt>
                <c:pt idx="32">
                  <c:v>34.593960000000003</c:v>
                </c:pt>
                <c:pt idx="33">
                  <c:v>37.488516000000004</c:v>
                </c:pt>
                <c:pt idx="34">
                  <c:v>36.744515999999997</c:v>
                </c:pt>
                <c:pt idx="35">
                  <c:v>34.661424600000004</c:v>
                </c:pt>
                <c:pt idx="36">
                  <c:v>34.424018000000004</c:v>
                </c:pt>
                <c:pt idx="37">
                  <c:v>35.619423999999995</c:v>
                </c:pt>
                <c:pt idx="38">
                  <c:v>35.225632000000004</c:v>
                </c:pt>
                <c:pt idx="39">
                  <c:v>35.895510000000002</c:v>
                </c:pt>
                <c:pt idx="40">
                  <c:v>36.441592</c:v>
                </c:pt>
                <c:pt idx="41">
                  <c:v>36.911126000000003</c:v>
                </c:pt>
                <c:pt idx="42">
                  <c:v>36.865538000000001</c:v>
                </c:pt>
                <c:pt idx="43">
                  <c:v>35.336848000000003</c:v>
                </c:pt>
                <c:pt idx="44">
                  <c:v>37.775695999999996</c:v>
                </c:pt>
                <c:pt idx="45">
                  <c:v>37.09216</c:v>
                </c:pt>
                <c:pt idx="46">
                  <c:v>36.316597999999999</c:v>
                </c:pt>
                <c:pt idx="47">
                  <c:v>34.912306000000001</c:v>
                </c:pt>
                <c:pt idx="48">
                  <c:v>36.211364000000003</c:v>
                </c:pt>
                <c:pt idx="49">
                  <c:v>35.986193999999998</c:v>
                </c:pt>
                <c:pt idx="50">
                  <c:v>35.476572000000004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42-414F-9FA1-B03AC4542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Average_25gen!$A$30</c15:sqref>
                        </c15:formulaRef>
                      </c:ext>
                    </c:extLst>
                    <c:strCache>
                      <c:ptCount val="1"/>
                      <c:pt idx="0">
                        <c:v>25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Average_25gen!$P$2:$P$27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13.058510000000002</c:v>
                      </c:pt>
                      <c:pt idx="1">
                        <c:v>10.663993600000001</c:v>
                      </c:pt>
                      <c:pt idx="2">
                        <c:v>8.9888036000000007</c:v>
                      </c:pt>
                      <c:pt idx="3">
                        <c:v>9.7255223999999991</c:v>
                      </c:pt>
                      <c:pt idx="4">
                        <c:v>9.2737373999999999</c:v>
                      </c:pt>
                      <c:pt idx="5">
                        <c:v>10.657216</c:v>
                      </c:pt>
                      <c:pt idx="6">
                        <c:v>9.945449</c:v>
                      </c:pt>
                      <c:pt idx="7">
                        <c:v>10.431324</c:v>
                      </c:pt>
                      <c:pt idx="8">
                        <c:v>11.503258000000001</c:v>
                      </c:pt>
                      <c:pt idx="9">
                        <c:v>11.949077200000001</c:v>
                      </c:pt>
                      <c:pt idx="10">
                        <c:v>12.039585199999999</c:v>
                      </c:pt>
                      <c:pt idx="11">
                        <c:v>12.776878</c:v>
                      </c:pt>
                      <c:pt idx="12">
                        <c:v>12.1044252</c:v>
                      </c:pt>
                      <c:pt idx="13">
                        <c:v>12.095169199999999</c:v>
                      </c:pt>
                      <c:pt idx="14">
                        <c:v>13.360811200000001</c:v>
                      </c:pt>
                      <c:pt idx="15">
                        <c:v>13.360811200000001</c:v>
                      </c:pt>
                      <c:pt idx="16">
                        <c:v>12.482443</c:v>
                      </c:pt>
                      <c:pt idx="17">
                        <c:v>12.196514400000002</c:v>
                      </c:pt>
                      <c:pt idx="18">
                        <c:v>11.4548478</c:v>
                      </c:pt>
                      <c:pt idx="19">
                        <c:v>10.9327668</c:v>
                      </c:pt>
                      <c:pt idx="20">
                        <c:v>11.643697399999999</c:v>
                      </c:pt>
                      <c:pt idx="21">
                        <c:v>11.7641828</c:v>
                      </c:pt>
                      <c:pt idx="22">
                        <c:v>12.229337999999998</c:v>
                      </c:pt>
                      <c:pt idx="23">
                        <c:v>14.259651999999999</c:v>
                      </c:pt>
                      <c:pt idx="24">
                        <c:v>12.990459999999999</c:v>
                      </c:pt>
                      <c:pt idx="25">
                        <c:v>13.873127399999998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642-414F-9FA1-B03AC45425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Average_75gen!$A$80</c15:sqref>
                        </c15:formulaRef>
                      </c:ext>
                    </c:extLst>
                    <c:strCache>
                      <c:ptCount val="1"/>
                      <c:pt idx="0">
                        <c:v>75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Average_75gen!$P$2:$P$77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11.2227116</c:v>
                      </c:pt>
                      <c:pt idx="1">
                        <c:v>11.6089822</c:v>
                      </c:pt>
                      <c:pt idx="2">
                        <c:v>12.541003</c:v>
                      </c:pt>
                      <c:pt idx="3">
                        <c:v>12.541003</c:v>
                      </c:pt>
                      <c:pt idx="4">
                        <c:v>13.242823000000001</c:v>
                      </c:pt>
                      <c:pt idx="5">
                        <c:v>11.954943</c:v>
                      </c:pt>
                      <c:pt idx="6">
                        <c:v>12.766895999999999</c:v>
                      </c:pt>
                      <c:pt idx="7">
                        <c:v>12.315109000000001</c:v>
                      </c:pt>
                      <c:pt idx="8">
                        <c:v>13.161151200000001</c:v>
                      </c:pt>
                      <c:pt idx="9">
                        <c:v>12.123305200000001</c:v>
                      </c:pt>
                      <c:pt idx="10">
                        <c:v>12.082556199999999</c:v>
                      </c:pt>
                      <c:pt idx="11">
                        <c:v>12.474216200000001</c:v>
                      </c:pt>
                      <c:pt idx="12">
                        <c:v>12.539475200000002</c:v>
                      </c:pt>
                      <c:pt idx="13">
                        <c:v>12.724891399999999</c:v>
                      </c:pt>
                      <c:pt idx="14">
                        <c:v>13.7402266</c:v>
                      </c:pt>
                      <c:pt idx="15">
                        <c:v>13.369966599999998</c:v>
                      </c:pt>
                      <c:pt idx="16">
                        <c:v>13.4044738</c:v>
                      </c:pt>
                      <c:pt idx="17">
                        <c:v>11.806191799999999</c:v>
                      </c:pt>
                      <c:pt idx="18">
                        <c:v>12.300629600000001</c:v>
                      </c:pt>
                      <c:pt idx="19">
                        <c:v>13.698640800000002</c:v>
                      </c:pt>
                      <c:pt idx="20">
                        <c:v>13.604395999999999</c:v>
                      </c:pt>
                      <c:pt idx="21">
                        <c:v>12.954636799999999</c:v>
                      </c:pt>
                      <c:pt idx="22">
                        <c:v>12.954636799999999</c:v>
                      </c:pt>
                      <c:pt idx="23">
                        <c:v>12.650951000000001</c:v>
                      </c:pt>
                      <c:pt idx="24">
                        <c:v>14.132200799999998</c:v>
                      </c:pt>
                      <c:pt idx="25">
                        <c:v>14.601112999999998</c:v>
                      </c:pt>
                      <c:pt idx="26">
                        <c:v>15.187172799999999</c:v>
                      </c:pt>
                      <c:pt idx="27">
                        <c:v>14.991336999999998</c:v>
                      </c:pt>
                      <c:pt idx="28">
                        <c:v>13.896706</c:v>
                      </c:pt>
                      <c:pt idx="29">
                        <c:v>13.832141400000001</c:v>
                      </c:pt>
                      <c:pt idx="30">
                        <c:v>13.929100199999999</c:v>
                      </c:pt>
                      <c:pt idx="31">
                        <c:v>14.689479200000003</c:v>
                      </c:pt>
                      <c:pt idx="32">
                        <c:v>15.132186200000001</c:v>
                      </c:pt>
                      <c:pt idx="33">
                        <c:v>17.035460199999999</c:v>
                      </c:pt>
                      <c:pt idx="34">
                        <c:v>17.078626200000002</c:v>
                      </c:pt>
                      <c:pt idx="35">
                        <c:v>18.040428200000001</c:v>
                      </c:pt>
                      <c:pt idx="36">
                        <c:v>17.211464200000002</c:v>
                      </c:pt>
                      <c:pt idx="37">
                        <c:v>17.882758599999999</c:v>
                      </c:pt>
                      <c:pt idx="38">
                        <c:v>17.446613800000002</c:v>
                      </c:pt>
                      <c:pt idx="39">
                        <c:v>17.971747199999999</c:v>
                      </c:pt>
                      <c:pt idx="40">
                        <c:v>16.785358600000002</c:v>
                      </c:pt>
                      <c:pt idx="41">
                        <c:v>18.550197999999998</c:v>
                      </c:pt>
                      <c:pt idx="42">
                        <c:v>18.686206599999998</c:v>
                      </c:pt>
                      <c:pt idx="43">
                        <c:v>18.3243048</c:v>
                      </c:pt>
                      <c:pt idx="44">
                        <c:v>19.6621886</c:v>
                      </c:pt>
                      <c:pt idx="45">
                        <c:v>19.796463999999997</c:v>
                      </c:pt>
                      <c:pt idx="46">
                        <c:v>21.094290000000001</c:v>
                      </c:pt>
                      <c:pt idx="47">
                        <c:v>19.013144</c:v>
                      </c:pt>
                      <c:pt idx="48">
                        <c:v>19.756405999999998</c:v>
                      </c:pt>
                      <c:pt idx="49">
                        <c:v>18.301377199999997</c:v>
                      </c:pt>
                      <c:pt idx="50">
                        <c:v>18.9444552</c:v>
                      </c:pt>
                      <c:pt idx="51">
                        <c:v>18.9561244</c:v>
                      </c:pt>
                      <c:pt idx="52">
                        <c:v>19.784618200000001</c:v>
                      </c:pt>
                      <c:pt idx="53">
                        <c:v>19.684434200000002</c:v>
                      </c:pt>
                      <c:pt idx="54">
                        <c:v>19.301340199999999</c:v>
                      </c:pt>
                      <c:pt idx="55">
                        <c:v>19.487176400000003</c:v>
                      </c:pt>
                      <c:pt idx="56">
                        <c:v>18.947752000000001</c:v>
                      </c:pt>
                      <c:pt idx="57">
                        <c:v>19.800086</c:v>
                      </c:pt>
                      <c:pt idx="58">
                        <c:v>18.687352000000001</c:v>
                      </c:pt>
                      <c:pt idx="59">
                        <c:v>19.830416</c:v>
                      </c:pt>
                      <c:pt idx="60">
                        <c:v>20.201996000000001</c:v>
                      </c:pt>
                      <c:pt idx="61">
                        <c:v>19.272991999999999</c:v>
                      </c:pt>
                      <c:pt idx="62">
                        <c:v>19.152412000000002</c:v>
                      </c:pt>
                      <c:pt idx="63">
                        <c:v>20.181328000000001</c:v>
                      </c:pt>
                      <c:pt idx="64">
                        <c:v>20.306343999999999</c:v>
                      </c:pt>
                      <c:pt idx="65">
                        <c:v>20.878198000000001</c:v>
                      </c:pt>
                      <c:pt idx="66">
                        <c:v>21.394549999999999</c:v>
                      </c:pt>
                      <c:pt idx="67">
                        <c:v>21.895546200000005</c:v>
                      </c:pt>
                      <c:pt idx="68">
                        <c:v>22.704647000000001</c:v>
                      </c:pt>
                      <c:pt idx="69">
                        <c:v>23.805214999999997</c:v>
                      </c:pt>
                      <c:pt idx="70">
                        <c:v>25.702264000000003</c:v>
                      </c:pt>
                      <c:pt idx="71">
                        <c:v>25.184896799999997</c:v>
                      </c:pt>
                      <c:pt idx="72">
                        <c:v>27.922440000000002</c:v>
                      </c:pt>
                      <c:pt idx="73">
                        <c:v>27.036340000000003</c:v>
                      </c:pt>
                      <c:pt idx="74">
                        <c:v>26.444314000000002</c:v>
                      </c:pt>
                      <c:pt idx="75">
                        <c:v>25.655549999999998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642-414F-9FA1-B03AC45425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Average_2sp!$A$56</c15:sqref>
                        </c15:formulaRef>
                      </c:ext>
                    </c:extLst>
                    <c:strCache>
                      <c:ptCount val="1"/>
                      <c:pt idx="0">
                        <c:v>2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Average_2sp!$P$2:$P$52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12.578593999999999</c:v>
                      </c:pt>
                      <c:pt idx="1">
                        <c:v>10.093941000000001</c:v>
                      </c:pt>
                      <c:pt idx="2">
                        <c:v>10.093941000000001</c:v>
                      </c:pt>
                      <c:pt idx="3">
                        <c:v>10.319833000000003</c:v>
                      </c:pt>
                      <c:pt idx="4">
                        <c:v>10.771618</c:v>
                      </c:pt>
                      <c:pt idx="5">
                        <c:v>10.771619000000001</c:v>
                      </c:pt>
                      <c:pt idx="6">
                        <c:v>10.9058922</c:v>
                      </c:pt>
                      <c:pt idx="7">
                        <c:v>10.0023202</c:v>
                      </c:pt>
                      <c:pt idx="8">
                        <c:v>12.212284</c:v>
                      </c:pt>
                      <c:pt idx="9">
                        <c:v>12.212285</c:v>
                      </c:pt>
                      <c:pt idx="10">
                        <c:v>12.078012999999999</c:v>
                      </c:pt>
                      <c:pt idx="11">
                        <c:v>10.1414004</c:v>
                      </c:pt>
                      <c:pt idx="12">
                        <c:v>10.2753476</c:v>
                      </c:pt>
                      <c:pt idx="13">
                        <c:v>9.8961045999999993</c:v>
                      </c:pt>
                      <c:pt idx="14">
                        <c:v>9.8961045999999993</c:v>
                      </c:pt>
                      <c:pt idx="15">
                        <c:v>11.978988400000002</c:v>
                      </c:pt>
                      <c:pt idx="16">
                        <c:v>10.985000400000001</c:v>
                      </c:pt>
                      <c:pt idx="17">
                        <c:v>11.710141199999999</c:v>
                      </c:pt>
                      <c:pt idx="18">
                        <c:v>11.579302199999997</c:v>
                      </c:pt>
                      <c:pt idx="19">
                        <c:v>11.544794399999999</c:v>
                      </c:pt>
                      <c:pt idx="20">
                        <c:v>11.455591399999999</c:v>
                      </c:pt>
                      <c:pt idx="21">
                        <c:v>11.577869400000001</c:v>
                      </c:pt>
                      <c:pt idx="22">
                        <c:v>12.481347399999999</c:v>
                      </c:pt>
                      <c:pt idx="23">
                        <c:v>11.3864824</c:v>
                      </c:pt>
                      <c:pt idx="24">
                        <c:v>10.269201000000001</c:v>
                      </c:pt>
                      <c:pt idx="25">
                        <c:v>12.596219</c:v>
                      </c:pt>
                      <c:pt idx="26">
                        <c:v>12.921875</c:v>
                      </c:pt>
                      <c:pt idx="27">
                        <c:v>13.3670004</c:v>
                      </c:pt>
                      <c:pt idx="28">
                        <c:v>14.224454399999999</c:v>
                      </c:pt>
                      <c:pt idx="29">
                        <c:v>14.4499304</c:v>
                      </c:pt>
                      <c:pt idx="30">
                        <c:v>13.315428400000002</c:v>
                      </c:pt>
                      <c:pt idx="31">
                        <c:v>13.5813764</c:v>
                      </c:pt>
                      <c:pt idx="32">
                        <c:v>12.086290600000002</c:v>
                      </c:pt>
                      <c:pt idx="33">
                        <c:v>14.217794000000001</c:v>
                      </c:pt>
                      <c:pt idx="34">
                        <c:v>14.197715600000004</c:v>
                      </c:pt>
                      <c:pt idx="35">
                        <c:v>16.0214724</c:v>
                      </c:pt>
                      <c:pt idx="36">
                        <c:v>15.314512400000002</c:v>
                      </c:pt>
                      <c:pt idx="37">
                        <c:v>12.504633399999999</c:v>
                      </c:pt>
                      <c:pt idx="38">
                        <c:v>15.222889800000001</c:v>
                      </c:pt>
                      <c:pt idx="39">
                        <c:v>16.501801</c:v>
                      </c:pt>
                      <c:pt idx="40">
                        <c:v>14.955246199999999</c:v>
                      </c:pt>
                      <c:pt idx="41">
                        <c:v>16.670677000000001</c:v>
                      </c:pt>
                      <c:pt idx="42">
                        <c:v>15.601339200000002</c:v>
                      </c:pt>
                      <c:pt idx="43">
                        <c:v>15.5322298</c:v>
                      </c:pt>
                      <c:pt idx="44">
                        <c:v>14.923659599999999</c:v>
                      </c:pt>
                      <c:pt idx="45">
                        <c:v>14.8282826</c:v>
                      </c:pt>
                      <c:pt idx="46">
                        <c:v>14.567879999999999</c:v>
                      </c:pt>
                      <c:pt idx="47">
                        <c:v>14.367934200000002</c:v>
                      </c:pt>
                      <c:pt idx="48">
                        <c:v>13.8297496</c:v>
                      </c:pt>
                      <c:pt idx="49">
                        <c:v>15.2139726</c:v>
                      </c:pt>
                      <c:pt idx="50">
                        <c:v>12.785730000000001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642-414F-9FA1-B03AC45425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Average_8sp!$A$56</c15:sqref>
                        </c15:formulaRef>
                      </c:ext>
                    </c:extLst>
                    <c:strCache>
                      <c:ptCount val="1"/>
                      <c:pt idx="0">
                        <c:v>8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Average_8sp!$P$2:$P$52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9.999076800000001</c:v>
                      </c:pt>
                      <c:pt idx="1">
                        <c:v>11.051809199999999</c:v>
                      </c:pt>
                      <c:pt idx="2">
                        <c:v>11.301610199999999</c:v>
                      </c:pt>
                      <c:pt idx="3">
                        <c:v>12.01338</c:v>
                      </c:pt>
                      <c:pt idx="4">
                        <c:v>11.8727196</c:v>
                      </c:pt>
                      <c:pt idx="5">
                        <c:v>11.212095199999998</c:v>
                      </c:pt>
                      <c:pt idx="6">
                        <c:v>11.192013599999999</c:v>
                      </c:pt>
                      <c:pt idx="7">
                        <c:v>11.7576798</c:v>
                      </c:pt>
                      <c:pt idx="8">
                        <c:v>11.426053799999998</c:v>
                      </c:pt>
                      <c:pt idx="9">
                        <c:v>10.2680492</c:v>
                      </c:pt>
                      <c:pt idx="10">
                        <c:v>9.8329005999999985</c:v>
                      </c:pt>
                      <c:pt idx="11">
                        <c:v>9.7472467999999992</c:v>
                      </c:pt>
                      <c:pt idx="12">
                        <c:v>12.802834000000001</c:v>
                      </c:pt>
                      <c:pt idx="13">
                        <c:v>11.312879199999999</c:v>
                      </c:pt>
                      <c:pt idx="14">
                        <c:v>11.0874044</c:v>
                      </c:pt>
                      <c:pt idx="15">
                        <c:v>11.724189599999999</c:v>
                      </c:pt>
                      <c:pt idx="16">
                        <c:v>11.954939200000002</c:v>
                      </c:pt>
                      <c:pt idx="17">
                        <c:v>11.200855800000001</c:v>
                      </c:pt>
                      <c:pt idx="18">
                        <c:v>13.417737599999999</c:v>
                      </c:pt>
                      <c:pt idx="19">
                        <c:v>14.269329199999998</c:v>
                      </c:pt>
                      <c:pt idx="20">
                        <c:v>13.711209999999999</c:v>
                      </c:pt>
                      <c:pt idx="21">
                        <c:v>17.448508</c:v>
                      </c:pt>
                      <c:pt idx="22">
                        <c:v>14.9039982</c:v>
                      </c:pt>
                      <c:pt idx="23">
                        <c:v>15.106963400000001</c:v>
                      </c:pt>
                      <c:pt idx="24">
                        <c:v>15.6930224</c:v>
                      </c:pt>
                      <c:pt idx="25">
                        <c:v>15.232251400000001</c:v>
                      </c:pt>
                      <c:pt idx="26">
                        <c:v>15.066392799999999</c:v>
                      </c:pt>
                      <c:pt idx="27">
                        <c:v>16.106510399999998</c:v>
                      </c:pt>
                      <c:pt idx="28">
                        <c:v>15.570903400000001</c:v>
                      </c:pt>
                      <c:pt idx="29">
                        <c:v>14.512337400000002</c:v>
                      </c:pt>
                      <c:pt idx="30">
                        <c:v>15.544959599999999</c:v>
                      </c:pt>
                      <c:pt idx="31">
                        <c:v>16.215561600000001</c:v>
                      </c:pt>
                      <c:pt idx="32">
                        <c:v>16.667255000000001</c:v>
                      </c:pt>
                      <c:pt idx="33">
                        <c:v>17.338548600000003</c:v>
                      </c:pt>
                      <c:pt idx="34">
                        <c:v>18.0810116</c:v>
                      </c:pt>
                      <c:pt idx="35">
                        <c:v>18.446309599999999</c:v>
                      </c:pt>
                      <c:pt idx="36">
                        <c:v>18.050943600000004</c:v>
                      </c:pt>
                      <c:pt idx="37">
                        <c:v>18.090675600000001</c:v>
                      </c:pt>
                      <c:pt idx="38">
                        <c:v>18.5564696</c:v>
                      </c:pt>
                      <c:pt idx="39">
                        <c:v>18.902207199999999</c:v>
                      </c:pt>
                      <c:pt idx="40">
                        <c:v>19.468187</c:v>
                      </c:pt>
                      <c:pt idx="41">
                        <c:v>19.168055600000002</c:v>
                      </c:pt>
                      <c:pt idx="42">
                        <c:v>18.987443199999998</c:v>
                      </c:pt>
                      <c:pt idx="43">
                        <c:v>18.178830600000005</c:v>
                      </c:pt>
                      <c:pt idx="44">
                        <c:v>19.106820600000002</c:v>
                      </c:pt>
                      <c:pt idx="45">
                        <c:v>19.212226600000001</c:v>
                      </c:pt>
                      <c:pt idx="46">
                        <c:v>18.283022800000005</c:v>
                      </c:pt>
                      <c:pt idx="47">
                        <c:v>18.419727000000002</c:v>
                      </c:pt>
                      <c:pt idx="48">
                        <c:v>17.2903564</c:v>
                      </c:pt>
                      <c:pt idx="49">
                        <c:v>17.241902200000002</c:v>
                      </c:pt>
                      <c:pt idx="50">
                        <c:v>19.8603904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642-414F-9FA1-B03AC4542542}"/>
                  </c:ext>
                </c:extLst>
              </c15:ser>
            </c15:filteredLineSeries>
          </c:ext>
        </c:extLst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projectile speed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 </a:t>
            </a:r>
            <a:r>
              <a:rPr lang="en-NL"/>
              <a:t>Average fire rate per generation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Average_default!$B$54</c:f>
              <c:strCache>
                <c:ptCount val="1"/>
                <c:pt idx="0">
                  <c:v>Default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Average_default!$Q$2:$Q$52</c:f>
              <c:numCache>
                <c:formatCode>General</c:formatCode>
                <c:ptCount val="51"/>
                <c:pt idx="0">
                  <c:v>15.454814000000002</c:v>
                </c:pt>
                <c:pt idx="1">
                  <c:v>16.441526</c:v>
                </c:pt>
                <c:pt idx="2">
                  <c:v>16.441526</c:v>
                </c:pt>
                <c:pt idx="3">
                  <c:v>16.431806000000002</c:v>
                </c:pt>
                <c:pt idx="4">
                  <c:v>16.132714</c:v>
                </c:pt>
                <c:pt idx="5">
                  <c:v>16.132714</c:v>
                </c:pt>
                <c:pt idx="6">
                  <c:v>15.528809999999998</c:v>
                </c:pt>
                <c:pt idx="7">
                  <c:v>15.435748</c:v>
                </c:pt>
                <c:pt idx="8">
                  <c:v>16.132714</c:v>
                </c:pt>
                <c:pt idx="9">
                  <c:v>15.206118</c:v>
                </c:pt>
                <c:pt idx="10">
                  <c:v>13.0309176</c:v>
                </c:pt>
                <c:pt idx="11">
                  <c:v>13.597438200000003</c:v>
                </c:pt>
                <c:pt idx="12">
                  <c:v>13.401980399999999</c:v>
                </c:pt>
                <c:pt idx="13">
                  <c:v>11.513344399999999</c:v>
                </c:pt>
                <c:pt idx="14">
                  <c:v>12.638417200000001</c:v>
                </c:pt>
                <c:pt idx="15">
                  <c:v>12.6720492</c:v>
                </c:pt>
                <c:pt idx="16">
                  <c:v>11.276191000000001</c:v>
                </c:pt>
                <c:pt idx="17">
                  <c:v>11.857014799999998</c:v>
                </c:pt>
                <c:pt idx="18">
                  <c:v>11.567636799999999</c:v>
                </c:pt>
                <c:pt idx="19">
                  <c:v>11.215624400000001</c:v>
                </c:pt>
                <c:pt idx="20">
                  <c:v>11.215624400000001</c:v>
                </c:pt>
                <c:pt idx="21">
                  <c:v>11.1961884</c:v>
                </c:pt>
                <c:pt idx="22">
                  <c:v>11.1961884</c:v>
                </c:pt>
                <c:pt idx="23">
                  <c:v>10.6056478</c:v>
                </c:pt>
                <c:pt idx="24">
                  <c:v>10.873654399999999</c:v>
                </c:pt>
                <c:pt idx="25">
                  <c:v>10.869797799999999</c:v>
                </c:pt>
                <c:pt idx="26">
                  <c:v>10.8431274</c:v>
                </c:pt>
                <c:pt idx="27">
                  <c:v>10.8431274</c:v>
                </c:pt>
                <c:pt idx="28">
                  <c:v>10.8382694</c:v>
                </c:pt>
                <c:pt idx="29">
                  <c:v>10.821687400000002</c:v>
                </c:pt>
                <c:pt idx="30">
                  <c:v>10.821687400000002</c:v>
                </c:pt>
                <c:pt idx="31">
                  <c:v>10.816675400000001</c:v>
                </c:pt>
                <c:pt idx="32">
                  <c:v>10.50131</c:v>
                </c:pt>
                <c:pt idx="33">
                  <c:v>10.496450000000001</c:v>
                </c:pt>
                <c:pt idx="34">
                  <c:v>9.2185300000000012</c:v>
                </c:pt>
                <c:pt idx="35">
                  <c:v>10.50131</c:v>
                </c:pt>
                <c:pt idx="36">
                  <c:v>10.403546</c:v>
                </c:pt>
                <c:pt idx="37">
                  <c:v>9.8972640000000016</c:v>
                </c:pt>
                <c:pt idx="38">
                  <c:v>9.5012319999999981</c:v>
                </c:pt>
                <c:pt idx="39">
                  <c:v>9.8853860000000005</c:v>
                </c:pt>
                <c:pt idx="40">
                  <c:v>9.8853860000000005</c:v>
                </c:pt>
                <c:pt idx="41">
                  <c:v>8.8811479999999996</c:v>
                </c:pt>
                <c:pt idx="42">
                  <c:v>9.8853860000000005</c:v>
                </c:pt>
                <c:pt idx="43">
                  <c:v>9.2823399999999996</c:v>
                </c:pt>
                <c:pt idx="44">
                  <c:v>9.8853860000000005</c:v>
                </c:pt>
                <c:pt idx="45">
                  <c:v>9.8805280000000018</c:v>
                </c:pt>
                <c:pt idx="46">
                  <c:v>9.8805280000000018</c:v>
                </c:pt>
                <c:pt idx="47">
                  <c:v>9.3801638000000018</c:v>
                </c:pt>
                <c:pt idx="48">
                  <c:v>9.8708120000000008</c:v>
                </c:pt>
                <c:pt idx="49">
                  <c:v>8.7674010000000013</c:v>
                </c:pt>
                <c:pt idx="50">
                  <c:v>7.4846202000000002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4-42A4-9A0F-FF099DFC7806}"/>
            </c:ext>
          </c:extLst>
        </c:ser>
        <c:ser>
          <c:idx val="3"/>
          <c:order val="3"/>
          <c:tx>
            <c:strRef>
              <c:f>Average_2mut!$C$55</c:f>
              <c:strCache>
                <c:ptCount val="1"/>
                <c:pt idx="0">
                  <c:v>2 mut factor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Average_2mut!$Q$2:$Q$52</c:f>
              <c:numCache>
                <c:formatCode>General</c:formatCode>
                <c:ptCount val="51"/>
                <c:pt idx="0">
                  <c:v>15.06592</c:v>
                </c:pt>
                <c:pt idx="1">
                  <c:v>15.166926</c:v>
                </c:pt>
                <c:pt idx="2">
                  <c:v>14.946847999999999</c:v>
                </c:pt>
                <c:pt idx="3">
                  <c:v>14.775938</c:v>
                </c:pt>
                <c:pt idx="4">
                  <c:v>14.605027999999999</c:v>
                </c:pt>
                <c:pt idx="5">
                  <c:v>14.434117999999998</c:v>
                </c:pt>
                <c:pt idx="6">
                  <c:v>14.214037999999999</c:v>
                </c:pt>
                <c:pt idx="7">
                  <c:v>13.868868000000001</c:v>
                </c:pt>
                <c:pt idx="8">
                  <c:v>13.81635</c:v>
                </c:pt>
                <c:pt idx="9">
                  <c:v>13.865518</c:v>
                </c:pt>
                <c:pt idx="10">
                  <c:v>13.689626000000001</c:v>
                </c:pt>
                <c:pt idx="11">
                  <c:v>13.347806</c:v>
                </c:pt>
                <c:pt idx="12">
                  <c:v>12.723258</c:v>
                </c:pt>
                <c:pt idx="13">
                  <c:v>12.6099336</c:v>
                </c:pt>
                <c:pt idx="14">
                  <c:v>12.378087599999999</c:v>
                </c:pt>
                <c:pt idx="15">
                  <c:v>12.036841200000001</c:v>
                </c:pt>
                <c:pt idx="16">
                  <c:v>11.8625802</c:v>
                </c:pt>
                <c:pt idx="17">
                  <c:v>11.630734199999999</c:v>
                </c:pt>
                <c:pt idx="18">
                  <c:v>11.8625802</c:v>
                </c:pt>
                <c:pt idx="19">
                  <c:v>11.150899599999999</c:v>
                </c:pt>
                <c:pt idx="20">
                  <c:v>10.940391400000001</c:v>
                </c:pt>
                <c:pt idx="21">
                  <c:v>11.109297600000001</c:v>
                </c:pt>
                <c:pt idx="22">
                  <c:v>11.172237600000001</c:v>
                </c:pt>
                <c:pt idx="23">
                  <c:v>10.9985518</c:v>
                </c:pt>
                <c:pt idx="24">
                  <c:v>10.592446799999999</c:v>
                </c:pt>
                <c:pt idx="25">
                  <c:v>10.4182688</c:v>
                </c:pt>
                <c:pt idx="26">
                  <c:v>9.8412538000000005</c:v>
                </c:pt>
                <c:pt idx="27">
                  <c:v>9.935661399999999</c:v>
                </c:pt>
                <c:pt idx="28">
                  <c:v>9.4465468000000001</c:v>
                </c:pt>
                <c:pt idx="29">
                  <c:v>9.5849353999999991</c:v>
                </c:pt>
                <c:pt idx="30">
                  <c:v>9.5173015999999997</c:v>
                </c:pt>
                <c:pt idx="31">
                  <c:v>9.6949975999999989</c:v>
                </c:pt>
                <c:pt idx="32">
                  <c:v>8.9198977999999993</c:v>
                </c:pt>
                <c:pt idx="33">
                  <c:v>8.8471467999999991</c:v>
                </c:pt>
                <c:pt idx="34">
                  <c:v>8.3793562000000001</c:v>
                </c:pt>
                <c:pt idx="35">
                  <c:v>8.3866428000000006</c:v>
                </c:pt>
                <c:pt idx="36">
                  <c:v>7.8883492000000022</c:v>
                </c:pt>
                <c:pt idx="37">
                  <c:v>8.1528743999999982</c:v>
                </c:pt>
                <c:pt idx="38">
                  <c:v>8.1528743999999982</c:v>
                </c:pt>
                <c:pt idx="39">
                  <c:v>8.1467493999999991</c:v>
                </c:pt>
                <c:pt idx="40">
                  <c:v>8.1467493999999991</c:v>
                </c:pt>
                <c:pt idx="41">
                  <c:v>8.1480943999999997</c:v>
                </c:pt>
                <c:pt idx="42">
                  <c:v>7.5190063999999994</c:v>
                </c:pt>
                <c:pt idx="43">
                  <c:v>7.4012183999999994</c:v>
                </c:pt>
                <c:pt idx="44">
                  <c:v>7.3460903999999996</c:v>
                </c:pt>
                <c:pt idx="45">
                  <c:v>7.3460903999999996</c:v>
                </c:pt>
                <c:pt idx="46">
                  <c:v>7.2283031999999992</c:v>
                </c:pt>
                <c:pt idx="47">
                  <c:v>7.5122191999999997</c:v>
                </c:pt>
                <c:pt idx="48">
                  <c:v>7.2253817999999992</c:v>
                </c:pt>
                <c:pt idx="49">
                  <c:v>7.5074392000000003</c:v>
                </c:pt>
                <c:pt idx="50">
                  <c:v>7.5082100000000001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54-42A4-9A0F-FF099DFC7806}"/>
            </c:ext>
          </c:extLst>
        </c:ser>
        <c:ser>
          <c:idx val="4"/>
          <c:order val="4"/>
          <c:tx>
            <c:strRef>
              <c:f>Average_5mut!$B$55</c:f>
              <c:strCache>
                <c:ptCount val="1"/>
                <c:pt idx="0">
                  <c:v>5 mut factor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Average_5mut!$Q$2:$Q$52</c:f>
              <c:numCache>
                <c:formatCode>General</c:formatCode>
                <c:ptCount val="51"/>
                <c:pt idx="0">
                  <c:v>15.098886000000002</c:v>
                </c:pt>
                <c:pt idx="1">
                  <c:v>14.572723999999999</c:v>
                </c:pt>
                <c:pt idx="2">
                  <c:v>14.335804</c:v>
                </c:pt>
                <c:pt idx="3">
                  <c:v>14.1892</c:v>
                </c:pt>
                <c:pt idx="4">
                  <c:v>14.312117999999998</c:v>
                </c:pt>
                <c:pt idx="5">
                  <c:v>14.289864</c:v>
                </c:pt>
                <c:pt idx="6">
                  <c:v>13.850634400000001</c:v>
                </c:pt>
                <c:pt idx="7">
                  <c:v>13.815924200000001</c:v>
                </c:pt>
                <c:pt idx="8">
                  <c:v>12.9240622</c:v>
                </c:pt>
                <c:pt idx="9">
                  <c:v>13.6853576</c:v>
                </c:pt>
                <c:pt idx="10">
                  <c:v>12.143226000000002</c:v>
                </c:pt>
                <c:pt idx="11">
                  <c:v>12.021735999999999</c:v>
                </c:pt>
                <c:pt idx="12">
                  <c:v>11.7889608</c:v>
                </c:pt>
                <c:pt idx="13">
                  <c:v>12.216236799999999</c:v>
                </c:pt>
                <c:pt idx="14">
                  <c:v>11.158086000000001</c:v>
                </c:pt>
                <c:pt idx="15">
                  <c:v>10.25671</c:v>
                </c:pt>
                <c:pt idx="16">
                  <c:v>11.140618</c:v>
                </c:pt>
                <c:pt idx="17">
                  <c:v>11.12603</c:v>
                </c:pt>
                <c:pt idx="18">
                  <c:v>10.223226</c:v>
                </c:pt>
                <c:pt idx="19">
                  <c:v>11.098266000000001</c:v>
                </c:pt>
                <c:pt idx="20">
                  <c:v>11.081298</c:v>
                </c:pt>
                <c:pt idx="21">
                  <c:v>10.95838</c:v>
                </c:pt>
                <c:pt idx="22">
                  <c:v>9.3374120000000005</c:v>
                </c:pt>
                <c:pt idx="23">
                  <c:v>8.6155271999999989</c:v>
                </c:pt>
                <c:pt idx="24">
                  <c:v>9.3156559999999988</c:v>
                </c:pt>
                <c:pt idx="25">
                  <c:v>9.3206680000000013</c:v>
                </c:pt>
                <c:pt idx="26">
                  <c:v>9.3087139999999984</c:v>
                </c:pt>
                <c:pt idx="27">
                  <c:v>9.3087139999999984</c:v>
                </c:pt>
                <c:pt idx="28">
                  <c:v>9.2883880000000012</c:v>
                </c:pt>
                <c:pt idx="29">
                  <c:v>9.2833759999999987</c:v>
                </c:pt>
                <c:pt idx="30">
                  <c:v>8.5666425999999998</c:v>
                </c:pt>
                <c:pt idx="31">
                  <c:v>8.5582706000000002</c:v>
                </c:pt>
                <c:pt idx="32">
                  <c:v>9.2406779999999991</c:v>
                </c:pt>
                <c:pt idx="33">
                  <c:v>9.229654</c:v>
                </c:pt>
                <c:pt idx="34">
                  <c:v>9.2337359999999986</c:v>
                </c:pt>
                <c:pt idx="35">
                  <c:v>9.2287239999999997</c:v>
                </c:pt>
                <c:pt idx="36">
                  <c:v>9.2217839999999995</c:v>
                </c:pt>
                <c:pt idx="37">
                  <c:v>9.2167700000000004</c:v>
                </c:pt>
                <c:pt idx="38">
                  <c:v>9.2013399999999983</c:v>
                </c:pt>
                <c:pt idx="39">
                  <c:v>9.1943979999999996</c:v>
                </c:pt>
                <c:pt idx="40">
                  <c:v>9.1943979999999996</c:v>
                </c:pt>
                <c:pt idx="41">
                  <c:v>9.1874579999999995</c:v>
                </c:pt>
                <c:pt idx="42">
                  <c:v>9.0561659999999993</c:v>
                </c:pt>
                <c:pt idx="43">
                  <c:v>8.4573414000000007</c:v>
                </c:pt>
                <c:pt idx="44">
                  <c:v>8.4573414000000007</c:v>
                </c:pt>
                <c:pt idx="45">
                  <c:v>8.4503994000000002</c:v>
                </c:pt>
                <c:pt idx="46">
                  <c:v>8.4573414000000007</c:v>
                </c:pt>
                <c:pt idx="47">
                  <c:v>8.1823440000000005</c:v>
                </c:pt>
                <c:pt idx="48">
                  <c:v>8.182345999999999</c:v>
                </c:pt>
                <c:pt idx="49">
                  <c:v>8.1684640000000002</c:v>
                </c:pt>
                <c:pt idx="50">
                  <c:v>8.182345999999999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54-42A4-9A0F-FF099DFC7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535407"/>
        <c:axId val="12905325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Average_25gen!$A$30</c15:sqref>
                        </c15:formulaRef>
                      </c:ext>
                    </c:extLst>
                    <c:strCache>
                      <c:ptCount val="1"/>
                      <c:pt idx="0">
                        <c:v>25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Average_25gen!$Q$2:$Q$27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16.812629999999999</c:v>
                      </c:pt>
                      <c:pt idx="1">
                        <c:v>15.353515999999999</c:v>
                      </c:pt>
                      <c:pt idx="2">
                        <c:v>14.030278000000001</c:v>
                      </c:pt>
                      <c:pt idx="3">
                        <c:v>14.389294000000001</c:v>
                      </c:pt>
                      <c:pt idx="4">
                        <c:v>13.492016000000001</c:v>
                      </c:pt>
                      <c:pt idx="5">
                        <c:v>12.681839999999999</c:v>
                      </c:pt>
                      <c:pt idx="6">
                        <c:v>12.0453072</c:v>
                      </c:pt>
                      <c:pt idx="7">
                        <c:v>10.651394999999999</c:v>
                      </c:pt>
                      <c:pt idx="8">
                        <c:v>10.485983000000001</c:v>
                      </c:pt>
                      <c:pt idx="9">
                        <c:v>10.241089200000001</c:v>
                      </c:pt>
                      <c:pt idx="10">
                        <c:v>9.6393932000000007</c:v>
                      </c:pt>
                      <c:pt idx="11">
                        <c:v>9.3703457999999991</c:v>
                      </c:pt>
                      <c:pt idx="12">
                        <c:v>9.6286746000000001</c:v>
                      </c:pt>
                      <c:pt idx="13">
                        <c:v>9.6310251999999998</c:v>
                      </c:pt>
                      <c:pt idx="14">
                        <c:v>9.6119394000000007</c:v>
                      </c:pt>
                      <c:pt idx="15">
                        <c:v>9.5258963999999988</c:v>
                      </c:pt>
                      <c:pt idx="16">
                        <c:v>9.6042214000000001</c:v>
                      </c:pt>
                      <c:pt idx="17">
                        <c:v>9.0163311999999998</c:v>
                      </c:pt>
                      <c:pt idx="18">
                        <c:v>8.4397990000000007</c:v>
                      </c:pt>
                      <c:pt idx="19">
                        <c:v>7.8466582000000002</c:v>
                      </c:pt>
                      <c:pt idx="20">
                        <c:v>7.8437989999999997</c:v>
                      </c:pt>
                      <c:pt idx="21">
                        <c:v>7.3818713999999996</c:v>
                      </c:pt>
                      <c:pt idx="22">
                        <c:v>7.8330795999999996</c:v>
                      </c:pt>
                      <c:pt idx="23">
                        <c:v>7.8253622000000007</c:v>
                      </c:pt>
                      <c:pt idx="24">
                        <c:v>7.7456962000000003</c:v>
                      </c:pt>
                      <c:pt idx="25">
                        <c:v>7.7321182000000004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154-42A4-9A0F-FF099DFC780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Average_75gen!$A$80</c15:sqref>
                        </c15:formulaRef>
                      </c:ext>
                    </c:extLst>
                    <c:strCache>
                      <c:ptCount val="1"/>
                      <c:pt idx="0">
                        <c:v>75 generations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Average_75gen!$Q$2:$Q$77</c15:sqref>
                        </c15:formulaRef>
                      </c:ext>
                    </c:extLst>
                    <c:numCache>
                      <c:formatCode>General</c:formatCode>
                      <c:ptCount val="76"/>
                      <c:pt idx="0">
                        <c:v>15.794267999999999</c:v>
                      </c:pt>
                      <c:pt idx="1">
                        <c:v>15.938562000000001</c:v>
                      </c:pt>
                      <c:pt idx="2">
                        <c:v>16.013026</c:v>
                      </c:pt>
                      <c:pt idx="3">
                        <c:v>15.713932</c:v>
                      </c:pt>
                      <c:pt idx="4">
                        <c:v>15.10873</c:v>
                      </c:pt>
                      <c:pt idx="5">
                        <c:v>15.12161</c:v>
                      </c:pt>
                      <c:pt idx="6">
                        <c:v>15.115748</c:v>
                      </c:pt>
                      <c:pt idx="7">
                        <c:v>14.51756</c:v>
                      </c:pt>
                      <c:pt idx="8">
                        <c:v>14.334754</c:v>
                      </c:pt>
                      <c:pt idx="9">
                        <c:v>14.127564000000001</c:v>
                      </c:pt>
                      <c:pt idx="10">
                        <c:v>13.822104000000001</c:v>
                      </c:pt>
                      <c:pt idx="11">
                        <c:v>13.097530400000002</c:v>
                      </c:pt>
                      <c:pt idx="12">
                        <c:v>13.091670000000002</c:v>
                      </c:pt>
                      <c:pt idx="13">
                        <c:v>12.585445399999999</c:v>
                      </c:pt>
                      <c:pt idx="14">
                        <c:v>11.932335399999999</c:v>
                      </c:pt>
                      <c:pt idx="15">
                        <c:v>11.376265999999999</c:v>
                      </c:pt>
                      <c:pt idx="16">
                        <c:v>10.990345</c:v>
                      </c:pt>
                      <c:pt idx="17">
                        <c:v>9.9015129999999996</c:v>
                      </c:pt>
                      <c:pt idx="18">
                        <c:v>9.7479097999999986</c:v>
                      </c:pt>
                      <c:pt idx="19">
                        <c:v>10.012604</c:v>
                      </c:pt>
                      <c:pt idx="20">
                        <c:v>9.1287753999999985</c:v>
                      </c:pt>
                      <c:pt idx="21">
                        <c:v>8.4832473999999998</c:v>
                      </c:pt>
                      <c:pt idx="22">
                        <c:v>9.1384933999999998</c:v>
                      </c:pt>
                      <c:pt idx="23">
                        <c:v>8.7678566</c:v>
                      </c:pt>
                      <c:pt idx="24">
                        <c:v>7.6347970000000007</c:v>
                      </c:pt>
                      <c:pt idx="25">
                        <c:v>8.6225515999999995</c:v>
                      </c:pt>
                      <c:pt idx="26">
                        <c:v>8.610828999999999</c:v>
                      </c:pt>
                      <c:pt idx="27">
                        <c:v>8.6073210000000007</c:v>
                      </c:pt>
                      <c:pt idx="28">
                        <c:v>8.5846431999999986</c:v>
                      </c:pt>
                      <c:pt idx="29">
                        <c:v>8.3175977999999997</c:v>
                      </c:pt>
                      <c:pt idx="30">
                        <c:v>8.2266948000000006</c:v>
                      </c:pt>
                      <c:pt idx="31">
                        <c:v>7.9559684000000006</c:v>
                      </c:pt>
                      <c:pt idx="32">
                        <c:v>7.8660675999999992</c:v>
                      </c:pt>
                      <c:pt idx="33">
                        <c:v>7.6857477999999997</c:v>
                      </c:pt>
                      <c:pt idx="34">
                        <c:v>7.9552993999999995</c:v>
                      </c:pt>
                      <c:pt idx="35">
                        <c:v>7.9434236</c:v>
                      </c:pt>
                      <c:pt idx="36">
                        <c:v>7.9455825999999998</c:v>
                      </c:pt>
                      <c:pt idx="37">
                        <c:v>7.2420080000000002</c:v>
                      </c:pt>
                      <c:pt idx="38">
                        <c:v>7.2579195999999992</c:v>
                      </c:pt>
                      <c:pt idx="39">
                        <c:v>6.7362781999999992</c:v>
                      </c:pt>
                      <c:pt idx="40">
                        <c:v>6.7362781999999992</c:v>
                      </c:pt>
                      <c:pt idx="41">
                        <c:v>7.2134699999999992</c:v>
                      </c:pt>
                      <c:pt idx="42">
                        <c:v>6.7304176</c:v>
                      </c:pt>
                      <c:pt idx="43">
                        <c:v>7.21061</c:v>
                      </c:pt>
                      <c:pt idx="44">
                        <c:v>7.1907920000000001</c:v>
                      </c:pt>
                      <c:pt idx="45">
                        <c:v>7.1907920000000001</c:v>
                      </c:pt>
                      <c:pt idx="46">
                        <c:v>7.180072</c:v>
                      </c:pt>
                      <c:pt idx="47">
                        <c:v>7.1907920000000001</c:v>
                      </c:pt>
                      <c:pt idx="48">
                        <c:v>7.1681140000000001</c:v>
                      </c:pt>
                      <c:pt idx="49">
                        <c:v>7.1681140000000001</c:v>
                      </c:pt>
                      <c:pt idx="50">
                        <c:v>7.1681140000000001</c:v>
                      </c:pt>
                      <c:pt idx="51">
                        <c:v>6.6710064000000004</c:v>
                      </c:pt>
                      <c:pt idx="52">
                        <c:v>7.1622539999999999</c:v>
                      </c:pt>
                      <c:pt idx="53">
                        <c:v>7.1405779999999996</c:v>
                      </c:pt>
                      <c:pt idx="54">
                        <c:v>7.1179000000000006</c:v>
                      </c:pt>
                      <c:pt idx="55">
                        <c:v>6.817806</c:v>
                      </c:pt>
                      <c:pt idx="56">
                        <c:v>6.4765097999999997</c:v>
                      </c:pt>
                      <c:pt idx="57">
                        <c:v>6.4765097999999997</c:v>
                      </c:pt>
                      <c:pt idx="58">
                        <c:v>6.4765097999999997</c:v>
                      </c:pt>
                      <c:pt idx="59">
                        <c:v>6.7902686000000001</c:v>
                      </c:pt>
                      <c:pt idx="60">
                        <c:v>6.7013661999999998</c:v>
                      </c:pt>
                      <c:pt idx="61">
                        <c:v>6.2870456000000008</c:v>
                      </c:pt>
                      <c:pt idx="62">
                        <c:v>6.7647313999999996</c:v>
                      </c:pt>
                      <c:pt idx="63">
                        <c:v>6.7612222000000006</c:v>
                      </c:pt>
                      <c:pt idx="64">
                        <c:v>6.7577132000000004</c:v>
                      </c:pt>
                      <c:pt idx="65">
                        <c:v>6.7577132000000004</c:v>
                      </c:pt>
                      <c:pt idx="66">
                        <c:v>6.7577132000000004</c:v>
                      </c:pt>
                      <c:pt idx="67">
                        <c:v>6</c:v>
                      </c:pt>
                      <c:pt idx="68">
                        <c:v>6.7577132000000004</c:v>
                      </c:pt>
                      <c:pt idx="69">
                        <c:v>6.7577132000000004</c:v>
                      </c:pt>
                      <c:pt idx="70">
                        <c:v>6.7577132000000004</c:v>
                      </c:pt>
                      <c:pt idx="71">
                        <c:v>6.1163228000000007</c:v>
                      </c:pt>
                      <c:pt idx="72">
                        <c:v>6.7548538000000011</c:v>
                      </c:pt>
                      <c:pt idx="73">
                        <c:v>6.1134633999999997</c:v>
                      </c:pt>
                      <c:pt idx="74">
                        <c:v>6.1134633999999997</c:v>
                      </c:pt>
                      <c:pt idx="75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154-42A4-9A0F-FF099DFC780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Average_2sp!$A$56</c15:sqref>
                        </c15:formulaRef>
                      </c:ext>
                    </c:extLst>
                    <c:strCache>
                      <c:ptCount val="1"/>
                      <c:pt idx="0">
                        <c:v>2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Average_2sp!$Q$2:$Q$52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16.080142000000002</c:v>
                      </c:pt>
                      <c:pt idx="1">
                        <c:v>15.725052</c:v>
                      </c:pt>
                      <c:pt idx="2">
                        <c:v>15.04082</c:v>
                      </c:pt>
                      <c:pt idx="3">
                        <c:v>14.442634000000002</c:v>
                      </c:pt>
                      <c:pt idx="4">
                        <c:v>13.84445</c:v>
                      </c:pt>
                      <c:pt idx="5">
                        <c:v>13.246262999999999</c:v>
                      </c:pt>
                      <c:pt idx="6">
                        <c:v>12.6422144</c:v>
                      </c:pt>
                      <c:pt idx="7">
                        <c:v>12.9413084</c:v>
                      </c:pt>
                      <c:pt idx="8">
                        <c:v>12.218903399999999</c:v>
                      </c:pt>
                      <c:pt idx="9">
                        <c:v>11.940403400000001</c:v>
                      </c:pt>
                      <c:pt idx="10">
                        <c:v>11.5405332</c:v>
                      </c:pt>
                      <c:pt idx="11">
                        <c:v>11.4338956</c:v>
                      </c:pt>
                      <c:pt idx="12">
                        <c:v>10.826990599999998</c:v>
                      </c:pt>
                      <c:pt idx="13">
                        <c:v>11.4193152</c:v>
                      </c:pt>
                      <c:pt idx="14">
                        <c:v>11.120222</c:v>
                      </c:pt>
                      <c:pt idx="15">
                        <c:v>10.148390800000001</c:v>
                      </c:pt>
                      <c:pt idx="16">
                        <c:v>10.253096600000001</c:v>
                      </c:pt>
                      <c:pt idx="17">
                        <c:v>9.8621000000000016</c:v>
                      </c:pt>
                      <c:pt idx="18">
                        <c:v>10.247236000000001</c:v>
                      </c:pt>
                      <c:pt idx="19">
                        <c:v>10.247236000000001</c:v>
                      </c:pt>
                      <c:pt idx="20">
                        <c:v>9.9387733999999988</c:v>
                      </c:pt>
                      <c:pt idx="21">
                        <c:v>10.237867399999999</c:v>
                      </c:pt>
                      <c:pt idx="22">
                        <c:v>9.7407593999999982</c:v>
                      </c:pt>
                      <c:pt idx="23">
                        <c:v>9.424389399999999</c:v>
                      </c:pt>
                      <c:pt idx="24">
                        <c:v>9.2915213999999988</c:v>
                      </c:pt>
                      <c:pt idx="25">
                        <c:v>9.4987108000000013</c:v>
                      </c:pt>
                      <c:pt idx="26">
                        <c:v>9.4928502000000012</c:v>
                      </c:pt>
                      <c:pt idx="27">
                        <c:v>9.4067919999999994</c:v>
                      </c:pt>
                      <c:pt idx="28">
                        <c:v>9.3990740000000006</c:v>
                      </c:pt>
                      <c:pt idx="29">
                        <c:v>9.3990740000000006</c:v>
                      </c:pt>
                      <c:pt idx="30">
                        <c:v>8.8977079999999997</c:v>
                      </c:pt>
                      <c:pt idx="31">
                        <c:v>8.7576840000000011</c:v>
                      </c:pt>
                      <c:pt idx="32">
                        <c:v>8.2621780000000005</c:v>
                      </c:pt>
                      <c:pt idx="33">
                        <c:v>8.7541740000000008</c:v>
                      </c:pt>
                      <c:pt idx="34">
                        <c:v>8.2538099999999996</c:v>
                      </c:pt>
                      <c:pt idx="35">
                        <c:v>8.7444559999999996</c:v>
                      </c:pt>
                      <c:pt idx="36">
                        <c:v>8.3387259999999994</c:v>
                      </c:pt>
                      <c:pt idx="37">
                        <c:v>8.7493160000000003</c:v>
                      </c:pt>
                      <c:pt idx="38">
                        <c:v>8.7493160000000003</c:v>
                      </c:pt>
                      <c:pt idx="39">
                        <c:v>8.2402320000000007</c:v>
                      </c:pt>
                      <c:pt idx="40">
                        <c:v>8.2402320000000007</c:v>
                      </c:pt>
                      <c:pt idx="41">
                        <c:v>7.5988423999999997</c:v>
                      </c:pt>
                      <c:pt idx="42">
                        <c:v>6.7908423999999998</c:v>
                      </c:pt>
                      <c:pt idx="43">
                        <c:v>7.1017340000000004</c:v>
                      </c:pt>
                      <c:pt idx="44">
                        <c:v>6.4603437999999995</c:v>
                      </c:pt>
                      <c:pt idx="45">
                        <c:v>6.4554850000000004</c:v>
                      </c:pt>
                      <c:pt idx="46">
                        <c:v>6.4603437999999995</c:v>
                      </c:pt>
                      <c:pt idx="47">
                        <c:v>6.4574846000000008</c:v>
                      </c:pt>
                      <c:pt idx="48">
                        <c:v>6.4376657999999995</c:v>
                      </c:pt>
                      <c:pt idx="49">
                        <c:v>6.4289459999999989</c:v>
                      </c:pt>
                      <c:pt idx="50">
                        <c:v>6.4289459999999989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154-42A4-9A0F-FF099DFC780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Average_8sp!$A$56</c15:sqref>
                        </c15:formulaRef>
                      </c:ext>
                    </c:extLst>
                    <c:strCache>
                      <c:ptCount val="1"/>
                      <c:pt idx="0">
                        <c:v>8 speed</c:v>
                      </c:pt>
                    </c:strCache>
                  </c:strRef>
                </c:tx>
                <c:spPr>
                  <a:ln w="3810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Average_8sp!$Q$2:$Q$52</c15:sqref>
                        </c15:formulaRef>
                      </c:ext>
                    </c:extLst>
                    <c:numCache>
                      <c:formatCode>General</c:formatCode>
                      <c:ptCount val="51"/>
                      <c:pt idx="0">
                        <c:v>15.092288000000002</c:v>
                      </c:pt>
                      <c:pt idx="1">
                        <c:v>14.589992000000001</c:v>
                      </c:pt>
                      <c:pt idx="2">
                        <c:v>15.097818</c:v>
                      </c:pt>
                      <c:pt idx="3">
                        <c:v>15.09296</c:v>
                      </c:pt>
                      <c:pt idx="4">
                        <c:v>14.587737999999998</c:v>
                      </c:pt>
                      <c:pt idx="5">
                        <c:v>14.092232000000001</c:v>
                      </c:pt>
                      <c:pt idx="6">
                        <c:v>12.097288000000002</c:v>
                      </c:pt>
                      <c:pt idx="7">
                        <c:v>13.580147999999999</c:v>
                      </c:pt>
                      <c:pt idx="8">
                        <c:v>11.444177399999999</c:v>
                      </c:pt>
                      <c:pt idx="9">
                        <c:v>11.309011999999999</c:v>
                      </c:pt>
                      <c:pt idx="10">
                        <c:v>10.808648399999999</c:v>
                      </c:pt>
                      <c:pt idx="11">
                        <c:v>11.222969199999998</c:v>
                      </c:pt>
                      <c:pt idx="12">
                        <c:v>11.2758538</c:v>
                      </c:pt>
                      <c:pt idx="13">
                        <c:v>10.9777606</c:v>
                      </c:pt>
                      <c:pt idx="14">
                        <c:v>10.683526000000001</c:v>
                      </c:pt>
                      <c:pt idx="15">
                        <c:v>10.9599846</c:v>
                      </c:pt>
                      <c:pt idx="16">
                        <c:v>10.4712826</c:v>
                      </c:pt>
                      <c:pt idx="17">
                        <c:v>9.7591319999999993</c:v>
                      </c:pt>
                      <c:pt idx="18">
                        <c:v>9.7670738000000004</c:v>
                      </c:pt>
                      <c:pt idx="19">
                        <c:v>9.7692709999999998</c:v>
                      </c:pt>
                      <c:pt idx="20">
                        <c:v>8.8645278000000012</c:v>
                      </c:pt>
                      <c:pt idx="21">
                        <c:v>8.832018399999999</c:v>
                      </c:pt>
                      <c:pt idx="22">
                        <c:v>7.6896649999999998</c:v>
                      </c:pt>
                      <c:pt idx="23">
                        <c:v>8.8427366000000003</c:v>
                      </c:pt>
                      <c:pt idx="24">
                        <c:v>7.8246474000000008</c:v>
                      </c:pt>
                      <c:pt idx="25">
                        <c:v>7.5360828</c:v>
                      </c:pt>
                      <c:pt idx="26">
                        <c:v>7.3735535999999993</c:v>
                      </c:pt>
                      <c:pt idx="27">
                        <c:v>7.3705523999999993</c:v>
                      </c:pt>
                      <c:pt idx="28">
                        <c:v>7.3754111999999994</c:v>
                      </c:pt>
                      <c:pt idx="29">
                        <c:v>7.3527334</c:v>
                      </c:pt>
                      <c:pt idx="30">
                        <c:v>7.3754111999999994</c:v>
                      </c:pt>
                      <c:pt idx="31">
                        <c:v>7.0815140000000003</c:v>
                      </c:pt>
                      <c:pt idx="32">
                        <c:v>7.2757896000000004</c:v>
                      </c:pt>
                      <c:pt idx="33">
                        <c:v>7.0983314000000011</c:v>
                      </c:pt>
                      <c:pt idx="34">
                        <c:v>6.4424289999999997</c:v>
                      </c:pt>
                      <c:pt idx="35">
                        <c:v>6.7683356000000003</c:v>
                      </c:pt>
                      <c:pt idx="36">
                        <c:v>6.7711948000000008</c:v>
                      </c:pt>
                      <c:pt idx="37">
                        <c:v>6.7711948000000008</c:v>
                      </c:pt>
                      <c:pt idx="38">
                        <c:v>6.2708311999999999</c:v>
                      </c:pt>
                      <c:pt idx="39">
                        <c:v>6</c:v>
                      </c:pt>
                      <c:pt idx="40">
                        <c:v>6.1298045999999999</c:v>
                      </c:pt>
                      <c:pt idx="41">
                        <c:v>6</c:v>
                      </c:pt>
                      <c:pt idx="42">
                        <c:v>6</c:v>
                      </c:pt>
                      <c:pt idx="43">
                        <c:v>6</c:v>
                      </c:pt>
                      <c:pt idx="44">
                        <c:v>6</c:v>
                      </c:pt>
                      <c:pt idx="45">
                        <c:v>6</c:v>
                      </c:pt>
                      <c:pt idx="46">
                        <c:v>6</c:v>
                      </c:pt>
                      <c:pt idx="47">
                        <c:v>6</c:v>
                      </c:pt>
                      <c:pt idx="48">
                        <c:v>6</c:v>
                      </c:pt>
                      <c:pt idx="49">
                        <c:v>6</c:v>
                      </c:pt>
                      <c:pt idx="50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154-42A4-9A0F-FF099DFC7806}"/>
                  </c:ext>
                </c:extLst>
              </c15:ser>
            </c15:filteredLineSeries>
          </c:ext>
        </c:extLst>
      </c:lineChart>
      <c:catAx>
        <c:axId val="129053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Generation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2527"/>
        <c:crosses val="autoZero"/>
        <c:auto val="1"/>
        <c:lblAlgn val="ctr"/>
        <c:lblOffset val="100"/>
        <c:noMultiLvlLbl val="0"/>
      </c:catAx>
      <c:valAx>
        <c:axId val="129053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L"/>
                  <a:t>Avererage fire rate (bullet/min)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905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7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8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9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0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5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6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7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8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9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0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13" Type="http://schemas.openxmlformats.org/officeDocument/2006/relationships/chart" Target="../charts/chart28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12" Type="http://schemas.openxmlformats.org/officeDocument/2006/relationships/chart" Target="../charts/chart27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1" Type="http://schemas.openxmlformats.org/officeDocument/2006/relationships/chart" Target="../charts/chart26.xml"/><Relationship Id="rId5" Type="http://schemas.openxmlformats.org/officeDocument/2006/relationships/chart" Target="../charts/chart20.xml"/><Relationship Id="rId15" Type="http://schemas.openxmlformats.org/officeDocument/2006/relationships/chart" Target="../charts/chart3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Relationship Id="rId14" Type="http://schemas.openxmlformats.org/officeDocument/2006/relationships/chart" Target="../charts/chart2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8.xml"/><Relationship Id="rId13" Type="http://schemas.openxmlformats.org/officeDocument/2006/relationships/chart" Target="../charts/chart43.xml"/><Relationship Id="rId3" Type="http://schemas.openxmlformats.org/officeDocument/2006/relationships/chart" Target="../charts/chart33.xml"/><Relationship Id="rId7" Type="http://schemas.openxmlformats.org/officeDocument/2006/relationships/chart" Target="../charts/chart37.xml"/><Relationship Id="rId12" Type="http://schemas.openxmlformats.org/officeDocument/2006/relationships/chart" Target="../charts/chart42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11" Type="http://schemas.openxmlformats.org/officeDocument/2006/relationships/chart" Target="../charts/chart41.xml"/><Relationship Id="rId5" Type="http://schemas.openxmlformats.org/officeDocument/2006/relationships/chart" Target="../charts/chart35.xml"/><Relationship Id="rId15" Type="http://schemas.openxmlformats.org/officeDocument/2006/relationships/chart" Target="../charts/chart45.xml"/><Relationship Id="rId10" Type="http://schemas.openxmlformats.org/officeDocument/2006/relationships/chart" Target="../charts/chart40.xml"/><Relationship Id="rId4" Type="http://schemas.openxmlformats.org/officeDocument/2006/relationships/chart" Target="../charts/chart34.xml"/><Relationship Id="rId9" Type="http://schemas.openxmlformats.org/officeDocument/2006/relationships/chart" Target="../charts/chart39.xml"/><Relationship Id="rId14" Type="http://schemas.openxmlformats.org/officeDocument/2006/relationships/chart" Target="../charts/chart4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3.xml"/><Relationship Id="rId13" Type="http://schemas.openxmlformats.org/officeDocument/2006/relationships/chart" Target="../charts/chart58.xml"/><Relationship Id="rId3" Type="http://schemas.openxmlformats.org/officeDocument/2006/relationships/chart" Target="../charts/chart48.xml"/><Relationship Id="rId7" Type="http://schemas.openxmlformats.org/officeDocument/2006/relationships/chart" Target="../charts/chart52.xml"/><Relationship Id="rId12" Type="http://schemas.openxmlformats.org/officeDocument/2006/relationships/chart" Target="../charts/chart57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6" Type="http://schemas.openxmlformats.org/officeDocument/2006/relationships/chart" Target="../charts/chart51.xml"/><Relationship Id="rId11" Type="http://schemas.openxmlformats.org/officeDocument/2006/relationships/chart" Target="../charts/chart56.xml"/><Relationship Id="rId5" Type="http://schemas.openxmlformats.org/officeDocument/2006/relationships/chart" Target="../charts/chart50.xml"/><Relationship Id="rId15" Type="http://schemas.openxmlformats.org/officeDocument/2006/relationships/chart" Target="../charts/chart60.xml"/><Relationship Id="rId10" Type="http://schemas.openxmlformats.org/officeDocument/2006/relationships/chart" Target="../charts/chart55.xml"/><Relationship Id="rId4" Type="http://schemas.openxmlformats.org/officeDocument/2006/relationships/chart" Target="../charts/chart49.xml"/><Relationship Id="rId9" Type="http://schemas.openxmlformats.org/officeDocument/2006/relationships/chart" Target="../charts/chart54.xml"/><Relationship Id="rId14" Type="http://schemas.openxmlformats.org/officeDocument/2006/relationships/chart" Target="../charts/chart59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8.xml"/><Relationship Id="rId13" Type="http://schemas.openxmlformats.org/officeDocument/2006/relationships/chart" Target="../charts/chart73.xml"/><Relationship Id="rId3" Type="http://schemas.openxmlformats.org/officeDocument/2006/relationships/chart" Target="../charts/chart63.xml"/><Relationship Id="rId7" Type="http://schemas.openxmlformats.org/officeDocument/2006/relationships/chart" Target="../charts/chart67.xml"/><Relationship Id="rId12" Type="http://schemas.openxmlformats.org/officeDocument/2006/relationships/chart" Target="../charts/chart72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6" Type="http://schemas.openxmlformats.org/officeDocument/2006/relationships/chart" Target="../charts/chart66.xml"/><Relationship Id="rId11" Type="http://schemas.openxmlformats.org/officeDocument/2006/relationships/chart" Target="../charts/chart71.xml"/><Relationship Id="rId5" Type="http://schemas.openxmlformats.org/officeDocument/2006/relationships/chart" Target="../charts/chart65.xml"/><Relationship Id="rId15" Type="http://schemas.openxmlformats.org/officeDocument/2006/relationships/chart" Target="../charts/chart75.xml"/><Relationship Id="rId10" Type="http://schemas.openxmlformats.org/officeDocument/2006/relationships/chart" Target="../charts/chart70.xml"/><Relationship Id="rId4" Type="http://schemas.openxmlformats.org/officeDocument/2006/relationships/chart" Target="../charts/chart64.xml"/><Relationship Id="rId9" Type="http://schemas.openxmlformats.org/officeDocument/2006/relationships/chart" Target="../charts/chart69.xml"/><Relationship Id="rId14" Type="http://schemas.openxmlformats.org/officeDocument/2006/relationships/chart" Target="../charts/chart7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3.xml"/><Relationship Id="rId13" Type="http://schemas.openxmlformats.org/officeDocument/2006/relationships/chart" Target="../charts/chart88.xml"/><Relationship Id="rId3" Type="http://schemas.openxmlformats.org/officeDocument/2006/relationships/chart" Target="../charts/chart78.xml"/><Relationship Id="rId7" Type="http://schemas.openxmlformats.org/officeDocument/2006/relationships/chart" Target="../charts/chart82.xml"/><Relationship Id="rId12" Type="http://schemas.openxmlformats.org/officeDocument/2006/relationships/chart" Target="../charts/chart87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6" Type="http://schemas.openxmlformats.org/officeDocument/2006/relationships/chart" Target="../charts/chart81.xml"/><Relationship Id="rId11" Type="http://schemas.openxmlformats.org/officeDocument/2006/relationships/chart" Target="../charts/chart86.xml"/><Relationship Id="rId5" Type="http://schemas.openxmlformats.org/officeDocument/2006/relationships/chart" Target="../charts/chart80.xml"/><Relationship Id="rId15" Type="http://schemas.openxmlformats.org/officeDocument/2006/relationships/chart" Target="../charts/chart90.xml"/><Relationship Id="rId10" Type="http://schemas.openxmlformats.org/officeDocument/2006/relationships/chart" Target="../charts/chart85.xml"/><Relationship Id="rId4" Type="http://schemas.openxmlformats.org/officeDocument/2006/relationships/chart" Target="../charts/chart79.xml"/><Relationship Id="rId9" Type="http://schemas.openxmlformats.org/officeDocument/2006/relationships/chart" Target="../charts/chart84.xml"/><Relationship Id="rId14" Type="http://schemas.openxmlformats.org/officeDocument/2006/relationships/chart" Target="../charts/chart8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8.xml"/><Relationship Id="rId13" Type="http://schemas.openxmlformats.org/officeDocument/2006/relationships/chart" Target="../charts/chart103.xml"/><Relationship Id="rId3" Type="http://schemas.openxmlformats.org/officeDocument/2006/relationships/chart" Target="../charts/chart93.xml"/><Relationship Id="rId7" Type="http://schemas.openxmlformats.org/officeDocument/2006/relationships/chart" Target="../charts/chart97.xml"/><Relationship Id="rId12" Type="http://schemas.openxmlformats.org/officeDocument/2006/relationships/chart" Target="../charts/chart102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6" Type="http://schemas.openxmlformats.org/officeDocument/2006/relationships/chart" Target="../charts/chart96.xml"/><Relationship Id="rId11" Type="http://schemas.openxmlformats.org/officeDocument/2006/relationships/chart" Target="../charts/chart101.xml"/><Relationship Id="rId5" Type="http://schemas.openxmlformats.org/officeDocument/2006/relationships/chart" Target="../charts/chart95.xml"/><Relationship Id="rId15" Type="http://schemas.openxmlformats.org/officeDocument/2006/relationships/chart" Target="../charts/chart105.xml"/><Relationship Id="rId10" Type="http://schemas.openxmlformats.org/officeDocument/2006/relationships/chart" Target="../charts/chart100.xml"/><Relationship Id="rId4" Type="http://schemas.openxmlformats.org/officeDocument/2006/relationships/chart" Target="../charts/chart94.xml"/><Relationship Id="rId9" Type="http://schemas.openxmlformats.org/officeDocument/2006/relationships/chart" Target="../charts/chart99.xml"/><Relationship Id="rId14" Type="http://schemas.openxmlformats.org/officeDocument/2006/relationships/chart" Target="../charts/chart10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3.xml"/><Relationship Id="rId13" Type="http://schemas.openxmlformats.org/officeDocument/2006/relationships/chart" Target="../charts/chart118.xml"/><Relationship Id="rId3" Type="http://schemas.openxmlformats.org/officeDocument/2006/relationships/chart" Target="../charts/chart108.xml"/><Relationship Id="rId7" Type="http://schemas.openxmlformats.org/officeDocument/2006/relationships/chart" Target="../charts/chart112.xml"/><Relationship Id="rId12" Type="http://schemas.openxmlformats.org/officeDocument/2006/relationships/chart" Target="../charts/chart117.xml"/><Relationship Id="rId2" Type="http://schemas.openxmlformats.org/officeDocument/2006/relationships/chart" Target="../charts/chart107.xml"/><Relationship Id="rId1" Type="http://schemas.openxmlformats.org/officeDocument/2006/relationships/chart" Target="../charts/chart106.xml"/><Relationship Id="rId6" Type="http://schemas.openxmlformats.org/officeDocument/2006/relationships/chart" Target="../charts/chart111.xml"/><Relationship Id="rId11" Type="http://schemas.openxmlformats.org/officeDocument/2006/relationships/chart" Target="../charts/chart116.xml"/><Relationship Id="rId5" Type="http://schemas.openxmlformats.org/officeDocument/2006/relationships/chart" Target="../charts/chart110.xml"/><Relationship Id="rId15" Type="http://schemas.openxmlformats.org/officeDocument/2006/relationships/chart" Target="../charts/chart120.xml"/><Relationship Id="rId10" Type="http://schemas.openxmlformats.org/officeDocument/2006/relationships/chart" Target="../charts/chart115.xml"/><Relationship Id="rId4" Type="http://schemas.openxmlformats.org/officeDocument/2006/relationships/chart" Target="../charts/chart109.xml"/><Relationship Id="rId9" Type="http://schemas.openxmlformats.org/officeDocument/2006/relationships/chart" Target="../charts/chart114.xml"/><Relationship Id="rId14" Type="http://schemas.openxmlformats.org/officeDocument/2006/relationships/chart" Target="../charts/chart1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601533</xdr:colOff>
      <xdr:row>48</xdr:row>
      <xdr:rowOff>166123</xdr:rowOff>
    </xdr:from>
    <xdr:to>
      <xdr:col>10</xdr:col>
      <xdr:colOff>597947</xdr:colOff>
      <xdr:row>63</xdr:row>
      <xdr:rowOff>168986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CDA380-DFD1-49EC-B2F0-0F5E7BF9B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8965</xdr:colOff>
      <xdr:row>33</xdr:row>
      <xdr:rowOff>12999</xdr:rowOff>
    </xdr:from>
    <xdr:to>
      <xdr:col>21</xdr:col>
      <xdr:colOff>8964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B270D1-4AC3-4118-89EC-89F06DCD3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1344</xdr:colOff>
      <xdr:row>1</xdr:row>
      <xdr:rowOff>0</xdr:rowOff>
    </xdr:from>
    <xdr:to>
      <xdr:col>10</xdr:col>
      <xdr:colOff>607358</xdr:colOff>
      <xdr:row>16</xdr:row>
      <xdr:rowOff>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F0A24C-3716-494F-8E86-A8EEFC961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0</xdr:row>
      <xdr:rowOff>179293</xdr:rowOff>
    </xdr:from>
    <xdr:to>
      <xdr:col>20</xdr:col>
      <xdr:colOff>606014</xdr:colOff>
      <xdr:row>16</xdr:row>
      <xdr:rowOff>2861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D459E7-C1D6-4CE4-9F64-84FDBBBF3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17</xdr:row>
      <xdr:rowOff>0</xdr:rowOff>
    </xdr:from>
    <xdr:to>
      <xdr:col>10</xdr:col>
      <xdr:colOff>606014</xdr:colOff>
      <xdr:row>32</xdr:row>
      <xdr:rowOff>2862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927D41-EB6E-450A-BF91-82DD37DED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20</xdr:col>
      <xdr:colOff>606014</xdr:colOff>
      <xdr:row>32</xdr:row>
      <xdr:rowOff>2862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C6CF15-5003-4720-88B8-FCDB4551A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33</xdr:row>
      <xdr:rowOff>0</xdr:rowOff>
    </xdr:from>
    <xdr:to>
      <xdr:col>10</xdr:col>
      <xdr:colOff>606014</xdr:colOff>
      <xdr:row>48</xdr:row>
      <xdr:rowOff>2862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745C076-7376-4F36-81B9-E91141629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591671</xdr:colOff>
      <xdr:row>49</xdr:row>
      <xdr:rowOff>8964</xdr:rowOff>
    </xdr:from>
    <xdr:to>
      <xdr:col>20</xdr:col>
      <xdr:colOff>588085</xdr:colOff>
      <xdr:row>64</xdr:row>
      <xdr:rowOff>11826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A8DC358-745D-4BCA-A5B0-DE021C7BE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65</xdr:row>
      <xdr:rowOff>0</xdr:rowOff>
    </xdr:from>
    <xdr:to>
      <xdr:col>10</xdr:col>
      <xdr:colOff>606014</xdr:colOff>
      <xdr:row>80</xdr:row>
      <xdr:rowOff>2863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73C9A36-E6E4-4ED3-B3C9-ED8C11686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65</xdr:row>
      <xdr:rowOff>0</xdr:rowOff>
    </xdr:from>
    <xdr:to>
      <xdr:col>20</xdr:col>
      <xdr:colOff>606014</xdr:colOff>
      <xdr:row>80</xdr:row>
      <xdr:rowOff>2863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CFEABF6-5A6B-4F7D-8C04-DBF69142B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0</xdr:colOff>
      <xdr:row>81</xdr:row>
      <xdr:rowOff>0</xdr:rowOff>
    </xdr:from>
    <xdr:to>
      <xdr:col>10</xdr:col>
      <xdr:colOff>606014</xdr:colOff>
      <xdr:row>96</xdr:row>
      <xdr:rowOff>2863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DC807F7-BF56-434A-B311-B173AAB9B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81</xdr:row>
      <xdr:rowOff>0</xdr:rowOff>
    </xdr:from>
    <xdr:to>
      <xdr:col>20</xdr:col>
      <xdr:colOff>606014</xdr:colOff>
      <xdr:row>96</xdr:row>
      <xdr:rowOff>2863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67A336D-DE6A-46F6-82E0-E5AE47307A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0</xdr:colOff>
      <xdr:row>97</xdr:row>
      <xdr:rowOff>0</xdr:rowOff>
    </xdr:from>
    <xdr:to>
      <xdr:col>10</xdr:col>
      <xdr:colOff>606014</xdr:colOff>
      <xdr:row>112</xdr:row>
      <xdr:rowOff>2862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E08D092-7338-41CD-ADF9-B294C40B5A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0</xdr:colOff>
      <xdr:row>97</xdr:row>
      <xdr:rowOff>0</xdr:rowOff>
    </xdr:from>
    <xdr:to>
      <xdr:col>20</xdr:col>
      <xdr:colOff>606014</xdr:colOff>
      <xdr:row>112</xdr:row>
      <xdr:rowOff>2862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76BDDE-3DA1-4935-A79D-C6B642C16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113</xdr:row>
      <xdr:rowOff>0</xdr:rowOff>
    </xdr:from>
    <xdr:to>
      <xdr:col>10</xdr:col>
      <xdr:colOff>606014</xdr:colOff>
      <xdr:row>128</xdr:row>
      <xdr:rowOff>2862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71DCC08-CDFB-47C6-A4DE-0558875AC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601533</xdr:colOff>
      <xdr:row>48</xdr:row>
      <xdr:rowOff>166123</xdr:rowOff>
    </xdr:from>
    <xdr:to>
      <xdr:col>10</xdr:col>
      <xdr:colOff>597947</xdr:colOff>
      <xdr:row>63</xdr:row>
      <xdr:rowOff>168986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D16712-22C8-4E4F-AFC7-310AB93B7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8965</xdr:colOff>
      <xdr:row>33</xdr:row>
      <xdr:rowOff>12999</xdr:rowOff>
    </xdr:from>
    <xdr:to>
      <xdr:col>21</xdr:col>
      <xdr:colOff>8964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88A004-F812-425D-A297-CFB139778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1344</xdr:colOff>
      <xdr:row>1</xdr:row>
      <xdr:rowOff>0</xdr:rowOff>
    </xdr:from>
    <xdr:to>
      <xdr:col>10</xdr:col>
      <xdr:colOff>607358</xdr:colOff>
      <xdr:row>16</xdr:row>
      <xdr:rowOff>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5DAC4C-3215-4F68-BF7C-397455C7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0</xdr:row>
      <xdr:rowOff>179293</xdr:rowOff>
    </xdr:from>
    <xdr:to>
      <xdr:col>20</xdr:col>
      <xdr:colOff>606014</xdr:colOff>
      <xdr:row>16</xdr:row>
      <xdr:rowOff>2861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EE9875-2CD7-4E62-887D-02B14BD62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17</xdr:row>
      <xdr:rowOff>0</xdr:rowOff>
    </xdr:from>
    <xdr:to>
      <xdr:col>10</xdr:col>
      <xdr:colOff>606014</xdr:colOff>
      <xdr:row>32</xdr:row>
      <xdr:rowOff>2862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DF5DF5-DD9B-47F7-8C44-5AB22CA4E6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20</xdr:col>
      <xdr:colOff>606014</xdr:colOff>
      <xdr:row>32</xdr:row>
      <xdr:rowOff>2862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4672C4-DC54-49DC-8C58-A36834827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33</xdr:row>
      <xdr:rowOff>0</xdr:rowOff>
    </xdr:from>
    <xdr:to>
      <xdr:col>10</xdr:col>
      <xdr:colOff>606014</xdr:colOff>
      <xdr:row>48</xdr:row>
      <xdr:rowOff>2862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3FA3A04-BEF9-4ADE-9897-9D6CA6C44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591671</xdr:colOff>
      <xdr:row>49</xdr:row>
      <xdr:rowOff>8964</xdr:rowOff>
    </xdr:from>
    <xdr:to>
      <xdr:col>20</xdr:col>
      <xdr:colOff>588085</xdr:colOff>
      <xdr:row>64</xdr:row>
      <xdr:rowOff>11826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EF42B31-EF92-484D-A0EB-7F4A2FE08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65</xdr:row>
      <xdr:rowOff>0</xdr:rowOff>
    </xdr:from>
    <xdr:to>
      <xdr:col>10</xdr:col>
      <xdr:colOff>606014</xdr:colOff>
      <xdr:row>80</xdr:row>
      <xdr:rowOff>2863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870FEC9-E57A-4FAD-9347-3CBC6090D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65</xdr:row>
      <xdr:rowOff>0</xdr:rowOff>
    </xdr:from>
    <xdr:to>
      <xdr:col>20</xdr:col>
      <xdr:colOff>606014</xdr:colOff>
      <xdr:row>80</xdr:row>
      <xdr:rowOff>2863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D12EC14-DC22-48F8-84D1-A3858E6E5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0</xdr:colOff>
      <xdr:row>81</xdr:row>
      <xdr:rowOff>0</xdr:rowOff>
    </xdr:from>
    <xdr:to>
      <xdr:col>10</xdr:col>
      <xdr:colOff>606014</xdr:colOff>
      <xdr:row>96</xdr:row>
      <xdr:rowOff>2863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550CD40-3687-4D64-9A77-F43CBDDD5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81</xdr:row>
      <xdr:rowOff>0</xdr:rowOff>
    </xdr:from>
    <xdr:to>
      <xdr:col>20</xdr:col>
      <xdr:colOff>606014</xdr:colOff>
      <xdr:row>96</xdr:row>
      <xdr:rowOff>2863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57338B9-17EE-4D4D-8A9C-08CE375A3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0</xdr:colOff>
      <xdr:row>97</xdr:row>
      <xdr:rowOff>0</xdr:rowOff>
    </xdr:from>
    <xdr:to>
      <xdr:col>10</xdr:col>
      <xdr:colOff>606014</xdr:colOff>
      <xdr:row>112</xdr:row>
      <xdr:rowOff>2862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ED19F24-4AEE-46EB-A62D-FF9BF6AA9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0</xdr:colOff>
      <xdr:row>97</xdr:row>
      <xdr:rowOff>0</xdr:rowOff>
    </xdr:from>
    <xdr:to>
      <xdr:col>20</xdr:col>
      <xdr:colOff>606014</xdr:colOff>
      <xdr:row>112</xdr:row>
      <xdr:rowOff>2862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DAFB908-63A9-4B3E-80A1-EBC578693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113</xdr:row>
      <xdr:rowOff>0</xdr:rowOff>
    </xdr:from>
    <xdr:to>
      <xdr:col>10</xdr:col>
      <xdr:colOff>606014</xdr:colOff>
      <xdr:row>128</xdr:row>
      <xdr:rowOff>2862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711EB35-6F9B-49C2-875C-963B1C458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601533</xdr:colOff>
      <xdr:row>48</xdr:row>
      <xdr:rowOff>166123</xdr:rowOff>
    </xdr:from>
    <xdr:to>
      <xdr:col>10</xdr:col>
      <xdr:colOff>597947</xdr:colOff>
      <xdr:row>63</xdr:row>
      <xdr:rowOff>168986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0A9677-C93C-41EA-A0D9-E74CCAA53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8965</xdr:colOff>
      <xdr:row>33</xdr:row>
      <xdr:rowOff>12999</xdr:rowOff>
    </xdr:from>
    <xdr:to>
      <xdr:col>21</xdr:col>
      <xdr:colOff>8964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C4B4DE-0633-4E51-8138-457BFE9CA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1344</xdr:colOff>
      <xdr:row>1</xdr:row>
      <xdr:rowOff>0</xdr:rowOff>
    </xdr:from>
    <xdr:to>
      <xdr:col>10</xdr:col>
      <xdr:colOff>607358</xdr:colOff>
      <xdr:row>16</xdr:row>
      <xdr:rowOff>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3131CE-2993-4CC3-A175-4D4A070C5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0</xdr:row>
      <xdr:rowOff>179293</xdr:rowOff>
    </xdr:from>
    <xdr:to>
      <xdr:col>20</xdr:col>
      <xdr:colOff>606014</xdr:colOff>
      <xdr:row>16</xdr:row>
      <xdr:rowOff>2861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54A8FC-8D3C-4D13-8FF4-A50249475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17</xdr:row>
      <xdr:rowOff>0</xdr:rowOff>
    </xdr:from>
    <xdr:to>
      <xdr:col>10</xdr:col>
      <xdr:colOff>606014</xdr:colOff>
      <xdr:row>32</xdr:row>
      <xdr:rowOff>2862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B3F8A1-A181-4BA6-A6A3-E84C640027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20</xdr:col>
      <xdr:colOff>606014</xdr:colOff>
      <xdr:row>32</xdr:row>
      <xdr:rowOff>2862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5877CB-D6BD-48D8-ABF4-29F7F3FE2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33</xdr:row>
      <xdr:rowOff>0</xdr:rowOff>
    </xdr:from>
    <xdr:to>
      <xdr:col>10</xdr:col>
      <xdr:colOff>606014</xdr:colOff>
      <xdr:row>48</xdr:row>
      <xdr:rowOff>2862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40E274-C49B-4E6E-BF65-20CB672B6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591671</xdr:colOff>
      <xdr:row>49</xdr:row>
      <xdr:rowOff>8964</xdr:rowOff>
    </xdr:from>
    <xdr:to>
      <xdr:col>20</xdr:col>
      <xdr:colOff>588085</xdr:colOff>
      <xdr:row>64</xdr:row>
      <xdr:rowOff>11826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D290903-E846-46B5-AE11-4FF8F7D8C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65</xdr:row>
      <xdr:rowOff>0</xdr:rowOff>
    </xdr:from>
    <xdr:to>
      <xdr:col>10</xdr:col>
      <xdr:colOff>606014</xdr:colOff>
      <xdr:row>80</xdr:row>
      <xdr:rowOff>2863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BB3074B-B231-4B32-A4B0-607BDDDD2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65</xdr:row>
      <xdr:rowOff>0</xdr:rowOff>
    </xdr:from>
    <xdr:to>
      <xdr:col>20</xdr:col>
      <xdr:colOff>606014</xdr:colOff>
      <xdr:row>80</xdr:row>
      <xdr:rowOff>2863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5B115C5-2893-4B4B-AF8E-431F05689B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0</xdr:colOff>
      <xdr:row>81</xdr:row>
      <xdr:rowOff>0</xdr:rowOff>
    </xdr:from>
    <xdr:to>
      <xdr:col>10</xdr:col>
      <xdr:colOff>606014</xdr:colOff>
      <xdr:row>96</xdr:row>
      <xdr:rowOff>2863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6DF18D8-ED29-483C-8FDB-EBD8F25FE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81</xdr:row>
      <xdr:rowOff>0</xdr:rowOff>
    </xdr:from>
    <xdr:to>
      <xdr:col>20</xdr:col>
      <xdr:colOff>606014</xdr:colOff>
      <xdr:row>96</xdr:row>
      <xdr:rowOff>2863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7A2F979-79ED-4655-A9CE-928CC2AE7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0</xdr:colOff>
      <xdr:row>97</xdr:row>
      <xdr:rowOff>0</xdr:rowOff>
    </xdr:from>
    <xdr:to>
      <xdr:col>10</xdr:col>
      <xdr:colOff>606014</xdr:colOff>
      <xdr:row>112</xdr:row>
      <xdr:rowOff>2862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DBC2BCC-0B11-4339-89C1-0742355CF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0</xdr:colOff>
      <xdr:row>97</xdr:row>
      <xdr:rowOff>0</xdr:rowOff>
    </xdr:from>
    <xdr:to>
      <xdr:col>20</xdr:col>
      <xdr:colOff>606014</xdr:colOff>
      <xdr:row>112</xdr:row>
      <xdr:rowOff>2862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BA8554A-8D2E-4CC2-9452-D03384DB8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113</xdr:row>
      <xdr:rowOff>0</xdr:rowOff>
    </xdr:from>
    <xdr:to>
      <xdr:col>10</xdr:col>
      <xdr:colOff>606014</xdr:colOff>
      <xdr:row>128</xdr:row>
      <xdr:rowOff>2862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7997BE2-2F86-4129-814A-CE957DED8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601533</xdr:colOff>
      <xdr:row>48</xdr:row>
      <xdr:rowOff>166123</xdr:rowOff>
    </xdr:from>
    <xdr:to>
      <xdr:col>10</xdr:col>
      <xdr:colOff>597947</xdr:colOff>
      <xdr:row>63</xdr:row>
      <xdr:rowOff>168986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2296B2-CBB1-4D62-ABBF-4FB87E82B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8965</xdr:colOff>
      <xdr:row>33</xdr:row>
      <xdr:rowOff>12999</xdr:rowOff>
    </xdr:from>
    <xdr:to>
      <xdr:col>21</xdr:col>
      <xdr:colOff>8964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74F51E-B4DC-47F8-BC81-89E5BFDD66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1344</xdr:colOff>
      <xdr:row>1</xdr:row>
      <xdr:rowOff>0</xdr:rowOff>
    </xdr:from>
    <xdr:to>
      <xdr:col>10</xdr:col>
      <xdr:colOff>607358</xdr:colOff>
      <xdr:row>16</xdr:row>
      <xdr:rowOff>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ECA044-FAD0-4471-B375-F32176AAE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0</xdr:row>
      <xdr:rowOff>179293</xdr:rowOff>
    </xdr:from>
    <xdr:to>
      <xdr:col>20</xdr:col>
      <xdr:colOff>606014</xdr:colOff>
      <xdr:row>16</xdr:row>
      <xdr:rowOff>2861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536059-AA2A-43A9-A33E-70FCBE259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17</xdr:row>
      <xdr:rowOff>0</xdr:rowOff>
    </xdr:from>
    <xdr:to>
      <xdr:col>10</xdr:col>
      <xdr:colOff>606014</xdr:colOff>
      <xdr:row>32</xdr:row>
      <xdr:rowOff>2862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6C1B63-31FE-4611-AB4A-E8048214C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20</xdr:col>
      <xdr:colOff>606014</xdr:colOff>
      <xdr:row>32</xdr:row>
      <xdr:rowOff>2862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3CABF4-726D-4093-99C6-783209CF16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33</xdr:row>
      <xdr:rowOff>0</xdr:rowOff>
    </xdr:from>
    <xdr:to>
      <xdr:col>10</xdr:col>
      <xdr:colOff>606014</xdr:colOff>
      <xdr:row>48</xdr:row>
      <xdr:rowOff>2862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8FAD7B6-A3AA-4AC2-9EE2-1AD3EFFB6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591671</xdr:colOff>
      <xdr:row>49</xdr:row>
      <xdr:rowOff>8964</xdr:rowOff>
    </xdr:from>
    <xdr:to>
      <xdr:col>20</xdr:col>
      <xdr:colOff>588085</xdr:colOff>
      <xdr:row>64</xdr:row>
      <xdr:rowOff>11826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45FDBA0-55B3-4973-90A1-462F6C86B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65</xdr:row>
      <xdr:rowOff>0</xdr:rowOff>
    </xdr:from>
    <xdr:to>
      <xdr:col>10</xdr:col>
      <xdr:colOff>606014</xdr:colOff>
      <xdr:row>80</xdr:row>
      <xdr:rowOff>2863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DBEE79B-050D-48D6-B425-EABFB98B80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65</xdr:row>
      <xdr:rowOff>0</xdr:rowOff>
    </xdr:from>
    <xdr:to>
      <xdr:col>20</xdr:col>
      <xdr:colOff>606014</xdr:colOff>
      <xdr:row>80</xdr:row>
      <xdr:rowOff>2863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B827CD8-2086-4718-81D6-65D385ECE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0</xdr:colOff>
      <xdr:row>81</xdr:row>
      <xdr:rowOff>0</xdr:rowOff>
    </xdr:from>
    <xdr:to>
      <xdr:col>10</xdr:col>
      <xdr:colOff>606014</xdr:colOff>
      <xdr:row>96</xdr:row>
      <xdr:rowOff>2863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37CDB2C-5275-4ADA-A563-8952B1BC4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81</xdr:row>
      <xdr:rowOff>0</xdr:rowOff>
    </xdr:from>
    <xdr:to>
      <xdr:col>20</xdr:col>
      <xdr:colOff>606014</xdr:colOff>
      <xdr:row>96</xdr:row>
      <xdr:rowOff>2863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3E699F2-04ED-4FD1-AA29-731E1A725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0</xdr:colOff>
      <xdr:row>97</xdr:row>
      <xdr:rowOff>0</xdr:rowOff>
    </xdr:from>
    <xdr:to>
      <xdr:col>10</xdr:col>
      <xdr:colOff>606014</xdr:colOff>
      <xdr:row>112</xdr:row>
      <xdr:rowOff>2862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FFA546C-635B-4BB7-AC83-0EF966187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0</xdr:colOff>
      <xdr:row>97</xdr:row>
      <xdr:rowOff>0</xdr:rowOff>
    </xdr:from>
    <xdr:to>
      <xdr:col>20</xdr:col>
      <xdr:colOff>606014</xdr:colOff>
      <xdr:row>112</xdr:row>
      <xdr:rowOff>2862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B1896E-F32D-4FBE-9E4F-C73973CF2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113</xdr:row>
      <xdr:rowOff>0</xdr:rowOff>
    </xdr:from>
    <xdr:to>
      <xdr:col>10</xdr:col>
      <xdr:colOff>606014</xdr:colOff>
      <xdr:row>128</xdr:row>
      <xdr:rowOff>2862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4137C65-254F-4025-9DAF-28868D3E5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601533</xdr:colOff>
      <xdr:row>48</xdr:row>
      <xdr:rowOff>166123</xdr:rowOff>
    </xdr:from>
    <xdr:to>
      <xdr:col>10</xdr:col>
      <xdr:colOff>597947</xdr:colOff>
      <xdr:row>63</xdr:row>
      <xdr:rowOff>168986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E2C9C2-D2D5-47B0-9390-BAF022CC4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8965</xdr:colOff>
      <xdr:row>33</xdr:row>
      <xdr:rowOff>12999</xdr:rowOff>
    </xdr:from>
    <xdr:to>
      <xdr:col>21</xdr:col>
      <xdr:colOff>8964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28E46A-333A-469E-918D-7A1DC0D36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1344</xdr:colOff>
      <xdr:row>1</xdr:row>
      <xdr:rowOff>0</xdr:rowOff>
    </xdr:from>
    <xdr:to>
      <xdr:col>10</xdr:col>
      <xdr:colOff>607358</xdr:colOff>
      <xdr:row>16</xdr:row>
      <xdr:rowOff>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FE1E8C-B06B-483C-A725-E1645E74E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0</xdr:row>
      <xdr:rowOff>179293</xdr:rowOff>
    </xdr:from>
    <xdr:to>
      <xdr:col>20</xdr:col>
      <xdr:colOff>606014</xdr:colOff>
      <xdr:row>16</xdr:row>
      <xdr:rowOff>2861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040D2-1DFB-4567-93CE-2709647C4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17</xdr:row>
      <xdr:rowOff>0</xdr:rowOff>
    </xdr:from>
    <xdr:to>
      <xdr:col>10</xdr:col>
      <xdr:colOff>606014</xdr:colOff>
      <xdr:row>32</xdr:row>
      <xdr:rowOff>2862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8F2F20-0CE9-4FA0-896F-0F31946B1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20</xdr:col>
      <xdr:colOff>606014</xdr:colOff>
      <xdr:row>32</xdr:row>
      <xdr:rowOff>2862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20BBDC-D8E5-4B53-9DDF-97092043C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33</xdr:row>
      <xdr:rowOff>0</xdr:rowOff>
    </xdr:from>
    <xdr:to>
      <xdr:col>10</xdr:col>
      <xdr:colOff>606014</xdr:colOff>
      <xdr:row>48</xdr:row>
      <xdr:rowOff>2862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53A421-23D9-4A2C-BC19-3BA86080C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591671</xdr:colOff>
      <xdr:row>49</xdr:row>
      <xdr:rowOff>8964</xdr:rowOff>
    </xdr:from>
    <xdr:to>
      <xdr:col>20</xdr:col>
      <xdr:colOff>588085</xdr:colOff>
      <xdr:row>64</xdr:row>
      <xdr:rowOff>11826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A4895CC-574D-4A81-B76F-6B14D9177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65</xdr:row>
      <xdr:rowOff>0</xdr:rowOff>
    </xdr:from>
    <xdr:to>
      <xdr:col>10</xdr:col>
      <xdr:colOff>606014</xdr:colOff>
      <xdr:row>80</xdr:row>
      <xdr:rowOff>2863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55DE64E-17FC-4F5A-B358-953762538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65</xdr:row>
      <xdr:rowOff>0</xdr:rowOff>
    </xdr:from>
    <xdr:to>
      <xdr:col>20</xdr:col>
      <xdr:colOff>606014</xdr:colOff>
      <xdr:row>80</xdr:row>
      <xdr:rowOff>2863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28B092A-84D1-41BC-8484-9AD3F6A98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0</xdr:colOff>
      <xdr:row>81</xdr:row>
      <xdr:rowOff>0</xdr:rowOff>
    </xdr:from>
    <xdr:to>
      <xdr:col>10</xdr:col>
      <xdr:colOff>606014</xdr:colOff>
      <xdr:row>96</xdr:row>
      <xdr:rowOff>2863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73D89ED-2B29-4A1A-9A79-37D756E3C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81</xdr:row>
      <xdr:rowOff>0</xdr:rowOff>
    </xdr:from>
    <xdr:to>
      <xdr:col>20</xdr:col>
      <xdr:colOff>606014</xdr:colOff>
      <xdr:row>96</xdr:row>
      <xdr:rowOff>2863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6F9ED74-D0CB-4A78-98D7-4EAE62BEE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0</xdr:colOff>
      <xdr:row>97</xdr:row>
      <xdr:rowOff>0</xdr:rowOff>
    </xdr:from>
    <xdr:to>
      <xdr:col>10</xdr:col>
      <xdr:colOff>606014</xdr:colOff>
      <xdr:row>112</xdr:row>
      <xdr:rowOff>2862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EA63F2A-3591-48C9-84C3-6C76A7FD3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0</xdr:colOff>
      <xdr:row>97</xdr:row>
      <xdr:rowOff>0</xdr:rowOff>
    </xdr:from>
    <xdr:to>
      <xdr:col>20</xdr:col>
      <xdr:colOff>606014</xdr:colOff>
      <xdr:row>112</xdr:row>
      <xdr:rowOff>2862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2401843-F903-4545-9519-CCBCAE909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113</xdr:row>
      <xdr:rowOff>0</xdr:rowOff>
    </xdr:from>
    <xdr:to>
      <xdr:col>10</xdr:col>
      <xdr:colOff>606014</xdr:colOff>
      <xdr:row>128</xdr:row>
      <xdr:rowOff>2862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67E781E-7305-457D-AB87-8CF0DBC63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601533</xdr:colOff>
      <xdr:row>48</xdr:row>
      <xdr:rowOff>166123</xdr:rowOff>
    </xdr:from>
    <xdr:to>
      <xdr:col>10</xdr:col>
      <xdr:colOff>597947</xdr:colOff>
      <xdr:row>63</xdr:row>
      <xdr:rowOff>168986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01A193-D539-4BB3-A50D-09AC62DAC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8965</xdr:colOff>
      <xdr:row>33</xdr:row>
      <xdr:rowOff>12999</xdr:rowOff>
    </xdr:from>
    <xdr:to>
      <xdr:col>21</xdr:col>
      <xdr:colOff>8964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E84116-BA6E-4F6F-8081-A65A7D5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1344</xdr:colOff>
      <xdr:row>1</xdr:row>
      <xdr:rowOff>0</xdr:rowOff>
    </xdr:from>
    <xdr:to>
      <xdr:col>10</xdr:col>
      <xdr:colOff>607358</xdr:colOff>
      <xdr:row>16</xdr:row>
      <xdr:rowOff>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752D43-513E-4303-B678-ABD709567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0</xdr:row>
      <xdr:rowOff>179293</xdr:rowOff>
    </xdr:from>
    <xdr:to>
      <xdr:col>20</xdr:col>
      <xdr:colOff>606014</xdr:colOff>
      <xdr:row>16</xdr:row>
      <xdr:rowOff>2861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5660E9-9F91-4F1D-9A2A-28ECEBEB7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17</xdr:row>
      <xdr:rowOff>0</xdr:rowOff>
    </xdr:from>
    <xdr:to>
      <xdr:col>10</xdr:col>
      <xdr:colOff>606014</xdr:colOff>
      <xdr:row>32</xdr:row>
      <xdr:rowOff>2862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188DC8-D96B-4401-BF5F-000B86DF6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20</xdr:col>
      <xdr:colOff>606014</xdr:colOff>
      <xdr:row>32</xdr:row>
      <xdr:rowOff>2862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415D36-3C56-40B4-9727-D2E30FE4C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33</xdr:row>
      <xdr:rowOff>0</xdr:rowOff>
    </xdr:from>
    <xdr:to>
      <xdr:col>10</xdr:col>
      <xdr:colOff>606014</xdr:colOff>
      <xdr:row>48</xdr:row>
      <xdr:rowOff>2862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E6A5B0-18A5-41CF-8648-58C0416B1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591671</xdr:colOff>
      <xdr:row>49</xdr:row>
      <xdr:rowOff>8964</xdr:rowOff>
    </xdr:from>
    <xdr:to>
      <xdr:col>20</xdr:col>
      <xdr:colOff>588085</xdr:colOff>
      <xdr:row>64</xdr:row>
      <xdr:rowOff>11826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BBBB9DE-F4B8-4C86-9B79-4EE0FEF7E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65</xdr:row>
      <xdr:rowOff>0</xdr:rowOff>
    </xdr:from>
    <xdr:to>
      <xdr:col>10</xdr:col>
      <xdr:colOff>606014</xdr:colOff>
      <xdr:row>80</xdr:row>
      <xdr:rowOff>2863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527A80B-0777-4B3A-8AEC-2418A72C4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65</xdr:row>
      <xdr:rowOff>0</xdr:rowOff>
    </xdr:from>
    <xdr:to>
      <xdr:col>20</xdr:col>
      <xdr:colOff>606014</xdr:colOff>
      <xdr:row>80</xdr:row>
      <xdr:rowOff>2863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BD9544C-71BD-45DD-B68C-346DEA742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0</xdr:colOff>
      <xdr:row>81</xdr:row>
      <xdr:rowOff>0</xdr:rowOff>
    </xdr:from>
    <xdr:to>
      <xdr:col>10</xdr:col>
      <xdr:colOff>606014</xdr:colOff>
      <xdr:row>96</xdr:row>
      <xdr:rowOff>2863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24AE43D-45D0-438A-A79F-8E6D36D585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81</xdr:row>
      <xdr:rowOff>0</xdr:rowOff>
    </xdr:from>
    <xdr:to>
      <xdr:col>20</xdr:col>
      <xdr:colOff>606014</xdr:colOff>
      <xdr:row>96</xdr:row>
      <xdr:rowOff>2863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AE6DC70-6C4A-4413-B867-FD310F6F9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0</xdr:colOff>
      <xdr:row>97</xdr:row>
      <xdr:rowOff>0</xdr:rowOff>
    </xdr:from>
    <xdr:to>
      <xdr:col>10</xdr:col>
      <xdr:colOff>606014</xdr:colOff>
      <xdr:row>112</xdr:row>
      <xdr:rowOff>2862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D04B0F4-F8BC-4515-84D5-46D0E209DB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0</xdr:colOff>
      <xdr:row>97</xdr:row>
      <xdr:rowOff>0</xdr:rowOff>
    </xdr:from>
    <xdr:to>
      <xdr:col>20</xdr:col>
      <xdr:colOff>606014</xdr:colOff>
      <xdr:row>112</xdr:row>
      <xdr:rowOff>2862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19DD3E5-B229-4A0B-8235-765871AC4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113</xdr:row>
      <xdr:rowOff>0</xdr:rowOff>
    </xdr:from>
    <xdr:to>
      <xdr:col>10</xdr:col>
      <xdr:colOff>606014</xdr:colOff>
      <xdr:row>128</xdr:row>
      <xdr:rowOff>2862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FA77447-A752-4A44-84BC-8D88B024F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601533</xdr:colOff>
      <xdr:row>48</xdr:row>
      <xdr:rowOff>166123</xdr:rowOff>
    </xdr:from>
    <xdr:to>
      <xdr:col>10</xdr:col>
      <xdr:colOff>597947</xdr:colOff>
      <xdr:row>63</xdr:row>
      <xdr:rowOff>168986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A370D7-BA5C-1519-C7E7-F42E7396A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8965</xdr:colOff>
      <xdr:row>33</xdr:row>
      <xdr:rowOff>12999</xdr:rowOff>
    </xdr:from>
    <xdr:to>
      <xdr:col>21</xdr:col>
      <xdr:colOff>8964</xdr:colOff>
      <xdr:row>48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886E3F-5EE0-4375-9E30-88D3B9D78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1344</xdr:colOff>
      <xdr:row>1</xdr:row>
      <xdr:rowOff>0</xdr:rowOff>
    </xdr:from>
    <xdr:to>
      <xdr:col>10</xdr:col>
      <xdr:colOff>607358</xdr:colOff>
      <xdr:row>16</xdr:row>
      <xdr:rowOff>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CBC9AE-E0C4-4F46-B052-686B13026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0</xdr:row>
      <xdr:rowOff>179293</xdr:rowOff>
    </xdr:from>
    <xdr:to>
      <xdr:col>20</xdr:col>
      <xdr:colOff>606014</xdr:colOff>
      <xdr:row>16</xdr:row>
      <xdr:rowOff>2861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22412F-8B8E-469C-B08F-E489F689D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17</xdr:row>
      <xdr:rowOff>0</xdr:rowOff>
    </xdr:from>
    <xdr:to>
      <xdr:col>10</xdr:col>
      <xdr:colOff>606014</xdr:colOff>
      <xdr:row>32</xdr:row>
      <xdr:rowOff>2862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5E96AA0-5CAA-4D1E-AF28-762B697D2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20</xdr:col>
      <xdr:colOff>606014</xdr:colOff>
      <xdr:row>32</xdr:row>
      <xdr:rowOff>2862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FCF249-0ED2-49B2-BCF9-143064953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33</xdr:row>
      <xdr:rowOff>0</xdr:rowOff>
    </xdr:from>
    <xdr:to>
      <xdr:col>10</xdr:col>
      <xdr:colOff>606014</xdr:colOff>
      <xdr:row>48</xdr:row>
      <xdr:rowOff>2862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88B0A4D-FFB3-4A75-9FD1-AAE73F654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591671</xdr:colOff>
      <xdr:row>49</xdr:row>
      <xdr:rowOff>8964</xdr:rowOff>
    </xdr:from>
    <xdr:to>
      <xdr:col>20</xdr:col>
      <xdr:colOff>588085</xdr:colOff>
      <xdr:row>64</xdr:row>
      <xdr:rowOff>11826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AC7A709-FFEB-408F-B2CB-B28BB5676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0</xdr:colOff>
      <xdr:row>65</xdr:row>
      <xdr:rowOff>0</xdr:rowOff>
    </xdr:from>
    <xdr:to>
      <xdr:col>10</xdr:col>
      <xdr:colOff>606014</xdr:colOff>
      <xdr:row>80</xdr:row>
      <xdr:rowOff>2863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1EF540F-9592-4BA5-AB9B-48A08463E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65</xdr:row>
      <xdr:rowOff>0</xdr:rowOff>
    </xdr:from>
    <xdr:to>
      <xdr:col>20</xdr:col>
      <xdr:colOff>606014</xdr:colOff>
      <xdr:row>80</xdr:row>
      <xdr:rowOff>2863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A84E399-3CE5-47BB-8BC1-A172E0C2BF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0</xdr:colOff>
      <xdr:row>81</xdr:row>
      <xdr:rowOff>0</xdr:rowOff>
    </xdr:from>
    <xdr:to>
      <xdr:col>10</xdr:col>
      <xdr:colOff>606014</xdr:colOff>
      <xdr:row>96</xdr:row>
      <xdr:rowOff>2863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40FA515-CE45-49FC-AA3E-CB9E94E32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81</xdr:row>
      <xdr:rowOff>0</xdr:rowOff>
    </xdr:from>
    <xdr:to>
      <xdr:col>20</xdr:col>
      <xdr:colOff>606014</xdr:colOff>
      <xdr:row>96</xdr:row>
      <xdr:rowOff>2863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BC6A02F-6F34-4C3B-A10E-C27EA770D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0</xdr:colOff>
      <xdr:row>97</xdr:row>
      <xdr:rowOff>0</xdr:rowOff>
    </xdr:from>
    <xdr:to>
      <xdr:col>10</xdr:col>
      <xdr:colOff>606014</xdr:colOff>
      <xdr:row>112</xdr:row>
      <xdr:rowOff>2862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DDFDDAE-6397-4A15-AB93-A83A5C80C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0</xdr:colOff>
      <xdr:row>97</xdr:row>
      <xdr:rowOff>0</xdr:rowOff>
    </xdr:from>
    <xdr:to>
      <xdr:col>20</xdr:col>
      <xdr:colOff>606014</xdr:colOff>
      <xdr:row>112</xdr:row>
      <xdr:rowOff>2862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53D5C60-279B-473A-BD2D-4CBC6CA1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0</xdr:colOff>
      <xdr:row>113</xdr:row>
      <xdr:rowOff>0</xdr:rowOff>
    </xdr:from>
    <xdr:to>
      <xdr:col>10</xdr:col>
      <xdr:colOff>606014</xdr:colOff>
      <xdr:row>128</xdr:row>
      <xdr:rowOff>2862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17F7508-7A8C-4A70-ACE6-9FD34AF6B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17</xdr:col>
      <xdr:colOff>601980</xdr:colOff>
      <xdr:row>26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CBEB82-DDD7-4031-B6CE-61E918F4A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17</xdr:col>
      <xdr:colOff>601980</xdr:colOff>
      <xdr:row>51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03EB4C-1E98-4F5F-80B2-3864ACEEB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52</xdr:row>
      <xdr:rowOff>0</xdr:rowOff>
    </xdr:from>
    <xdr:to>
      <xdr:col>17</xdr:col>
      <xdr:colOff>601980</xdr:colOff>
      <xdr:row>76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BEE953-8802-4630-ABAF-04A7D3A4F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77</xdr:row>
      <xdr:rowOff>0</xdr:rowOff>
    </xdr:from>
    <xdr:to>
      <xdr:col>17</xdr:col>
      <xdr:colOff>601980</xdr:colOff>
      <xdr:row>101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633F33-8FA8-44A3-9827-EA75897C9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102</xdr:row>
      <xdr:rowOff>0</xdr:rowOff>
    </xdr:from>
    <xdr:to>
      <xdr:col>17</xdr:col>
      <xdr:colOff>601980</xdr:colOff>
      <xdr:row>126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1AC787C-AA2E-4DCA-9BE4-C357EA509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127</xdr:row>
      <xdr:rowOff>0</xdr:rowOff>
    </xdr:from>
    <xdr:to>
      <xdr:col>17</xdr:col>
      <xdr:colOff>601980</xdr:colOff>
      <xdr:row>151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936B68F-F499-4B14-B358-1613A4694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152</xdr:row>
      <xdr:rowOff>0</xdr:rowOff>
    </xdr:from>
    <xdr:to>
      <xdr:col>17</xdr:col>
      <xdr:colOff>601980</xdr:colOff>
      <xdr:row>176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D9CB190-A097-4363-AC26-314C2517C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177</xdr:row>
      <xdr:rowOff>0</xdr:rowOff>
    </xdr:from>
    <xdr:to>
      <xdr:col>17</xdr:col>
      <xdr:colOff>601980</xdr:colOff>
      <xdr:row>201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EABD9B2-9327-402E-9B84-9617F8DA3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202</xdr:row>
      <xdr:rowOff>0</xdr:rowOff>
    </xdr:from>
    <xdr:to>
      <xdr:col>17</xdr:col>
      <xdr:colOff>601980</xdr:colOff>
      <xdr:row>226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8983CB7-449B-4416-8D8E-7951B7829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227</xdr:row>
      <xdr:rowOff>0</xdr:rowOff>
    </xdr:from>
    <xdr:to>
      <xdr:col>17</xdr:col>
      <xdr:colOff>601980</xdr:colOff>
      <xdr:row>251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12EEE0F-405F-4603-B77A-1D54A79C8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252</xdr:row>
      <xdr:rowOff>0</xdr:rowOff>
    </xdr:from>
    <xdr:to>
      <xdr:col>17</xdr:col>
      <xdr:colOff>601980</xdr:colOff>
      <xdr:row>276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4A5FB58-32F5-4905-8063-D73D53B3A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277</xdr:row>
      <xdr:rowOff>0</xdr:rowOff>
    </xdr:from>
    <xdr:to>
      <xdr:col>17</xdr:col>
      <xdr:colOff>601980</xdr:colOff>
      <xdr:row>301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3DA6079-2ABC-4EC9-A707-57869EA0F6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302</xdr:row>
      <xdr:rowOff>0</xdr:rowOff>
    </xdr:from>
    <xdr:to>
      <xdr:col>17</xdr:col>
      <xdr:colOff>601980</xdr:colOff>
      <xdr:row>326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23C6123-1E98-4E7F-8D45-F97AB2D40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327</xdr:row>
      <xdr:rowOff>0</xdr:rowOff>
    </xdr:from>
    <xdr:to>
      <xdr:col>17</xdr:col>
      <xdr:colOff>601980</xdr:colOff>
      <xdr:row>351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58E98E9-5486-4203-958C-F4F61296B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352</xdr:row>
      <xdr:rowOff>0</xdr:rowOff>
    </xdr:from>
    <xdr:to>
      <xdr:col>17</xdr:col>
      <xdr:colOff>601980</xdr:colOff>
      <xdr:row>376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127EC61-30E8-4CDC-816F-92AC6A07A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3B5609-C058-4956-AB57-391E09E072B3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388A9A8-1740-419D-93EA-3134E38E8617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CC72E95-AD46-4D86-96EB-867E95F62788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84F0901-6154-4318-A4E7-4F9E850D2F2A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F18E1AD-8C9D-4B90-B72A-BECB7083D714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90A653F-0D2A-40C3-A79E-F78626990157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826D2651-E237-4E42-9793-0D010DD2D599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99B3A1AA-433C-4F06-B0A3-27C1F491D0AB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E624DEDD-3647-4950-ACA4-43DDDBF63FBC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7D578E06-93F6-4BDF-BF80-36B429431E7C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DC39699-B59E-4119-B1B3-72639D92517D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A9BD81F4-7164-470B-B323-8FAC6FE04CD0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9BE6121A-D374-466D-ADB2-4B795DEDD2F3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873F9A99-22D4-4C10-B788-893135515924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32175485-8E93-4D6A-B9CA-8ACF7BE8C0FC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5" xr16:uid="{3A369BD1-B044-4FEE-9986-CCE2CE8F81C6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E18377EE-8E8E-4A5A-ACA4-5A27976D9C61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0" xr16:uid="{6E3A71A0-5CAC-40FD-A6E5-99F8901E1FBB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2" xr16:uid="{C4F37136-F4BE-449A-AF3F-5AC2667FDEBF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5" xr16:uid="{6648B3E7-2E74-4A14-9DE2-232C6D5D5F85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6" xr16:uid="{79A5D097-4EFE-469C-9845-10824CCCF629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9" xr16:uid="{9EFE7DA3-A9FD-4995-853A-C54FF6A89168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1" xr16:uid="{53C98BAC-12BA-4D8D-AD34-50E340E890C4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A4660316-FC4E-4B96-BD40-9BE6875F9D7B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6" xr16:uid="{11F55F9D-E57E-4E5E-A0D4-6C7A653EBB24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5A9B9C6E-A521-4B13-BE7C-BA6DCC001262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81E78877-0103-473B-9EF1-D5D76DB310C8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ACFA0271-B92B-4FCA-91DD-8621BDFF30F9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34710444-6D2D-4351-AA86-412683C8009E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7" xr16:uid="{E9A0EB4C-E640-4CCF-9C7F-FD6C1426BCD2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FB6DEE64-215D-4F89-A7F9-AEA721922CC1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D1087270-0957-403A-BBF5-8DB0C68B54B7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3E2EA79A-E012-4B3D-856C-D628EA11F1EE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92FFFCBC-F85F-46C0-A9EA-E273071994C9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49E6117D-EAB1-4BD9-9020-A4DD5A81C630}" autoFormatId="16" applyNumberFormats="0" applyBorderFormats="0" applyFontFormats="0" applyPatternFormats="0" applyAlignmentFormats="0" applyWidthHeightFormats="0">
  <queryTableRefresh nextId="18">
    <queryTableFields count="17">
      <queryTableField id="1" name="Generation " tableColumnId="1"/>
      <queryTableField id="2" name=" Total points " tableColumnId="2"/>
      <queryTableField id="3" name=" Points from boxes " tableColumnId="3"/>
      <queryTableField id="4" name=" Points from kills " tableColumnId="4"/>
      <queryTableField id="5" name=" Steps " tableColumnId="5"/>
      <queryTableField id="6" name=" Ray radius " tableColumnId="6"/>
      <queryTableField id="7" name=" Sight " tableColumnId="7"/>
      <queryTableField id="8" name=" moving speed " tableColumnId="8"/>
      <queryTableField id="9" name=" Random direction " tableColumnId="9"/>
      <queryTableField id="10" name=" Enemy weight " tableColumnId="10"/>
      <queryTableField id="11" name=" Enemy distance factor " tableColumnId="11"/>
      <queryTableField id="12" name=" Bullet weight " tableColumnId="12"/>
      <queryTableField id="13" name=" Bullet distance factor " tableColumnId="13"/>
      <queryTableField id="14" name=" Box weight " tableColumnId="14"/>
      <queryTableField id="15" name=" Box distance factor " tableColumnId="15"/>
      <queryTableField id="16" name=" projectile Speed " tableColumnId="16"/>
      <queryTableField id="17" name=" Fire rate per minute 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414364-D78F-4F34-98A0-234B1B5F5542}" name="Log_14_4_nr0" displayName="Log_14_4_nr0" ref="A1:Q52" tableType="queryTable" totalsRowShown="0">
  <autoFilter ref="A1:Q52" xr:uid="{5D414364-D78F-4F34-98A0-234B1B5F5542}"/>
  <tableColumns count="17">
    <tableColumn id="1" xr3:uid="{CEF400F7-4F88-4E72-9843-B899637E8D04}" uniqueName="1" name="Generation " queryTableFieldId="1"/>
    <tableColumn id="2" xr3:uid="{13E4FDAF-E5BB-4CB9-87A6-EDAFFF7190C5}" uniqueName="2" name=" Total points " queryTableFieldId="2"/>
    <tableColumn id="3" xr3:uid="{F3007D52-F4CF-4ED8-952F-073DE60BEDCB}" uniqueName="3" name=" Points from boxes " queryTableFieldId="3"/>
    <tableColumn id="4" xr3:uid="{66ADA0BB-C602-4E49-9EC3-6BB8DF365C8D}" uniqueName="4" name=" Points from kills " queryTableFieldId="4"/>
    <tableColumn id="5" xr3:uid="{1641481C-A6B6-4997-8547-8D17FC51C4E6}" uniqueName="5" name=" Steps " queryTableFieldId="5"/>
    <tableColumn id="6" xr3:uid="{AAA8BFD5-D549-43CB-B5E4-32914F44AA0A}" uniqueName="6" name=" Ray radius " queryTableFieldId="6"/>
    <tableColumn id="7" xr3:uid="{11F9AE37-44D8-4578-9B68-51AB00E19860}" uniqueName="7" name=" Sight " queryTableFieldId="7"/>
    <tableColumn id="8" xr3:uid="{1F3328C2-4274-4265-BD57-D8326A2FFA79}" uniqueName="8" name=" moving speed " queryTableFieldId="8"/>
    <tableColumn id="9" xr3:uid="{4AD963EC-8E21-4787-84D7-6EDF4372C765}" uniqueName="9" name=" Random direction " queryTableFieldId="9" dataDxfId="63"/>
    <tableColumn id="10" xr3:uid="{CE6DAC48-24A2-4F70-BC29-77CCF2D6EBF9}" uniqueName="10" name=" Enemy weight " queryTableFieldId="10"/>
    <tableColumn id="11" xr3:uid="{8AE77247-9D24-44D0-A4FA-7E156E797EAB}" uniqueName="11" name=" Enemy distance factor " queryTableFieldId="11"/>
    <tableColumn id="12" xr3:uid="{7610973E-0A7B-4664-8377-3B7EE1BF9EE2}" uniqueName="12" name=" Bullet weight " queryTableFieldId="12"/>
    <tableColumn id="13" xr3:uid="{927EB4D1-AEC6-408E-82B4-0441B7AB6087}" uniqueName="13" name=" Bullet distance factor " queryTableFieldId="13"/>
    <tableColumn id="14" xr3:uid="{C0C67164-962C-4A9D-84D5-8BAEAFD6C897}" uniqueName="14" name=" Box weight " queryTableFieldId="14"/>
    <tableColumn id="15" xr3:uid="{FE532331-E912-4018-BC24-783B330091DE}" uniqueName="15" name=" Box distance factor " queryTableFieldId="15"/>
    <tableColumn id="16" xr3:uid="{918CD4D7-A8FD-4A99-ABC6-EA3BAFD24A5B}" uniqueName="16" name=" projectile Speed " queryTableFieldId="16"/>
    <tableColumn id="17" xr3:uid="{0EF92597-ACC6-4A93-AF72-0B7F7759976D}" uniqueName="17" name=" Fire rate per minute 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B5DBD2-6373-4EAC-A494-E54FD1A26817}" name="Log_15_4_nr0" displayName="Log_15_4_nr0" ref="A1:Q52" tableType="queryTable" totalsRowShown="0">
  <autoFilter ref="A1:Q52" xr:uid="{FFB5DBD2-6373-4EAC-A494-E54FD1A26817}"/>
  <tableColumns count="17">
    <tableColumn id="1" xr3:uid="{37F6942B-C136-4690-BFF9-4A72F598384D}" uniqueName="1" name="Generation " queryTableFieldId="1"/>
    <tableColumn id="2" xr3:uid="{BBCCBC61-3B93-4765-81E4-5967A6A936A7}" uniqueName="2" name=" Total points " queryTableFieldId="2"/>
    <tableColumn id="3" xr3:uid="{8378DCF4-F00A-4AE2-BB59-4DA30DCB44EA}" uniqueName="3" name=" Points from boxes " queryTableFieldId="3"/>
    <tableColumn id="4" xr3:uid="{6E9B70B3-5747-499E-A2A5-8C0BC4F95AE0}" uniqueName="4" name=" Points from kills " queryTableFieldId="4"/>
    <tableColumn id="5" xr3:uid="{1653FBEB-8B6A-4240-A5DA-C8B41752EC7B}" uniqueName="5" name=" Steps " queryTableFieldId="5"/>
    <tableColumn id="6" xr3:uid="{2DAE6924-40E6-42B9-AD31-44252D890579}" uniqueName="6" name=" Ray radius " queryTableFieldId="6"/>
    <tableColumn id="7" xr3:uid="{7C6A701E-8976-44EE-910A-D81294D3FB9D}" uniqueName="7" name=" Sight " queryTableFieldId="7"/>
    <tableColumn id="8" xr3:uid="{C84DD6BB-9583-4D20-917A-455C7FB5A31B}" uniqueName="8" name=" moving speed " queryTableFieldId="8"/>
    <tableColumn id="9" xr3:uid="{E706D543-4E41-4AFF-AC2C-281B310D69F8}" uniqueName="9" name=" Random direction " queryTableFieldId="9" dataDxfId="62"/>
    <tableColumn id="10" xr3:uid="{1D2CA99A-ECB2-42DC-A397-B50C8C99AA30}" uniqueName="10" name=" Enemy weight " queryTableFieldId="10"/>
    <tableColumn id="11" xr3:uid="{F09348B0-1F03-4E9E-9AE0-1BADDF715737}" uniqueName="11" name=" Enemy distance factor " queryTableFieldId="11"/>
    <tableColumn id="12" xr3:uid="{932E703F-80ED-4F2E-98A4-5DA17C3AB84E}" uniqueName="12" name=" Bullet weight " queryTableFieldId="12"/>
    <tableColumn id="13" xr3:uid="{DED344D0-6182-4E45-A0AC-0465D19394FC}" uniqueName="13" name=" Bullet distance factor " queryTableFieldId="13"/>
    <tableColumn id="14" xr3:uid="{AAD659E0-8D1B-430D-BBF5-40E398C447B1}" uniqueName="14" name=" Box weight " queryTableFieldId="14"/>
    <tableColumn id="15" xr3:uid="{D8A26415-A4A1-456F-8E42-ECFF71DF246C}" uniqueName="15" name=" Box distance factor " queryTableFieldId="15"/>
    <tableColumn id="16" xr3:uid="{1DC33E59-CCFF-4286-B790-4AA733C6CF53}" uniqueName="16" name=" projectile Speed " queryTableFieldId="16"/>
    <tableColumn id="17" xr3:uid="{798A5576-31FE-4CA8-B09A-E4F416024A59}" uniqueName="17" name=" Fire rate per minute " queryTableField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1C0B44-49B2-41E5-BA70-6D40F85078E4}" name="Log_15_4_nr1" displayName="Log_15_4_nr1" ref="A1:Q52" tableType="queryTable" totalsRowShown="0">
  <autoFilter ref="A1:Q52" xr:uid="{991C0B44-49B2-41E5-BA70-6D40F85078E4}"/>
  <tableColumns count="17">
    <tableColumn id="1" xr3:uid="{79C64F5A-E08F-4615-B537-42559812C4A7}" uniqueName="1" name="Generation " queryTableFieldId="1"/>
    <tableColumn id="2" xr3:uid="{AC7B3EB8-140E-4180-A2ED-2459B3744CE9}" uniqueName="2" name=" Total points " queryTableFieldId="2"/>
    <tableColumn id="3" xr3:uid="{80C32515-27D6-4CF2-AA3E-3507CEE34370}" uniqueName="3" name=" Points from boxes " queryTableFieldId="3"/>
    <tableColumn id="4" xr3:uid="{EF4EBE70-3E63-4BE9-B6FA-705D00FC32FA}" uniqueName="4" name=" Points from kills " queryTableFieldId="4"/>
    <tableColumn id="5" xr3:uid="{9076BD41-8E1C-4A72-B8B7-392841DF243F}" uniqueName="5" name=" Steps " queryTableFieldId="5"/>
    <tableColumn id="6" xr3:uid="{A016E978-46AF-4F30-B7F5-1F8EF308FB2F}" uniqueName="6" name=" Ray radius " queryTableFieldId="6"/>
    <tableColumn id="7" xr3:uid="{E8F4756A-C42B-491D-A14B-801CE30BF485}" uniqueName="7" name=" Sight " queryTableFieldId="7"/>
    <tableColumn id="8" xr3:uid="{874228BE-A5FC-4377-BB54-8945739E4574}" uniqueName="8" name=" moving speed " queryTableFieldId="8"/>
    <tableColumn id="9" xr3:uid="{60BB8A8F-FE86-42C8-A0DF-3F65B2D79D4C}" uniqueName="9" name=" Random direction " queryTableFieldId="9" dataDxfId="61"/>
    <tableColumn id="10" xr3:uid="{07C88721-B83F-44EB-AD74-395BE7F1B9C0}" uniqueName="10" name=" Enemy weight " queryTableFieldId="10"/>
    <tableColumn id="11" xr3:uid="{A0923C8E-2003-40F3-A1E5-8D959B365D0D}" uniqueName="11" name=" Enemy distance factor " queryTableFieldId="11"/>
    <tableColumn id="12" xr3:uid="{8B05508A-63A1-4D59-BC17-A9A40F32697A}" uniqueName="12" name=" Bullet weight " queryTableFieldId="12"/>
    <tableColumn id="13" xr3:uid="{C5C9CDB1-390C-44D3-997C-2621BFB665F6}" uniqueName="13" name=" Bullet distance factor " queryTableFieldId="13"/>
    <tableColumn id="14" xr3:uid="{2B1D3954-848E-4D6E-8277-CA2EB495538D}" uniqueName="14" name=" Box weight " queryTableFieldId="14"/>
    <tableColumn id="15" xr3:uid="{8BDE1BF7-AA45-4B02-ADB9-679E63527234}" uniqueName="15" name=" Box distance factor " queryTableFieldId="15"/>
    <tableColumn id="16" xr3:uid="{95FC1F04-6611-4A87-BB61-E341C08AB466}" uniqueName="16" name=" projectile Speed " queryTableFieldId="16"/>
    <tableColumn id="17" xr3:uid="{939F485F-FD6A-4790-A372-9B761B519E6B}" uniqueName="17" name=" Fire rate per minute " queryTableField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450B76-D9C0-4C23-B46A-948ED1669C7B}" name="Log_15_4_nr2" displayName="Log_15_4_nr2" ref="A1:Q52" tableType="queryTable" totalsRowShown="0">
  <autoFilter ref="A1:Q52" xr:uid="{A1450B76-D9C0-4C23-B46A-948ED1669C7B}"/>
  <tableColumns count="17">
    <tableColumn id="1" xr3:uid="{4C9B6E33-AED6-4799-A843-13E1FE8BA4DA}" uniqueName="1" name="Generation " queryTableFieldId="1"/>
    <tableColumn id="2" xr3:uid="{BAFE1439-D594-4398-ADA4-7524C06B23DE}" uniqueName="2" name=" Total points " queryTableFieldId="2"/>
    <tableColumn id="3" xr3:uid="{61E419F4-EE62-4132-A094-872F395E447D}" uniqueName="3" name=" Points from boxes " queryTableFieldId="3"/>
    <tableColumn id="4" xr3:uid="{69533955-2E8C-4765-BE14-410783017197}" uniqueName="4" name=" Points from kills " queryTableFieldId="4"/>
    <tableColumn id="5" xr3:uid="{763E1CDA-4571-4551-B59E-5835D41D8293}" uniqueName="5" name=" Steps " queryTableFieldId="5"/>
    <tableColumn id="6" xr3:uid="{07CBBF6E-25A2-48A3-8452-A0F0D15F8EA4}" uniqueName="6" name=" Ray radius " queryTableFieldId="6"/>
    <tableColumn id="7" xr3:uid="{898D4E14-5119-42E3-AD42-11D2EEFEB4C2}" uniqueName="7" name=" Sight " queryTableFieldId="7"/>
    <tableColumn id="8" xr3:uid="{4D090DA9-F4EA-4ADC-8935-E4F1C107216F}" uniqueName="8" name=" moving speed " queryTableFieldId="8"/>
    <tableColumn id="9" xr3:uid="{9049E1C5-55EF-45EA-BD95-EFBD229803D4}" uniqueName="9" name=" Random direction " queryTableFieldId="9" dataDxfId="60"/>
    <tableColumn id="10" xr3:uid="{1827DF99-EB02-49D1-8143-3DF270168FEC}" uniqueName="10" name=" Enemy weight " queryTableFieldId="10"/>
    <tableColumn id="11" xr3:uid="{166B0808-B4C7-47D0-A1D7-823D2DFBF99E}" uniqueName="11" name=" Enemy distance factor " queryTableFieldId="11"/>
    <tableColumn id="12" xr3:uid="{451C555F-7486-4AD4-8FC2-7A4F37CE3E7C}" uniqueName="12" name=" Bullet weight " queryTableFieldId="12"/>
    <tableColumn id="13" xr3:uid="{E01E3384-BB65-427E-B3AC-92043C72376E}" uniqueName="13" name=" Bullet distance factor " queryTableFieldId="13"/>
    <tableColumn id="14" xr3:uid="{DFC3C4F8-6C52-4FC5-8DC9-8106130C6F3E}" uniqueName="14" name=" Box weight " queryTableFieldId="14"/>
    <tableColumn id="15" xr3:uid="{CCB7095C-516C-4F31-86F3-0E0FD24C7B53}" uniqueName="15" name=" Box distance factor " queryTableFieldId="15"/>
    <tableColumn id="16" xr3:uid="{67D8FE66-3547-426F-B9FA-E34F2FA4ED10}" uniqueName="16" name=" projectile Speed " queryTableFieldId="16"/>
    <tableColumn id="17" xr3:uid="{A5B332D5-CA8A-41EB-9366-940750D618DC}" uniqueName="17" name=" Fire rate per minute " queryTableField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20D7EC-DE4E-42A5-B92A-16DD0614EB2C}" name="Log_15_4_nr3" displayName="Log_15_4_nr3" ref="A1:Q52" tableType="queryTable" totalsRowShown="0">
  <autoFilter ref="A1:Q52" xr:uid="{7F20D7EC-DE4E-42A5-B92A-16DD0614EB2C}"/>
  <tableColumns count="17">
    <tableColumn id="1" xr3:uid="{656FE6D1-2CA7-463E-A705-5F288FC6CF92}" uniqueName="1" name="Generation " queryTableFieldId="1"/>
    <tableColumn id="2" xr3:uid="{E94A0BEB-8E24-482A-A050-09263A16B835}" uniqueName="2" name=" Total points " queryTableFieldId="2"/>
    <tableColumn id="3" xr3:uid="{5DC91CBC-22E0-468C-95F8-0A0CF4F767D9}" uniqueName="3" name=" Points from boxes " queryTableFieldId="3"/>
    <tableColumn id="4" xr3:uid="{8AAB3C19-D117-4D0B-8E64-47F71EBA53E8}" uniqueName="4" name=" Points from kills " queryTableFieldId="4"/>
    <tableColumn id="5" xr3:uid="{F13718F1-43EF-469A-83B9-6D2B7D12AC13}" uniqueName="5" name=" Steps " queryTableFieldId="5"/>
    <tableColumn id="6" xr3:uid="{B8C76B40-5FFB-403D-8A25-CBA438D0934D}" uniqueName="6" name=" Ray radius " queryTableFieldId="6"/>
    <tableColumn id="7" xr3:uid="{C03B4681-F0DD-4C52-A0C7-9CC310F9B6AC}" uniqueName="7" name=" Sight " queryTableFieldId="7"/>
    <tableColumn id="8" xr3:uid="{1DD4414A-FD72-4D1C-9BEA-62D9E73E3D9E}" uniqueName="8" name=" moving speed " queryTableFieldId="8"/>
    <tableColumn id="9" xr3:uid="{88BDEA14-6932-42F2-9513-6F043B54BD73}" uniqueName="9" name=" Random direction " queryTableFieldId="9" dataDxfId="59"/>
    <tableColumn id="10" xr3:uid="{2C7F499F-DABB-4976-94E2-256C2F456FAA}" uniqueName="10" name=" Enemy weight " queryTableFieldId="10"/>
    <tableColumn id="11" xr3:uid="{14EC718E-4F3D-4029-8291-471BBA64A7B7}" uniqueName="11" name=" Enemy distance factor " queryTableFieldId="11"/>
    <tableColumn id="12" xr3:uid="{D13A9AA3-6660-4755-A963-F170E32D4345}" uniqueName="12" name=" Bullet weight " queryTableFieldId="12"/>
    <tableColumn id="13" xr3:uid="{C786496C-D764-4A91-8F52-21CEC7931A1C}" uniqueName="13" name=" Bullet distance factor " queryTableFieldId="13"/>
    <tableColumn id="14" xr3:uid="{6E41BF53-0F52-4D41-A939-1B7BC3BE2B79}" uniqueName="14" name=" Box weight " queryTableFieldId="14"/>
    <tableColumn id="15" xr3:uid="{564B1AFB-05DB-4A61-B2A2-352FD61F2184}" uniqueName="15" name=" Box distance factor " queryTableFieldId="15"/>
    <tableColumn id="16" xr3:uid="{8C0B0223-A64E-4A9B-BC59-BF43FD1DFA99}" uniqueName="16" name=" projectile Speed " queryTableFieldId="16"/>
    <tableColumn id="17" xr3:uid="{1014D5B9-E5C3-4CD3-AF77-D14BF38A1F0F}" uniqueName="17" name=" Fire rate per minute " queryTableField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179964-CC55-4BF0-AFC2-783340DB20DD}" name="Table6" displayName="Table6" ref="A1:Q52" totalsRowShown="0" headerRowDxfId="58" headerRowBorderDxfId="57" tableBorderDxfId="56">
  <autoFilter ref="A1:Q52" xr:uid="{68179964-CC55-4BF0-AFC2-783340DB20DD}"/>
  <tableColumns count="17">
    <tableColumn id="1" xr3:uid="{7D9669FD-FAC1-4586-887D-A17C12748BA0}" name="Generation " dataDxfId="55"/>
    <tableColumn id="2" xr3:uid="{3CE2F9A9-8F5A-47C2-8D7F-C3B0D975D8FF}" name=" Total points ">
      <calculatedColumnFormula>AVERAGE(Log_14_4_nr0[[#This Row],[ Total points ]],Log_15_4_nr0[[#This Row],[ Total points ]],Log_15_4_nr1[[#This Row],[ Total points ]],Log_15_4_nr2[[#This Row],[ Total points ]],Log_15_4_nr1[[#This Row],[ Total points ]])</calculatedColumnFormula>
    </tableColumn>
    <tableColumn id="3" xr3:uid="{DB895CE5-FAC1-4EA3-8F92-654B3B458F57}" name=" Points from boxes ">
      <calculatedColumnFormula>AVERAGE(Log_14_4_nr0[[#This Row],[ Points from boxes ]],Log_15_4_nr0[[#This Row],[ Points from boxes ]],Log_15_4_nr1[[#This Row],[ Points from boxes ]],Log_15_4_nr2[[#This Row],[ Points from boxes ]],Log_15_4_nr1[[#This Row],[ Points from boxes ]])</calculatedColumnFormula>
    </tableColumn>
    <tableColumn id="4" xr3:uid="{FC396341-162D-4194-8E22-FCF27802A82C}" name=" Points from kills ">
      <calculatedColumnFormula>AVERAGE(Log_14_4_nr0[[#This Row],[ Points from kills ]],Log_15_4_nr0[[#This Row],[ Points from kills ]],Log_15_4_nr1[[#This Row],[ Points from kills ]],Log_15_4_nr2[[#This Row],[ Points from kills ]],Log_15_4_nr1[[#This Row],[ Points from kills ]])</calculatedColumnFormula>
    </tableColumn>
    <tableColumn id="5" xr3:uid="{B0DE6602-C2A6-41F6-AEA4-A33AC94F8359}" name=" Steps ">
      <calculatedColumnFormula>AVERAGE(Log_14_4_nr0[[#This Row],[ Steps ]],Log_15_4_nr0[[#This Row],[ Steps ]],Log_15_4_nr1[[#This Row],[ Steps ]],Log_15_4_nr2[[#This Row],[ Steps ]],Log_15_4_nr1[[#This Row],[ Steps ]])</calculatedColumnFormula>
    </tableColumn>
    <tableColumn id="6" xr3:uid="{DEB04852-EC25-44E3-99EC-763062E23D08}" name=" Ray radius ">
      <calculatedColumnFormula>AVERAGE(Log_14_4_nr0[[#This Row],[ Ray radius ]],Log_15_4_nr0[[#This Row],[ Ray radius ]],Log_15_4_nr1[[#This Row],[ Ray radius ]],Log_15_4_nr2[[#This Row],[ Ray radius ]],Log_15_4_nr1[[#This Row],[ Ray radius ]])</calculatedColumnFormula>
    </tableColumn>
    <tableColumn id="7" xr3:uid="{0E582334-49A4-4FBC-BD59-D47F0A3E4DE7}" name=" Sight ">
      <calculatedColumnFormula>AVERAGE(Log_14_4_nr0[[#This Row],[ Sight ]],Log_15_4_nr0[[#This Row],[ Sight ]],Log_15_4_nr1[[#This Row],[ Sight ]],Log_15_4_nr2[[#This Row],[ Sight ]],Log_15_4_nr1[[#This Row],[ Sight ]])</calculatedColumnFormula>
    </tableColumn>
    <tableColumn id="8" xr3:uid="{2A4B2399-5F8C-4F98-8428-6EFD21ADA23A}" name=" moving speed ">
      <calculatedColumnFormula>AVERAGE(Log_14_4_nr0[[#This Row],[ moving speed ]],Log_15_4_nr0[[#This Row],[ moving speed ]],Log_15_4_nr1[[#This Row],[ moving speed ]],Log_15_4_nr2[[#This Row],[ moving speed ]],Log_15_4_nr1[[#This Row],[ moving speed ]])</calculatedColumnFormula>
    </tableColumn>
    <tableColumn id="9" xr3:uid="{074B26C1-2D66-40A0-8CDE-448E1819CA86}" name=" Random direction "/>
    <tableColumn id="10" xr3:uid="{74FBBFC9-94D8-4558-8431-8F26C039E648}" name=" Enemy weight ">
      <calculatedColumnFormula>AVERAGE(Log_14_4_nr0[[#This Row],[ Enemy weight ]],Log_15_4_nr0[[#This Row],[ Enemy weight ]],Log_15_4_nr1[[#This Row],[ Enemy weight ]],Log_15_4_nr2[[#This Row],[ Enemy weight ]],Log_15_4_nr1[[#This Row],[ Enemy weight ]])</calculatedColumnFormula>
    </tableColumn>
    <tableColumn id="11" xr3:uid="{18C907F0-BCD9-4BB6-9F7E-50D8C1D1A0AF}" name=" Enemy distance factor ">
      <calculatedColumnFormula>AVERAGE(Log_14_4_nr0[[#This Row],[ Enemy distance factor ]],Log_15_4_nr0[[#This Row],[ Enemy distance factor ]],Log_15_4_nr1[[#This Row],[ Enemy distance factor ]],Log_15_4_nr2[[#This Row],[ Enemy distance factor ]],Log_15_4_nr1[[#This Row],[ Enemy distance factor ]])</calculatedColumnFormula>
    </tableColumn>
    <tableColumn id="12" xr3:uid="{A5EA2ADC-8F67-4B35-8AB0-87040AE37522}" name=" Bullet weight ">
      <calculatedColumnFormula>AVERAGE(Log_14_4_nr0[[#This Row],[ Bullet weight ]],Log_15_4_nr0[[#This Row],[ Bullet weight ]],Log_15_4_nr1[[#This Row],[ Bullet weight ]],Log_15_4_nr2[[#This Row],[ Bullet weight ]],Log_15_4_nr1[[#This Row],[ Bullet weight ]])</calculatedColumnFormula>
    </tableColumn>
    <tableColumn id="13" xr3:uid="{E382ACA9-645D-414F-A3B2-60A5CF0D025B}" name=" Bullet distance factor ">
      <calculatedColumnFormula>AVERAGE(Log_14_4_nr0[[#This Row],[ Bullet distance factor ]],Log_15_4_nr0[[#This Row],[ Bullet distance factor ]],Log_15_4_nr1[[#This Row],[ Bullet distance factor ]],Log_15_4_nr2[[#This Row],[ Bullet distance factor ]],Log_15_4_nr1[[#This Row],[ Bullet distance factor ]])</calculatedColumnFormula>
    </tableColumn>
    <tableColumn id="14" xr3:uid="{415BDD36-2219-4DE5-8979-D73A6A1FA094}" name=" Box weight ">
      <calculatedColumnFormula>AVERAGE(Log_14_4_nr0[[#This Row],[ Box weight ]],Log_15_4_nr0[[#This Row],[ Box weight ]],Log_15_4_nr1[[#This Row],[ Box weight ]],Log_15_4_nr2[[#This Row],[ Box weight ]],Log_15_4_nr1[[#This Row],[ Box weight ]])</calculatedColumnFormula>
    </tableColumn>
    <tableColumn id="15" xr3:uid="{581BC659-1D3E-4F72-81A0-2798A9F7A7B7}" name=" Box distance factor ">
      <calculatedColumnFormula>AVERAGE(Log_14_4_nr0[[#This Row],[ Box distance factor ]],Log_15_4_nr0[[#This Row],[ Box distance factor ]],Log_15_4_nr1[[#This Row],[ Box distance factor ]],Log_15_4_nr2[[#This Row],[ Box distance factor ]],Log_15_4_nr1[[#This Row],[ Box distance factor ]])</calculatedColumnFormula>
    </tableColumn>
    <tableColumn id="16" xr3:uid="{566983E0-5ABC-465B-B799-8F2C9F8739FE}" name=" projectile Speed ">
      <calculatedColumnFormula>AVERAGE(Log_14_4_nr0[[#This Row],[ projectile Speed ]],Log_15_4_nr0[[#This Row],[ projectile Speed ]],Log_15_4_nr1[[#This Row],[ projectile Speed ]],Log_15_4_nr2[[#This Row],[ projectile Speed ]],Log_15_4_nr1[[#This Row],[ projectile Speed ]])</calculatedColumnFormula>
    </tableColumn>
    <tableColumn id="17" xr3:uid="{4BB0E9B9-4BD5-41D8-AF43-1FE957B3526B}" name=" Fire rate per minute ">
      <calculatedColumnFormula>AVERAGE(Log_14_4_nr0[[#This Row],[ Fire rate per minute ]],Log_15_4_nr0[[#This Row],[ Fire rate per minute ]],Log_15_4_nr1[[#This Row],[ Fire rate per minute ]],Log_15_4_nr2[[#This Row],[ Fire rate per minute ]],Log_15_4_nr1[[#This Row],[ Fire rate per minute 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D6A01F-078C-40EE-88C1-8CD00692DAC4}" name="Log_16_4_nr0" displayName="Log_16_4_nr0" ref="A1:Q27" tableType="queryTable" totalsRowShown="0">
  <autoFilter ref="A1:Q27" xr:uid="{34D6A01F-078C-40EE-88C1-8CD00692DAC4}"/>
  <tableColumns count="17">
    <tableColumn id="1" xr3:uid="{97F3821D-32FF-4E01-89F8-ACCE1D483A0D}" uniqueName="1" name="Generation " queryTableFieldId="1"/>
    <tableColumn id="2" xr3:uid="{745E8359-1538-44ED-9885-C274F382B3E0}" uniqueName="2" name=" Total points " queryTableFieldId="2"/>
    <tableColumn id="3" xr3:uid="{E8880CE0-63E3-47C3-B4E2-74C9273C50BE}" uniqueName="3" name=" Points from boxes " queryTableFieldId="3"/>
    <tableColumn id="4" xr3:uid="{A2A8031E-1F4B-487F-95F8-8858B9DE240B}" uniqueName="4" name=" Points from kills " queryTableFieldId="4"/>
    <tableColumn id="5" xr3:uid="{4ED9A132-B49D-4F34-BB1C-0EF95C4A898B}" uniqueName="5" name=" Steps " queryTableFieldId="5"/>
    <tableColumn id="6" xr3:uid="{B609565C-43AB-428E-A75B-1D63F8964669}" uniqueName="6" name=" Ray radius " queryTableFieldId="6"/>
    <tableColumn id="7" xr3:uid="{23E2814C-3267-4B4A-B03B-7D962F3826C7}" uniqueName="7" name=" Sight " queryTableFieldId="7"/>
    <tableColumn id="8" xr3:uid="{DD342791-372B-48A1-A59C-D8819D7D5895}" uniqueName="8" name=" moving speed " queryTableFieldId="8"/>
    <tableColumn id="9" xr3:uid="{5501F1F8-E132-43D9-96A5-89DDAD5A0D02}" uniqueName="9" name=" Random direction " queryTableFieldId="9" dataDxfId="54"/>
    <tableColumn id="10" xr3:uid="{73CF53EB-2549-46AD-BFD5-E13AA86E130A}" uniqueName="10" name=" Enemy weight " queryTableFieldId="10"/>
    <tableColumn id="11" xr3:uid="{A7460593-6F2B-4FA8-860E-B675D81C3CCE}" uniqueName="11" name=" Enemy distance factor " queryTableFieldId="11"/>
    <tableColumn id="12" xr3:uid="{CC37A857-BEA3-4346-AD4F-6FB3247EFD2D}" uniqueName="12" name=" Bullet weight " queryTableFieldId="12"/>
    <tableColumn id="13" xr3:uid="{15C38FDC-6770-42E0-8A16-C9628FE4AAB7}" uniqueName="13" name=" Bullet distance factor " queryTableFieldId="13"/>
    <tableColumn id="14" xr3:uid="{26228EAB-0196-4EBE-B17E-E7EC405773CC}" uniqueName="14" name=" Box weight " queryTableFieldId="14"/>
    <tableColumn id="15" xr3:uid="{33A7B07F-8F69-4B6F-8210-C0699D1CE640}" uniqueName="15" name=" Box distance factor " queryTableFieldId="15"/>
    <tableColumn id="16" xr3:uid="{7BF9A148-23B3-4E54-8469-8B60F22516E3}" uniqueName="16" name=" projectile Speed " queryTableFieldId="16"/>
    <tableColumn id="17" xr3:uid="{5F9C6EAE-3B40-499D-921C-726045B3BB1C}" uniqueName="17" name=" Fire rate per minute " queryTableFieldId="1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11F4010-8527-4004-9082-FD945B17E238}" name="Log_16_4_nr1" displayName="Log_16_4_nr1" ref="A1:Q27" tableType="queryTable" totalsRowShown="0">
  <autoFilter ref="A1:Q27" xr:uid="{611F4010-8527-4004-9082-FD945B17E238}"/>
  <tableColumns count="17">
    <tableColumn id="1" xr3:uid="{BE1444C9-7CBA-424E-B63E-F81A9B0755FA}" uniqueName="1" name="Generation " queryTableFieldId="1"/>
    <tableColumn id="2" xr3:uid="{268D1D5D-F3DE-4B9A-848D-EA59246B6E4B}" uniqueName="2" name=" Total points " queryTableFieldId="2"/>
    <tableColumn id="3" xr3:uid="{600BDCBD-D3AD-4108-85A0-038BA5F24C8E}" uniqueName="3" name=" Points from boxes " queryTableFieldId="3"/>
    <tableColumn id="4" xr3:uid="{F8DFE248-A042-447A-8329-D6128072DBB2}" uniqueName="4" name=" Points from kills " queryTableFieldId="4"/>
    <tableColumn id="5" xr3:uid="{8C278FD0-4E93-44B6-ACBD-B97014173616}" uniqueName="5" name=" Steps " queryTableFieldId="5"/>
    <tableColumn id="6" xr3:uid="{142E2091-C613-4AED-BCF4-FDACB0CB9121}" uniqueName="6" name=" Ray radius " queryTableFieldId="6"/>
    <tableColumn id="7" xr3:uid="{BD5BFE71-4E60-439D-AFCF-8FB8193B25E2}" uniqueName="7" name=" Sight " queryTableFieldId="7"/>
    <tableColumn id="8" xr3:uid="{D03EEEFF-203A-4F9B-97A3-86995431529A}" uniqueName="8" name=" moving speed " queryTableFieldId="8"/>
    <tableColumn id="9" xr3:uid="{0E6E2C9D-0E48-4D49-84A0-4A37C66994FE}" uniqueName="9" name=" Random direction " queryTableFieldId="9" dataDxfId="53"/>
    <tableColumn id="10" xr3:uid="{A93E779D-4825-4EB4-8204-EE7A04AF4424}" uniqueName="10" name=" Enemy weight " queryTableFieldId="10"/>
    <tableColumn id="11" xr3:uid="{21F0DF19-183A-4138-81EA-032503B17BCE}" uniqueName="11" name=" Enemy distance factor " queryTableFieldId="11"/>
    <tableColumn id="12" xr3:uid="{3CC6AE4F-30EF-4A16-A751-197CEEDC5CC5}" uniqueName="12" name=" Bullet weight " queryTableFieldId="12"/>
    <tableColumn id="13" xr3:uid="{5CD3CF85-7659-48D5-9D42-2F09AC96CA04}" uniqueName="13" name=" Bullet distance factor " queryTableFieldId="13"/>
    <tableColumn id="14" xr3:uid="{5F6D608D-9249-4B14-89EA-AEE7000A742C}" uniqueName="14" name=" Box weight " queryTableFieldId="14"/>
    <tableColumn id="15" xr3:uid="{DB098DB3-7E42-4DE0-B51B-D3F6C67C7E0C}" uniqueName="15" name=" Box distance factor " queryTableFieldId="15"/>
    <tableColumn id="16" xr3:uid="{9A37B2D3-D7AD-4AD0-AE63-033DAD536E25}" uniqueName="16" name=" projectile Speed " queryTableFieldId="16"/>
    <tableColumn id="17" xr3:uid="{B0C10CF7-1E7F-4946-9884-95EF0E6EC6E2}" uniqueName="17" name=" Fire rate per minute " queryTableFieldId="1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336D8E5-00AB-43DF-BA0B-BE8159224BE5}" name="Log_16_4_nr2" displayName="Log_16_4_nr2" ref="A1:Q27" tableType="queryTable" totalsRowShown="0">
  <autoFilter ref="A1:Q27" xr:uid="{4336D8E5-00AB-43DF-BA0B-BE8159224BE5}"/>
  <tableColumns count="17">
    <tableColumn id="1" xr3:uid="{8CEF6278-E9D6-4081-88C9-428D7F5C7319}" uniqueName="1" name="Generation " queryTableFieldId="1"/>
    <tableColumn id="2" xr3:uid="{03CEFBD1-DD45-4635-994F-854DCE40F8D4}" uniqueName="2" name=" Total points " queryTableFieldId="2"/>
    <tableColumn id="3" xr3:uid="{16B20EE7-82AD-41D2-A932-83881BCF359E}" uniqueName="3" name=" Points from boxes " queryTableFieldId="3"/>
    <tableColumn id="4" xr3:uid="{3868C349-BA62-4E45-9908-3573012556C3}" uniqueName="4" name=" Points from kills " queryTableFieldId="4"/>
    <tableColumn id="5" xr3:uid="{1A9EB74C-ACF6-4CAA-8744-22DA2EB198DA}" uniqueName="5" name=" Steps " queryTableFieldId="5"/>
    <tableColumn id="6" xr3:uid="{E86534AF-32CB-4894-A4AD-E1E250689E88}" uniqueName="6" name=" Ray radius " queryTableFieldId="6"/>
    <tableColumn id="7" xr3:uid="{F3F3C2EF-7453-460D-B540-FE42081A7345}" uniqueName="7" name=" Sight " queryTableFieldId="7"/>
    <tableColumn id="8" xr3:uid="{6751C4E6-C2A6-474D-8CDE-2296DE376E81}" uniqueName="8" name=" moving speed " queryTableFieldId="8"/>
    <tableColumn id="9" xr3:uid="{5D924D43-1458-431A-A44F-AA23BBAAA6FC}" uniqueName="9" name=" Random direction " queryTableFieldId="9" dataDxfId="52"/>
    <tableColumn id="10" xr3:uid="{4AFFB7EB-D045-41A7-9A7F-2B089338485A}" uniqueName="10" name=" Enemy weight " queryTableFieldId="10"/>
    <tableColumn id="11" xr3:uid="{30DF7E40-C3E5-4A9F-9272-EB015AA52C34}" uniqueName="11" name=" Enemy distance factor " queryTableFieldId="11"/>
    <tableColumn id="12" xr3:uid="{C8DF4908-8B95-4A22-9A5B-B83C0B16E39C}" uniqueName="12" name=" Bullet weight " queryTableFieldId="12"/>
    <tableColumn id="13" xr3:uid="{21BE7E1C-01C6-494C-808D-D79439B00B32}" uniqueName="13" name=" Bullet distance factor " queryTableFieldId="13"/>
    <tableColumn id="14" xr3:uid="{1AF7F6EB-D33A-48FB-8504-6FA0E468A4A5}" uniqueName="14" name=" Box weight " queryTableFieldId="14"/>
    <tableColumn id="15" xr3:uid="{24965C3D-D0A0-4ECC-B540-0448642E2745}" uniqueName="15" name=" Box distance factor " queryTableFieldId="15"/>
    <tableColumn id="16" xr3:uid="{A769FAE0-38DF-44F2-A8D8-F82E42B60D78}" uniqueName="16" name=" projectile Speed " queryTableFieldId="16"/>
    <tableColumn id="17" xr3:uid="{579E0527-FE3E-4D09-993F-38D2276AD729}" uniqueName="17" name=" Fire rate per minute " queryTableFieldId="1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95EBF3-2C4E-412A-8E58-CDDBC09A2321}" name="Log_16_4_nr3" displayName="Log_16_4_nr3" ref="A1:Q27" tableType="queryTable" totalsRowShown="0">
  <autoFilter ref="A1:Q27" xr:uid="{F495EBF3-2C4E-412A-8E58-CDDBC09A2321}"/>
  <tableColumns count="17">
    <tableColumn id="1" xr3:uid="{A0D1E157-8792-4C4C-AC28-8CC04D611F06}" uniqueName="1" name="Generation " queryTableFieldId="1"/>
    <tableColumn id="2" xr3:uid="{3CC7DF1A-6818-4157-A1C0-04C2F099C315}" uniqueName="2" name=" Total points " queryTableFieldId="2"/>
    <tableColumn id="3" xr3:uid="{091DBE33-2C3B-4A0C-8995-3459F437DF2B}" uniqueName="3" name=" Points from boxes " queryTableFieldId="3"/>
    <tableColumn id="4" xr3:uid="{520CB8BE-98B1-427A-9B11-EE39FA14A9D6}" uniqueName="4" name=" Points from kills " queryTableFieldId="4"/>
    <tableColumn id="5" xr3:uid="{30F65670-26EF-43C6-99B1-B815C27EDA04}" uniqueName="5" name=" Steps " queryTableFieldId="5"/>
    <tableColumn id="6" xr3:uid="{C9E03B65-BEF0-4D22-9BC3-13F1ECEA0032}" uniqueName="6" name=" Ray radius " queryTableFieldId="6"/>
    <tableColumn id="7" xr3:uid="{84A9CE39-29B2-477A-93DE-550E6063CF37}" uniqueName="7" name=" Sight " queryTableFieldId="7"/>
    <tableColumn id="8" xr3:uid="{B1727A37-2DE2-42A4-B631-7B322D9B173E}" uniqueName="8" name=" moving speed " queryTableFieldId="8"/>
    <tableColumn id="9" xr3:uid="{4CC26C28-4A3B-4083-9AF4-87C95A534947}" uniqueName="9" name=" Random direction " queryTableFieldId="9" dataDxfId="51"/>
    <tableColumn id="10" xr3:uid="{6144295C-1C7F-4D61-A855-BFD09F779AD1}" uniqueName="10" name=" Enemy weight " queryTableFieldId="10"/>
    <tableColumn id="11" xr3:uid="{3D1AA781-47F5-4A88-8E6E-E585DDE4C698}" uniqueName="11" name=" Enemy distance factor " queryTableFieldId="11"/>
    <tableColumn id="12" xr3:uid="{8D5BD375-CD52-4DFA-8811-A081283D5EBD}" uniqueName="12" name=" Bullet weight " queryTableFieldId="12"/>
    <tableColumn id="13" xr3:uid="{07D5D899-6BED-439B-8D13-5DAB99071DFD}" uniqueName="13" name=" Bullet distance factor " queryTableFieldId="13"/>
    <tableColumn id="14" xr3:uid="{1B8D1C87-9C13-4715-9FCE-12A2EC3B7D7B}" uniqueName="14" name=" Box weight " queryTableFieldId="14"/>
    <tableColumn id="15" xr3:uid="{BFAD23FD-C519-4379-AA9B-0634530A5233}" uniqueName="15" name=" Box distance factor " queryTableFieldId="15"/>
    <tableColumn id="16" xr3:uid="{6988A268-9836-4EC3-AA0B-6A031643E2FC}" uniqueName="16" name=" projectile Speed " queryTableFieldId="16"/>
    <tableColumn id="17" xr3:uid="{30509764-4FAD-47B1-A665-6A2A82B65CAD}" uniqueName="17" name=" Fire rate per minute " queryTableFieldId="1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9D13CAF-2DEB-4E80-9ADD-17E4CFDF770C}" name="Log_16_4_nr4" displayName="Log_16_4_nr4" ref="A1:Q27" tableType="queryTable" totalsRowShown="0">
  <autoFilter ref="A1:Q27" xr:uid="{29D13CAF-2DEB-4E80-9ADD-17E4CFDF770C}"/>
  <tableColumns count="17">
    <tableColumn id="1" xr3:uid="{833C3A92-8B7A-4D40-BA64-D6D7448FB790}" uniqueName="1" name="Generation " queryTableFieldId="1"/>
    <tableColumn id="2" xr3:uid="{D36659A7-01AE-4B06-9F41-A91F83824C80}" uniqueName="2" name=" Total points " queryTableFieldId="2"/>
    <tableColumn id="3" xr3:uid="{BC8CDBD3-9F33-4B17-9E76-E6A8A08355C8}" uniqueName="3" name=" Points from boxes " queryTableFieldId="3"/>
    <tableColumn id="4" xr3:uid="{5B81141A-F211-4834-9199-4A01995AF189}" uniqueName="4" name=" Points from kills " queryTableFieldId="4"/>
    <tableColumn id="5" xr3:uid="{7029A8DE-E515-45B9-8361-16F170F4240F}" uniqueName="5" name=" Steps " queryTableFieldId="5"/>
    <tableColumn id="6" xr3:uid="{EC2118A4-3494-40EE-810D-28510C2B07ED}" uniqueName="6" name=" Ray radius " queryTableFieldId="6"/>
    <tableColumn id="7" xr3:uid="{7E465C97-6311-4194-ABE9-97969AB54D24}" uniqueName="7" name=" Sight " queryTableFieldId="7"/>
    <tableColumn id="8" xr3:uid="{ADB2458F-F6AF-4F06-836F-DAD36B9118EF}" uniqueName="8" name=" moving speed " queryTableFieldId="8"/>
    <tableColumn id="9" xr3:uid="{7B46EBBD-05B3-4A8A-9544-882FA2753FF4}" uniqueName="9" name=" Random direction " queryTableFieldId="9" dataDxfId="50"/>
    <tableColumn id="10" xr3:uid="{60794524-67EC-406D-B78C-D9A24E3B5C1A}" uniqueName="10" name=" Enemy weight " queryTableFieldId="10"/>
    <tableColumn id="11" xr3:uid="{A3ABFA03-A17B-4A28-BD62-F22942EC052A}" uniqueName="11" name=" Enemy distance factor " queryTableFieldId="11"/>
    <tableColumn id="12" xr3:uid="{41825628-699E-46F0-A369-6E4A84348B96}" uniqueName="12" name=" Bullet weight " queryTableFieldId="12"/>
    <tableColumn id="13" xr3:uid="{7AFEB2AD-58BC-4061-A1C6-833ABEE526CC}" uniqueName="13" name=" Bullet distance factor " queryTableFieldId="13"/>
    <tableColumn id="14" xr3:uid="{2DEBB5EE-07BD-40C5-87C4-162106EDBA85}" uniqueName="14" name=" Box weight " queryTableFieldId="14"/>
    <tableColumn id="15" xr3:uid="{E8917D99-EE9B-4B2A-92D9-8E0975E368AC}" uniqueName="15" name=" Box distance factor " queryTableFieldId="15"/>
    <tableColumn id="16" xr3:uid="{7A74442D-1857-4123-BE1A-527027DA19F4}" uniqueName="16" name=" projectile Speed " queryTableFieldId="16"/>
    <tableColumn id="17" xr3:uid="{F1DDAB62-1C0A-419D-8234-B2F795DC9B09}" uniqueName="17" name=" Fire rate per minute " queryTableFieldId="1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3F430F1-7FEF-4ADA-B5A7-543E04369589}" name="Table12" displayName="Table12" ref="A1:Q27" totalsRowShown="0" headerRowDxfId="49" headerRowBorderDxfId="48" tableBorderDxfId="47">
  <autoFilter ref="A1:Q27" xr:uid="{03F430F1-7FEF-4ADA-B5A7-543E04369589}"/>
  <tableColumns count="17">
    <tableColumn id="1" xr3:uid="{9CA7CBC3-2CC1-428F-B6B0-EFAE79BBC43D}" name="Generation " dataDxfId="46"/>
    <tableColumn id="2" xr3:uid="{685E02FE-BB60-49E8-9D29-0EDAC8D25A1D}" name=" Total points ">
      <calculatedColumnFormula>AVERAGE(Log_16_4_nr0[[#This Row],[ Total points ]],Log_16_4_nr1[[#This Row],[ Total points ]],Log_16_4_nr2[[#This Row],[ Total points ]],Log_16_4_nr3[[#This Row],[ Total points ]],Log_16_4_nr4[[#This Row],[ Total points ]])</calculatedColumnFormula>
    </tableColumn>
    <tableColumn id="3" xr3:uid="{2FECAE08-8159-4995-950C-DCF601E204E7}" name=" Points from boxes ">
      <calculatedColumnFormula>AVERAGE(Log_16_4_nr0[[#This Row],[ Points from boxes ]],Log_16_4_nr1[[#This Row],[ Points from boxes ]],Log_16_4_nr2[[#This Row],[ Points from boxes ]],Log_16_4_nr3[[#This Row],[ Points from boxes ]],Log_16_4_nr4[[#This Row],[ Points from boxes ]])</calculatedColumnFormula>
    </tableColumn>
    <tableColumn id="4" xr3:uid="{32130C73-246C-4CE3-AF39-9EF7544B9EE4}" name=" Points from kills ">
      <calculatedColumnFormula>AVERAGE(Log_16_4_nr0[[#This Row],[ Points from kills ]],Log_16_4_nr1[[#This Row],[ Points from kills ]],Log_16_4_nr2[[#This Row],[ Points from kills ]],Log_16_4_nr3[[#This Row],[ Points from kills ]],Log_16_4_nr4[[#This Row],[ Points from kills ]])</calculatedColumnFormula>
    </tableColumn>
    <tableColumn id="5" xr3:uid="{B5943DFB-74B1-464D-8887-6691ED9BC1E6}" name=" Steps ">
      <calculatedColumnFormula>AVERAGE(Log_16_4_nr0[[#This Row],[ Steps ]],Log_16_4_nr1[[#This Row],[ Steps ]],Log_16_4_nr2[[#This Row],[ Steps ]],Log_16_4_nr3[[#This Row],[ Steps ]],Log_16_4_nr4[[#This Row],[ Steps ]])</calculatedColumnFormula>
    </tableColumn>
    <tableColumn id="6" xr3:uid="{BAE853BB-AE17-40F0-AC6B-E4961BA5A0C2}" name=" Ray radius ">
      <calculatedColumnFormula>AVERAGE(Log_16_4_nr0[[#This Row],[ Ray radius ]],Log_16_4_nr1[[#This Row],[ Ray radius ]],Log_16_4_nr2[[#This Row],[ Ray radius ]],Log_16_4_nr3[[#This Row],[ Ray radius ]],Log_16_4_nr4[[#This Row],[ Ray radius ]])</calculatedColumnFormula>
    </tableColumn>
    <tableColumn id="7" xr3:uid="{C30A0E30-E05F-4184-A359-B866601E4D81}" name=" Sight ">
      <calculatedColumnFormula>AVERAGE(Log_16_4_nr0[[#This Row],[ Sight ]],Log_16_4_nr1[[#This Row],[ Sight ]],Log_16_4_nr2[[#This Row],[ Sight ]],Log_16_4_nr3[[#This Row],[ Sight ]],Log_16_4_nr4[[#This Row],[ Sight ]])</calculatedColumnFormula>
    </tableColumn>
    <tableColumn id="8" xr3:uid="{09CCB729-A32B-4716-95F1-EFE94C8D4260}" name=" moving speed ">
      <calculatedColumnFormula>AVERAGE(Log_16_4_nr0[[#This Row],[ moving speed ]],Log_16_4_nr1[[#This Row],[ moving speed ]],Log_16_4_nr2[[#This Row],[ moving speed ]],Log_16_4_nr3[[#This Row],[ moving speed ]],Log_16_4_nr4[[#This Row],[ moving speed ]])</calculatedColumnFormula>
    </tableColumn>
    <tableColumn id="9" xr3:uid="{F6B29742-E9F7-49A9-BFDF-190710017B79}" name=" Random direction "/>
    <tableColumn id="10" xr3:uid="{DA6AFDE0-3D88-4482-AD75-7734B8D99114}" name=" Enemy weight ">
      <calculatedColumnFormula>AVERAGE(Log_16_4_nr0[[#This Row],[ Enemy weight ]],Log_16_4_nr1[[#This Row],[ Enemy weight ]],Log_16_4_nr2[[#This Row],[ Enemy weight ]],Log_16_4_nr3[[#This Row],[ Enemy weight ]],Log_16_4_nr4[[#This Row],[ Enemy weight ]])</calculatedColumnFormula>
    </tableColumn>
    <tableColumn id="11" xr3:uid="{C3203F88-A5AD-4C6B-B581-0E1F04AE9E7E}" name=" Enemy distance factor ">
      <calculatedColumnFormula>AVERAGE(Log_16_4_nr0[[#This Row],[ Enemy distance factor ]],Log_16_4_nr1[[#This Row],[ Enemy distance factor ]],Log_16_4_nr2[[#This Row],[ Enemy distance factor ]],Log_16_4_nr3[[#This Row],[ Enemy distance factor ]],Log_16_4_nr4[[#This Row],[ Enemy distance factor ]])</calculatedColumnFormula>
    </tableColumn>
    <tableColumn id="12" xr3:uid="{63011CB0-FDFC-4952-8545-6B9DFE2001EA}" name=" Bullet weight ">
      <calculatedColumnFormula>AVERAGE(Log_16_4_nr0[[#This Row],[ Bullet weight ]],Log_16_4_nr1[[#This Row],[ Bullet weight ]],Log_16_4_nr2[[#This Row],[ Bullet weight ]],Log_16_4_nr3[[#This Row],[ Bullet weight ]],Log_16_4_nr4[[#This Row],[ Bullet weight ]])</calculatedColumnFormula>
    </tableColumn>
    <tableColumn id="13" xr3:uid="{B996DB62-62FB-4F14-8F95-705A5C02FC76}" name=" Bullet distance factor ">
      <calculatedColumnFormula>AVERAGE(Log_16_4_nr0[[#This Row],[ Bullet distance factor ]],Log_16_4_nr1[[#This Row],[ Bullet distance factor ]],Log_16_4_nr2[[#This Row],[ Bullet distance factor ]],Log_16_4_nr3[[#This Row],[ Bullet distance factor ]],Log_16_4_nr4[[#This Row],[ Bullet distance factor ]])</calculatedColumnFormula>
    </tableColumn>
    <tableColumn id="14" xr3:uid="{2CF8F0B2-6D37-4089-AEB7-91EB972D599C}" name=" Box weight ">
      <calculatedColumnFormula>AVERAGE(Log_16_4_nr0[[#This Row],[ Box weight ]],Log_16_4_nr1[[#This Row],[ Box weight ]],Log_16_4_nr2[[#This Row],[ Box weight ]],Log_16_4_nr3[[#This Row],[ Box weight ]],Log_16_4_nr4[[#This Row],[ Box weight ]])</calculatedColumnFormula>
    </tableColumn>
    <tableColumn id="15" xr3:uid="{1D5121FE-E879-4D07-9E91-15D2370314FC}" name=" Box distance factor ">
      <calculatedColumnFormula>AVERAGE(Log_16_4_nr0[[#This Row],[ Box distance factor ]],Log_16_4_nr1[[#This Row],[ Box distance factor ]],Log_16_4_nr2[[#This Row],[ Box distance factor ]],Log_16_4_nr3[[#This Row],[ Box distance factor ]],Log_16_4_nr4[[#This Row],[ Box distance factor ]])</calculatedColumnFormula>
    </tableColumn>
    <tableColumn id="16" xr3:uid="{277D5C7A-69C8-4E40-8F25-3F11E2138704}" name=" projectile Speed ">
      <calculatedColumnFormula>AVERAGE(Log_16_4_nr0[[#This Row],[ projectile Speed ]],Log_16_4_nr1[[#This Row],[ projectile Speed ]],Log_16_4_nr2[[#This Row],[ projectile Speed ]],Log_16_4_nr3[[#This Row],[ projectile Speed ]],Log_16_4_nr4[[#This Row],[ projectile Speed ]])</calculatedColumnFormula>
    </tableColumn>
    <tableColumn id="17" xr3:uid="{0D0D6093-2052-4A71-9851-AAC736A39DDF}" name=" Fire rate per minute ">
      <calculatedColumnFormula>AVERAGE(Log_16_4_nr0[[#This Row],[ Fire rate per minute ]],Log_16_4_nr1[[#This Row],[ Fire rate per minute ]],Log_16_4_nr2[[#This Row],[ Fire rate per minute ]],Log_16_4_nr3[[#This Row],[ Fire rate per minute ]],Log_16_4_nr4[[#This Row],[ Fire rate per minute ]])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DC1EFCB-2E8C-4584-8966-CAB1F9507586}" name="Log_16_4_nr0__2" displayName="Log_16_4_nr0__2" ref="A1:Q77" tableType="queryTable" totalsRowShown="0">
  <autoFilter ref="A1:Q77" xr:uid="{EDC1EFCB-2E8C-4584-8966-CAB1F9507586}"/>
  <tableColumns count="17">
    <tableColumn id="1" xr3:uid="{EB659E03-E969-42BA-A5FC-C9EE08D0E95F}" uniqueName="1" name="Generation " queryTableFieldId="1"/>
    <tableColumn id="2" xr3:uid="{28A2EC35-09BE-49B7-8B05-D3CEA5AD8480}" uniqueName="2" name=" Total points " queryTableFieldId="2"/>
    <tableColumn id="3" xr3:uid="{B99C853A-1495-4165-914D-A1CC52F000A3}" uniqueName="3" name=" Points from boxes " queryTableFieldId="3"/>
    <tableColumn id="4" xr3:uid="{E6C2C0A9-BE10-4564-B9C9-2C9060BAB897}" uniqueName="4" name=" Points from kills " queryTableFieldId="4"/>
    <tableColumn id="5" xr3:uid="{FED21E26-E1D0-4B97-9FD9-F1613BF2846C}" uniqueName="5" name=" Steps " queryTableFieldId="5"/>
    <tableColumn id="6" xr3:uid="{F2A310EA-D56A-4989-8204-60259171CF0D}" uniqueName="6" name=" Ray radius " queryTableFieldId="6"/>
    <tableColumn id="7" xr3:uid="{70B759F5-645C-4B5E-9588-10FF78883109}" uniqueName="7" name=" Sight " queryTableFieldId="7"/>
    <tableColumn id="8" xr3:uid="{562B0D07-0061-4201-8066-BF17CFA327FE}" uniqueName="8" name=" moving speed " queryTableFieldId="8"/>
    <tableColumn id="9" xr3:uid="{BE56FE54-EAD0-4249-8E72-861AD28B2FC9}" uniqueName="9" name=" Random direction " queryTableFieldId="9" dataDxfId="45"/>
    <tableColumn id="10" xr3:uid="{98E7CDCD-8178-463E-817D-641954461298}" uniqueName="10" name=" Enemy weight " queryTableFieldId="10"/>
    <tableColumn id="11" xr3:uid="{41533582-B5E0-4DC4-A924-8972AB5B460F}" uniqueName="11" name=" Enemy distance factor " queryTableFieldId="11"/>
    <tableColumn id="12" xr3:uid="{B07F6DAD-00B9-4E1E-B0BF-01554BA4EEBA}" uniqueName="12" name=" Bullet weight " queryTableFieldId="12"/>
    <tableColumn id="13" xr3:uid="{8AAA7108-E8E2-4FE2-9FF1-09E9119A7DF1}" uniqueName="13" name=" Bullet distance factor " queryTableFieldId="13"/>
    <tableColumn id="14" xr3:uid="{C1D9E914-ABA0-4D78-8994-B95F60ECA832}" uniqueName="14" name=" Box weight " queryTableFieldId="14"/>
    <tableColumn id="15" xr3:uid="{F2E37181-2D68-42F0-9C5B-02A023AB491C}" uniqueName="15" name=" Box distance factor " queryTableFieldId="15"/>
    <tableColumn id="16" xr3:uid="{7CC520BA-E7A2-4B24-AFF7-3254808E6443}" uniqueName="16" name=" projectile Speed " queryTableFieldId="16"/>
    <tableColumn id="17" xr3:uid="{6003AF48-4F2F-42BF-83EE-1F16C36957B9}" uniqueName="17" name=" Fire rate per minute " queryTableFieldId="1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1161CE7-93E3-4927-B829-BCC7376A4C73}" name="Log_16_4_nr1__2" displayName="Log_16_4_nr1__2" ref="A1:Q77" tableType="queryTable" totalsRowShown="0">
  <autoFilter ref="A1:Q77" xr:uid="{31161CE7-93E3-4927-B829-BCC7376A4C73}"/>
  <tableColumns count="17">
    <tableColumn id="1" xr3:uid="{DBFA5EF1-39EF-41D2-999C-3A056D540820}" uniqueName="1" name="Generation " queryTableFieldId="1"/>
    <tableColumn id="2" xr3:uid="{D2DAD6FA-8F3D-4628-942A-F08C9E622AEE}" uniqueName="2" name=" Total points " queryTableFieldId="2"/>
    <tableColumn id="3" xr3:uid="{26F2FABF-EA7B-4B04-B1B8-AACD09C47A7B}" uniqueName="3" name=" Points from boxes " queryTableFieldId="3"/>
    <tableColumn id="4" xr3:uid="{5F5A4061-C84B-48DE-A982-CFFC97E02D09}" uniqueName="4" name=" Points from kills " queryTableFieldId="4"/>
    <tableColumn id="5" xr3:uid="{F00F1838-66AA-48B2-B2C9-47C3ABCDF12E}" uniqueName="5" name=" Steps " queryTableFieldId="5"/>
    <tableColumn id="6" xr3:uid="{F13428F9-70EA-461C-B4C3-A8E719CB1A4B}" uniqueName="6" name=" Ray radius " queryTableFieldId="6"/>
    <tableColumn id="7" xr3:uid="{7A79055F-D347-4DDC-A00B-08B9DDBE063C}" uniqueName="7" name=" Sight " queryTableFieldId="7"/>
    <tableColumn id="8" xr3:uid="{B09F9395-1498-4208-8F70-ABA145857AA1}" uniqueName="8" name=" moving speed " queryTableFieldId="8"/>
    <tableColumn id="9" xr3:uid="{9F3A94C6-08F8-4A32-A6B1-DB998BB3A414}" uniqueName="9" name=" Random direction " queryTableFieldId="9" dataDxfId="44"/>
    <tableColumn id="10" xr3:uid="{294B5C4C-0444-4514-BF91-6028E59538BD}" uniqueName="10" name=" Enemy weight " queryTableFieldId="10"/>
    <tableColumn id="11" xr3:uid="{5DDABD83-BB3B-4167-9BC1-B86D32A6ADE4}" uniqueName="11" name=" Enemy distance factor " queryTableFieldId="11"/>
    <tableColumn id="12" xr3:uid="{6A168596-D305-45EA-AFF7-855F40171C38}" uniqueName="12" name=" Bullet weight " queryTableFieldId="12"/>
    <tableColumn id="13" xr3:uid="{4CC9747B-50A9-4869-AAB5-3B988AB5CD1D}" uniqueName="13" name=" Bullet distance factor " queryTableFieldId="13"/>
    <tableColumn id="14" xr3:uid="{11710D41-CFA2-4FDC-A9CC-F0FBA611C268}" uniqueName="14" name=" Box weight " queryTableFieldId="14"/>
    <tableColumn id="15" xr3:uid="{1BAA81A1-C39F-4A9C-BE18-EA9B0205AEC2}" uniqueName="15" name=" Box distance factor " queryTableFieldId="15"/>
    <tableColumn id="16" xr3:uid="{8F95EA76-A211-4871-8A86-DB95003E6681}" uniqueName="16" name=" projectile Speed " queryTableFieldId="16"/>
    <tableColumn id="17" xr3:uid="{B529A7DE-24F0-4FD1-8186-990FA860767F}" uniqueName="17" name=" Fire rate per minute " queryTableFieldId="1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B71F312-83D8-42A6-8ADC-C76663F50C64}" name="Log_16_4_nr2__2" displayName="Log_16_4_nr2__2" ref="A1:Q77" tableType="queryTable" totalsRowShown="0">
  <autoFilter ref="A1:Q77" xr:uid="{5B71F312-83D8-42A6-8ADC-C76663F50C64}"/>
  <tableColumns count="17">
    <tableColumn id="1" xr3:uid="{D86E1F1A-29CE-4535-A76A-DA0B8962C25E}" uniqueName="1" name="Generation " queryTableFieldId="1"/>
    <tableColumn id="2" xr3:uid="{3C260944-F742-48A7-91B0-1B87A6FBA94E}" uniqueName="2" name=" Total points " queryTableFieldId="2"/>
    <tableColumn id="3" xr3:uid="{FE593F11-DD38-4BB6-8DEA-25842D395E20}" uniqueName="3" name=" Points from boxes " queryTableFieldId="3"/>
    <tableColumn id="4" xr3:uid="{0F9D1B5F-C8E6-4791-8D9F-6F7F3C271FE5}" uniqueName="4" name=" Points from kills " queryTableFieldId="4"/>
    <tableColumn id="5" xr3:uid="{DEECA44C-278C-4BBD-B479-A6B19D979B38}" uniqueName="5" name=" Steps " queryTableFieldId="5"/>
    <tableColumn id="6" xr3:uid="{B36FFDCD-92E4-400C-8E3C-72ADFEDEB657}" uniqueName="6" name=" Ray radius " queryTableFieldId="6"/>
    <tableColumn id="7" xr3:uid="{7DB6798F-2129-46F5-9369-C6A8F3710461}" uniqueName="7" name=" Sight " queryTableFieldId="7"/>
    <tableColumn id="8" xr3:uid="{A334B135-988F-4971-A627-893CCB7479A4}" uniqueName="8" name=" moving speed " queryTableFieldId="8"/>
    <tableColumn id="9" xr3:uid="{D49BE42F-6A07-4082-9028-46BEB0CEEA3F}" uniqueName="9" name=" Random direction " queryTableFieldId="9" dataDxfId="43"/>
    <tableColumn id="10" xr3:uid="{8699AC1F-7009-49CF-83D5-7BF0F8039DA4}" uniqueName="10" name=" Enemy weight " queryTableFieldId="10"/>
    <tableColumn id="11" xr3:uid="{316830D2-7F83-4BF3-B166-D3C3699A9D34}" uniqueName="11" name=" Enemy distance factor " queryTableFieldId="11"/>
    <tableColumn id="12" xr3:uid="{00161459-7E49-46CA-998C-0F10FD0C5043}" uniqueName="12" name=" Bullet weight " queryTableFieldId="12"/>
    <tableColumn id="13" xr3:uid="{8B7AF9F5-B71A-45A1-A23A-FE018293FA0E}" uniqueName="13" name=" Bullet distance factor " queryTableFieldId="13"/>
    <tableColumn id="14" xr3:uid="{D3BE9459-EEB0-4278-860C-373052A352A0}" uniqueName="14" name=" Box weight " queryTableFieldId="14"/>
    <tableColumn id="15" xr3:uid="{B3EB9DEB-4F00-4235-86B4-75F1CD895BB1}" uniqueName="15" name=" Box distance factor " queryTableFieldId="15"/>
    <tableColumn id="16" xr3:uid="{0D0A513B-F01B-4E88-B0DE-4C3291D01AAE}" uniqueName="16" name=" projectile Speed " queryTableFieldId="16"/>
    <tableColumn id="17" xr3:uid="{78D9A6AD-61E7-403E-8542-E4B52FB26BE3}" uniqueName="17" name=" Fire rate per minute " queryTableFieldId="1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82BAB4D-1898-41DF-BA90-9EA2F7222460}" name="Log_16_4_nr3__2" displayName="Log_16_4_nr3__2" ref="A1:Q77" tableType="queryTable" totalsRowShown="0">
  <autoFilter ref="A1:Q77" xr:uid="{882BAB4D-1898-41DF-BA90-9EA2F7222460}"/>
  <tableColumns count="17">
    <tableColumn id="1" xr3:uid="{48BF78BE-6C51-47BC-B542-D6D9055E8DDD}" uniqueName="1" name="Generation " queryTableFieldId="1"/>
    <tableColumn id="2" xr3:uid="{197AADE7-9906-4B7D-8966-0FF8C80536C2}" uniqueName="2" name=" Total points " queryTableFieldId="2"/>
    <tableColumn id="3" xr3:uid="{6B951DE6-19B3-4BBC-A105-1F92A3A58999}" uniqueName="3" name=" Points from boxes " queryTableFieldId="3"/>
    <tableColumn id="4" xr3:uid="{D78B6E1B-E5E6-48C9-9C67-1E9DCFEF0CDC}" uniqueName="4" name=" Points from kills " queryTableFieldId="4"/>
    <tableColumn id="5" xr3:uid="{350CFF35-7312-45E9-B70F-8A31FD2E7ACD}" uniqueName="5" name=" Steps " queryTableFieldId="5"/>
    <tableColumn id="6" xr3:uid="{0AF70063-2A56-45E7-A505-3978DDC19331}" uniqueName="6" name=" Ray radius " queryTableFieldId="6"/>
    <tableColumn id="7" xr3:uid="{31E0307D-8090-48A7-BF33-7C14802C69FA}" uniqueName="7" name=" Sight " queryTableFieldId="7"/>
    <tableColumn id="8" xr3:uid="{2A8C8D2B-A63A-439E-9A1E-91F52C5E7187}" uniqueName="8" name=" moving speed " queryTableFieldId="8"/>
    <tableColumn id="9" xr3:uid="{22DA2C6A-6E7A-4E58-80EC-AA11C54EC81E}" uniqueName="9" name=" Random direction " queryTableFieldId="9" dataDxfId="42"/>
    <tableColumn id="10" xr3:uid="{E3E52C85-CCC5-428D-9DE5-A73C5886E737}" uniqueName="10" name=" Enemy weight " queryTableFieldId="10"/>
    <tableColumn id="11" xr3:uid="{7BEE13E5-9086-4964-BFD0-786484DDF26E}" uniqueName="11" name=" Enemy distance factor " queryTableFieldId="11"/>
    <tableColumn id="12" xr3:uid="{6AC68B22-B727-42D5-98F7-62EA00F8E1E3}" uniqueName="12" name=" Bullet weight " queryTableFieldId="12"/>
    <tableColumn id="13" xr3:uid="{D925FFEF-E3E1-4EA2-849D-6EA16E7EF011}" uniqueName="13" name=" Bullet distance factor " queryTableFieldId="13"/>
    <tableColumn id="14" xr3:uid="{35B55A9B-F1DE-4DC3-B75C-BCCA7B2701E9}" uniqueName="14" name=" Box weight " queryTableFieldId="14"/>
    <tableColumn id="15" xr3:uid="{11D57A63-27BC-4E2D-8EDA-E3E5E95DCACA}" uniqueName="15" name=" Box distance factor " queryTableFieldId="15"/>
    <tableColumn id="16" xr3:uid="{2E82EDE1-2F1A-4CDA-B0F2-2D4D391D6C97}" uniqueName="16" name=" projectile Speed " queryTableFieldId="16"/>
    <tableColumn id="17" xr3:uid="{74F4E9B3-EFB1-4D17-8F16-D33C0A6C6E51}" uniqueName="17" name=" Fire rate per minute " queryTableFieldId="1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9E0A303-56B8-4873-BB14-FAACDA8B55ED}" name="Log_16_4_nr4__2" displayName="Log_16_4_nr4__2" ref="A1:Q77" tableType="queryTable" totalsRowShown="0">
  <autoFilter ref="A1:Q77" xr:uid="{89E0A303-56B8-4873-BB14-FAACDA8B55ED}"/>
  <tableColumns count="17">
    <tableColumn id="1" xr3:uid="{5EAD32C7-90ED-483F-9160-FA6800EE54AD}" uniqueName="1" name="Generation " queryTableFieldId="1"/>
    <tableColumn id="2" xr3:uid="{71BD4A58-706E-4055-9F32-65895B4E84F0}" uniqueName="2" name=" Total points " queryTableFieldId="2"/>
    <tableColumn id="3" xr3:uid="{61C259F7-81D2-4CC5-9BB1-BA3250C3D743}" uniqueName="3" name=" Points from boxes " queryTableFieldId="3"/>
    <tableColumn id="4" xr3:uid="{1CAEE1A1-9959-49DB-BFF6-C7AB154E9366}" uniqueName="4" name=" Points from kills " queryTableFieldId="4"/>
    <tableColumn id="5" xr3:uid="{8BADBDA7-A4FB-4E88-AFC4-01718CFB819C}" uniqueName="5" name=" Steps " queryTableFieldId="5"/>
    <tableColumn id="6" xr3:uid="{6FA15A3C-5093-462F-AEB7-CAB1630D02D0}" uniqueName="6" name=" Ray radius " queryTableFieldId="6"/>
    <tableColumn id="7" xr3:uid="{233E6BBF-6ABF-4EDA-8C48-840A3E1BCC5D}" uniqueName="7" name=" Sight " queryTableFieldId="7"/>
    <tableColumn id="8" xr3:uid="{FAFE37B7-3963-4447-A638-5B801DB9AB52}" uniqueName="8" name=" moving speed " queryTableFieldId="8"/>
    <tableColumn id="9" xr3:uid="{B15A727E-29B8-4333-BCBA-989F58DA0CE7}" uniqueName="9" name=" Random direction " queryTableFieldId="9" dataDxfId="41"/>
    <tableColumn id="10" xr3:uid="{D44451E3-7B5F-46F7-85A7-A2D180436363}" uniqueName="10" name=" Enemy weight " queryTableFieldId="10"/>
    <tableColumn id="11" xr3:uid="{BA32E575-C764-4BAB-B35F-C9C9FC3BA521}" uniqueName="11" name=" Enemy distance factor " queryTableFieldId="11"/>
    <tableColumn id="12" xr3:uid="{FA09EB5A-4F95-428F-87FE-9619C65E6E0B}" uniqueName="12" name=" Bullet weight " queryTableFieldId="12"/>
    <tableColumn id="13" xr3:uid="{8DD670A1-A580-4D46-86C9-695F278F228A}" uniqueName="13" name=" Bullet distance factor " queryTableFieldId="13"/>
    <tableColumn id="14" xr3:uid="{603610FA-26BA-424F-B275-B17DE2D0DAE7}" uniqueName="14" name=" Box weight " queryTableFieldId="14"/>
    <tableColumn id="15" xr3:uid="{170CC884-EA4A-439A-A135-8AF19E185548}" uniqueName="15" name=" Box distance factor " queryTableFieldId="15"/>
    <tableColumn id="16" xr3:uid="{B0A3FE93-A6F7-4DDE-9334-41E4332CCB7B}" uniqueName="16" name=" projectile Speed " queryTableFieldId="16"/>
    <tableColumn id="17" xr3:uid="{BE41E3FD-4317-4EBA-BB81-FC7DEA950025}" uniqueName="17" name=" Fire rate per minute " queryTableFieldId="1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E24632E-AC1B-4287-8790-95030E797801}" name="Table18" displayName="Table18" ref="A1:Q77" totalsRowShown="0" headerRowDxfId="40" headerRowBorderDxfId="39" tableBorderDxfId="38">
  <autoFilter ref="A1:Q77" xr:uid="{2E24632E-AC1B-4287-8790-95030E797801}"/>
  <tableColumns count="17">
    <tableColumn id="1" xr3:uid="{93C86ED8-D010-415E-9A13-4E193D43414D}" name="Generation " dataDxfId="37"/>
    <tableColumn id="2" xr3:uid="{3D0F9A04-C31D-4B82-93A2-2EA445508322}" name=" Total points ">
      <calculatedColumnFormula>AVERAGE(Log_16_4_nr0__2[[#This Row],[ Total points ]],Log_16_4_nr1__2[[#This Row],[ Total points ]],Log_16_4_nr2__2[[#This Row],[ Total points ]],Log_16_4_nr3__2[[#This Row],[ Total points ]],Log_16_4_nr4__2[[#This Row],[ Total points ]])</calculatedColumnFormula>
    </tableColumn>
    <tableColumn id="3" xr3:uid="{1BEA19EB-3F71-4FC2-B5C7-342EB969F44D}" name=" Points from boxes ">
      <calculatedColumnFormula>AVERAGE(Log_16_4_nr0__2[[#This Row],[ Points from boxes ]],Log_16_4_nr1__2[[#This Row],[ Points from boxes ]],Log_16_4_nr2__2[[#This Row],[ Points from boxes ]],Log_16_4_nr3__2[[#This Row],[ Points from boxes ]],Log_16_4_nr4__2[[#This Row],[ Points from boxes ]])</calculatedColumnFormula>
    </tableColumn>
    <tableColumn id="4" xr3:uid="{E87AEC9C-3CC7-43AE-9289-DBBA3437A4BC}" name=" Points from kills ">
      <calculatedColumnFormula>AVERAGE(Log_16_4_nr0__2[[#This Row],[ Points from kills ]],Log_16_4_nr1__2[[#This Row],[ Points from kills ]],Log_16_4_nr2__2[[#This Row],[ Points from kills ]],Log_16_4_nr3__2[[#This Row],[ Points from kills ]],Log_16_4_nr4__2[[#This Row],[ Points from kills ]])</calculatedColumnFormula>
    </tableColumn>
    <tableColumn id="5" xr3:uid="{4565CD14-16DB-44AD-8D8F-3AE0636EAC6E}" name=" Steps ">
      <calculatedColumnFormula>AVERAGE(Log_16_4_nr0__2[[#This Row],[ Steps ]],Log_16_4_nr1__2[[#This Row],[ Steps ]],Log_16_4_nr2__2[[#This Row],[ Steps ]],Log_16_4_nr3__2[[#This Row],[ Steps ]],Log_16_4_nr4__2[[#This Row],[ Steps ]])</calculatedColumnFormula>
    </tableColumn>
    <tableColumn id="6" xr3:uid="{90F19D82-034C-4F9E-929C-00473E20CD34}" name=" Ray radius ">
      <calculatedColumnFormula>AVERAGE(Log_16_4_nr0__2[[#This Row],[ Ray radius ]],Log_16_4_nr1__2[[#This Row],[ Ray radius ]],Log_16_4_nr2__2[[#This Row],[ Ray radius ]],Log_16_4_nr3__2[[#This Row],[ Ray radius ]],Log_16_4_nr4__2[[#This Row],[ Ray radius ]])</calculatedColumnFormula>
    </tableColumn>
    <tableColumn id="7" xr3:uid="{2A0892AB-5526-4F2C-959B-AF1D167CEE2D}" name=" Sight ">
      <calculatedColumnFormula>AVERAGE(Log_16_4_nr0__2[[#This Row],[ Sight ]],Log_16_4_nr1__2[[#This Row],[ Sight ]],Log_16_4_nr2__2[[#This Row],[ Sight ]],Log_16_4_nr3__2[[#This Row],[ Sight ]],Log_16_4_nr4__2[[#This Row],[ Sight ]])</calculatedColumnFormula>
    </tableColumn>
    <tableColumn id="8" xr3:uid="{D69C09B1-7BBA-42C6-9A02-6C7DAFD64D91}" name=" moving speed ">
      <calculatedColumnFormula>AVERAGE(Log_16_4_nr0__2[[#This Row],[ moving speed ]],Log_16_4_nr1__2[[#This Row],[ moving speed ]],Log_16_4_nr2__2[[#This Row],[ moving speed ]],Log_16_4_nr3__2[[#This Row],[ moving speed ]],Log_16_4_nr4__2[[#This Row],[ moving speed ]])</calculatedColumnFormula>
    </tableColumn>
    <tableColumn id="9" xr3:uid="{84CD7275-78A7-4DC5-A505-2310AE4858DD}" name=" Random direction "/>
    <tableColumn id="10" xr3:uid="{58803187-CB86-47C1-AA21-321C0C39D742}" name=" Enemy weight ">
      <calculatedColumnFormula>AVERAGE(Log_16_4_nr0__2[[#This Row],[ Enemy weight ]],Log_16_4_nr1__2[[#This Row],[ Enemy weight ]],Log_16_4_nr2__2[[#This Row],[ Enemy weight ]],Log_16_4_nr3__2[[#This Row],[ Enemy weight ]],Log_16_4_nr4__2[[#This Row],[ Enemy weight ]])</calculatedColumnFormula>
    </tableColumn>
    <tableColumn id="11" xr3:uid="{BDB7764C-2A09-40CD-A348-C6D88A28CB5E}" name=" Enemy distance factor ">
      <calculatedColumnFormula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calculatedColumnFormula>
    </tableColumn>
    <tableColumn id="12" xr3:uid="{5EFB286C-74F8-42D1-8364-B1C537E00E76}" name=" Bullet weight ">
      <calculatedColumnFormula>AVERAGE(Log_16_4_nr0__2[[#This Row],[ Bullet weight ]],Log_16_4_nr1__2[[#This Row],[ Bullet weight ]],Log_16_4_nr2__2[[#This Row],[ Bullet weight ]],Log_16_4_nr3__2[[#This Row],[ Bullet weight ]],Log_16_4_nr4__2[[#This Row],[ Bullet weight ]])</calculatedColumnFormula>
    </tableColumn>
    <tableColumn id="13" xr3:uid="{40E3D1A3-DE35-41C0-BF4E-E12A15C827E4}" name=" Bullet distance factor ">
      <calculatedColumnFormula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calculatedColumnFormula>
    </tableColumn>
    <tableColumn id="14" xr3:uid="{DA2ABA42-391C-4846-8E03-8D13861B6684}" name=" Box weight ">
      <calculatedColumnFormula>AVERAGE(Log_16_4_nr0__2[[#This Row],[ Box weight ]],Log_16_4_nr1__2[[#This Row],[ Box weight ]],Log_16_4_nr2__2[[#This Row],[ Box weight ]],Log_16_4_nr3__2[[#This Row],[ Box weight ]],Log_16_4_nr4__2[[#This Row],[ Box weight ]])</calculatedColumnFormula>
    </tableColumn>
    <tableColumn id="15" xr3:uid="{ABF4543F-DC04-4BFD-AED8-5F1E11D28EAE}" name=" Box distance factor ">
      <calculatedColumnFormula>AVERAGE(Log_16_4_nr0__2[[#This Row],[ Box distance factor ]],Log_16_4_nr1__2[[#This Row],[ Box distance factor ]],Log_16_4_nr2__2[[#This Row],[ Box distance factor ]],Log_16_4_nr3__2[[#This Row],[ Box distance factor ]],Log_16_4_nr4__2[[#This Row],[ Box distance factor ]])</calculatedColumnFormula>
    </tableColumn>
    <tableColumn id="16" xr3:uid="{ECBEF7C5-9990-473F-80BC-212F2AB9A406}" name=" projectile Speed ">
      <calculatedColumnFormula>AVERAGE(Log_16_4_nr0__2[[#This Row],[ projectile Speed ]],Log_16_4_nr1__2[[#This Row],[ projectile Speed ]],Log_16_4_nr2__2[[#This Row],[ projectile Speed ]],Log_16_4_nr3__2[[#This Row],[ projectile Speed ]],Log_16_4_nr4__2[[#This Row],[ projectile Speed ]])</calculatedColumnFormula>
    </tableColumn>
    <tableColumn id="17" xr3:uid="{F959DC3E-A849-4A5D-8068-81EACA662258}" name=" Fire rate per minute ">
      <calculatedColumnFormula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F4879CC-7217-41B7-98AE-6DAD7CC43413}" name="Log_17_4_nr0" displayName="Log_17_4_nr0" ref="A1:Q52" tableType="queryTable" totalsRowShown="0">
  <autoFilter ref="A1:Q52" xr:uid="{7F4879CC-7217-41B7-98AE-6DAD7CC43413}"/>
  <tableColumns count="17">
    <tableColumn id="1" xr3:uid="{22ACD41D-8AB2-40AB-BC28-FDC762970215}" uniqueName="1" name="Generation " queryTableFieldId="1"/>
    <tableColumn id="2" xr3:uid="{51106156-6228-4ADA-B4DF-030301AECF56}" uniqueName="2" name=" Total points " queryTableFieldId="2"/>
    <tableColumn id="3" xr3:uid="{646C76AD-315B-4D55-A7AF-080D1C8CD4BD}" uniqueName="3" name=" Points from boxes " queryTableFieldId="3"/>
    <tableColumn id="4" xr3:uid="{471A5B3B-A815-4D89-9270-C63BF43FD6A3}" uniqueName="4" name=" Points from kills " queryTableFieldId="4"/>
    <tableColumn id="5" xr3:uid="{D0040921-D299-4476-A474-08FDD42E4F02}" uniqueName="5" name=" Steps " queryTableFieldId="5"/>
    <tableColumn id="6" xr3:uid="{31625B46-51C9-4E73-B49E-A63E7D728FA8}" uniqueName="6" name=" Ray radius " queryTableFieldId="6"/>
    <tableColumn id="7" xr3:uid="{E6D90BDC-180C-489B-959F-F5FF97029BA4}" uniqueName="7" name=" Sight " queryTableFieldId="7"/>
    <tableColumn id="8" xr3:uid="{E00A3028-D85F-41A2-AFA5-21E8C6E87F9D}" uniqueName="8" name=" moving speed " queryTableFieldId="8"/>
    <tableColumn id="9" xr3:uid="{4EB72BB1-1FE8-489C-86C4-EA33162EEEAF}" uniqueName="9" name=" Random direction " queryTableFieldId="9" dataDxfId="36"/>
    <tableColumn id="10" xr3:uid="{357F8A68-EDE7-43B0-9519-996BF77FD86A}" uniqueName="10" name=" Enemy weight " queryTableFieldId="10"/>
    <tableColumn id="11" xr3:uid="{D2DD17E6-BB1C-4F99-94CA-2047E85C873D}" uniqueName="11" name=" Enemy distance factor " queryTableFieldId="11"/>
    <tableColumn id="12" xr3:uid="{6DC19A9F-0974-471F-9354-13AD350A2882}" uniqueName="12" name=" Bullet weight " queryTableFieldId="12"/>
    <tableColumn id="13" xr3:uid="{53BD4541-6350-4FB6-B409-AC1A28223976}" uniqueName="13" name=" Bullet distance factor " queryTableFieldId="13"/>
    <tableColumn id="14" xr3:uid="{2A3A2F77-EC51-4F08-93C9-2766B114D4BC}" uniqueName="14" name=" Box weight " queryTableFieldId="14"/>
    <tableColumn id="15" xr3:uid="{913C6C18-D1DF-4B08-96BA-EEC73880627B}" uniqueName="15" name=" Box distance factor " queryTableFieldId="15"/>
    <tableColumn id="16" xr3:uid="{CCDB289B-DE81-4C7F-87FA-703324E56B3F}" uniqueName="16" name=" projectile Speed " queryTableFieldId="16"/>
    <tableColumn id="17" xr3:uid="{2ADFAC42-6FA7-4903-A5B3-A7B859222B07}" uniqueName="17" name=" Fire rate per minute " queryTableFieldId="1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5208990-3F42-4E65-A278-BBEF96940F99}" name="Log_17_4_nr1" displayName="Log_17_4_nr1" ref="A1:Q52" tableType="queryTable" totalsRowShown="0">
  <autoFilter ref="A1:Q52" xr:uid="{A5208990-3F42-4E65-A278-BBEF96940F99}"/>
  <tableColumns count="17">
    <tableColumn id="1" xr3:uid="{09555E9D-4293-4139-9D8A-01F3DD868FF4}" uniqueName="1" name="Generation " queryTableFieldId="1"/>
    <tableColumn id="2" xr3:uid="{1DE19886-0EBF-466F-A793-111BE91A5071}" uniqueName="2" name=" Total points " queryTableFieldId="2"/>
    <tableColumn id="3" xr3:uid="{270616D6-6475-454B-9A69-223BC923C40A}" uniqueName="3" name=" Points from boxes " queryTableFieldId="3"/>
    <tableColumn id="4" xr3:uid="{8162BBEA-040B-4255-B17E-06D759BC8DB8}" uniqueName="4" name=" Points from kills " queryTableFieldId="4"/>
    <tableColumn id="5" xr3:uid="{D430D947-5E96-4D1B-976F-C3F7B65F80F1}" uniqueName="5" name=" Steps " queryTableFieldId="5"/>
    <tableColumn id="6" xr3:uid="{0EDA53F6-EFFD-4CA7-BC5E-1A5A2319AF3C}" uniqueName="6" name=" Ray radius " queryTableFieldId="6"/>
    <tableColumn id="7" xr3:uid="{A9E30589-7922-46CE-8F5E-8DEE6AE886B4}" uniqueName="7" name=" Sight " queryTableFieldId="7"/>
    <tableColumn id="8" xr3:uid="{1BEFDA88-E607-4B4D-8189-ECFAFE9AA626}" uniqueName="8" name=" moving speed " queryTableFieldId="8"/>
    <tableColumn id="9" xr3:uid="{2EDFB555-9E5B-46CC-B155-5E8F637BC4C1}" uniqueName="9" name=" Random direction " queryTableFieldId="9" dataDxfId="35"/>
    <tableColumn id="10" xr3:uid="{FD3CEEB7-93B3-47F3-98EC-061CE27F6E58}" uniqueName="10" name=" Enemy weight " queryTableFieldId="10"/>
    <tableColumn id="11" xr3:uid="{330EB676-CBBB-4A2C-9C22-310EAAA8FCC7}" uniqueName="11" name=" Enemy distance factor " queryTableFieldId="11"/>
    <tableColumn id="12" xr3:uid="{80AE440F-9B58-477F-B5AA-DF9488AE92AB}" uniqueName="12" name=" Bullet weight " queryTableFieldId="12"/>
    <tableColumn id="13" xr3:uid="{D786D314-5FB2-48B3-A2B1-DECF6BD081FC}" uniqueName="13" name=" Bullet distance factor " queryTableFieldId="13"/>
    <tableColumn id="14" xr3:uid="{DC20ED81-78FF-4F39-8B0A-0B6EE889F133}" uniqueName="14" name=" Box weight " queryTableFieldId="14"/>
    <tableColumn id="15" xr3:uid="{C55DBDF6-34B0-4926-97F7-0F23083AAD3E}" uniqueName="15" name=" Box distance factor " queryTableFieldId="15"/>
    <tableColumn id="16" xr3:uid="{CF8856DA-3E79-4522-B266-6CCC254470FE}" uniqueName="16" name=" projectile Speed " queryTableFieldId="16"/>
    <tableColumn id="17" xr3:uid="{A8C16DA9-D0CB-4788-A3C5-A503944B8976}" uniqueName="17" name=" Fire rate per minute " queryTableFieldId="17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C131892-4F39-419B-8B7A-E819AF0EC912}" name="Log_17_4_nr2" displayName="Log_17_4_nr2" ref="A1:Q52" tableType="queryTable" totalsRowShown="0">
  <autoFilter ref="A1:Q52" xr:uid="{BC131892-4F39-419B-8B7A-E819AF0EC912}"/>
  <tableColumns count="17">
    <tableColumn id="1" xr3:uid="{068945BB-1E8E-4538-B167-592D323CD71D}" uniqueName="1" name="Generation " queryTableFieldId="1"/>
    <tableColumn id="2" xr3:uid="{E1751E50-2448-4D84-927F-B84D6107062A}" uniqueName="2" name=" Total points " queryTableFieldId="2"/>
    <tableColumn id="3" xr3:uid="{4A3F2E6F-6621-4828-9445-C9129221C625}" uniqueName="3" name=" Points from boxes " queryTableFieldId="3"/>
    <tableColumn id="4" xr3:uid="{147BB71F-F99A-4C5C-A112-4DE6493EEF3D}" uniqueName="4" name=" Points from kills " queryTableFieldId="4"/>
    <tableColumn id="5" xr3:uid="{2A1CDDF4-8E8F-4E5F-ADE1-1238C4DC6729}" uniqueName="5" name=" Steps " queryTableFieldId="5"/>
    <tableColumn id="6" xr3:uid="{35BD64AB-FD32-4291-91AF-860ED17C1539}" uniqueName="6" name=" Ray radius " queryTableFieldId="6"/>
    <tableColumn id="7" xr3:uid="{C18FBBBE-EFCC-4FCB-B444-34F8B35BFB35}" uniqueName="7" name=" Sight " queryTableFieldId="7"/>
    <tableColumn id="8" xr3:uid="{9BBA29CD-8D1A-4620-9985-11DF3E69320D}" uniqueName="8" name=" moving speed " queryTableFieldId="8"/>
    <tableColumn id="9" xr3:uid="{754A18C3-198B-4108-A53B-8504AF9923AD}" uniqueName="9" name=" Random direction " queryTableFieldId="9" dataDxfId="34"/>
    <tableColumn id="10" xr3:uid="{706B6315-CF40-4D2A-8C59-1F5883B839BB}" uniqueName="10" name=" Enemy weight " queryTableFieldId="10"/>
    <tableColumn id="11" xr3:uid="{A22CD5B7-C5CA-4033-B041-62BFD396052C}" uniqueName="11" name=" Enemy distance factor " queryTableFieldId="11"/>
    <tableColumn id="12" xr3:uid="{01D39426-D0E3-4A4F-B97B-9645C5C2B2AF}" uniqueName="12" name=" Bullet weight " queryTableFieldId="12"/>
    <tableColumn id="13" xr3:uid="{F4F6BFC3-BA33-47D7-9BB2-A1003EC9F3DD}" uniqueName="13" name=" Bullet distance factor " queryTableFieldId="13"/>
    <tableColumn id="14" xr3:uid="{D9FC6B3A-5E2A-4076-835C-26E67391142D}" uniqueName="14" name=" Box weight " queryTableFieldId="14"/>
    <tableColumn id="15" xr3:uid="{13C71E02-3011-4E5B-892A-484CB3505885}" uniqueName="15" name=" Box distance factor " queryTableFieldId="15"/>
    <tableColumn id="16" xr3:uid="{3B999FF1-05BB-4AB5-A7FC-D5650614D4FE}" uniqueName="16" name=" projectile Speed " queryTableFieldId="16"/>
    <tableColumn id="17" xr3:uid="{3D539D1B-50FB-49D8-88F3-E288AD04CD6B}" uniqueName="17" name=" Fire rate per minute " queryTableFieldId="17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392EEF3-D42A-42B2-BECC-49A2601C7753}" name="Log_17_4_nr3" displayName="Log_17_4_nr3" ref="A1:Q52" tableType="queryTable" totalsRowShown="0">
  <autoFilter ref="A1:Q52" xr:uid="{5392EEF3-D42A-42B2-BECC-49A2601C7753}"/>
  <tableColumns count="17">
    <tableColumn id="1" xr3:uid="{D848BFE9-C82F-4037-BC3A-4D9B4EA17B02}" uniqueName="1" name="Generation " queryTableFieldId="1"/>
    <tableColumn id="2" xr3:uid="{F965D9DA-FE29-4007-B0F3-6E329E3D69C4}" uniqueName="2" name=" Total points " queryTableFieldId="2"/>
    <tableColumn id="3" xr3:uid="{6939029D-A7D5-49A6-B8D3-6DC8793F5F7C}" uniqueName="3" name=" Points from boxes " queryTableFieldId="3"/>
    <tableColumn id="4" xr3:uid="{2B274C72-E142-46AB-ACDA-A15B756A5598}" uniqueName="4" name=" Points from kills " queryTableFieldId="4"/>
    <tableColumn id="5" xr3:uid="{D203E8C6-6B21-4C61-8EA5-721251CBE9B2}" uniqueName="5" name=" Steps " queryTableFieldId="5"/>
    <tableColumn id="6" xr3:uid="{82271743-DC89-4020-B54C-FD0082A53183}" uniqueName="6" name=" Ray radius " queryTableFieldId="6"/>
    <tableColumn id="7" xr3:uid="{EA52FF39-79DC-48D4-BA6D-AE9621D668E4}" uniqueName="7" name=" Sight " queryTableFieldId="7"/>
    <tableColumn id="8" xr3:uid="{21495A66-1588-4801-8AD0-F757A0C0FBB2}" uniqueName="8" name=" moving speed " queryTableFieldId="8"/>
    <tableColumn id="9" xr3:uid="{3541E95E-8206-4F7A-9800-0E6B4F2C3083}" uniqueName="9" name=" Random direction " queryTableFieldId="9" dataDxfId="33"/>
    <tableColumn id="10" xr3:uid="{8E986786-B3BF-4602-B6FA-60707ECAF2A3}" uniqueName="10" name=" Enemy weight " queryTableFieldId="10"/>
    <tableColumn id="11" xr3:uid="{A94C6346-549F-4D04-889E-262D0F5BFC4A}" uniqueName="11" name=" Enemy distance factor " queryTableFieldId="11"/>
    <tableColumn id="12" xr3:uid="{55C438E1-3ABE-4133-A75F-F4C733B6D1E7}" uniqueName="12" name=" Bullet weight " queryTableFieldId="12"/>
    <tableColumn id="13" xr3:uid="{64DC88C2-7114-4602-94F9-562CB50B3A3C}" uniqueName="13" name=" Bullet distance factor " queryTableFieldId="13"/>
    <tableColumn id="14" xr3:uid="{C962BC28-23DF-4DF7-B0F1-203A52833F6A}" uniqueName="14" name=" Box weight " queryTableFieldId="14"/>
    <tableColumn id="15" xr3:uid="{78FB3C2F-805E-43BF-A992-DCE5E2C9EDC2}" uniqueName="15" name=" Box distance factor " queryTableFieldId="15"/>
    <tableColumn id="16" xr3:uid="{FC94729F-D2F9-4345-80D6-D4B48A72E804}" uniqueName="16" name=" projectile Speed " queryTableFieldId="16"/>
    <tableColumn id="17" xr3:uid="{E9BFDD1D-2F04-4A46-9C35-1EDD2A9AC532}" uniqueName="17" name=" Fire rate per minute " queryTableFieldId="17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0D4E7BC-3E87-446C-9598-049BC478645B}" name="Log_17_4_nr4__2" displayName="Log_17_4_nr4__2" ref="A1:Q52" tableType="queryTable" totalsRowShown="0">
  <autoFilter ref="A1:Q52" xr:uid="{E0D4E7BC-3E87-446C-9598-049BC478645B}"/>
  <tableColumns count="17">
    <tableColumn id="1" xr3:uid="{12F1EB41-81B9-4D34-9CB8-7342838F5C3A}" uniqueName="1" name="Generation " queryTableFieldId="1"/>
    <tableColumn id="2" xr3:uid="{0E8C4CD0-54B5-4E60-9799-CDD61684E59F}" uniqueName="2" name=" Total points " queryTableFieldId="2"/>
    <tableColumn id="3" xr3:uid="{F5AE6719-2794-4B55-AB2F-7CF0B0071837}" uniqueName="3" name=" Points from boxes " queryTableFieldId="3"/>
    <tableColumn id="4" xr3:uid="{0820ADAB-8FA2-4329-94CB-7A2BF12E6C3B}" uniqueName="4" name=" Points from kills " queryTableFieldId="4"/>
    <tableColumn id="5" xr3:uid="{57D9414D-8C44-488E-996A-A2E6A124F4C8}" uniqueName="5" name=" Steps " queryTableFieldId="5"/>
    <tableColumn id="6" xr3:uid="{2BBAECC3-D669-4822-BC52-78BD55000F76}" uniqueName="6" name=" Ray radius " queryTableFieldId="6"/>
    <tableColumn id="7" xr3:uid="{11F31597-CCCF-4844-BA28-C8FAF280F021}" uniqueName="7" name=" Sight " queryTableFieldId="7"/>
    <tableColumn id="8" xr3:uid="{BA248185-E570-4056-8B0C-4EF7176B21F8}" uniqueName="8" name=" moving speed " queryTableFieldId="8"/>
    <tableColumn id="9" xr3:uid="{63B942BD-A066-4E0F-8FCD-860555267164}" uniqueName="9" name=" Random direction " queryTableFieldId="9" dataDxfId="32"/>
    <tableColumn id="10" xr3:uid="{6B231635-58DD-402C-B588-6827D16DC4B8}" uniqueName="10" name=" Enemy weight " queryTableFieldId="10"/>
    <tableColumn id="11" xr3:uid="{A9C7FC16-A4C2-404B-BE7D-8A3952741410}" uniqueName="11" name=" Enemy distance factor " queryTableFieldId="11"/>
    <tableColumn id="12" xr3:uid="{5B2710D0-ABAE-4E18-92BD-6B99E03F7246}" uniqueName="12" name=" Bullet weight " queryTableFieldId="12"/>
    <tableColumn id="13" xr3:uid="{E9B25E15-9577-4418-9856-2255A45773C5}" uniqueName="13" name=" Bullet distance factor " queryTableFieldId="13"/>
    <tableColumn id="14" xr3:uid="{920B79A9-E915-4510-8D05-869EB8F757BC}" uniqueName="14" name=" Box weight " queryTableFieldId="14"/>
    <tableColumn id="15" xr3:uid="{9F7F7F2E-D7FD-48D6-9601-86825EF6DEC6}" uniqueName="15" name=" Box distance factor " queryTableFieldId="15"/>
    <tableColumn id="16" xr3:uid="{E4A8B426-941C-43D9-9A16-647D1B014422}" uniqueName="16" name=" projectile Speed " queryTableFieldId="16"/>
    <tableColumn id="17" xr3:uid="{8A691949-F011-4CAE-804F-B4C622217761}" uniqueName="17" name=" Fire rate per minute " queryTableFieldId="17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D4AC4EC-4BE7-47B2-8A5E-7C0FC650CA1A}" name="Table31" displayName="Table31" ref="A1:Q52" totalsRowShown="0" headerRowDxfId="31" headerRowBorderDxfId="30" tableBorderDxfId="29">
  <autoFilter ref="A1:Q52" xr:uid="{AD4AC4EC-4BE7-47B2-8A5E-7C0FC650CA1A}"/>
  <tableColumns count="17">
    <tableColumn id="1" xr3:uid="{69D6785D-5EE0-4E49-A35E-032DDAFD59DA}" name="Generation " dataDxfId="28"/>
    <tableColumn id="2" xr3:uid="{928C1D25-2D02-45C8-980C-D011BE1C5AA4}" name=" Total points ">
      <calculatedColumnFormula>AVERAGE(Log_17_4_nr0__2[[#This Row],[ Total points ]],Log_17_4_nr1__2[[#This Row],[ Total points ]],Log_17_4_nr2__2[[#This Row],[ Total points ]],Log_17_4_nr3__2[[#This Row],[ Total points ]],Log_17_4_nr4__3[[#This Row],[ Total points ]])</calculatedColumnFormula>
    </tableColumn>
    <tableColumn id="3" xr3:uid="{9A681EB8-F4B0-446B-833E-E04601673177}" name=" Points from boxes ">
      <calculatedColumnFormula>AVERAGE(Log_17_4_nr0__2[[#This Row],[ Points from boxes ]],Log_17_4_nr1__2[[#This Row],[ Points from boxes ]],Log_17_4_nr2__2[[#This Row],[ Points from boxes ]],Log_17_4_nr3__2[[#This Row],[ Points from boxes ]],Log_17_4_nr4__3[[#This Row],[ Points from boxes ]])</calculatedColumnFormula>
    </tableColumn>
    <tableColumn id="4" xr3:uid="{BC1AF960-3B40-4789-879E-B2FC7BA87B53}" name=" Points from kills ">
      <calculatedColumnFormula>AVERAGE(Log_17_4_nr0__2[[#This Row],[ Points from kills ]],Log_17_4_nr1__2[[#This Row],[ Points from kills ]],Log_17_4_nr2__2[[#This Row],[ Points from kills ]],Log_17_4_nr3__2[[#This Row],[ Points from kills ]],Log_17_4_nr4__3[[#This Row],[ Points from kills ]])</calculatedColumnFormula>
    </tableColumn>
    <tableColumn id="5" xr3:uid="{08D6A734-91DE-46AD-A4FF-99ADB1E050B5}" name=" Steps ">
      <calculatedColumnFormula>AVERAGE(Log_17_4_nr0__2[[#This Row],[ Steps ]],Log_17_4_nr1__2[[#This Row],[ Steps ]],Log_17_4_nr2__2[[#This Row],[ Steps ]],Log_17_4_nr3__2[[#This Row],[ Steps ]],Log_17_4_nr4__3[[#This Row],[ Steps ]])</calculatedColumnFormula>
    </tableColumn>
    <tableColumn id="6" xr3:uid="{4A4AB920-4ADD-4820-914A-CEE1E1390226}" name=" Ray radius ">
      <calculatedColumnFormula>AVERAGE(Log_17_4_nr0__2[[#This Row],[ Ray radius ]],Log_17_4_nr1__2[[#This Row],[ Ray radius ]],Log_17_4_nr2__2[[#This Row],[ Ray radius ]],Log_17_4_nr3__2[[#This Row],[ Ray radius ]],Log_17_4_nr4__3[[#This Row],[ Ray radius ]])</calculatedColumnFormula>
    </tableColumn>
    <tableColumn id="7" xr3:uid="{77A5FAD8-B9B6-4673-9430-DAE414B87AED}" name=" Sight ">
      <calculatedColumnFormula>AVERAGE(Log_17_4_nr0__2[[#This Row],[ Sight ]],Log_17_4_nr1__2[[#This Row],[ Sight ]],Log_17_4_nr2__2[[#This Row],[ Sight ]],Log_17_4_nr3__2[[#This Row],[ Sight ]],Log_17_4_nr4__3[[#This Row],[ Sight ]])</calculatedColumnFormula>
    </tableColumn>
    <tableColumn id="8" xr3:uid="{8CF7A030-D087-4555-916C-0ED9BE21BCE2}" name=" moving speed ">
      <calculatedColumnFormula>AVERAGE(Log_17_4_nr0__2[[#This Row],[ moving speed ]],Log_17_4_nr1__2[[#This Row],[ moving speed ]],Log_17_4_nr2__2[[#This Row],[ moving speed ]],Log_17_4_nr3__2[[#This Row],[ moving speed ]],Log_17_4_nr4__3[[#This Row],[ moving speed ]])</calculatedColumnFormula>
    </tableColumn>
    <tableColumn id="9" xr3:uid="{8896EF66-55F0-4121-BE87-F080366FB24D}" name=" Random direction "/>
    <tableColumn id="10" xr3:uid="{39AC2C53-5F5D-487E-89D7-7921CD25112D}" name=" Enemy weight ">
      <calculatedColumnFormula>AVERAGE(Log_17_4_nr0__2[[#This Row],[ Enemy weight ]],Log_17_4_nr1__2[[#This Row],[ Enemy weight ]],Log_17_4_nr2__2[[#This Row],[ Enemy weight ]],Log_17_4_nr3__2[[#This Row],[ Enemy weight ]],Log_17_4_nr4__3[[#This Row],[ Enemy weight ]])</calculatedColumnFormula>
    </tableColumn>
    <tableColumn id="11" xr3:uid="{FE144996-E96D-40AE-AB7C-AFDA0EFE15AF}" name=" Enemy distance factor ">
      <calculatedColumnFormula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calculatedColumnFormula>
    </tableColumn>
    <tableColumn id="12" xr3:uid="{787A7F80-DEEE-4041-A386-980FFB643D97}" name=" Bullet weight ">
      <calculatedColumnFormula>AVERAGE(Log_17_4_nr0__2[[#This Row],[ Bullet weight ]],Log_17_4_nr1__2[[#This Row],[ Bullet weight ]],Log_17_4_nr2__2[[#This Row],[ Bullet weight ]],Log_17_4_nr3__2[[#This Row],[ Bullet weight ]],Log_17_4_nr4__3[[#This Row],[ Bullet weight ]])</calculatedColumnFormula>
    </tableColumn>
    <tableColumn id="13" xr3:uid="{55D6AB7A-0BFF-4DBD-B251-68EF3244039B}" name=" Bullet distance factor ">
      <calculatedColumnFormula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calculatedColumnFormula>
    </tableColumn>
    <tableColumn id="14" xr3:uid="{50B0D62F-BB8E-455D-B712-C9F7837C6A5B}" name=" Box weight ">
      <calculatedColumnFormula>AVERAGE(Log_17_4_nr0__2[[#This Row],[ Box weight ]],Log_17_4_nr1__2[[#This Row],[ Box weight ]],Log_17_4_nr2__2[[#This Row],[ Box weight ]],Log_17_4_nr3__2[[#This Row],[ Box weight ]],Log_17_4_nr4__3[[#This Row],[ Box weight ]])</calculatedColumnFormula>
    </tableColumn>
    <tableColumn id="15" xr3:uid="{117EFE07-96F5-43BA-BE27-844C06E68F60}" name=" Box distance factor ">
      <calculatedColumnFormula>AVERAGE(Log_17_4_nr0__2[[#This Row],[ Box distance factor ]],Log_17_4_nr1__2[[#This Row],[ Box distance factor ]],Log_17_4_nr2__2[[#This Row],[ Box distance factor ]],Log_17_4_nr3__2[[#This Row],[ Box distance factor ]],Log_17_4_nr4__3[[#This Row],[ Box distance factor ]])</calculatedColumnFormula>
    </tableColumn>
    <tableColumn id="16" xr3:uid="{660AFECB-5E57-4CEF-8A57-3B693229A396}" name=" projectile Speed ">
      <calculatedColumnFormula>AVERAGE(Log_17_4_nr0__2[[#This Row],[ projectile Speed ]],Log_17_4_nr1__2[[#This Row],[ projectile Speed ]],Log_17_4_nr2__2[[#This Row],[ projectile Speed ]],Log_17_4_nr3__2[[#This Row],[ projectile Speed ]],Log_17_4_nr4__3[[#This Row],[ projectile Speed ]])</calculatedColumnFormula>
    </tableColumn>
    <tableColumn id="17" xr3:uid="{CFF3B426-26F2-408E-8B7D-BFABFB77E850}" name=" Fire rate per minute " dataDxfId="27">
      <calculatedColumnFormula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2693D86-CCD1-43D3-AEDE-CC44AA002679}" name="Table25" displayName="Table25" ref="A1:Q52" totalsRowShown="0" headerRowDxfId="26" headerRowBorderDxfId="25" tableBorderDxfId="24">
  <autoFilter ref="A1:Q52" xr:uid="{F2693D86-CCD1-43D3-AEDE-CC44AA002679}"/>
  <tableColumns count="17">
    <tableColumn id="1" xr3:uid="{5FF49157-B4D4-41B9-A776-CE1D5A745C61}" name="Generation " dataDxfId="23"/>
    <tableColumn id="2" xr3:uid="{FCBE1D55-4D10-48F8-A63C-BEFE87C62CDC}" name=" Total points ">
      <calculatedColumnFormula>AVERAGE(Log_17_4_nr0[[#This Row],[ Total points ]],Log_17_4_nr1[[#This Row],[ Total points ]],Log_17_4_nr2[[#This Row],[ Total points ]],Log_17_4_nr3[[#This Row],[ Total points ]],Log_17_4_nr4__2[[#This Row],[ Total points ]])</calculatedColumnFormula>
    </tableColumn>
    <tableColumn id="3" xr3:uid="{14102365-42A4-4364-A8A3-5D57D6C2486C}" name=" Points from boxes ">
      <calculatedColumnFormula>AVERAGE(Log_17_4_nr0[[#This Row],[ Points from boxes ]],Log_17_4_nr1[[#This Row],[ Points from boxes ]],Log_17_4_nr2[[#This Row],[ Points from boxes ]],Log_17_4_nr3[[#This Row],[ Points from boxes ]],Log_17_4_nr4__2[[#This Row],[ Points from boxes ]])</calculatedColumnFormula>
    </tableColumn>
    <tableColumn id="4" xr3:uid="{D4A9CA3C-C49B-464C-8987-EF79974BEAC6}" name=" Points from kills ">
      <calculatedColumnFormula>AVERAGE(Log_17_4_nr0[[#This Row],[ Points from kills ]],Log_17_4_nr1[[#This Row],[ Points from kills ]],Log_17_4_nr2[[#This Row],[ Points from kills ]],Log_17_4_nr3[[#This Row],[ Points from kills ]],Log_17_4_nr4__2[[#This Row],[ Points from kills ]])</calculatedColumnFormula>
    </tableColumn>
    <tableColumn id="5" xr3:uid="{28B51BF0-E176-470F-B53C-703C817E0DEE}" name=" Steps ">
      <calculatedColumnFormula>AVERAGE(Log_17_4_nr0[[#This Row],[ Steps ]],Log_17_4_nr1[[#This Row],[ Steps ]],Log_17_4_nr2[[#This Row],[ Steps ]],Log_17_4_nr3[[#This Row],[ Steps ]],Log_17_4_nr4__2[[#This Row],[ Steps ]])</calculatedColumnFormula>
    </tableColumn>
    <tableColumn id="6" xr3:uid="{FE45B813-3ADC-4FB4-B895-1BBAF8EE0B5E}" name=" Ray radius ">
      <calculatedColumnFormula>AVERAGE(Log_17_4_nr0[[#This Row],[ Ray radius ]],Log_17_4_nr1[[#This Row],[ Ray radius ]],Log_17_4_nr2[[#This Row],[ Ray radius ]],Log_17_4_nr3[[#This Row],[ Ray radius ]],Log_17_4_nr4__2[[#This Row],[ Ray radius ]])</calculatedColumnFormula>
    </tableColumn>
    <tableColumn id="7" xr3:uid="{85D389DD-9BAD-41BA-A408-145BC5C6B313}" name=" Sight ">
      <calculatedColumnFormula>AVERAGE(Log_17_4_nr0[[#This Row],[ Sight ]],Log_17_4_nr1[[#This Row],[ Sight ]],Log_17_4_nr2[[#This Row],[ Sight ]],Log_17_4_nr3[[#This Row],[ Sight ]],Log_17_4_nr4__2[[#This Row],[ Sight ]])</calculatedColumnFormula>
    </tableColumn>
    <tableColumn id="8" xr3:uid="{F701CC39-27BA-458C-9535-56227E99CF66}" name=" moving speed ">
      <calculatedColumnFormula>AVERAGE(Log_17_4_nr0[[#This Row],[ moving speed ]],Log_17_4_nr1[[#This Row],[ moving speed ]],Log_17_4_nr2[[#This Row],[ moving speed ]],Log_17_4_nr3[[#This Row],[ moving speed ]],Log_17_4_nr4__2[[#This Row],[ moving speed ]])</calculatedColumnFormula>
    </tableColumn>
    <tableColumn id="9" xr3:uid="{86BACFA1-1BBC-4B10-9BA9-2C0968FE7870}" name=" Random direction "/>
    <tableColumn id="10" xr3:uid="{EE2B0CC0-4BBD-4D4C-8E7C-5BDFBAFA2625}" name=" Enemy weight ">
      <calculatedColumnFormula>AVERAGE(Log_17_4_nr0[[#This Row],[ Enemy weight ]],Log_17_4_nr1[[#This Row],[ Enemy weight ]],Log_17_4_nr2[[#This Row],[ Enemy weight ]],Log_17_4_nr3[[#This Row],[ Enemy weight ]],Log_17_4_nr4__2[[#This Row],[ Enemy weight ]])</calculatedColumnFormula>
    </tableColumn>
    <tableColumn id="11" xr3:uid="{E901AA71-565A-4DA9-A0C7-449ABA8BF37B}" name=" Enemy distance factor ">
      <calculatedColumnFormula>AVERAGE(Log_17_4_nr0[[#This Row],[ Enemy distance factor ]],Log_17_4_nr1[[#This Row],[ Enemy distance factor ]],Log_17_4_nr2[[#This Row],[ Enemy distance factor ]],Log_17_4_nr3[[#This Row],[ Enemy distance factor ]],Log_17_4_nr4__2[[#This Row],[ Enemy distance factor ]])</calculatedColumnFormula>
    </tableColumn>
    <tableColumn id="12" xr3:uid="{FD727D43-674A-4903-A725-9917C1556BBF}" name=" Bullet weight ">
      <calculatedColumnFormula>AVERAGE(Log_17_4_nr0[[#This Row],[ Bullet weight ]],Log_17_4_nr1[[#This Row],[ Bullet weight ]],Log_17_4_nr2[[#This Row],[ Bullet weight ]],Log_17_4_nr3[[#This Row],[ Bullet weight ]],Log_17_4_nr4__2[[#This Row],[ Bullet weight ]])</calculatedColumnFormula>
    </tableColumn>
    <tableColumn id="13" xr3:uid="{3C05071E-16AF-4CDB-87A0-85AF8EA2062D}" name=" Bullet distance factor ">
      <calculatedColumnFormula>AVERAGE(Log_17_4_nr0[[#This Row],[ Bullet distance factor ]],Log_17_4_nr1[[#This Row],[ Bullet distance factor ]],Log_17_4_nr2[[#This Row],[ Bullet distance factor ]],Log_17_4_nr3[[#This Row],[ Bullet distance factor ]],Log_17_4_nr4__2[[#This Row],[ Bullet distance factor ]])</calculatedColumnFormula>
    </tableColumn>
    <tableColumn id="14" xr3:uid="{B011487B-C232-4288-A814-9008F01FBB8A}" name=" Box weight ">
      <calculatedColumnFormula>AVERAGE(Log_17_4_nr0[[#This Row],[ Box weight ]],Log_17_4_nr1[[#This Row],[ Box weight ]],Log_17_4_nr2[[#This Row],[ Box weight ]],Log_17_4_nr3[[#This Row],[ Box weight ]],Log_17_4_nr4__2[[#This Row],[ Box weight ]])</calculatedColumnFormula>
    </tableColumn>
    <tableColumn id="15" xr3:uid="{17986724-2C1E-4520-833F-E519D6B9E0B3}" name=" Box distance factor ">
      <calculatedColumnFormula>AVERAGE(Log_17_4_nr0[[#This Row],[ Box distance factor ]],Log_17_4_nr1[[#This Row],[ Box distance factor ]],Log_17_4_nr2[[#This Row],[ Box distance factor ]],Log_17_4_nr3[[#This Row],[ Box distance factor ]],Log_17_4_nr4__2[[#This Row],[ Box distance factor ]])</calculatedColumnFormula>
    </tableColumn>
    <tableColumn id="16" xr3:uid="{8D9A9AB2-E9FC-4F98-B31A-7A0A7FEEC532}" name=" projectile Speed ">
      <calculatedColumnFormula>AVERAGE(Log_17_4_nr0[[#This Row],[ projectile Speed ]],Log_17_4_nr1[[#This Row],[ projectile Speed ]],Log_17_4_nr2[[#This Row],[ projectile Speed ]],Log_17_4_nr3[[#This Row],[ projectile Speed ]],Log_17_4_nr4__2[[#This Row],[ projectile Speed ]])</calculatedColumnFormula>
    </tableColumn>
    <tableColumn id="17" xr3:uid="{E32FF85B-263C-4D6A-8B9E-2AF83302D083}" name=" Fire rate per minute ">
      <calculatedColumnFormula>AVERAGE(Log_17_4_nr0[[#This Row],[ Fire rate per minute ]],Log_17_4_nr1[[#This Row],[ Fire rate per minute ]],Log_17_4_nr2[[#This Row],[ Fire rate per minute ]],Log_17_4_nr3[[#This Row],[ Fire rate per minute ]],Log_17_4_nr4__2[[#This Row],[ Fire rate per minute ]])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C6F7B38-1B79-4216-BB4C-EBE0D9A3DCA5}" name="Log_17_4_nr0__2" displayName="Log_17_4_nr0__2" ref="A1:Q52" tableType="queryTable" totalsRowShown="0">
  <autoFilter ref="A1:Q52" xr:uid="{EC6F7B38-1B79-4216-BB4C-EBE0D9A3DCA5}"/>
  <tableColumns count="17">
    <tableColumn id="1" xr3:uid="{2A4F18AC-DC88-4861-B391-ECA80B2284E4}" uniqueName="1" name="Generation " queryTableFieldId="1"/>
    <tableColumn id="2" xr3:uid="{DD39F688-AD4B-47FE-8499-0E16E9DAB349}" uniqueName="2" name=" Total points " queryTableFieldId="2"/>
    <tableColumn id="3" xr3:uid="{06820296-6767-4C8A-B26D-8CB681A71EC5}" uniqueName="3" name=" Points from boxes " queryTableFieldId="3"/>
    <tableColumn id="4" xr3:uid="{47F0BE59-2464-45F3-B10F-2416169AE2E4}" uniqueName="4" name=" Points from kills " queryTableFieldId="4"/>
    <tableColumn id="5" xr3:uid="{8AA2C3D9-99AC-4898-8043-5F20F8D17B38}" uniqueName="5" name=" Steps " queryTableFieldId="5"/>
    <tableColumn id="6" xr3:uid="{6456D075-494C-40CE-B43B-6BD70721F2F6}" uniqueName="6" name=" Ray radius " queryTableFieldId="6"/>
    <tableColumn id="7" xr3:uid="{28303D5B-26E5-440D-957C-0F1BFFF7DE42}" uniqueName="7" name=" Sight " queryTableFieldId="7"/>
    <tableColumn id="8" xr3:uid="{6EA3EE8E-B551-4B44-AB63-F672CAF8A156}" uniqueName="8" name=" moving speed " queryTableFieldId="8"/>
    <tableColumn id="9" xr3:uid="{C3763622-96A2-47FF-8F3F-CAFE082F9505}" uniqueName="9" name=" Random direction " queryTableFieldId="9" dataDxfId="22"/>
    <tableColumn id="10" xr3:uid="{6E9AD04C-DFDC-41E0-B635-62ABA6CB242E}" uniqueName="10" name=" Enemy weight " queryTableFieldId="10"/>
    <tableColumn id="11" xr3:uid="{91ABB338-78A3-4433-8454-F94A146C0C0C}" uniqueName="11" name=" Enemy distance factor " queryTableFieldId="11"/>
    <tableColumn id="12" xr3:uid="{4FD4FFFE-7488-48D3-A6F5-13E357D83CC6}" uniqueName="12" name=" Bullet weight " queryTableFieldId="12"/>
    <tableColumn id="13" xr3:uid="{1F3534B5-D240-44D7-BA43-3E829316BDDD}" uniqueName="13" name=" Bullet distance factor " queryTableFieldId="13"/>
    <tableColumn id="14" xr3:uid="{0D662CAA-D8DE-40B3-8921-12F8548423B4}" uniqueName="14" name=" Box weight " queryTableFieldId="14"/>
    <tableColumn id="15" xr3:uid="{B37AB90E-FCAF-4CD7-97DA-C4E2E63742C4}" uniqueName="15" name=" Box distance factor " queryTableFieldId="15"/>
    <tableColumn id="16" xr3:uid="{8ED8477C-8903-42CF-AF90-1692BB7722CD}" uniqueName="16" name=" projectile Speed " queryTableFieldId="16"/>
    <tableColumn id="17" xr3:uid="{4706D168-F242-4505-987A-7BB87D7BBE66}" uniqueName="17" name=" Fire rate per minute " queryTableFieldId="17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54DE55B-75C3-4621-92DA-DB35A4050FEE}" name="Log_17_4_nr1__2" displayName="Log_17_4_nr1__2" ref="A1:Q52" tableType="queryTable" totalsRowShown="0">
  <autoFilter ref="A1:Q52" xr:uid="{354DE55B-75C3-4621-92DA-DB35A4050FEE}"/>
  <tableColumns count="17">
    <tableColumn id="1" xr3:uid="{2B0A7781-04A6-4638-9645-2A1F1B499CDA}" uniqueName="1" name="Generation " queryTableFieldId="1"/>
    <tableColumn id="2" xr3:uid="{DA68C92A-7000-4557-82C0-A50BAA8263BE}" uniqueName="2" name=" Total points " queryTableFieldId="2"/>
    <tableColumn id="3" xr3:uid="{8A91091F-F9B4-49AC-8A95-EE2A52747EC1}" uniqueName="3" name=" Points from boxes " queryTableFieldId="3"/>
    <tableColumn id="4" xr3:uid="{5AB593CB-7CEB-4B9C-A780-F807F92CE623}" uniqueName="4" name=" Points from kills " queryTableFieldId="4"/>
    <tableColumn id="5" xr3:uid="{6FCA2660-EC18-4907-AC99-123964327840}" uniqueName="5" name=" Steps " queryTableFieldId="5"/>
    <tableColumn id="6" xr3:uid="{1AF10C76-B741-4662-A9A0-371CC783648E}" uniqueName="6" name=" Ray radius " queryTableFieldId="6"/>
    <tableColumn id="7" xr3:uid="{0C151FB8-D592-4799-B1F1-4678A26633F6}" uniqueName="7" name=" Sight " queryTableFieldId="7"/>
    <tableColumn id="8" xr3:uid="{1E252C09-F5D2-40F0-AE57-1B0F20383804}" uniqueName="8" name=" moving speed " queryTableFieldId="8"/>
    <tableColumn id="9" xr3:uid="{0EE1FA42-A32C-4145-A994-1E546F16C94F}" uniqueName="9" name=" Random direction " queryTableFieldId="9" dataDxfId="21"/>
    <tableColumn id="10" xr3:uid="{9CD7480F-95FF-4AC7-865D-A9DE5314A8C6}" uniqueName="10" name=" Enemy weight " queryTableFieldId="10"/>
    <tableColumn id="11" xr3:uid="{AAC4BDF6-067E-459F-9EFD-BFE9ABC97872}" uniqueName="11" name=" Enemy distance factor " queryTableFieldId="11"/>
    <tableColumn id="12" xr3:uid="{0A312A53-E536-416F-9221-3CD84BA48FEA}" uniqueName="12" name=" Bullet weight " queryTableFieldId="12"/>
    <tableColumn id="13" xr3:uid="{48FB8E64-00A6-4DF6-B20B-7FAB1731920B}" uniqueName="13" name=" Bullet distance factor " queryTableFieldId="13"/>
    <tableColumn id="14" xr3:uid="{5093C5C7-9A52-4C3E-AC17-B451E8E40014}" uniqueName="14" name=" Box weight " queryTableFieldId="14"/>
    <tableColumn id="15" xr3:uid="{B3E6767E-99F9-4298-A945-7FE457145F2E}" uniqueName="15" name=" Box distance factor " queryTableFieldId="15"/>
    <tableColumn id="16" xr3:uid="{7A54F479-DD08-44FE-8DC8-CAE79C144B81}" uniqueName="16" name=" projectile Speed " queryTableFieldId="16"/>
    <tableColumn id="17" xr3:uid="{D02D9F6D-C582-4905-8877-D834CB1E4B2B}" uniqueName="17" name=" Fire rate per minute " queryTableFieldId="17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FC0F44B-D432-46F4-B8DE-B4029823F0AD}" name="Log_17_4_nr2__2" displayName="Log_17_4_nr2__2" ref="A1:Q52" tableType="queryTable" totalsRowShown="0">
  <autoFilter ref="A1:Q52" xr:uid="{AFC0F44B-D432-46F4-B8DE-B4029823F0AD}"/>
  <tableColumns count="17">
    <tableColumn id="1" xr3:uid="{88ECBDB8-781D-43D6-895D-66BB42ADE4DF}" uniqueName="1" name="Generation " queryTableFieldId="1"/>
    <tableColumn id="2" xr3:uid="{E713CC8C-D85F-4CA4-BC43-08875FEC3505}" uniqueName="2" name=" Total points " queryTableFieldId="2"/>
    <tableColumn id="3" xr3:uid="{14F913A5-6BA8-43AD-98EB-E399623534C3}" uniqueName="3" name=" Points from boxes " queryTableFieldId="3"/>
    <tableColumn id="4" xr3:uid="{F3BC0611-D8BF-4E86-8D0B-3518128FB3CA}" uniqueName="4" name=" Points from kills " queryTableFieldId="4"/>
    <tableColumn id="5" xr3:uid="{0E32D341-EDEB-4058-A35F-74CB94AC44EE}" uniqueName="5" name=" Steps " queryTableFieldId="5"/>
    <tableColumn id="6" xr3:uid="{8108D46E-8E69-4C62-9153-731464A4CDFF}" uniqueName="6" name=" Ray radius " queryTableFieldId="6"/>
    <tableColumn id="7" xr3:uid="{15807DAE-5FE1-4290-B5C1-1FB48AC9710B}" uniqueName="7" name=" Sight " queryTableFieldId="7"/>
    <tableColumn id="8" xr3:uid="{3358AD9A-9136-4B2E-AD51-F7E4AF71FE9B}" uniqueName="8" name=" moving speed " queryTableFieldId="8"/>
    <tableColumn id="9" xr3:uid="{DC69A107-4B84-45E0-8BAD-97019325DF3A}" uniqueName="9" name=" Random direction " queryTableFieldId="9" dataDxfId="20"/>
    <tableColumn id="10" xr3:uid="{E42B73B3-EDAF-416B-8119-3501FB80F753}" uniqueName="10" name=" Enemy weight " queryTableFieldId="10"/>
    <tableColumn id="11" xr3:uid="{A62CF715-DE35-4E9D-8B7D-75CC2AFBD4B2}" uniqueName="11" name=" Enemy distance factor " queryTableFieldId="11"/>
    <tableColumn id="12" xr3:uid="{3E4C5931-DCDE-408B-BEF8-592D59C4AC03}" uniqueName="12" name=" Bullet weight " queryTableFieldId="12"/>
    <tableColumn id="13" xr3:uid="{825D0984-97AE-48C7-BAF5-709A77FC3661}" uniqueName="13" name=" Bullet distance factor " queryTableFieldId="13"/>
    <tableColumn id="14" xr3:uid="{1978000F-44A2-4FC8-B52D-3A97A5AE2035}" uniqueName="14" name=" Box weight " queryTableFieldId="14"/>
    <tableColumn id="15" xr3:uid="{31AF68DE-1B03-4B9E-8E4A-BC4EB9F73937}" uniqueName="15" name=" Box distance factor " queryTableFieldId="15"/>
    <tableColumn id="16" xr3:uid="{897CA869-80C2-47A5-B6E3-32176CD46F33}" uniqueName="16" name=" projectile Speed " queryTableFieldId="16"/>
    <tableColumn id="17" xr3:uid="{8010503B-A559-471A-A490-EED2A309FE1E}" uniqueName="17" name=" Fire rate per minute " queryTableFieldId="17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38B42DC-DCFA-4795-BF49-F88F43E9B208}" name="Log_17_4_nr3__2" displayName="Log_17_4_nr3__2" ref="A1:Q52" tableType="queryTable" totalsRowShown="0">
  <autoFilter ref="A1:Q52" xr:uid="{938B42DC-DCFA-4795-BF49-F88F43E9B208}"/>
  <tableColumns count="17">
    <tableColumn id="1" xr3:uid="{BC8970A6-6C4D-4B2C-A72C-4C5D3F75758C}" uniqueName="1" name="Generation " queryTableFieldId="1"/>
    <tableColumn id="2" xr3:uid="{DF0465E6-6A0E-43FC-926D-4FA21C95D6DF}" uniqueName="2" name=" Total points " queryTableFieldId="2"/>
    <tableColumn id="3" xr3:uid="{B91B73D2-DA4D-43A7-A645-D5261F1A2882}" uniqueName="3" name=" Points from boxes " queryTableFieldId="3"/>
    <tableColumn id="4" xr3:uid="{FCCDB37F-A141-47E5-A2CB-8DF0D4AC5D3C}" uniqueName="4" name=" Points from kills " queryTableFieldId="4"/>
    <tableColumn id="5" xr3:uid="{7A1B76B4-E920-4F06-B7BE-278E887BE173}" uniqueName="5" name=" Steps " queryTableFieldId="5"/>
    <tableColumn id="6" xr3:uid="{F58C14B4-F6E7-4520-ADE7-107BB9DE132F}" uniqueName="6" name=" Ray radius " queryTableFieldId="6"/>
    <tableColumn id="7" xr3:uid="{FD1EF46E-CE47-4F47-8279-6FE4A34C3652}" uniqueName="7" name=" Sight " queryTableFieldId="7"/>
    <tableColumn id="8" xr3:uid="{DB30EFF3-D764-4427-BC05-48196F75701A}" uniqueName="8" name=" moving speed " queryTableFieldId="8"/>
    <tableColumn id="9" xr3:uid="{2AD997F9-03F9-472D-AA87-16C8E7CCBBDD}" uniqueName="9" name=" Random direction " queryTableFieldId="9" dataDxfId="19"/>
    <tableColumn id="10" xr3:uid="{6516BF92-0DE5-4A56-BB1D-A59188A0E2B0}" uniqueName="10" name=" Enemy weight " queryTableFieldId="10"/>
    <tableColumn id="11" xr3:uid="{7BBC6260-4555-4014-84CB-FCEF5B63446A}" uniqueName="11" name=" Enemy distance factor " queryTableFieldId="11"/>
    <tableColumn id="12" xr3:uid="{5B6ADFC5-BFB2-4229-86C7-F2C8B0BCF888}" uniqueName="12" name=" Bullet weight " queryTableFieldId="12"/>
    <tableColumn id="13" xr3:uid="{22EB5AC8-E031-4ADC-A7FE-B812DC44F5B8}" uniqueName="13" name=" Bullet distance factor " queryTableFieldId="13"/>
    <tableColumn id="14" xr3:uid="{362B9C84-6BCE-476E-B537-E6A79DE2C7A2}" uniqueName="14" name=" Box weight " queryTableFieldId="14"/>
    <tableColumn id="15" xr3:uid="{59337ED6-336C-43B8-82E2-4D8FF9AC095F}" uniqueName="15" name=" Box distance factor " queryTableFieldId="15"/>
    <tableColumn id="16" xr3:uid="{3A2DE846-DA7D-42D7-B033-4D54C996ECA5}" uniqueName="16" name=" projectile Speed " queryTableFieldId="16"/>
    <tableColumn id="17" xr3:uid="{BC49907B-44EC-4874-89EC-9AB86E221847}" uniqueName="17" name=" Fire rate per minute " queryTableFieldId="17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9F8E46A-EA4C-470E-AAE9-46D38A5A7E4E}" name="Log_17_4_nr4__3" displayName="Log_17_4_nr4__3" ref="A1:Q52" tableType="queryTable" totalsRowShown="0">
  <autoFilter ref="A1:Q52" xr:uid="{59F8E46A-EA4C-470E-AAE9-46D38A5A7E4E}"/>
  <tableColumns count="17">
    <tableColumn id="1" xr3:uid="{0AC0FD4A-8399-4E4C-8267-1D1607C98DB7}" uniqueName="1" name="Generation " queryTableFieldId="1"/>
    <tableColumn id="2" xr3:uid="{4B9E1E4C-B8B0-41BD-BE3B-C6991B9D3A51}" uniqueName="2" name=" Total points " queryTableFieldId="2"/>
    <tableColumn id="3" xr3:uid="{1E5A3D52-9D60-4BAE-BF09-950594B4632E}" uniqueName="3" name=" Points from boxes " queryTableFieldId="3"/>
    <tableColumn id="4" xr3:uid="{BC3676AE-1818-4B27-AF8F-AEDE1030C019}" uniqueName="4" name=" Points from kills " queryTableFieldId="4"/>
    <tableColumn id="5" xr3:uid="{D37E2894-BAF8-4282-BDF5-7204E34C3515}" uniqueName="5" name=" Steps " queryTableFieldId="5"/>
    <tableColumn id="6" xr3:uid="{876202E3-ABFB-46DB-B6B4-260ECE359A14}" uniqueName="6" name=" Ray radius " queryTableFieldId="6"/>
    <tableColumn id="7" xr3:uid="{85C94DBC-C946-469F-9EF1-0801C7E08EDF}" uniqueName="7" name=" Sight " queryTableFieldId="7"/>
    <tableColumn id="8" xr3:uid="{887429BD-3AC7-4C8B-AB3A-15D4A76E2086}" uniqueName="8" name=" moving speed " queryTableFieldId="8"/>
    <tableColumn id="9" xr3:uid="{59B7C1D7-EC42-4106-9959-619FAC7CD40E}" uniqueName="9" name=" Random direction " queryTableFieldId="9" dataDxfId="18"/>
    <tableColumn id="10" xr3:uid="{94FAE8B6-F621-40DF-A01A-2FAB64FC0370}" uniqueName="10" name=" Enemy weight " queryTableFieldId="10"/>
    <tableColumn id="11" xr3:uid="{036D6D29-EB9C-4D12-AFC9-D64F4AC91957}" uniqueName="11" name=" Enemy distance factor " queryTableFieldId="11"/>
    <tableColumn id="12" xr3:uid="{D0601FFE-1997-42A0-955D-7485AEB1B06E}" uniqueName="12" name=" Bullet weight " queryTableFieldId="12"/>
    <tableColumn id="13" xr3:uid="{7C1CFD02-A977-4CEC-A728-A066B0C3782B}" uniqueName="13" name=" Bullet distance factor " queryTableFieldId="13"/>
    <tableColumn id="14" xr3:uid="{58969A54-299E-450A-BE6B-C9449DE80E17}" uniqueName="14" name=" Box weight " queryTableFieldId="14"/>
    <tableColumn id="15" xr3:uid="{EFBAAAAA-875B-44DA-98C6-CE39799C0D64}" uniqueName="15" name=" Box distance factor " queryTableFieldId="15"/>
    <tableColumn id="16" xr3:uid="{EA0CF4C7-D58B-4DFC-AF80-C051033C7665}" uniqueName="16" name=" projectile Speed " queryTableFieldId="16"/>
    <tableColumn id="17" xr3:uid="{99588A7A-1CAC-40B5-B320-64B764C6DBED}" uniqueName="17" name=" Fire rate per minute " queryTableFieldId="17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A05F13E-9F5A-4A31-9B49-158E03153791}" name="Log_16_4_nr0__3" displayName="Log_16_4_nr0__3" ref="A1:Q52" tableType="queryTable" totalsRowShown="0">
  <autoFilter ref="A1:Q52" xr:uid="{AA05F13E-9F5A-4A31-9B49-158E03153791}"/>
  <tableColumns count="17">
    <tableColumn id="1" xr3:uid="{AC71276F-39EC-4A5C-B355-12E696CF95A6}" uniqueName="1" name="Generation " queryTableFieldId="1"/>
    <tableColumn id="2" xr3:uid="{3D694F7A-E434-4C33-943B-DF3DCE34B0F6}" uniqueName="2" name=" Total points " queryTableFieldId="2"/>
    <tableColumn id="3" xr3:uid="{079CE527-A853-46DC-8E6D-10AB9A23DD77}" uniqueName="3" name=" Points from boxes " queryTableFieldId="3"/>
    <tableColumn id="4" xr3:uid="{9FAF5DDB-EDEA-480C-A89B-824392139358}" uniqueName="4" name=" Points from kills " queryTableFieldId="4"/>
    <tableColumn id="5" xr3:uid="{177AA268-79DC-4CF0-A75C-BA30801AA173}" uniqueName="5" name=" Steps " queryTableFieldId="5"/>
    <tableColumn id="6" xr3:uid="{78242533-41D9-4898-A781-C9A8B3920F5B}" uniqueName="6" name=" Ray radius " queryTableFieldId="6"/>
    <tableColumn id="7" xr3:uid="{CDC92042-1A1F-47CF-9E54-D1C73708F80D}" uniqueName="7" name=" Sight " queryTableFieldId="7"/>
    <tableColumn id="8" xr3:uid="{C58B6A1A-CE45-4969-A439-8BB04B532C42}" uniqueName="8" name=" moving speed " queryTableFieldId="8"/>
    <tableColumn id="9" xr3:uid="{EAB501E4-6B52-496E-83FB-AFCD5EF82B9A}" uniqueName="9" name=" Random direction " queryTableFieldId="9" dataDxfId="17"/>
    <tableColumn id="10" xr3:uid="{3EB641B2-DD6C-4878-9486-C0F8EFADAF21}" uniqueName="10" name=" Enemy weight " queryTableFieldId="10"/>
    <tableColumn id="11" xr3:uid="{4FAF679E-E98B-47B2-BE42-681C6E842343}" uniqueName="11" name=" Enemy distance factor " queryTableFieldId="11"/>
    <tableColumn id="12" xr3:uid="{03D121E0-3881-4CA2-A331-B8BA0243C198}" uniqueName="12" name=" Bullet weight " queryTableFieldId="12"/>
    <tableColumn id="13" xr3:uid="{FB78281B-81D9-49D6-93B2-D25F30640D4D}" uniqueName="13" name=" Bullet distance factor " queryTableFieldId="13"/>
    <tableColumn id="14" xr3:uid="{E44C1E36-8E59-46DB-89A4-F5A02593FA1C}" uniqueName="14" name=" Box weight " queryTableFieldId="14"/>
    <tableColumn id="15" xr3:uid="{AC82DE70-8DE1-45F5-909C-DE434E56DF9C}" uniqueName="15" name=" Box distance factor " queryTableFieldId="15"/>
    <tableColumn id="16" xr3:uid="{AEEBA003-9609-4949-92C6-5CC0308C70D4}" uniqueName="16" name=" projectile Speed " queryTableFieldId="16"/>
    <tableColumn id="17" xr3:uid="{0DE612C7-D878-4F66-A837-940AB658385C}" uniqueName="17" name=" Fire rate per minute " queryTableFieldId="17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F916B6E-9B37-4562-BB2B-9E965D77B798}" name="Log_16_4_nr1__3" displayName="Log_16_4_nr1__3" ref="A1:Q52" tableType="queryTable" totalsRowShown="0">
  <autoFilter ref="A1:Q52" xr:uid="{9F916B6E-9B37-4562-BB2B-9E965D77B798}"/>
  <tableColumns count="17">
    <tableColumn id="1" xr3:uid="{34CCB260-6322-4DF5-B58F-922F39AFA3B4}" uniqueName="1" name="Generation " queryTableFieldId="1"/>
    <tableColumn id="2" xr3:uid="{FDBFF668-443B-48F3-9B24-80E7A4AB8C11}" uniqueName="2" name=" Total points " queryTableFieldId="2"/>
    <tableColumn id="3" xr3:uid="{02C00A48-756E-4A08-8C41-304835BCA16C}" uniqueName="3" name=" Points from boxes " queryTableFieldId="3"/>
    <tableColumn id="4" xr3:uid="{5671AE75-0794-4A37-906D-0587785395E3}" uniqueName="4" name=" Points from kills " queryTableFieldId="4"/>
    <tableColumn id="5" xr3:uid="{40B39832-70E1-45B0-94A0-3A245587C5B9}" uniqueName="5" name=" Steps " queryTableFieldId="5"/>
    <tableColumn id="6" xr3:uid="{EB4958B6-F52B-4B66-A728-E031978F78C5}" uniqueName="6" name=" Ray radius " queryTableFieldId="6"/>
    <tableColumn id="7" xr3:uid="{4F408AC9-46E6-45BC-B111-0A93DED6C0E0}" uniqueName="7" name=" Sight " queryTableFieldId="7"/>
    <tableColumn id="8" xr3:uid="{4BF9DE72-820B-434E-8BE7-C1C226B73720}" uniqueName="8" name=" moving speed " queryTableFieldId="8"/>
    <tableColumn id="9" xr3:uid="{981EC317-7984-4F4F-8023-7C222B0340F7}" uniqueName="9" name=" Random direction " queryTableFieldId="9" dataDxfId="16"/>
    <tableColumn id="10" xr3:uid="{2093AC22-C767-43FF-971D-BEC694BA053C}" uniqueName="10" name=" Enemy weight " queryTableFieldId="10"/>
    <tableColumn id="11" xr3:uid="{D99A8B96-19AD-4ADF-BC2D-20E905FD9797}" uniqueName="11" name=" Enemy distance factor " queryTableFieldId="11"/>
    <tableColumn id="12" xr3:uid="{EBCB70AE-C2F1-43FC-9A00-8113581B3081}" uniqueName="12" name=" Bullet weight " queryTableFieldId="12"/>
    <tableColumn id="13" xr3:uid="{BA0C524E-E011-4BB5-B361-4C1C36F0027B}" uniqueName="13" name=" Bullet distance factor " queryTableFieldId="13"/>
    <tableColumn id="14" xr3:uid="{37566B96-F78C-45A7-B79A-7C2AE8F527E8}" uniqueName="14" name=" Box weight " queryTableFieldId="14"/>
    <tableColumn id="15" xr3:uid="{DEA5F007-5847-454B-B769-73999A3B025F}" uniqueName="15" name=" Box distance factor " queryTableFieldId="15"/>
    <tableColumn id="16" xr3:uid="{3B916499-EA13-4722-9490-6C1C4C40EFC0}" uniqueName="16" name=" projectile Speed " queryTableFieldId="16"/>
    <tableColumn id="17" xr3:uid="{B1A795F8-7E17-4101-9707-EA939B60AD3E}" uniqueName="17" name=" Fire rate per minute " queryTableFieldId="17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80C1A4A-4774-49A8-933E-8F51A9C874A9}" name="Log_16_4_nr2__3" displayName="Log_16_4_nr2__3" ref="A1:Q52" tableType="queryTable" totalsRowShown="0">
  <autoFilter ref="A1:Q52" xr:uid="{E80C1A4A-4774-49A8-933E-8F51A9C874A9}"/>
  <tableColumns count="17">
    <tableColumn id="1" xr3:uid="{ED166E50-B919-4616-A3AD-44BB25C4C173}" uniqueName="1" name="Generation " queryTableFieldId="1"/>
    <tableColumn id="2" xr3:uid="{CA7FB1A9-EBED-4F50-B380-451EB2E98B6B}" uniqueName="2" name=" Total points " queryTableFieldId="2"/>
    <tableColumn id="3" xr3:uid="{45E14DAE-F20F-422C-815B-107BE4F1EC3A}" uniqueName="3" name=" Points from boxes " queryTableFieldId="3"/>
    <tableColumn id="4" xr3:uid="{73969B2B-8D98-4F91-BF59-381C2DECBEE5}" uniqueName="4" name=" Points from kills " queryTableFieldId="4"/>
    <tableColumn id="5" xr3:uid="{D1A9736A-EC7A-4D8A-8962-8AFF5DCB2749}" uniqueName="5" name=" Steps " queryTableFieldId="5"/>
    <tableColumn id="6" xr3:uid="{B62621C4-7B91-43AF-9B59-9399398B2CC4}" uniqueName="6" name=" Ray radius " queryTableFieldId="6"/>
    <tableColumn id="7" xr3:uid="{EE0CFF9D-20C7-4EC9-BB23-1AC6B671E8D9}" uniqueName="7" name=" Sight " queryTableFieldId="7"/>
    <tableColumn id="8" xr3:uid="{444252DC-B61B-40EA-A437-1D1AB1886F03}" uniqueName="8" name=" moving speed " queryTableFieldId="8"/>
    <tableColumn id="9" xr3:uid="{A28383E4-98BC-4AF5-881F-E70EA62A1140}" uniqueName="9" name=" Random direction " queryTableFieldId="9" dataDxfId="15"/>
    <tableColumn id="10" xr3:uid="{DF84B5C9-D877-4916-97B5-2E1835616715}" uniqueName="10" name=" Enemy weight " queryTableFieldId="10"/>
    <tableColumn id="11" xr3:uid="{049D0466-95C7-45FD-A0FA-57D8AD7E1C52}" uniqueName="11" name=" Enemy distance factor " queryTableFieldId="11"/>
    <tableColumn id="12" xr3:uid="{FACC4C58-E3CB-4ECD-A978-6F87C9CC1CE9}" uniqueName="12" name=" Bullet weight " queryTableFieldId="12"/>
    <tableColumn id="13" xr3:uid="{A990E12F-3AA3-4A60-8FA7-36ABDD38CA47}" uniqueName="13" name=" Bullet distance factor " queryTableFieldId="13"/>
    <tableColumn id="14" xr3:uid="{92216FEB-90FD-4345-B3E2-57224D23043E}" uniqueName="14" name=" Box weight " queryTableFieldId="14"/>
    <tableColumn id="15" xr3:uid="{BA2552B1-59E4-4E69-92E2-6DD7EC4B7857}" uniqueName="15" name=" Box distance factor " queryTableFieldId="15"/>
    <tableColumn id="16" xr3:uid="{5797E8BB-D663-4041-B257-09BA03F42CFD}" uniqueName="16" name=" projectile Speed " queryTableFieldId="16"/>
    <tableColumn id="17" xr3:uid="{D8638F2D-3513-45BE-B246-15DEBFCDC24D}" uniqueName="17" name=" Fire rate per minute " queryTableFieldId="17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2A74BB1-B577-4366-975A-F84BD1B06871}" name="Log_16_4_nr3__3" displayName="Log_16_4_nr3__3" ref="A1:Q52" tableType="queryTable" totalsRowShown="0">
  <autoFilter ref="A1:Q52" xr:uid="{82A74BB1-B577-4366-975A-F84BD1B06871}"/>
  <tableColumns count="17">
    <tableColumn id="1" xr3:uid="{1DA6C2D5-8258-4CDB-828C-D99621C2E774}" uniqueName="1" name="Generation " queryTableFieldId="1"/>
    <tableColumn id="2" xr3:uid="{560666B7-1DD6-43E0-8553-E516060B89F6}" uniqueName="2" name=" Total points " queryTableFieldId="2"/>
    <tableColumn id="3" xr3:uid="{92BD7646-56B5-45DB-9A70-FE39C4AD29B9}" uniqueName="3" name=" Points from boxes " queryTableFieldId="3"/>
    <tableColumn id="4" xr3:uid="{94771D05-4A50-4F9C-85C5-94920621780C}" uniqueName="4" name=" Points from kills " queryTableFieldId="4"/>
    <tableColumn id="5" xr3:uid="{F9B5D9E5-D150-478C-B165-B44520DCAF0B}" uniqueName="5" name=" Steps " queryTableFieldId="5"/>
    <tableColumn id="6" xr3:uid="{F3B02398-3328-4043-AF7E-CB121C61EDA8}" uniqueName="6" name=" Ray radius " queryTableFieldId="6"/>
    <tableColumn id="7" xr3:uid="{57927A68-B6A8-4EC2-A5A5-F6E6B5ACEF7A}" uniqueName="7" name=" Sight " queryTableFieldId="7"/>
    <tableColumn id="8" xr3:uid="{23A08D95-4713-4570-9AC2-DEC4C6F90312}" uniqueName="8" name=" moving speed " queryTableFieldId="8"/>
    <tableColumn id="9" xr3:uid="{E5683DC4-8C54-43C9-B94C-CBFB86F457BF}" uniqueName="9" name=" Random direction " queryTableFieldId="9" dataDxfId="14"/>
    <tableColumn id="10" xr3:uid="{BA5DEB34-78D0-47EC-9575-708C9503A222}" uniqueName="10" name=" Enemy weight " queryTableFieldId="10"/>
    <tableColumn id="11" xr3:uid="{4532873F-93AC-43DA-9707-E2B540168346}" uniqueName="11" name=" Enemy distance factor " queryTableFieldId="11"/>
    <tableColumn id="12" xr3:uid="{380A2119-EB5D-4822-8895-962B81013E6E}" uniqueName="12" name=" Bullet weight " queryTableFieldId="12"/>
    <tableColumn id="13" xr3:uid="{F3A7A380-00EC-441D-BF95-7FDCDED020DB}" uniqueName="13" name=" Bullet distance factor " queryTableFieldId="13"/>
    <tableColumn id="14" xr3:uid="{61DD9EC8-0852-40AB-A300-4BDFF640E60F}" uniqueName="14" name=" Box weight " queryTableFieldId="14"/>
    <tableColumn id="15" xr3:uid="{8AC66174-4914-4B9F-87F6-BCEC343D06E7}" uniqueName="15" name=" Box distance factor " queryTableFieldId="15"/>
    <tableColumn id="16" xr3:uid="{AC459E88-1A8A-4F22-91B4-9385F7E6B151}" uniqueName="16" name=" projectile Speed " queryTableFieldId="16"/>
    <tableColumn id="17" xr3:uid="{A8CB77AA-65A9-443D-8644-A5E4A9D0AF13}" uniqueName="17" name=" Fire rate per minute " queryTableFieldId="17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95C7EA1-1316-4836-9D2A-6102FF1C2810}" name="Log_17_4_nr0__3" displayName="Log_17_4_nr0__3" ref="A1:Q52" tableType="queryTable" totalsRowShown="0">
  <autoFilter ref="A1:Q52" xr:uid="{595C7EA1-1316-4836-9D2A-6102FF1C2810}"/>
  <tableColumns count="17">
    <tableColumn id="1" xr3:uid="{6CC72407-D826-4FEC-8DB3-86A67E5681FA}" uniqueName="1" name="Generation " queryTableFieldId="1"/>
    <tableColumn id="2" xr3:uid="{21AD7F48-3EEE-4E0C-8D59-3FC312ED585C}" uniqueName="2" name=" Total points " queryTableFieldId="2"/>
    <tableColumn id="3" xr3:uid="{2EC30304-7635-48A7-8AA3-949944E7D9FB}" uniqueName="3" name=" Points from boxes " queryTableFieldId="3"/>
    <tableColumn id="4" xr3:uid="{DDD47489-C477-448B-A3C9-BDFC5FD414E0}" uniqueName="4" name=" Points from kills " queryTableFieldId="4"/>
    <tableColumn id="5" xr3:uid="{F35D69E4-ED64-490A-A84B-69B48D37B28C}" uniqueName="5" name=" Steps " queryTableFieldId="5"/>
    <tableColumn id="6" xr3:uid="{FEFCCB9C-0E01-4F6E-84BB-9242493AAEEB}" uniqueName="6" name=" Ray radius " queryTableFieldId="6"/>
    <tableColumn id="7" xr3:uid="{C4605DD8-7C44-4119-B3F8-802299E31D5B}" uniqueName="7" name=" Sight " queryTableFieldId="7"/>
    <tableColumn id="8" xr3:uid="{66E5A6E8-3785-4ED5-A01F-B45FE841B60A}" uniqueName="8" name=" moving speed " queryTableFieldId="8"/>
    <tableColumn id="9" xr3:uid="{5186C11F-AE1C-43D5-91AD-94403CE2E5CB}" uniqueName="9" name=" Random direction " queryTableFieldId="9" dataDxfId="13"/>
    <tableColumn id="10" xr3:uid="{682DA96D-05E9-4BB6-8FE9-F20CC255667A}" uniqueName="10" name=" Enemy weight " queryTableFieldId="10"/>
    <tableColumn id="11" xr3:uid="{0E14D079-E25B-4F0B-B010-D0AA4B4DF727}" uniqueName="11" name=" Enemy distance factor " queryTableFieldId="11"/>
    <tableColumn id="12" xr3:uid="{10CE1806-DBA6-413A-8F9A-7F41ABB0FF42}" uniqueName="12" name=" Bullet weight " queryTableFieldId="12"/>
    <tableColumn id="13" xr3:uid="{53FDDFDE-65EE-4408-87EB-2B262A01CBC6}" uniqueName="13" name=" Bullet distance factor " queryTableFieldId="13"/>
    <tableColumn id="14" xr3:uid="{69FCC314-C5F0-48B6-8F91-7B4C538475D6}" uniqueName="14" name=" Box weight " queryTableFieldId="14"/>
    <tableColumn id="15" xr3:uid="{D4629E8A-476D-4A4A-B557-CF051EDD8746}" uniqueName="15" name=" Box distance factor " queryTableFieldId="15"/>
    <tableColumn id="16" xr3:uid="{5991CF10-1BF3-41A7-A645-C10D13A2E439}" uniqueName="16" name=" projectile Speed " queryTableFieldId="16"/>
    <tableColumn id="17" xr3:uid="{23853B1F-8149-41E5-BC71-5AF7DE7BCF11}" uniqueName="17" name=" Fire rate per minute " queryTableFieldId="17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7D737B9F-1E06-4817-A697-EEB996E109D3}" name="Table43" displayName="Table43" ref="A1:Q52" totalsRowShown="0" headerRowDxfId="12" headerRowBorderDxfId="11" tableBorderDxfId="10">
  <autoFilter ref="A1:Q52" xr:uid="{7D737B9F-1E06-4817-A697-EEB996E109D3}"/>
  <tableColumns count="17">
    <tableColumn id="1" xr3:uid="{289C9DD0-DB87-44A9-8D88-448C0A60FEAC}" name="Generation " dataDxfId="9"/>
    <tableColumn id="2" xr3:uid="{CE0DE519-335C-4E48-B5AA-C890A8FBEA1C}" name=" Total points ">
      <calculatedColumnFormula>AVERAGE(Log_16_4_nr0__4[[#This Row],[ Total points ]],Log_16_4_nr1__4[[#This Row],[ Total points ]],Log_16_4_nr2__4[[#This Row],[ Total points ]],Log_16_4_nr3__4[[#This Row],[ Total points ]],Log_16_4_nr4__3[[#This Row],[ Total points ]])</calculatedColumnFormula>
    </tableColumn>
    <tableColumn id="3" xr3:uid="{D44FE01C-DED7-4D0C-AFA1-D06B11E17B2B}" name=" Points from boxes ">
      <calculatedColumnFormula>AVERAGE(Log_16_4_nr0__4[[#This Row],[ Points from boxes ]],Log_16_4_nr1__4[[#This Row],[ Points from boxes ]],Log_16_4_nr2__4[[#This Row],[ Points from boxes ]],Log_16_4_nr3__4[[#This Row],[ Points from boxes ]],Log_16_4_nr4__3[[#This Row],[ Points from boxes ]])</calculatedColumnFormula>
    </tableColumn>
    <tableColumn id="4" xr3:uid="{654F81B8-FF49-4002-B75B-EA27D6848796}" name=" Points from kills ">
      <calculatedColumnFormula>AVERAGE(Log_16_4_nr0__4[[#This Row],[ Points from kills ]],Log_16_4_nr1__4[[#This Row],[ Points from kills ]],Log_16_4_nr2__4[[#This Row],[ Points from kills ]],Log_16_4_nr3__4[[#This Row],[ Points from kills ]],Log_16_4_nr4__3[[#This Row],[ Points from kills ]])</calculatedColumnFormula>
    </tableColumn>
    <tableColumn id="5" xr3:uid="{F589A06C-B7B6-4BD2-A152-5ACE801265D1}" name=" Steps ">
      <calculatedColumnFormula>AVERAGE(Log_16_4_nr0__4[[#This Row],[ Steps ]],Log_16_4_nr1__4[[#This Row],[ Steps ]],Log_16_4_nr2__4[[#This Row],[ Steps ]],Log_16_4_nr3__4[[#This Row],[ Steps ]],Log_16_4_nr4__3[[#This Row],[ Steps ]])</calculatedColumnFormula>
    </tableColumn>
    <tableColumn id="6" xr3:uid="{3BAAC0BE-8EB0-453C-A282-B5E7E92B3908}" name=" Ray radius ">
      <calculatedColumnFormula>AVERAGE(Log_16_4_nr0__4[[#This Row],[ Ray radius ]],Log_16_4_nr1__4[[#This Row],[ Ray radius ]],Log_16_4_nr2__4[[#This Row],[ Ray radius ]],Log_16_4_nr3__4[[#This Row],[ Ray radius ]],Log_16_4_nr4__3[[#This Row],[ Ray radius ]])</calculatedColumnFormula>
    </tableColumn>
    <tableColumn id="7" xr3:uid="{D26F6841-7F14-4656-851B-BC8335E33096}" name=" Sight ">
      <calculatedColumnFormula>AVERAGE(Log_16_4_nr0__4[[#This Row],[ Sight ]],Log_16_4_nr1__4[[#This Row],[ Sight ]],Log_16_4_nr2__4[[#This Row],[ Sight ]],Log_16_4_nr3__4[[#This Row],[ Sight ]],Log_16_4_nr4__3[[#This Row],[ Sight ]])</calculatedColumnFormula>
    </tableColumn>
    <tableColumn id="8" xr3:uid="{1AB039A0-5D94-4CDB-8829-6852018F481E}" name=" moving speed ">
      <calculatedColumnFormula>AVERAGE(Log_16_4_nr0__4[[#This Row],[ moving speed ]],Log_16_4_nr1__4[[#This Row],[ moving speed ]],Log_16_4_nr2__4[[#This Row],[ moving speed ]],Log_16_4_nr3__4[[#This Row],[ moving speed ]],Log_16_4_nr4__3[[#This Row],[ moving speed ]])</calculatedColumnFormula>
    </tableColumn>
    <tableColumn id="9" xr3:uid="{3B5595AB-D88C-4B02-A15E-B97C6FF7EEC1}" name=" Random direction "/>
    <tableColumn id="10" xr3:uid="{B7C7A83E-F28F-499C-AD6D-CC3918B3AE09}" name=" Enemy weight ">
      <calculatedColumnFormula>AVERAGE(Log_16_4_nr0__4[[#This Row],[ Enemy weight ]],Log_16_4_nr1__4[[#This Row],[ Enemy weight ]],Log_16_4_nr2__4[[#This Row],[ Enemy weight ]],Log_16_4_nr3__4[[#This Row],[ Enemy weight ]],Log_16_4_nr4__3[[#This Row],[ Enemy weight ]])</calculatedColumnFormula>
    </tableColumn>
    <tableColumn id="11" xr3:uid="{C1FE3401-92DA-4A05-BC4A-EE4123550BD1}" name=" Enemy distance factor ">
      <calculatedColumnFormula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calculatedColumnFormula>
    </tableColumn>
    <tableColumn id="12" xr3:uid="{9FC777B5-064F-4E7A-8E42-8C55436BF9ED}" name=" Bullet weight ">
      <calculatedColumnFormula>AVERAGE(Log_16_4_nr0__4[[#This Row],[ Bullet weight ]],Log_16_4_nr1__4[[#This Row],[ Bullet weight ]],Log_16_4_nr2__4[[#This Row],[ Bullet weight ]],Log_16_4_nr3__4[[#This Row],[ Bullet weight ]],Log_16_4_nr4__3[[#This Row],[ Bullet weight ]])</calculatedColumnFormula>
    </tableColumn>
    <tableColumn id="13" xr3:uid="{A9ADFC1F-3360-46E4-807F-7AA4105D9CD4}" name=" Bullet distance factor ">
      <calculatedColumnFormula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calculatedColumnFormula>
    </tableColumn>
    <tableColumn id="14" xr3:uid="{CCA0B324-CBEC-4667-B270-1C2E22C229EB}" name=" Box weight ">
      <calculatedColumnFormula>AVERAGE(Log_16_4_nr0__4[[#This Row],[ Box weight ]],Log_16_4_nr1__4[[#This Row],[ Box weight ]],Log_16_4_nr2__4[[#This Row],[ Box weight ]],Log_16_4_nr3__4[[#This Row],[ Box weight ]],Log_16_4_nr4__3[[#This Row],[ Box weight ]])</calculatedColumnFormula>
    </tableColumn>
    <tableColumn id="15" xr3:uid="{6159F67A-39AE-4609-8D0B-9F21438F2952}" name=" Box distance factor ">
      <calculatedColumnFormula>AVERAGE(Log_16_4_nr0__4[[#This Row],[ Box distance factor ]],Log_16_4_nr1__4[[#This Row],[ Box distance factor ]],Log_16_4_nr2__4[[#This Row],[ Box distance factor ]],Log_16_4_nr3__4[[#This Row],[ Box distance factor ]],Log_16_4_nr4__3[[#This Row],[ Box distance factor ]])</calculatedColumnFormula>
    </tableColumn>
    <tableColumn id="16" xr3:uid="{C76506D6-5470-4F63-8262-98BBB813855F}" name=" projectile Speed ">
      <calculatedColumnFormula>AVERAGE(Log_16_4_nr0__4[[#This Row],[ projectile Speed ]],Log_16_4_nr1__4[[#This Row],[ projectile Speed ]],Log_16_4_nr2__4[[#This Row],[ projectile Speed ]],Log_16_4_nr3__4[[#This Row],[ projectile Speed ]],Log_16_4_nr4__3[[#This Row],[ projectile Speed ]])</calculatedColumnFormula>
    </tableColumn>
    <tableColumn id="17" xr3:uid="{4216BD8C-2616-4743-9FCC-68D3FBD05063}" name=" Fire rate per minute ">
      <calculatedColumnFormula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calculatedColumnFormula>
    </tableColumn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99688E-10EF-4691-9084-0648969A5086}" name="Table37" displayName="Table37" ref="A1:Q52" totalsRowShown="0" headerRowDxfId="8" headerRowBorderDxfId="7" tableBorderDxfId="6">
  <autoFilter ref="A1:Q52" xr:uid="{E799688E-10EF-4691-9084-0648969A5086}"/>
  <tableColumns count="17">
    <tableColumn id="1" xr3:uid="{C7802F6F-A83B-49B2-BB08-3C3BA35FBE99}" name="Generation " dataDxfId="5"/>
    <tableColumn id="2" xr3:uid="{F817984F-26A3-4C95-A132-6A4779228FC5}" name=" Total points ">
      <calculatedColumnFormula>AVERAGE(Log_16_4_nr0__3[[#This Row],[ Total points ]],Log_16_4_nr1__3[[#This Row],[ Total points ]],Log_16_4_nr2__3[[#This Row],[ Total points ]],Log_16_4_nr3__3[[#This Row],[ Total points ]],Log_17_4_nr0__3[[#This Row],[ Total points ]])</calculatedColumnFormula>
    </tableColumn>
    <tableColumn id="3" xr3:uid="{FEB0E10B-920C-45B5-A824-8804F3F3FAD0}" name=" Points from boxes ">
      <calculatedColumnFormula>AVERAGE(Log_16_4_nr0__3[[#This Row],[ Points from boxes ]],Log_16_4_nr1__3[[#This Row],[ Points from boxes ]],Log_16_4_nr2__3[[#This Row],[ Points from boxes ]],Log_16_4_nr3__3[[#This Row],[ Points from boxes ]],Log_17_4_nr0__3[[#This Row],[ Points from boxes ]])</calculatedColumnFormula>
    </tableColumn>
    <tableColumn id="4" xr3:uid="{C9CE1169-C13E-41F5-8112-0CF44CFFD5C6}" name=" Points from kills ">
      <calculatedColumnFormula>AVERAGE(Log_16_4_nr0__3[[#This Row],[ Points from kills ]],Log_16_4_nr1__3[[#This Row],[ Points from kills ]],Log_16_4_nr2__3[[#This Row],[ Points from kills ]],Log_16_4_nr3__3[[#This Row],[ Points from kills ]],Log_17_4_nr0__3[[#This Row],[ Points from kills ]])</calculatedColumnFormula>
    </tableColumn>
    <tableColumn id="5" xr3:uid="{C80F7090-2C4E-4BC3-B97F-70A22C498C31}" name=" Steps ">
      <calculatedColumnFormula>AVERAGE(Log_16_4_nr0__3[[#This Row],[ Steps ]],Log_16_4_nr1__3[[#This Row],[ Steps ]],Log_16_4_nr2__3[[#This Row],[ Steps ]],Log_16_4_nr3__3[[#This Row],[ Steps ]],Log_17_4_nr0__3[[#This Row],[ Steps ]])</calculatedColumnFormula>
    </tableColumn>
    <tableColumn id="6" xr3:uid="{E1D177C2-0D57-4A8F-9BE8-181D3124A007}" name=" Ray radius ">
      <calculatedColumnFormula>AVERAGE(Log_16_4_nr0__3[[#This Row],[ Ray radius ]],Log_16_4_nr1__3[[#This Row],[ Ray radius ]],Log_16_4_nr2__3[[#This Row],[ Ray radius ]],Log_16_4_nr3__3[[#This Row],[ Ray radius ]],Log_17_4_nr0__3[[#This Row],[ Ray radius ]])</calculatedColumnFormula>
    </tableColumn>
    <tableColumn id="7" xr3:uid="{21A0ED83-70FD-465F-9492-17A87A286143}" name=" Sight ">
      <calculatedColumnFormula>AVERAGE(Log_16_4_nr0__3[[#This Row],[ Sight ]],Log_16_4_nr1__3[[#This Row],[ Sight ]],Log_16_4_nr2__3[[#This Row],[ Sight ]],Log_16_4_nr3__3[[#This Row],[ Sight ]],Log_17_4_nr0__3[[#This Row],[ Sight ]])</calculatedColumnFormula>
    </tableColumn>
    <tableColumn id="8" xr3:uid="{8104496F-4C40-4859-B106-57625D96E501}" name=" moving speed ">
      <calculatedColumnFormula>AVERAGE(Log_16_4_nr0__3[[#This Row],[ moving speed ]],Log_16_4_nr1__3[[#This Row],[ moving speed ]],Log_16_4_nr2__3[[#This Row],[ moving speed ]],Log_16_4_nr3__3[[#This Row],[ moving speed ]],Log_17_4_nr0__3[[#This Row],[ moving speed ]])</calculatedColumnFormula>
    </tableColumn>
    <tableColumn id="9" xr3:uid="{D0F4F976-3392-4755-BE74-00D4E3046D08}" name=" Random direction "/>
    <tableColumn id="10" xr3:uid="{F7281C28-A59D-4602-8E75-28E152975D8E}" name=" Enemy weight ">
      <calculatedColumnFormula>AVERAGE(Log_16_4_nr0__3[[#This Row],[ Enemy weight ]],Log_16_4_nr1__3[[#This Row],[ Enemy weight ]],Log_16_4_nr2__3[[#This Row],[ Enemy weight ]],Log_16_4_nr3__3[[#This Row],[ Enemy weight ]],Log_17_4_nr0__3[[#This Row],[ Enemy weight ]])</calculatedColumnFormula>
    </tableColumn>
    <tableColumn id="11" xr3:uid="{5E16AF86-3B39-4D21-8450-2CE229A77783}" name=" Enemy distance factor ">
      <calculatedColumnFormula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calculatedColumnFormula>
    </tableColumn>
    <tableColumn id="12" xr3:uid="{3E1C1FB8-C5C3-4541-9252-AB2620387810}" name=" Bullet weight ">
      <calculatedColumnFormula>AVERAGE(Log_16_4_nr0__3[[#This Row],[ Bullet weight ]],Log_16_4_nr1__3[[#This Row],[ Bullet weight ]],Log_16_4_nr2__3[[#This Row],[ Bullet weight ]],Log_16_4_nr3__3[[#This Row],[ Bullet weight ]],Log_17_4_nr0__3[[#This Row],[ Bullet weight ]])</calculatedColumnFormula>
    </tableColumn>
    <tableColumn id="13" xr3:uid="{E0A31E3E-6513-45BC-95FB-990BE9327391}" name=" Bullet distance factor ">
      <calculatedColumnFormula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calculatedColumnFormula>
    </tableColumn>
    <tableColumn id="14" xr3:uid="{C93201F0-7DFB-4465-9C1B-E93BE1717B01}" name=" Box weight ">
      <calculatedColumnFormula>AVERAGE(Log_16_4_nr0__3[[#This Row],[ Box weight ]],Log_16_4_nr1__3[[#This Row],[ Box weight ]],Log_16_4_nr2__3[[#This Row],[ Box weight ]],Log_16_4_nr3__3[[#This Row],[ Box weight ]],Log_17_4_nr0__3[[#This Row],[ Box weight ]])</calculatedColumnFormula>
    </tableColumn>
    <tableColumn id="15" xr3:uid="{2AABA2DF-B8DC-43D0-9C07-EAFA8C2078B1}" name=" Box distance factor ">
      <calculatedColumnFormula>AVERAGE(Log_16_4_nr0__3[[#This Row],[ Box distance factor ]],Log_16_4_nr1__3[[#This Row],[ Box distance factor ]],Log_16_4_nr2__3[[#This Row],[ Box distance factor ]],Log_16_4_nr3__3[[#This Row],[ Box distance factor ]],Log_17_4_nr0__3[[#This Row],[ Box distance factor ]])</calculatedColumnFormula>
    </tableColumn>
    <tableColumn id="16" xr3:uid="{DB7D0CFC-4C9A-4288-A2ED-70B9B3702DF2}" name=" projectile Speed ">
      <calculatedColumnFormula>AVERAGE(Log_16_4_nr0__3[[#This Row],[ projectile Speed ]],Log_16_4_nr1__3[[#This Row],[ projectile Speed ]],Log_16_4_nr2__3[[#This Row],[ projectile Speed ]],Log_16_4_nr3__3[[#This Row],[ projectile Speed ]],Log_17_4_nr0__3[[#This Row],[ projectile Speed ]])</calculatedColumnFormula>
    </tableColumn>
    <tableColumn id="17" xr3:uid="{A10E79C9-3570-463D-B45D-E8B0D180D7D6}" name=" Fire rate per minute ">
      <calculatedColumnFormula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calculatedColumnFormula>
    </tableColumn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7B840B1-0A31-419B-B52A-40A2D9049711}" name="Log_16_4_nr0__4" displayName="Log_16_4_nr0__4" ref="A1:Q52" tableType="queryTable" totalsRowShown="0">
  <autoFilter ref="A1:Q52" xr:uid="{D7B840B1-0A31-419B-B52A-40A2D9049711}"/>
  <tableColumns count="17">
    <tableColumn id="1" xr3:uid="{D3187B7D-4EDE-4F43-86BF-AA4FBEE8F735}" uniqueName="1" name="Generation " queryTableFieldId="1"/>
    <tableColumn id="2" xr3:uid="{33F3578C-C8BD-4B92-8884-35B905D52B07}" uniqueName="2" name=" Total points " queryTableFieldId="2"/>
    <tableColumn id="3" xr3:uid="{7C6519CB-AA31-458C-B41A-DB335DF003DE}" uniqueName="3" name=" Points from boxes " queryTableFieldId="3"/>
    <tableColumn id="4" xr3:uid="{461A9F6F-0517-4718-B633-80E8E1439226}" uniqueName="4" name=" Points from kills " queryTableFieldId="4"/>
    <tableColumn id="5" xr3:uid="{85ACFC74-B203-4BF4-9AA1-95613AFCEF9F}" uniqueName="5" name=" Steps " queryTableFieldId="5"/>
    <tableColumn id="6" xr3:uid="{590B2357-B5B2-4242-9A3E-7EB1DDC25EA8}" uniqueName="6" name=" Ray radius " queryTableFieldId="6"/>
    <tableColumn id="7" xr3:uid="{8B153676-D117-4470-AE5F-AACDC230B15F}" uniqueName="7" name=" Sight " queryTableFieldId="7"/>
    <tableColumn id="8" xr3:uid="{7F0AEB95-723E-4FDB-8EF9-F5D4133431E3}" uniqueName="8" name=" moving speed " queryTableFieldId="8"/>
    <tableColumn id="9" xr3:uid="{FDBDD3C5-2FB9-4FD2-B116-3DCF9D07D7BD}" uniqueName="9" name=" Random direction " queryTableFieldId="9" dataDxfId="4"/>
    <tableColumn id="10" xr3:uid="{DF852475-6D2B-4560-8652-A8DB7D6ACB17}" uniqueName="10" name=" Enemy weight " queryTableFieldId="10"/>
    <tableColumn id="11" xr3:uid="{4594305C-EDFA-4FF8-AFAE-C1727116C144}" uniqueName="11" name=" Enemy distance factor " queryTableFieldId="11"/>
    <tableColumn id="12" xr3:uid="{957563D8-823C-4041-9558-E0FF31C346CF}" uniqueName="12" name=" Bullet weight " queryTableFieldId="12"/>
    <tableColumn id="13" xr3:uid="{DF04FA21-B2AC-4B3A-A1CA-023731D77947}" uniqueName="13" name=" Bullet distance factor " queryTableFieldId="13"/>
    <tableColumn id="14" xr3:uid="{581B6855-E966-4ABA-A087-36694325C22D}" uniqueName="14" name=" Box weight " queryTableFieldId="14"/>
    <tableColumn id="15" xr3:uid="{46A21900-59DB-4295-B44E-429C311386DB}" uniqueName="15" name=" Box distance factor " queryTableFieldId="15"/>
    <tableColumn id="16" xr3:uid="{033C0227-82CD-425E-BACC-DAB7000C711D}" uniqueName="16" name=" projectile Speed " queryTableFieldId="16"/>
    <tableColumn id="17" xr3:uid="{2F03DA70-940F-484C-B679-D0944156F5E7}" uniqueName="17" name=" Fire rate per minute " queryTableFieldId="17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52B2152-BBD5-4D0A-B3EA-D1720183BDE5}" name="Log_16_4_nr1__4" displayName="Log_16_4_nr1__4" ref="A1:Q52" tableType="queryTable" totalsRowShown="0">
  <autoFilter ref="A1:Q52" xr:uid="{052B2152-BBD5-4D0A-B3EA-D1720183BDE5}"/>
  <tableColumns count="17">
    <tableColumn id="1" xr3:uid="{BFA6291F-2407-4905-B431-98726CCE3D62}" uniqueName="1" name="Generation " queryTableFieldId="1"/>
    <tableColumn id="2" xr3:uid="{712F1BC2-EB33-416E-BCA6-824E6F8BBE47}" uniqueName="2" name=" Total points " queryTableFieldId="2"/>
    <tableColumn id="3" xr3:uid="{32E24236-811A-4ACA-8A64-8CA7FF0785BB}" uniqueName="3" name=" Points from boxes " queryTableFieldId="3"/>
    <tableColumn id="4" xr3:uid="{D03261C4-3069-428E-BB6D-37FF5595B6A8}" uniqueName="4" name=" Points from kills " queryTableFieldId="4"/>
    <tableColumn id="5" xr3:uid="{17C319FF-119B-4A67-8C5E-FD614F7EAF95}" uniqueName="5" name=" Steps " queryTableFieldId="5"/>
    <tableColumn id="6" xr3:uid="{1EC71EA2-854A-419F-94AB-8C8519392715}" uniqueName="6" name=" Ray radius " queryTableFieldId="6"/>
    <tableColumn id="7" xr3:uid="{68280979-AB1A-4841-AAE9-6570B6086579}" uniqueName="7" name=" Sight " queryTableFieldId="7"/>
    <tableColumn id="8" xr3:uid="{571616EF-31D9-4B6F-B02E-383043088211}" uniqueName="8" name=" moving speed " queryTableFieldId="8"/>
    <tableColumn id="9" xr3:uid="{399817FC-CB18-4C8C-814E-9D3D7F4E55D3}" uniqueName="9" name=" Random direction " queryTableFieldId="9" dataDxfId="3"/>
    <tableColumn id="10" xr3:uid="{0A83EA25-BFEE-4370-B78A-EE57F3C86BC3}" uniqueName="10" name=" Enemy weight " queryTableFieldId="10"/>
    <tableColumn id="11" xr3:uid="{9DA430D8-898B-47C7-AC34-A3388104934B}" uniqueName="11" name=" Enemy distance factor " queryTableFieldId="11"/>
    <tableColumn id="12" xr3:uid="{03CF5046-362E-408A-A909-EE0D4C5240FE}" uniqueName="12" name=" Bullet weight " queryTableFieldId="12"/>
    <tableColumn id="13" xr3:uid="{F7B96535-FFE9-47EE-A687-B3F33A08B24E}" uniqueName="13" name=" Bullet distance factor " queryTableFieldId="13"/>
    <tableColumn id="14" xr3:uid="{4919138E-5853-4325-B82C-DD1C77A0E822}" uniqueName="14" name=" Box weight " queryTableFieldId="14"/>
    <tableColumn id="15" xr3:uid="{7CD2916E-C52F-41DF-8AA8-49A82D3264E6}" uniqueName="15" name=" Box distance factor " queryTableFieldId="15"/>
    <tableColumn id="16" xr3:uid="{13285DB5-1C8B-4C92-8A11-E99599B8F55B}" uniqueName="16" name=" projectile Speed " queryTableFieldId="16"/>
    <tableColumn id="17" xr3:uid="{FDB3CD2B-F575-4487-9357-E7FF25D558FD}" uniqueName="17" name=" Fire rate per minute " queryTableFieldId="17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5EE52D0-5166-4B57-9BFC-1C88C7773408}" name="Log_16_4_nr2__4" displayName="Log_16_4_nr2__4" ref="A1:Q52" tableType="queryTable" totalsRowShown="0">
  <autoFilter ref="A1:Q52" xr:uid="{15EE52D0-5166-4B57-9BFC-1C88C7773408}"/>
  <tableColumns count="17">
    <tableColumn id="1" xr3:uid="{F5B26219-2F4B-4AD4-AEAB-A36C4861C638}" uniqueName="1" name="Generation " queryTableFieldId="1"/>
    <tableColumn id="2" xr3:uid="{E216CB33-9A13-4846-BE54-EC0576436C08}" uniqueName="2" name=" Total points " queryTableFieldId="2"/>
    <tableColumn id="3" xr3:uid="{B0A7DA16-79A9-4133-9906-3A4E5109ABDD}" uniqueName="3" name=" Points from boxes " queryTableFieldId="3"/>
    <tableColumn id="4" xr3:uid="{33BF54A9-56BD-47F9-A31E-0DD86EC7F1A4}" uniqueName="4" name=" Points from kills " queryTableFieldId="4"/>
    <tableColumn id="5" xr3:uid="{DFDFEE58-D6A3-43B9-BD4D-10673575F979}" uniqueName="5" name=" Steps " queryTableFieldId="5"/>
    <tableColumn id="6" xr3:uid="{74BE30D2-6200-49F7-9C75-57AB2C152959}" uniqueName="6" name=" Ray radius " queryTableFieldId="6"/>
    <tableColumn id="7" xr3:uid="{0D13E52F-502C-4970-A42F-568C33B9606D}" uniqueName="7" name=" Sight " queryTableFieldId="7"/>
    <tableColumn id="8" xr3:uid="{00970C37-3F46-4D83-ABC3-6B7F97C4015F}" uniqueName="8" name=" moving speed " queryTableFieldId="8"/>
    <tableColumn id="9" xr3:uid="{B5F7A885-1058-4AF4-8DFD-C95BE9DCBD28}" uniqueName="9" name=" Random direction " queryTableFieldId="9" dataDxfId="2"/>
    <tableColumn id="10" xr3:uid="{165CAC5E-D2DA-456E-8D8C-AB9E4714DD67}" uniqueName="10" name=" Enemy weight " queryTableFieldId="10"/>
    <tableColumn id="11" xr3:uid="{AC432CA1-90E9-445B-B770-673451D30C4B}" uniqueName="11" name=" Enemy distance factor " queryTableFieldId="11"/>
    <tableColumn id="12" xr3:uid="{C7089909-D7F7-408C-8D28-2FABF97050A9}" uniqueName="12" name=" Bullet weight " queryTableFieldId="12"/>
    <tableColumn id="13" xr3:uid="{3C150D27-4470-4998-AD17-E4DD7FE4A5AE}" uniqueName="13" name=" Bullet distance factor " queryTableFieldId="13"/>
    <tableColumn id="14" xr3:uid="{F3A0FD9C-E0C2-41CA-A2C0-1F3960F41A7E}" uniqueName="14" name=" Box weight " queryTableFieldId="14"/>
    <tableColumn id="15" xr3:uid="{79ACFBD1-6992-4590-8141-64DCA453EFC7}" uniqueName="15" name=" Box distance factor " queryTableFieldId="15"/>
    <tableColumn id="16" xr3:uid="{EDF2ED73-AA59-49FE-9BFB-F7563CCF0204}" uniqueName="16" name=" projectile Speed " queryTableFieldId="16"/>
    <tableColumn id="17" xr3:uid="{C7A81CFA-FBF2-4AA5-8FFB-87AFD01B0606}" uniqueName="17" name=" Fire rate per minute " queryTableFieldId="17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64F66FFB-6A2F-4506-AED9-6A224204DA6E}" name="Log_16_4_nr3__4" displayName="Log_16_4_nr3__4" ref="A1:Q52" tableType="queryTable" totalsRowShown="0">
  <autoFilter ref="A1:Q52" xr:uid="{64F66FFB-6A2F-4506-AED9-6A224204DA6E}"/>
  <tableColumns count="17">
    <tableColumn id="1" xr3:uid="{7DD89B54-A8E0-4DB3-9EDB-5FF9C577ECAB}" uniqueName="1" name="Generation " queryTableFieldId="1"/>
    <tableColumn id="2" xr3:uid="{92D69D61-467F-4F6A-9174-A1BE208E4A22}" uniqueName="2" name=" Total points " queryTableFieldId="2"/>
    <tableColumn id="3" xr3:uid="{61301932-6D86-4A0A-A3BB-45C6629B9B16}" uniqueName="3" name=" Points from boxes " queryTableFieldId="3"/>
    <tableColumn id="4" xr3:uid="{5296F13F-778F-4B27-9D31-715502ED1F56}" uniqueName="4" name=" Points from kills " queryTableFieldId="4"/>
    <tableColumn id="5" xr3:uid="{2197FF0C-5DAC-4CDB-9FDF-4116D7F16A65}" uniqueName="5" name=" Steps " queryTableFieldId="5"/>
    <tableColumn id="6" xr3:uid="{2633CFA5-6A64-4C84-9598-1FB3B38F553B}" uniqueName="6" name=" Ray radius " queryTableFieldId="6"/>
    <tableColumn id="7" xr3:uid="{42C65E77-3E96-47E5-93D1-2F38865B3E99}" uniqueName="7" name=" Sight " queryTableFieldId="7"/>
    <tableColumn id="8" xr3:uid="{2430F753-AF4F-4B2F-9F1C-9D45DEF8330C}" uniqueName="8" name=" moving speed " queryTableFieldId="8"/>
    <tableColumn id="9" xr3:uid="{393DBA91-9C82-475F-B73A-D6B9A822186E}" uniqueName="9" name=" Random direction " queryTableFieldId="9" dataDxfId="1"/>
    <tableColumn id="10" xr3:uid="{8EE508D6-C747-43BC-B449-ED5FA4FA1433}" uniqueName="10" name=" Enemy weight " queryTableFieldId="10"/>
    <tableColumn id="11" xr3:uid="{45E23B6E-DB69-4528-A392-76EE93A12C58}" uniqueName="11" name=" Enemy distance factor " queryTableFieldId="11"/>
    <tableColumn id="12" xr3:uid="{FE1F507B-F190-4684-B44A-FD49706C4C49}" uniqueName="12" name=" Bullet weight " queryTableFieldId="12"/>
    <tableColumn id="13" xr3:uid="{F912C2F5-4C99-4FD6-AC0D-DFB74948AC4D}" uniqueName="13" name=" Bullet distance factor " queryTableFieldId="13"/>
    <tableColumn id="14" xr3:uid="{519C89E9-8D48-4524-86D3-85618DAA844B}" uniqueName="14" name=" Box weight " queryTableFieldId="14"/>
    <tableColumn id="15" xr3:uid="{54D2358C-2115-42DE-8A83-EA9CA728769A}" uniqueName="15" name=" Box distance factor " queryTableFieldId="15"/>
    <tableColumn id="16" xr3:uid="{D80ADC6A-789A-4190-9425-EF8C95320017}" uniqueName="16" name=" projectile Speed " queryTableFieldId="16"/>
    <tableColumn id="17" xr3:uid="{26172519-FDEC-48BD-92ED-65C409C8FB22}" uniqueName="17" name=" Fire rate per minute " queryTableFieldId="17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66E995D-D3C6-45ED-B0F5-96F2CF12272C}" name="Log_16_4_nr4__3" displayName="Log_16_4_nr4__3" ref="A1:Q52" tableType="queryTable" totalsRowShown="0">
  <autoFilter ref="A1:Q52" xr:uid="{166E995D-D3C6-45ED-B0F5-96F2CF12272C}"/>
  <tableColumns count="17">
    <tableColumn id="1" xr3:uid="{B057296B-E7BC-4A78-848A-ADD46C6B1F30}" uniqueName="1" name="Generation " queryTableFieldId="1"/>
    <tableColumn id="2" xr3:uid="{C284F783-A42E-4850-8F66-A936482D85CC}" uniqueName="2" name=" Total points " queryTableFieldId="2"/>
    <tableColumn id="3" xr3:uid="{76CE6D7E-E916-4BAD-8565-521B780E1AA2}" uniqueName="3" name=" Points from boxes " queryTableFieldId="3"/>
    <tableColumn id="4" xr3:uid="{F5CDC9A3-89C1-49CB-9931-232DFEF55E3D}" uniqueName="4" name=" Points from kills " queryTableFieldId="4"/>
    <tableColumn id="5" xr3:uid="{5B3108F4-95D3-4D12-8B0D-2C240406C10A}" uniqueName="5" name=" Steps " queryTableFieldId="5"/>
    <tableColumn id="6" xr3:uid="{A3CD1EB0-4EB5-4E48-B886-6B1B8369523B}" uniqueName="6" name=" Ray radius " queryTableFieldId="6"/>
    <tableColumn id="7" xr3:uid="{92769766-C4BD-4A15-8560-8A3B1DC02DAC}" uniqueName="7" name=" Sight " queryTableFieldId="7"/>
    <tableColumn id="8" xr3:uid="{4533AAA5-8265-41AB-8536-466B1299911D}" uniqueName="8" name=" moving speed " queryTableFieldId="8"/>
    <tableColumn id="9" xr3:uid="{65D57B11-4EBC-48C1-95BD-AB1E7473434D}" uniqueName="9" name=" Random direction " queryTableFieldId="9" dataDxfId="0"/>
    <tableColumn id="10" xr3:uid="{1F0E2597-F9E7-4D1E-9B90-E6D1088654FA}" uniqueName="10" name=" Enemy weight " queryTableFieldId="10"/>
    <tableColumn id="11" xr3:uid="{364EB8F6-72BF-4548-9B76-5632608BEB9F}" uniqueName="11" name=" Enemy distance factor " queryTableFieldId="11"/>
    <tableColumn id="12" xr3:uid="{AF3B6F0F-2CCD-420D-A14D-8457D72BAD22}" uniqueName="12" name=" Bullet weight " queryTableFieldId="12"/>
    <tableColumn id="13" xr3:uid="{69CD17AA-3956-4836-86FD-F2B97466F5E5}" uniqueName="13" name=" Bullet distance factor " queryTableFieldId="13"/>
    <tableColumn id="14" xr3:uid="{13021273-E6A7-4F29-9A40-269CD7AD9D02}" uniqueName="14" name=" Box weight " queryTableFieldId="14"/>
    <tableColumn id="15" xr3:uid="{AF4EF38C-C398-41E4-9F5D-A82800646EDB}" uniqueName="15" name=" Box distance factor " queryTableFieldId="15"/>
    <tableColumn id="16" xr3:uid="{59D72C57-F0BC-42F8-AAE0-C3188ADDBD83}" uniqueName="16" name=" projectile Speed " queryTableFieldId="16"/>
    <tableColumn id="17" xr3:uid="{B1BB5515-9001-4BE7-8DA9-237C4E056816}" uniqueName="17" name=" Fire rate per minute 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1209-3598-4AFE-8A63-6FC1C5EDFD1C}">
  <dimension ref="A1:Q52"/>
  <sheetViews>
    <sheetView workbookViewId="0">
      <selection activeCell="F3" sqref="F3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4</v>
      </c>
      <c r="C2">
        <v>1</v>
      </c>
      <c r="D2">
        <v>3</v>
      </c>
      <c r="E2">
        <v>19</v>
      </c>
      <c r="F2">
        <v>16</v>
      </c>
      <c r="G2">
        <v>30</v>
      </c>
      <c r="H2">
        <v>4</v>
      </c>
      <c r="I2" t="s">
        <v>17</v>
      </c>
      <c r="J2">
        <v>0</v>
      </c>
      <c r="K2">
        <v>0</v>
      </c>
      <c r="L2">
        <v>-1.527417</v>
      </c>
      <c r="M2">
        <v>0</v>
      </c>
      <c r="N2">
        <v>0</v>
      </c>
      <c r="O2">
        <v>3.0403799999999999</v>
      </c>
      <c r="P2">
        <v>13.05851</v>
      </c>
      <c r="Q2">
        <v>16.812629999999999</v>
      </c>
    </row>
    <row r="3" spans="1:17" x14ac:dyDescent="0.3">
      <c r="A3">
        <v>1</v>
      </c>
      <c r="B3">
        <v>5</v>
      </c>
      <c r="C3">
        <v>2</v>
      </c>
      <c r="D3">
        <v>3</v>
      </c>
      <c r="E3">
        <v>26</v>
      </c>
      <c r="F3">
        <v>15</v>
      </c>
      <c r="G3">
        <v>30</v>
      </c>
      <c r="H3">
        <v>4</v>
      </c>
      <c r="I3" t="s">
        <v>18</v>
      </c>
      <c r="J3">
        <v>3.5985079999999998</v>
      </c>
      <c r="K3">
        <v>2.800853</v>
      </c>
      <c r="L3">
        <v>0</v>
      </c>
      <c r="M3">
        <v>-1.800529</v>
      </c>
      <c r="N3">
        <v>0</v>
      </c>
      <c r="O3">
        <v>2.5057149999999999</v>
      </c>
      <c r="P3">
        <v>11.85872</v>
      </c>
      <c r="Q3">
        <v>14.98141</v>
      </c>
    </row>
    <row r="4" spans="1:17" x14ac:dyDescent="0.3">
      <c r="A4">
        <v>2</v>
      </c>
      <c r="B4">
        <v>6</v>
      </c>
      <c r="C4">
        <v>3</v>
      </c>
      <c r="D4">
        <v>3</v>
      </c>
      <c r="E4">
        <v>26</v>
      </c>
      <c r="F4">
        <v>15</v>
      </c>
      <c r="G4">
        <v>29.909890000000001</v>
      </c>
      <c r="H4">
        <v>4.7209099999999999</v>
      </c>
      <c r="I4" t="s">
        <v>18</v>
      </c>
      <c r="J4">
        <v>3.5985079999999998</v>
      </c>
      <c r="K4">
        <v>2.800853</v>
      </c>
      <c r="L4">
        <v>-2.1768019999999999</v>
      </c>
      <c r="M4">
        <v>-1.800529</v>
      </c>
      <c r="N4">
        <v>0</v>
      </c>
      <c r="O4">
        <v>2.5057149999999999</v>
      </c>
      <c r="P4">
        <v>11.85872</v>
      </c>
      <c r="Q4">
        <v>14.98141</v>
      </c>
    </row>
    <row r="5" spans="1:17" x14ac:dyDescent="0.3">
      <c r="A5">
        <v>3</v>
      </c>
      <c r="B5">
        <v>6</v>
      </c>
      <c r="C5">
        <v>0</v>
      </c>
      <c r="D5">
        <v>6</v>
      </c>
      <c r="E5">
        <v>24</v>
      </c>
      <c r="F5">
        <v>15</v>
      </c>
      <c r="G5">
        <v>29.80463</v>
      </c>
      <c r="H5">
        <v>5.5629720000000002</v>
      </c>
      <c r="I5" t="s">
        <v>19</v>
      </c>
      <c r="J5">
        <v>-2.3514699999999999</v>
      </c>
      <c r="K5">
        <v>5.9332190000000002</v>
      </c>
      <c r="L5">
        <v>-4.3536039999999998</v>
      </c>
      <c r="M5">
        <v>-1.800529</v>
      </c>
      <c r="N5">
        <v>2.5050849999999998</v>
      </c>
      <c r="O5">
        <v>0.67376950000000002</v>
      </c>
      <c r="P5">
        <v>11.85872</v>
      </c>
      <c r="Q5">
        <v>14.98141</v>
      </c>
    </row>
    <row r="6" spans="1:17" x14ac:dyDescent="0.3">
      <c r="A6">
        <v>4</v>
      </c>
      <c r="B6">
        <v>6</v>
      </c>
      <c r="C6">
        <v>0</v>
      </c>
      <c r="D6">
        <v>6</v>
      </c>
      <c r="E6">
        <v>24</v>
      </c>
      <c r="F6">
        <v>15</v>
      </c>
      <c r="G6">
        <v>32.620620000000002</v>
      </c>
      <c r="H6">
        <v>5.2667659999999996</v>
      </c>
      <c r="I6" t="s">
        <v>20</v>
      </c>
      <c r="J6">
        <v>3.4021819999999998</v>
      </c>
      <c r="K6">
        <v>4.6595690000000003</v>
      </c>
      <c r="L6">
        <v>-4.3536039999999998</v>
      </c>
      <c r="M6">
        <v>-3.3356880000000002</v>
      </c>
      <c r="N6">
        <v>-3.4112040000000001</v>
      </c>
      <c r="O6">
        <v>1.093445</v>
      </c>
      <c r="P6">
        <v>11.85872</v>
      </c>
      <c r="Q6">
        <v>13.485950000000001</v>
      </c>
    </row>
    <row r="7" spans="1:17" x14ac:dyDescent="0.3">
      <c r="A7">
        <v>5</v>
      </c>
      <c r="B7">
        <v>4</v>
      </c>
      <c r="C7">
        <v>1</v>
      </c>
      <c r="D7">
        <v>3</v>
      </c>
      <c r="E7">
        <v>24</v>
      </c>
      <c r="F7">
        <v>15</v>
      </c>
      <c r="G7">
        <v>32.620620000000002</v>
      </c>
      <c r="H7">
        <v>5.2667659999999996</v>
      </c>
      <c r="I7" t="s">
        <v>21</v>
      </c>
      <c r="J7">
        <v>3.4021819999999998</v>
      </c>
      <c r="K7">
        <v>4.6595690000000003</v>
      </c>
      <c r="L7">
        <v>-4.3536039999999998</v>
      </c>
      <c r="M7">
        <v>-3.3356880000000002</v>
      </c>
      <c r="N7">
        <v>-0.31341459999999999</v>
      </c>
      <c r="O7">
        <v>1.3418559999999999</v>
      </c>
      <c r="P7">
        <v>9.5997869999999992</v>
      </c>
      <c r="Q7">
        <v>13.485950000000001</v>
      </c>
    </row>
    <row r="8" spans="1:17" x14ac:dyDescent="0.3">
      <c r="A8">
        <v>6</v>
      </c>
      <c r="B8">
        <v>7</v>
      </c>
      <c r="C8">
        <v>1</v>
      </c>
      <c r="D8">
        <v>6</v>
      </c>
      <c r="E8">
        <v>24</v>
      </c>
      <c r="F8">
        <v>15</v>
      </c>
      <c r="G8">
        <v>32.620620000000002</v>
      </c>
      <c r="H8">
        <v>5.2667659999999996</v>
      </c>
      <c r="I8" t="s">
        <v>22</v>
      </c>
      <c r="J8">
        <v>3.4021819999999998</v>
      </c>
      <c r="K8">
        <v>4.6595690000000003</v>
      </c>
      <c r="L8">
        <v>-4.3536039999999998</v>
      </c>
      <c r="M8">
        <v>-3.3356880000000002</v>
      </c>
      <c r="N8">
        <v>-1.862309</v>
      </c>
      <c r="O8">
        <v>0.84503459999999997</v>
      </c>
      <c r="P8">
        <v>10.72925</v>
      </c>
      <c r="Q8">
        <v>13.485950000000001</v>
      </c>
    </row>
    <row r="9" spans="1:17" x14ac:dyDescent="0.3">
      <c r="A9">
        <v>7</v>
      </c>
      <c r="B9">
        <v>5</v>
      </c>
      <c r="C9">
        <v>2</v>
      </c>
      <c r="D9">
        <v>3</v>
      </c>
      <c r="E9">
        <v>25</v>
      </c>
      <c r="F9">
        <v>15</v>
      </c>
      <c r="G9">
        <v>31.363389999999999</v>
      </c>
      <c r="H9">
        <v>5.2667659999999996</v>
      </c>
      <c r="I9" t="s">
        <v>22</v>
      </c>
      <c r="J9">
        <v>3.428277</v>
      </c>
      <c r="K9">
        <v>4.6595690000000003</v>
      </c>
      <c r="L9">
        <v>-2.528715</v>
      </c>
      <c r="M9">
        <v>-3.3356880000000002</v>
      </c>
      <c r="N9">
        <v>-1.862309</v>
      </c>
      <c r="O9">
        <v>0.84503459999999997</v>
      </c>
      <c r="P9">
        <v>10.72925</v>
      </c>
      <c r="Q9">
        <v>13.485950000000001</v>
      </c>
    </row>
    <row r="10" spans="1:17" x14ac:dyDescent="0.3">
      <c r="A10">
        <v>8</v>
      </c>
      <c r="B10">
        <v>8</v>
      </c>
      <c r="C10">
        <v>2</v>
      </c>
      <c r="D10">
        <v>6</v>
      </c>
      <c r="E10">
        <v>26</v>
      </c>
      <c r="F10">
        <v>15</v>
      </c>
      <c r="G10">
        <v>30.10615</v>
      </c>
      <c r="H10">
        <v>5.2667659999999996</v>
      </c>
      <c r="I10" t="s">
        <v>22</v>
      </c>
      <c r="J10">
        <v>3.4543720000000002</v>
      </c>
      <c r="K10">
        <v>4.6595690000000003</v>
      </c>
      <c r="L10">
        <v>-0.70382639999999996</v>
      </c>
      <c r="M10">
        <v>-3.3356880000000002</v>
      </c>
      <c r="N10">
        <v>-1.862309</v>
      </c>
      <c r="O10">
        <v>0.84503459999999997</v>
      </c>
      <c r="P10">
        <v>10.72925</v>
      </c>
      <c r="Q10">
        <v>13.485950000000001</v>
      </c>
    </row>
    <row r="11" spans="1:17" x14ac:dyDescent="0.3">
      <c r="A11">
        <v>9</v>
      </c>
      <c r="B11">
        <v>8</v>
      </c>
      <c r="C11">
        <v>2</v>
      </c>
      <c r="D11">
        <v>6</v>
      </c>
      <c r="E11">
        <v>27</v>
      </c>
      <c r="F11">
        <v>15</v>
      </c>
      <c r="G11">
        <v>28.84891</v>
      </c>
      <c r="H11">
        <v>5.2667659999999996</v>
      </c>
      <c r="I11" t="s">
        <v>22</v>
      </c>
      <c r="J11">
        <v>3.480467</v>
      </c>
      <c r="K11">
        <v>4.6595690000000003</v>
      </c>
      <c r="L11">
        <v>1.1210629999999999</v>
      </c>
      <c r="M11">
        <v>-3.3356880000000002</v>
      </c>
      <c r="N11">
        <v>-1.862309</v>
      </c>
      <c r="O11">
        <v>0.84503459999999997</v>
      </c>
      <c r="P11">
        <v>10.72925</v>
      </c>
      <c r="Q11">
        <v>13.485950000000001</v>
      </c>
    </row>
    <row r="12" spans="1:17" x14ac:dyDescent="0.3">
      <c r="A12">
        <v>10</v>
      </c>
      <c r="B12">
        <v>3</v>
      </c>
      <c r="C12">
        <v>0</v>
      </c>
      <c r="D12">
        <v>3</v>
      </c>
      <c r="E12">
        <v>26</v>
      </c>
      <c r="F12">
        <v>15</v>
      </c>
      <c r="G12">
        <v>41.02319</v>
      </c>
      <c r="H12">
        <v>4.7416070000000001</v>
      </c>
      <c r="I12" t="s">
        <v>23</v>
      </c>
      <c r="J12">
        <v>13.621370000000001</v>
      </c>
      <c r="K12">
        <v>10.235720000000001</v>
      </c>
      <c r="L12">
        <v>-4.3536039999999998</v>
      </c>
      <c r="M12">
        <v>-7.9411620000000003</v>
      </c>
      <c r="N12">
        <v>-12.09592</v>
      </c>
      <c r="O12">
        <v>-2.6465420000000002</v>
      </c>
      <c r="P12">
        <v>10.72925</v>
      </c>
      <c r="Q12">
        <v>8.9995480000000008</v>
      </c>
    </row>
    <row r="13" spans="1:17" x14ac:dyDescent="0.3">
      <c r="A13">
        <v>11</v>
      </c>
      <c r="B13">
        <v>3</v>
      </c>
      <c r="C13">
        <v>0</v>
      </c>
      <c r="D13">
        <v>3</v>
      </c>
      <c r="E13">
        <v>26</v>
      </c>
      <c r="F13">
        <v>13</v>
      </c>
      <c r="G13">
        <v>40.65072</v>
      </c>
      <c r="H13">
        <v>7.6219330000000003</v>
      </c>
      <c r="I13" t="s">
        <v>24</v>
      </c>
      <c r="J13">
        <v>15.5441</v>
      </c>
      <c r="K13">
        <v>7.8480720000000002</v>
      </c>
      <c r="L13">
        <v>-4.3536039999999998</v>
      </c>
      <c r="M13">
        <v>-7.6422670000000004</v>
      </c>
      <c r="N13">
        <v>-14.79613</v>
      </c>
      <c r="O13">
        <v>0.30970189999999997</v>
      </c>
      <c r="P13">
        <v>12.15889</v>
      </c>
      <c r="Q13">
        <v>8.9852509999999999</v>
      </c>
    </row>
    <row r="14" spans="1:17" x14ac:dyDescent="0.3">
      <c r="A14">
        <v>12</v>
      </c>
      <c r="B14">
        <v>4</v>
      </c>
      <c r="C14">
        <v>1</v>
      </c>
      <c r="D14">
        <v>3</v>
      </c>
      <c r="E14">
        <v>26</v>
      </c>
      <c r="F14">
        <v>15</v>
      </c>
      <c r="G14">
        <v>43.428440000000002</v>
      </c>
      <c r="H14">
        <v>7.7313830000000001</v>
      </c>
      <c r="I14" t="s">
        <v>25</v>
      </c>
      <c r="J14">
        <v>16.127079999999999</v>
      </c>
      <c r="K14">
        <v>12.094440000000001</v>
      </c>
      <c r="L14">
        <v>-5.4182980000000001</v>
      </c>
      <c r="M14">
        <v>-9.4763199999999994</v>
      </c>
      <c r="N14">
        <v>-15.50712</v>
      </c>
      <c r="O14">
        <v>-3.8104010000000001</v>
      </c>
      <c r="P14">
        <v>10.72925</v>
      </c>
      <c r="Q14">
        <v>7.5040820000000004</v>
      </c>
    </row>
    <row r="15" spans="1:17" x14ac:dyDescent="0.3">
      <c r="A15">
        <v>13</v>
      </c>
      <c r="B15">
        <v>3</v>
      </c>
      <c r="C15">
        <v>0</v>
      </c>
      <c r="D15">
        <v>3</v>
      </c>
      <c r="E15">
        <v>28</v>
      </c>
      <c r="F15">
        <v>13</v>
      </c>
      <c r="G15">
        <v>43.227359999999997</v>
      </c>
      <c r="H15">
        <v>7.1292720000000003</v>
      </c>
      <c r="I15" t="s">
        <v>26</v>
      </c>
      <c r="J15">
        <v>15.5441</v>
      </c>
      <c r="K15">
        <v>7.8480720000000002</v>
      </c>
      <c r="L15">
        <v>-3.502383</v>
      </c>
      <c r="M15">
        <v>-7.6422670000000004</v>
      </c>
      <c r="N15">
        <v>-15.380549999999999</v>
      </c>
      <c r="O15">
        <v>-2.5878260000000002</v>
      </c>
      <c r="P15">
        <v>8.9434959999999997</v>
      </c>
      <c r="Q15">
        <v>8.9852509999999999</v>
      </c>
    </row>
    <row r="16" spans="1:17" x14ac:dyDescent="0.3">
      <c r="A16">
        <v>14</v>
      </c>
      <c r="B16">
        <v>3</v>
      </c>
      <c r="C16">
        <v>0</v>
      </c>
      <c r="D16">
        <v>3</v>
      </c>
      <c r="E16">
        <v>28</v>
      </c>
      <c r="F16">
        <v>12</v>
      </c>
      <c r="G16">
        <v>48.48583</v>
      </c>
      <c r="H16">
        <v>3.9435699999999998</v>
      </c>
      <c r="I16" t="s">
        <v>27</v>
      </c>
      <c r="J16">
        <v>16.127079999999999</v>
      </c>
      <c r="K16">
        <v>12.094440000000001</v>
      </c>
      <c r="L16">
        <v>-3.502383</v>
      </c>
      <c r="M16">
        <v>-9.4763199999999994</v>
      </c>
      <c r="N16">
        <v>-16.091550000000002</v>
      </c>
      <c r="O16">
        <v>-6.707929</v>
      </c>
      <c r="P16">
        <v>9.2684119999999997</v>
      </c>
      <c r="Q16">
        <v>7.4865360000000001</v>
      </c>
    </row>
    <row r="17" spans="1:17" x14ac:dyDescent="0.3">
      <c r="A17">
        <v>15</v>
      </c>
      <c r="B17">
        <v>4</v>
      </c>
      <c r="C17">
        <v>1</v>
      </c>
      <c r="D17">
        <v>3</v>
      </c>
      <c r="E17">
        <v>28</v>
      </c>
      <c r="F17">
        <v>12</v>
      </c>
      <c r="G17">
        <v>48.48583</v>
      </c>
      <c r="H17">
        <v>3.9435699999999998</v>
      </c>
      <c r="I17" t="s">
        <v>27</v>
      </c>
      <c r="J17">
        <v>16.127079999999999</v>
      </c>
      <c r="K17">
        <v>13.475519999999999</v>
      </c>
      <c r="L17">
        <v>-3.502383</v>
      </c>
      <c r="M17">
        <v>-9.4763199999999994</v>
      </c>
      <c r="N17">
        <v>-17.282309999999999</v>
      </c>
      <c r="O17">
        <v>-6.707929</v>
      </c>
      <c r="P17">
        <v>7.9664099999999998</v>
      </c>
      <c r="Q17">
        <v>7.4865360000000001</v>
      </c>
    </row>
    <row r="18" spans="1:17" x14ac:dyDescent="0.3">
      <c r="A18">
        <v>16</v>
      </c>
      <c r="B18">
        <v>3</v>
      </c>
      <c r="C18">
        <v>0</v>
      </c>
      <c r="D18">
        <v>3</v>
      </c>
      <c r="E18">
        <v>23</v>
      </c>
      <c r="F18">
        <v>10</v>
      </c>
      <c r="G18">
        <v>45.513599999999997</v>
      </c>
      <c r="H18">
        <v>5.3970390000000004</v>
      </c>
      <c r="I18" t="s">
        <v>28</v>
      </c>
      <c r="J18">
        <v>18.82912</v>
      </c>
      <c r="K18">
        <v>12.094440000000001</v>
      </c>
      <c r="L18">
        <v>-5.4182980000000001</v>
      </c>
      <c r="M18">
        <v>-9.5871709999999997</v>
      </c>
      <c r="N18">
        <v>-18.759170000000001</v>
      </c>
      <c r="O18">
        <v>-5.1332269999999998</v>
      </c>
      <c r="P18">
        <v>12.4838</v>
      </c>
      <c r="Q18">
        <v>6</v>
      </c>
    </row>
    <row r="19" spans="1:17" x14ac:dyDescent="0.3">
      <c r="A19">
        <v>17</v>
      </c>
      <c r="B19">
        <v>4</v>
      </c>
      <c r="C19">
        <v>1</v>
      </c>
      <c r="D19">
        <v>3</v>
      </c>
      <c r="E19">
        <v>25</v>
      </c>
      <c r="F19">
        <v>12</v>
      </c>
      <c r="G19">
        <v>47.393979999999999</v>
      </c>
      <c r="H19">
        <v>8.0958170000000003</v>
      </c>
      <c r="I19" t="s">
        <v>29</v>
      </c>
      <c r="J19">
        <v>20.700410000000002</v>
      </c>
      <c r="K19">
        <v>12.094440000000001</v>
      </c>
      <c r="L19">
        <v>-5.4182980000000001</v>
      </c>
      <c r="M19">
        <v>-11.338800000000001</v>
      </c>
      <c r="N19">
        <v>-13.95823</v>
      </c>
      <c r="O19">
        <v>-3.8104010000000001</v>
      </c>
      <c r="P19">
        <v>14.28463</v>
      </c>
      <c r="Q19">
        <v>7.4572330000000004</v>
      </c>
    </row>
    <row r="20" spans="1:17" x14ac:dyDescent="0.3">
      <c r="A20">
        <v>18</v>
      </c>
      <c r="B20">
        <v>4</v>
      </c>
      <c r="C20">
        <v>1</v>
      </c>
      <c r="D20">
        <v>3</v>
      </c>
      <c r="E20">
        <v>27</v>
      </c>
      <c r="F20">
        <v>12</v>
      </c>
      <c r="G20">
        <v>47.393979999999999</v>
      </c>
      <c r="H20">
        <v>8.0958170000000003</v>
      </c>
      <c r="I20" t="s">
        <v>29</v>
      </c>
      <c r="J20">
        <v>23.402450000000002</v>
      </c>
      <c r="K20">
        <v>12.094440000000001</v>
      </c>
      <c r="L20">
        <v>-5.4182980000000001</v>
      </c>
      <c r="M20">
        <v>-11.338800000000001</v>
      </c>
      <c r="N20">
        <v>-13.95823</v>
      </c>
      <c r="O20">
        <v>-3.8104010000000001</v>
      </c>
      <c r="P20">
        <v>14.28463</v>
      </c>
      <c r="Q20">
        <v>7.4572330000000004</v>
      </c>
    </row>
    <row r="21" spans="1:17" x14ac:dyDescent="0.3">
      <c r="A21">
        <v>19</v>
      </c>
      <c r="B21">
        <v>4</v>
      </c>
      <c r="C21">
        <v>1</v>
      </c>
      <c r="D21">
        <v>3</v>
      </c>
      <c r="E21">
        <v>31</v>
      </c>
      <c r="F21">
        <v>12</v>
      </c>
      <c r="G21">
        <v>53.338459999999998</v>
      </c>
      <c r="H21">
        <v>1</v>
      </c>
      <c r="I21" t="s">
        <v>30</v>
      </c>
      <c r="J21">
        <v>23.402450000000002</v>
      </c>
      <c r="K21">
        <v>12.094440000000001</v>
      </c>
      <c r="L21">
        <v>-1.586468</v>
      </c>
      <c r="M21">
        <v>-11.338800000000001</v>
      </c>
      <c r="N21">
        <v>-16.67597</v>
      </c>
      <c r="O21">
        <v>-9.6054560000000002</v>
      </c>
      <c r="P21">
        <v>8.9833200000000009</v>
      </c>
      <c r="Q21">
        <v>7.4572330000000004</v>
      </c>
    </row>
    <row r="22" spans="1:17" x14ac:dyDescent="0.3">
      <c r="A22">
        <v>20</v>
      </c>
      <c r="B22">
        <v>3</v>
      </c>
      <c r="C22">
        <v>0</v>
      </c>
      <c r="D22">
        <v>3</v>
      </c>
      <c r="E22">
        <v>31</v>
      </c>
      <c r="F22">
        <v>11</v>
      </c>
      <c r="G22">
        <v>50.366219999999998</v>
      </c>
      <c r="H22">
        <v>4.4383249999999999</v>
      </c>
      <c r="I22" t="s">
        <v>31</v>
      </c>
      <c r="J22">
        <v>27.947890000000001</v>
      </c>
      <c r="K22">
        <v>12.9701</v>
      </c>
      <c r="L22">
        <v>-3.502383</v>
      </c>
      <c r="M22">
        <v>-11.40973</v>
      </c>
      <c r="N22">
        <v>-16.091550000000002</v>
      </c>
      <c r="O22">
        <v>-6.9857379999999996</v>
      </c>
      <c r="P22">
        <v>12.19871</v>
      </c>
      <c r="Q22">
        <v>7.4572330000000004</v>
      </c>
    </row>
    <row r="23" spans="1:17" x14ac:dyDescent="0.3">
      <c r="A23">
        <v>21</v>
      </c>
      <c r="B23">
        <v>4</v>
      </c>
      <c r="C23">
        <v>1</v>
      </c>
      <c r="D23">
        <v>3</v>
      </c>
      <c r="E23">
        <v>33</v>
      </c>
      <c r="F23">
        <v>12</v>
      </c>
      <c r="G23">
        <v>53.248339999999999</v>
      </c>
      <c r="H23">
        <v>1.7209099999999999</v>
      </c>
      <c r="I23" t="s">
        <v>30</v>
      </c>
      <c r="J23">
        <v>26.104489999999998</v>
      </c>
      <c r="K23">
        <v>12.094440000000001</v>
      </c>
      <c r="L23">
        <v>-3.7632699999999999</v>
      </c>
      <c r="M23">
        <v>-11.338800000000001</v>
      </c>
      <c r="N23">
        <v>-16.67597</v>
      </c>
      <c r="O23">
        <v>-9.6054560000000002</v>
      </c>
      <c r="P23">
        <v>8.9833200000000009</v>
      </c>
      <c r="Q23">
        <v>7.4572330000000004</v>
      </c>
    </row>
    <row r="24" spans="1:17" x14ac:dyDescent="0.3">
      <c r="A24">
        <v>22</v>
      </c>
      <c r="B24">
        <v>3</v>
      </c>
      <c r="C24">
        <v>0</v>
      </c>
      <c r="D24">
        <v>3</v>
      </c>
      <c r="E24">
        <v>37</v>
      </c>
      <c r="F24">
        <v>12</v>
      </c>
      <c r="G24">
        <v>56.310690000000001</v>
      </c>
      <c r="H24">
        <v>1</v>
      </c>
      <c r="I24" t="s">
        <v>32</v>
      </c>
      <c r="J24">
        <v>28.806529999999999</v>
      </c>
      <c r="K24">
        <v>12.094440000000001</v>
      </c>
      <c r="L24">
        <v>0.32944699999999999</v>
      </c>
      <c r="M24">
        <v>-11.338800000000001</v>
      </c>
      <c r="N24">
        <v>-17.260400000000001</v>
      </c>
      <c r="O24">
        <v>-12.502980000000001</v>
      </c>
      <c r="P24">
        <v>5.7679309999999999</v>
      </c>
      <c r="Q24">
        <v>7.4572330000000004</v>
      </c>
    </row>
    <row r="25" spans="1:17" x14ac:dyDescent="0.3">
      <c r="A25">
        <v>23</v>
      </c>
      <c r="B25">
        <v>3</v>
      </c>
      <c r="C25">
        <v>0</v>
      </c>
      <c r="D25">
        <v>3</v>
      </c>
      <c r="E25">
        <v>33</v>
      </c>
      <c r="F25">
        <v>14</v>
      </c>
      <c r="G25">
        <v>53.043419999999998</v>
      </c>
      <c r="H25">
        <v>3.3603260000000001</v>
      </c>
      <c r="I25" t="s">
        <v>33</v>
      </c>
      <c r="J25">
        <v>22.856549999999999</v>
      </c>
      <c r="K25">
        <v>12.05846</v>
      </c>
      <c r="L25">
        <v>-4.1201230000000004</v>
      </c>
      <c r="M25">
        <v>-11.338800000000001</v>
      </c>
      <c r="N25">
        <v>-14.17089</v>
      </c>
      <c r="O25">
        <v>-11.4374</v>
      </c>
      <c r="P25">
        <v>8.9833200000000009</v>
      </c>
      <c r="Q25">
        <v>6</v>
      </c>
    </row>
    <row r="26" spans="1:17" x14ac:dyDescent="0.3">
      <c r="A26">
        <v>24</v>
      </c>
      <c r="B26">
        <v>3</v>
      </c>
      <c r="C26">
        <v>0</v>
      </c>
      <c r="D26">
        <v>3</v>
      </c>
      <c r="E26">
        <v>39</v>
      </c>
      <c r="F26">
        <v>12</v>
      </c>
      <c r="G26">
        <v>56.310690000000001</v>
      </c>
      <c r="H26">
        <v>1</v>
      </c>
      <c r="I26" t="s">
        <v>32</v>
      </c>
      <c r="J26">
        <v>31.508569999999999</v>
      </c>
      <c r="K26">
        <v>13.475519999999999</v>
      </c>
      <c r="L26">
        <v>0.32944699999999999</v>
      </c>
      <c r="M26">
        <v>-11.338800000000001</v>
      </c>
      <c r="N26">
        <v>-18.451160000000002</v>
      </c>
      <c r="O26">
        <v>-12.502980000000001</v>
      </c>
      <c r="P26">
        <v>4.465929</v>
      </c>
      <c r="Q26">
        <v>7.4572330000000004</v>
      </c>
    </row>
    <row r="27" spans="1:17" x14ac:dyDescent="0.3">
      <c r="A27">
        <v>25</v>
      </c>
      <c r="B27">
        <v>3</v>
      </c>
      <c r="C27">
        <v>0</v>
      </c>
      <c r="D27">
        <v>3</v>
      </c>
      <c r="E27">
        <v>39</v>
      </c>
      <c r="F27">
        <v>12</v>
      </c>
      <c r="G27">
        <v>58.191079999999999</v>
      </c>
      <c r="H27">
        <v>1.6171009999999999</v>
      </c>
      <c r="I27" t="s">
        <v>32</v>
      </c>
      <c r="J27">
        <v>33.379860000000001</v>
      </c>
      <c r="K27">
        <v>13.475519999999999</v>
      </c>
      <c r="L27">
        <v>0.32944699999999999</v>
      </c>
      <c r="M27">
        <v>-11.338800000000001</v>
      </c>
      <c r="N27">
        <v>-18.451160000000002</v>
      </c>
      <c r="O27">
        <v>-12.502980000000001</v>
      </c>
      <c r="P27">
        <v>7.3962260000000004</v>
      </c>
      <c r="Q27">
        <v>7.4279299999999999</v>
      </c>
    </row>
    <row r="28" spans="1:17" x14ac:dyDescent="0.3">
      <c r="A28">
        <v>26</v>
      </c>
      <c r="B28">
        <v>3</v>
      </c>
      <c r="C28">
        <v>0</v>
      </c>
      <c r="D28">
        <v>3</v>
      </c>
      <c r="E28">
        <v>39</v>
      </c>
      <c r="F28">
        <v>12</v>
      </c>
      <c r="G28">
        <v>60.071460000000002</v>
      </c>
      <c r="H28">
        <v>2.111856</v>
      </c>
      <c r="I28" t="s">
        <v>32</v>
      </c>
      <c r="J28">
        <v>35.251139999999999</v>
      </c>
      <c r="K28">
        <v>13.475519999999999</v>
      </c>
      <c r="L28">
        <v>0.32944699999999999</v>
      </c>
      <c r="M28">
        <v>-11.338800000000001</v>
      </c>
      <c r="N28">
        <v>-18.451160000000002</v>
      </c>
      <c r="O28">
        <v>-12.502980000000001</v>
      </c>
      <c r="P28">
        <v>10.32652</v>
      </c>
      <c r="Q28">
        <v>7.3986270000000003</v>
      </c>
    </row>
    <row r="29" spans="1:17" x14ac:dyDescent="0.3">
      <c r="A29">
        <v>27</v>
      </c>
      <c r="B29">
        <v>4</v>
      </c>
      <c r="C29">
        <v>1</v>
      </c>
      <c r="D29">
        <v>3</v>
      </c>
      <c r="E29">
        <v>39</v>
      </c>
      <c r="F29">
        <v>12</v>
      </c>
      <c r="G29">
        <v>60.071460000000002</v>
      </c>
      <c r="H29">
        <v>2.111856</v>
      </c>
      <c r="I29" t="s">
        <v>34</v>
      </c>
      <c r="J29">
        <v>35.251139999999999</v>
      </c>
      <c r="K29">
        <v>13.475519999999999</v>
      </c>
      <c r="L29">
        <v>0.32944699999999999</v>
      </c>
      <c r="M29">
        <v>-11.338800000000001</v>
      </c>
      <c r="N29">
        <v>-18.451160000000002</v>
      </c>
      <c r="O29">
        <v>-12.751390000000001</v>
      </c>
      <c r="P29">
        <v>10.32652</v>
      </c>
      <c r="Q29">
        <v>7.3986270000000003</v>
      </c>
    </row>
    <row r="30" spans="1:17" x14ac:dyDescent="0.3">
      <c r="A30">
        <v>28</v>
      </c>
      <c r="B30">
        <v>4</v>
      </c>
      <c r="C30">
        <v>1</v>
      </c>
      <c r="D30">
        <v>3</v>
      </c>
      <c r="E30">
        <v>37</v>
      </c>
      <c r="F30">
        <v>13</v>
      </c>
      <c r="G30">
        <v>60.08652</v>
      </c>
      <c r="H30">
        <v>2.826193</v>
      </c>
      <c r="I30" t="s">
        <v>34</v>
      </c>
      <c r="J30">
        <v>32.549100000000003</v>
      </c>
      <c r="K30">
        <v>13.475519999999999</v>
      </c>
      <c r="L30">
        <v>-1.8473550000000001</v>
      </c>
      <c r="M30">
        <v>-11.338800000000001</v>
      </c>
      <c r="N30">
        <v>-21.020440000000001</v>
      </c>
      <c r="O30">
        <v>-12.751390000000001</v>
      </c>
      <c r="P30">
        <v>10.32652</v>
      </c>
      <c r="Q30">
        <v>7.3986270000000003</v>
      </c>
    </row>
    <row r="31" spans="1:17" x14ac:dyDescent="0.3">
      <c r="A31">
        <v>29</v>
      </c>
      <c r="B31">
        <v>3</v>
      </c>
      <c r="C31">
        <v>0</v>
      </c>
      <c r="D31">
        <v>3</v>
      </c>
      <c r="E31">
        <v>37</v>
      </c>
      <c r="F31">
        <v>12</v>
      </c>
      <c r="G31">
        <v>58.331069999999997</v>
      </c>
      <c r="H31">
        <v>4.8411780000000002</v>
      </c>
      <c r="I31" t="s">
        <v>35</v>
      </c>
      <c r="J31">
        <v>32.549100000000003</v>
      </c>
      <c r="K31">
        <v>13.475519999999999</v>
      </c>
      <c r="L31">
        <v>-1.8473550000000001</v>
      </c>
      <c r="M31">
        <v>-11.338800000000001</v>
      </c>
      <c r="N31">
        <v>-18.451160000000002</v>
      </c>
      <c r="O31">
        <v>-12.99981</v>
      </c>
      <c r="P31">
        <v>10.32652</v>
      </c>
      <c r="Q31">
        <v>7.3986270000000003</v>
      </c>
    </row>
    <row r="32" spans="1:17" x14ac:dyDescent="0.3">
      <c r="A32">
        <v>30</v>
      </c>
      <c r="B32">
        <v>3</v>
      </c>
      <c r="C32">
        <v>0</v>
      </c>
      <c r="D32">
        <v>3</v>
      </c>
      <c r="E32">
        <v>39</v>
      </c>
      <c r="F32">
        <v>13</v>
      </c>
      <c r="G32">
        <v>59.690910000000002</v>
      </c>
      <c r="H32">
        <v>5.9910230000000002</v>
      </c>
      <c r="I32" t="s">
        <v>34</v>
      </c>
      <c r="J32">
        <v>35.251139999999999</v>
      </c>
      <c r="K32">
        <v>13.475519999999999</v>
      </c>
      <c r="L32">
        <v>-2.9120490000000001</v>
      </c>
      <c r="M32">
        <v>-11.338800000000001</v>
      </c>
      <c r="N32">
        <v>-21.020440000000001</v>
      </c>
      <c r="O32">
        <v>-12.751390000000001</v>
      </c>
      <c r="P32">
        <v>10.32652</v>
      </c>
      <c r="Q32">
        <v>7.3986270000000003</v>
      </c>
    </row>
    <row r="33" spans="1:17" x14ac:dyDescent="0.3">
      <c r="A33">
        <v>31</v>
      </c>
      <c r="B33">
        <v>4</v>
      </c>
      <c r="C33">
        <v>1</v>
      </c>
      <c r="D33">
        <v>3</v>
      </c>
      <c r="E33">
        <v>37</v>
      </c>
      <c r="F33">
        <v>14</v>
      </c>
      <c r="G33">
        <v>59.796080000000003</v>
      </c>
      <c r="H33">
        <v>5.9844499999999998</v>
      </c>
      <c r="I33" t="s">
        <v>36</v>
      </c>
      <c r="J33">
        <v>32.549100000000003</v>
      </c>
      <c r="K33">
        <v>13.475519999999999</v>
      </c>
      <c r="L33">
        <v>-2.9120490000000001</v>
      </c>
      <c r="M33">
        <v>-11.338800000000001</v>
      </c>
      <c r="N33">
        <v>-23.58972</v>
      </c>
      <c r="O33">
        <v>-12.99981</v>
      </c>
      <c r="P33">
        <v>10.32652</v>
      </c>
      <c r="Q33">
        <v>7.3986270000000003</v>
      </c>
    </row>
    <row r="34" spans="1:17" x14ac:dyDescent="0.3">
      <c r="A34">
        <v>32</v>
      </c>
      <c r="B34">
        <v>5</v>
      </c>
      <c r="C34">
        <v>2</v>
      </c>
      <c r="D34">
        <v>3</v>
      </c>
      <c r="E34">
        <v>35</v>
      </c>
      <c r="F34">
        <v>12</v>
      </c>
      <c r="G34">
        <v>59.37406</v>
      </c>
      <c r="H34">
        <v>6.3218310000000004</v>
      </c>
      <c r="I34" t="s">
        <v>37</v>
      </c>
      <c r="J34">
        <v>32.885480000000001</v>
      </c>
      <c r="K34">
        <v>13.895110000000001</v>
      </c>
      <c r="L34">
        <v>-6.2038609999999998</v>
      </c>
      <c r="M34">
        <v>-9.5871709999999997</v>
      </c>
      <c r="N34">
        <v>-24.272480000000002</v>
      </c>
      <c r="O34">
        <v>-14.32263</v>
      </c>
      <c r="P34">
        <v>7.5927939999999996</v>
      </c>
      <c r="Q34">
        <v>6</v>
      </c>
    </row>
    <row r="35" spans="1:17" x14ac:dyDescent="0.3">
      <c r="A35">
        <v>33</v>
      </c>
      <c r="B35">
        <v>4</v>
      </c>
      <c r="C35">
        <v>1</v>
      </c>
      <c r="D35">
        <v>3</v>
      </c>
      <c r="E35">
        <v>37</v>
      </c>
      <c r="F35">
        <v>16</v>
      </c>
      <c r="G35">
        <v>59.606299999999997</v>
      </c>
      <c r="H35">
        <v>7.502713</v>
      </c>
      <c r="I35" t="s">
        <v>38</v>
      </c>
      <c r="J35">
        <v>32.549100000000003</v>
      </c>
      <c r="K35">
        <v>10.307169999999999</v>
      </c>
      <c r="L35">
        <v>-3.2689020000000002</v>
      </c>
      <c r="M35">
        <v>-11.338800000000001</v>
      </c>
      <c r="N35">
        <v>-22.04082</v>
      </c>
      <c r="O35">
        <v>-12.99981</v>
      </c>
      <c r="P35">
        <v>9.1970600000000005</v>
      </c>
      <c r="Q35">
        <v>6</v>
      </c>
    </row>
    <row r="36" spans="1:17" x14ac:dyDescent="0.3">
      <c r="A36">
        <v>34</v>
      </c>
      <c r="B36">
        <v>4</v>
      </c>
      <c r="C36">
        <v>1</v>
      </c>
      <c r="D36">
        <v>3</v>
      </c>
      <c r="E36">
        <v>37</v>
      </c>
      <c r="F36">
        <v>15</v>
      </c>
      <c r="G36">
        <v>59.516190000000002</v>
      </c>
      <c r="H36">
        <v>8.2236229999999999</v>
      </c>
      <c r="I36" t="s">
        <v>39</v>
      </c>
      <c r="J36">
        <v>34.392490000000002</v>
      </c>
      <c r="K36">
        <v>11.182829999999999</v>
      </c>
      <c r="L36">
        <v>-5.4457040000000001</v>
      </c>
      <c r="M36">
        <v>-11.40973</v>
      </c>
      <c r="N36">
        <v>-23.58972</v>
      </c>
      <c r="O36">
        <v>-13.277609999999999</v>
      </c>
      <c r="P36">
        <v>10.32652</v>
      </c>
      <c r="Q36">
        <v>6</v>
      </c>
    </row>
    <row r="37" spans="1:17" x14ac:dyDescent="0.3">
      <c r="A37">
        <v>35</v>
      </c>
      <c r="B37">
        <v>4</v>
      </c>
      <c r="C37">
        <v>1</v>
      </c>
      <c r="D37">
        <v>3</v>
      </c>
      <c r="E37">
        <v>39</v>
      </c>
      <c r="F37">
        <v>15</v>
      </c>
      <c r="G37">
        <v>61.742530000000002</v>
      </c>
      <c r="H37">
        <v>7.3691979999999999</v>
      </c>
      <c r="I37" t="s">
        <v>40</v>
      </c>
      <c r="J37">
        <v>37.094529999999999</v>
      </c>
      <c r="K37">
        <v>11.182829999999999</v>
      </c>
      <c r="L37">
        <v>-0.53015210000000002</v>
      </c>
      <c r="M37">
        <v>-12.908250000000001</v>
      </c>
      <c r="N37">
        <v>-23.58972</v>
      </c>
      <c r="O37">
        <v>-13.277609999999999</v>
      </c>
      <c r="P37">
        <v>12.7559</v>
      </c>
      <c r="Q37">
        <v>6</v>
      </c>
    </row>
    <row r="38" spans="1:17" x14ac:dyDescent="0.3">
      <c r="A38">
        <v>36</v>
      </c>
      <c r="B38">
        <v>3</v>
      </c>
      <c r="C38">
        <v>0</v>
      </c>
      <c r="D38">
        <v>3</v>
      </c>
      <c r="E38">
        <v>39</v>
      </c>
      <c r="F38">
        <v>17</v>
      </c>
      <c r="G38">
        <v>59.3264</v>
      </c>
      <c r="H38">
        <v>9.7418859999999992</v>
      </c>
      <c r="I38" t="s">
        <v>39</v>
      </c>
      <c r="J38">
        <v>37.094529999999999</v>
      </c>
      <c r="K38">
        <v>8.0144889999999993</v>
      </c>
      <c r="L38">
        <v>-5.8025580000000003</v>
      </c>
      <c r="M38">
        <v>-11.40973</v>
      </c>
      <c r="N38">
        <v>-23.58972</v>
      </c>
      <c r="O38">
        <v>-13.277609999999999</v>
      </c>
      <c r="P38">
        <v>10.32652</v>
      </c>
      <c r="Q38">
        <v>6</v>
      </c>
    </row>
    <row r="39" spans="1:17" x14ac:dyDescent="0.3">
      <c r="A39">
        <v>37</v>
      </c>
      <c r="B39">
        <v>4</v>
      </c>
      <c r="C39">
        <v>1</v>
      </c>
      <c r="D39">
        <v>3</v>
      </c>
      <c r="E39">
        <v>39</v>
      </c>
      <c r="F39">
        <v>17</v>
      </c>
      <c r="G39">
        <v>59.311259999999997</v>
      </c>
      <c r="H39">
        <v>9.8630390000000006</v>
      </c>
      <c r="I39" t="s">
        <v>41</v>
      </c>
      <c r="J39">
        <v>33.846600000000002</v>
      </c>
      <c r="K39">
        <v>11.14686</v>
      </c>
      <c r="L39">
        <v>-5.8025580000000003</v>
      </c>
      <c r="M39">
        <v>-11.40973</v>
      </c>
      <c r="N39">
        <v>-21.084630000000001</v>
      </c>
      <c r="O39">
        <v>-15.10956</v>
      </c>
      <c r="P39">
        <v>10.32652</v>
      </c>
      <c r="Q39">
        <v>6</v>
      </c>
    </row>
    <row r="40" spans="1:17" x14ac:dyDescent="0.3">
      <c r="A40">
        <v>38</v>
      </c>
      <c r="B40">
        <v>3</v>
      </c>
      <c r="C40">
        <v>0</v>
      </c>
      <c r="D40">
        <v>3</v>
      </c>
      <c r="E40">
        <v>41</v>
      </c>
      <c r="F40">
        <v>17</v>
      </c>
      <c r="G40">
        <v>59.3264</v>
      </c>
      <c r="H40">
        <v>9.7418859999999992</v>
      </c>
      <c r="I40" t="s">
        <v>39</v>
      </c>
      <c r="J40">
        <v>39.796570000000003</v>
      </c>
      <c r="K40">
        <v>9.3955690000000001</v>
      </c>
      <c r="L40">
        <v>-5.8025580000000003</v>
      </c>
      <c r="M40">
        <v>-11.40973</v>
      </c>
      <c r="N40">
        <v>-24.780480000000001</v>
      </c>
      <c r="O40">
        <v>-13.277609999999999</v>
      </c>
      <c r="P40">
        <v>9.0245219999999993</v>
      </c>
      <c r="Q40">
        <v>6</v>
      </c>
    </row>
    <row r="41" spans="1:17" x14ac:dyDescent="0.3">
      <c r="A41">
        <v>39</v>
      </c>
      <c r="B41">
        <v>3</v>
      </c>
      <c r="C41">
        <v>0</v>
      </c>
      <c r="D41">
        <v>3</v>
      </c>
      <c r="E41">
        <v>41</v>
      </c>
      <c r="F41">
        <v>17</v>
      </c>
      <c r="G41">
        <v>59.3264</v>
      </c>
      <c r="H41">
        <v>9.7418859999999992</v>
      </c>
      <c r="I41" t="s">
        <v>42</v>
      </c>
      <c r="J41">
        <v>39.796570000000003</v>
      </c>
      <c r="K41">
        <v>9.3955690000000001</v>
      </c>
      <c r="L41">
        <v>-5.8025580000000003</v>
      </c>
      <c r="M41">
        <v>-11.40973</v>
      </c>
      <c r="N41">
        <v>-24.780480000000001</v>
      </c>
      <c r="O41">
        <v>-13.52603</v>
      </c>
      <c r="P41">
        <v>9.0245219999999993</v>
      </c>
      <c r="Q41">
        <v>6</v>
      </c>
    </row>
    <row r="42" spans="1:17" x14ac:dyDescent="0.3">
      <c r="A42">
        <v>40</v>
      </c>
      <c r="B42">
        <v>5</v>
      </c>
      <c r="C42">
        <v>2</v>
      </c>
      <c r="D42">
        <v>3</v>
      </c>
      <c r="E42">
        <v>39</v>
      </c>
      <c r="F42">
        <v>17</v>
      </c>
      <c r="G42">
        <v>59.221150000000002</v>
      </c>
      <c r="H42">
        <v>10.58395</v>
      </c>
      <c r="I42" t="s">
        <v>43</v>
      </c>
      <c r="J42">
        <v>33.846600000000002</v>
      </c>
      <c r="K42">
        <v>12.527939999999999</v>
      </c>
      <c r="L42">
        <v>-7.9793599999999998</v>
      </c>
      <c r="M42">
        <v>-11.40973</v>
      </c>
      <c r="N42">
        <v>-22.275390000000002</v>
      </c>
      <c r="O42">
        <v>-15.35797</v>
      </c>
      <c r="P42">
        <v>9.0245219999999993</v>
      </c>
      <c r="Q42">
        <v>6</v>
      </c>
    </row>
    <row r="43" spans="1:17" x14ac:dyDescent="0.3">
      <c r="A43">
        <v>41</v>
      </c>
      <c r="B43">
        <v>3</v>
      </c>
      <c r="C43">
        <v>0</v>
      </c>
      <c r="D43">
        <v>3</v>
      </c>
      <c r="E43">
        <v>39</v>
      </c>
      <c r="F43">
        <v>17</v>
      </c>
      <c r="G43">
        <v>59.296120000000002</v>
      </c>
      <c r="H43">
        <v>9.9841920000000002</v>
      </c>
      <c r="I43" t="s">
        <v>44</v>
      </c>
      <c r="J43">
        <v>30.598659999999999</v>
      </c>
      <c r="K43">
        <v>15.660299999999999</v>
      </c>
      <c r="L43">
        <v>-5.8025580000000003</v>
      </c>
      <c r="M43">
        <v>-11.40973</v>
      </c>
      <c r="N43">
        <v>-18.221409999999999</v>
      </c>
      <c r="O43">
        <v>-17.189920000000001</v>
      </c>
      <c r="P43">
        <v>7.8950570000000004</v>
      </c>
      <c r="Q43">
        <v>6</v>
      </c>
    </row>
    <row r="44" spans="1:17" x14ac:dyDescent="0.3">
      <c r="A44">
        <v>42</v>
      </c>
      <c r="B44">
        <v>3</v>
      </c>
      <c r="C44">
        <v>0</v>
      </c>
      <c r="D44">
        <v>3</v>
      </c>
      <c r="E44">
        <v>41</v>
      </c>
      <c r="F44">
        <v>17</v>
      </c>
      <c r="G44">
        <v>61.447490000000002</v>
      </c>
      <c r="H44">
        <v>9.7295250000000006</v>
      </c>
      <c r="I44" t="s">
        <v>45</v>
      </c>
      <c r="J44">
        <v>36.548639999999999</v>
      </c>
      <c r="K44">
        <v>12.527939999999999</v>
      </c>
      <c r="L44">
        <v>-3.0638079999999999</v>
      </c>
      <c r="M44">
        <v>-12.908250000000001</v>
      </c>
      <c r="N44">
        <v>-20.726500000000001</v>
      </c>
      <c r="O44">
        <v>-15.35797</v>
      </c>
      <c r="P44">
        <v>10.32443</v>
      </c>
      <c r="Q44">
        <v>6</v>
      </c>
    </row>
    <row r="45" spans="1:17" x14ac:dyDescent="0.3">
      <c r="A45">
        <v>43</v>
      </c>
      <c r="B45">
        <v>3</v>
      </c>
      <c r="C45">
        <v>0</v>
      </c>
      <c r="D45">
        <v>3</v>
      </c>
      <c r="E45">
        <v>39</v>
      </c>
      <c r="F45">
        <v>17</v>
      </c>
      <c r="G45">
        <v>61.447490000000002</v>
      </c>
      <c r="H45">
        <v>9.7295250000000006</v>
      </c>
      <c r="I45" t="s">
        <v>45</v>
      </c>
      <c r="J45">
        <v>36.548639999999999</v>
      </c>
      <c r="K45">
        <v>12.527939999999999</v>
      </c>
      <c r="L45">
        <v>-3.0638079999999999</v>
      </c>
      <c r="M45">
        <v>-12.677239999999999</v>
      </c>
      <c r="N45">
        <v>-20.726500000000001</v>
      </c>
      <c r="O45">
        <v>-15.35797</v>
      </c>
      <c r="P45">
        <v>10.32443</v>
      </c>
      <c r="Q45">
        <v>6</v>
      </c>
    </row>
    <row r="46" spans="1:17" x14ac:dyDescent="0.3">
      <c r="A46">
        <v>44</v>
      </c>
      <c r="B46">
        <v>4</v>
      </c>
      <c r="C46">
        <v>1</v>
      </c>
      <c r="D46">
        <v>3</v>
      </c>
      <c r="E46">
        <v>37</v>
      </c>
      <c r="F46">
        <v>17</v>
      </c>
      <c r="G46">
        <v>64.248339999999999</v>
      </c>
      <c r="H46">
        <v>9.5544709999999995</v>
      </c>
      <c r="I46" t="s">
        <v>46</v>
      </c>
      <c r="J46">
        <v>36.352310000000003</v>
      </c>
      <c r="K46">
        <v>14.386649999999999</v>
      </c>
      <c r="L46">
        <v>-3.0638079999999999</v>
      </c>
      <c r="M46">
        <v>-14.212400000000001</v>
      </c>
      <c r="N46">
        <v>-22.588799999999999</v>
      </c>
      <c r="O46">
        <v>-16.521830000000001</v>
      </c>
      <c r="P46">
        <v>9.1949670000000001</v>
      </c>
      <c r="Q46">
        <v>6</v>
      </c>
    </row>
    <row r="47" spans="1:17" x14ac:dyDescent="0.3">
      <c r="A47">
        <v>45</v>
      </c>
      <c r="B47">
        <v>4</v>
      </c>
      <c r="C47">
        <v>1</v>
      </c>
      <c r="D47">
        <v>3</v>
      </c>
      <c r="E47">
        <v>39</v>
      </c>
      <c r="F47">
        <v>17</v>
      </c>
      <c r="G47">
        <v>64.158230000000003</v>
      </c>
      <c r="H47">
        <v>10.27538</v>
      </c>
      <c r="I47" t="s">
        <v>47</v>
      </c>
      <c r="J47">
        <v>39.054349999999999</v>
      </c>
      <c r="K47">
        <v>14.386649999999999</v>
      </c>
      <c r="L47">
        <v>-5.2406100000000002</v>
      </c>
      <c r="M47">
        <v>-14.212400000000001</v>
      </c>
      <c r="N47">
        <v>-24.137699999999999</v>
      </c>
      <c r="O47">
        <v>-16.521830000000001</v>
      </c>
      <c r="P47">
        <v>10.32443</v>
      </c>
      <c r="Q47">
        <v>6</v>
      </c>
    </row>
    <row r="48" spans="1:17" x14ac:dyDescent="0.3">
      <c r="A48">
        <v>46</v>
      </c>
      <c r="B48">
        <v>4</v>
      </c>
      <c r="C48">
        <v>1</v>
      </c>
      <c r="D48">
        <v>3</v>
      </c>
      <c r="E48">
        <v>39</v>
      </c>
      <c r="F48">
        <v>17</v>
      </c>
      <c r="G48">
        <v>66.38458</v>
      </c>
      <c r="H48">
        <v>9.4209569999999996</v>
      </c>
      <c r="I48" t="s">
        <v>48</v>
      </c>
      <c r="J48">
        <v>39.054349999999999</v>
      </c>
      <c r="K48">
        <v>14.386649999999999</v>
      </c>
      <c r="L48">
        <v>-0.32505800000000001</v>
      </c>
      <c r="M48">
        <v>-15.71092</v>
      </c>
      <c r="N48">
        <v>-24.137699999999999</v>
      </c>
      <c r="O48">
        <v>-16.770240000000001</v>
      </c>
      <c r="P48">
        <v>12.75381</v>
      </c>
      <c r="Q48">
        <v>6</v>
      </c>
    </row>
    <row r="49" spans="1:17" x14ac:dyDescent="0.3">
      <c r="A49">
        <v>47</v>
      </c>
      <c r="B49">
        <v>4</v>
      </c>
      <c r="C49">
        <v>1</v>
      </c>
      <c r="D49">
        <v>3</v>
      </c>
      <c r="E49">
        <v>40</v>
      </c>
      <c r="F49">
        <v>17</v>
      </c>
      <c r="G49">
        <v>65.127340000000004</v>
      </c>
      <c r="H49">
        <v>9.4209569999999996</v>
      </c>
      <c r="I49" t="s">
        <v>48</v>
      </c>
      <c r="J49">
        <v>39.080449999999999</v>
      </c>
      <c r="K49">
        <v>14.386649999999999</v>
      </c>
      <c r="L49">
        <v>1.4998309999999999</v>
      </c>
      <c r="M49">
        <v>-15.71092</v>
      </c>
      <c r="N49">
        <v>-24.137699999999999</v>
      </c>
      <c r="O49">
        <v>-16.770240000000001</v>
      </c>
      <c r="P49">
        <v>12.75381</v>
      </c>
      <c r="Q49">
        <v>6</v>
      </c>
    </row>
    <row r="50" spans="1:17" x14ac:dyDescent="0.3">
      <c r="A50">
        <v>48</v>
      </c>
      <c r="B50">
        <v>4</v>
      </c>
      <c r="C50">
        <v>1</v>
      </c>
      <c r="D50">
        <v>3</v>
      </c>
      <c r="E50">
        <v>39</v>
      </c>
      <c r="F50">
        <v>16</v>
      </c>
      <c r="G50">
        <v>64.35351</v>
      </c>
      <c r="H50">
        <v>9.4485080000000004</v>
      </c>
      <c r="I50" t="s">
        <v>49</v>
      </c>
      <c r="J50">
        <v>39.054349999999999</v>
      </c>
      <c r="K50">
        <v>11.999000000000001</v>
      </c>
      <c r="L50">
        <v>-3.0638079999999999</v>
      </c>
      <c r="M50">
        <v>-13.913500000000001</v>
      </c>
      <c r="N50">
        <v>-27.85829</v>
      </c>
      <c r="O50">
        <v>-14.06241</v>
      </c>
      <c r="P50">
        <v>9.1949670000000001</v>
      </c>
      <c r="Q50">
        <v>6</v>
      </c>
    </row>
    <row r="51" spans="1:17" x14ac:dyDescent="0.3">
      <c r="A51">
        <v>49</v>
      </c>
      <c r="B51">
        <v>3</v>
      </c>
      <c r="C51">
        <v>0</v>
      </c>
      <c r="D51">
        <v>3</v>
      </c>
      <c r="E51">
        <v>41</v>
      </c>
      <c r="F51">
        <v>15</v>
      </c>
      <c r="G51">
        <v>64.35351</v>
      </c>
      <c r="H51">
        <v>9.4485080000000004</v>
      </c>
      <c r="I51" t="s">
        <v>50</v>
      </c>
      <c r="J51">
        <v>43.599789999999999</v>
      </c>
      <c r="K51">
        <v>12.87467</v>
      </c>
      <c r="L51">
        <v>-3.0638079999999999</v>
      </c>
      <c r="M51">
        <v>-13.984439999999999</v>
      </c>
      <c r="N51">
        <v>-29.40719</v>
      </c>
      <c r="O51">
        <v>-14.34022</v>
      </c>
      <c r="P51">
        <v>10.32443</v>
      </c>
      <c r="Q51">
        <v>6</v>
      </c>
    </row>
    <row r="52" spans="1:17" x14ac:dyDescent="0.3">
      <c r="A52">
        <v>50</v>
      </c>
      <c r="B52">
        <v>3</v>
      </c>
      <c r="C52">
        <v>0</v>
      </c>
      <c r="D52">
        <v>3</v>
      </c>
      <c r="E52">
        <v>41</v>
      </c>
      <c r="F52">
        <v>17</v>
      </c>
      <c r="G52">
        <v>64.163730000000001</v>
      </c>
      <c r="H52">
        <v>10.96677</v>
      </c>
      <c r="I52" t="s">
        <v>50</v>
      </c>
      <c r="J52">
        <v>43.599789999999999</v>
      </c>
      <c r="K52">
        <v>9.7063229999999994</v>
      </c>
      <c r="L52">
        <v>-3.420661</v>
      </c>
      <c r="M52">
        <v>-13.984439999999999</v>
      </c>
      <c r="N52">
        <v>-29.40719</v>
      </c>
      <c r="O52">
        <v>-14.34022</v>
      </c>
      <c r="P52">
        <v>10.32443</v>
      </c>
      <c r="Q52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5EAB-4658-4143-8464-09D6853639A3}">
  <dimension ref="A1:Q52"/>
  <sheetViews>
    <sheetView zoomScale="70" zoomScaleNormal="70" workbookViewId="0">
      <selection activeCell="F19" sqref="F19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9</v>
      </c>
      <c r="C2">
        <v>3</v>
      </c>
      <c r="D2">
        <v>6</v>
      </c>
      <c r="E2">
        <v>21</v>
      </c>
      <c r="F2">
        <v>15</v>
      </c>
      <c r="G2">
        <v>32.549239999999998</v>
      </c>
      <c r="H2">
        <v>5.8977779999999997</v>
      </c>
      <c r="I2" t="s">
        <v>18</v>
      </c>
      <c r="J2">
        <v>0</v>
      </c>
      <c r="K2">
        <v>0</v>
      </c>
      <c r="L2">
        <v>0</v>
      </c>
      <c r="M2">
        <v>-0.1133893</v>
      </c>
      <c r="N2">
        <v>1.948412</v>
      </c>
      <c r="O2">
        <v>0</v>
      </c>
      <c r="P2">
        <v>9.9988460000000003</v>
      </c>
      <c r="Q2">
        <v>15.115360000000001</v>
      </c>
    </row>
    <row r="3" spans="1:17" x14ac:dyDescent="0.3">
      <c r="A3">
        <v>1</v>
      </c>
      <c r="B3">
        <v>5</v>
      </c>
      <c r="C3">
        <v>2</v>
      </c>
      <c r="D3">
        <v>3</v>
      </c>
      <c r="E3">
        <v>19</v>
      </c>
      <c r="F3">
        <v>16</v>
      </c>
      <c r="G3">
        <v>32.136229999999998</v>
      </c>
      <c r="H3">
        <v>3.8664849999999999</v>
      </c>
      <c r="I3" t="s">
        <v>51</v>
      </c>
      <c r="J3">
        <v>0</v>
      </c>
      <c r="K3">
        <v>0</v>
      </c>
      <c r="L3">
        <v>1.211333</v>
      </c>
      <c r="M3">
        <v>-1.4985189999999999</v>
      </c>
      <c r="N3">
        <v>0</v>
      </c>
      <c r="O3">
        <v>3.0403799999999999</v>
      </c>
      <c r="P3">
        <v>15.48789</v>
      </c>
      <c r="Q3">
        <v>16.788329999999998</v>
      </c>
    </row>
    <row r="4" spans="1:17" x14ac:dyDescent="0.3">
      <c r="A4">
        <v>2</v>
      </c>
      <c r="B4">
        <v>8</v>
      </c>
      <c r="C4">
        <v>2</v>
      </c>
      <c r="D4">
        <v>6</v>
      </c>
      <c r="E4">
        <v>20</v>
      </c>
      <c r="F4">
        <v>16</v>
      </c>
      <c r="G4">
        <v>30.879000000000001</v>
      </c>
      <c r="H4">
        <v>3.8664849999999999</v>
      </c>
      <c r="I4" t="s">
        <v>51</v>
      </c>
      <c r="J4">
        <v>2.6094909999999999E-2</v>
      </c>
      <c r="K4">
        <v>0</v>
      </c>
      <c r="L4">
        <v>3.036222</v>
      </c>
      <c r="M4">
        <v>-1.4985189999999999</v>
      </c>
      <c r="N4">
        <v>0</v>
      </c>
      <c r="O4">
        <v>3.0403799999999999</v>
      </c>
      <c r="P4">
        <v>15.48789</v>
      </c>
      <c r="Q4">
        <v>16.788329999999998</v>
      </c>
    </row>
    <row r="5" spans="1:17" x14ac:dyDescent="0.3">
      <c r="A5">
        <v>3</v>
      </c>
      <c r="B5">
        <v>5</v>
      </c>
      <c r="C5">
        <v>2</v>
      </c>
      <c r="D5">
        <v>3</v>
      </c>
      <c r="E5">
        <v>21</v>
      </c>
      <c r="F5">
        <v>16</v>
      </c>
      <c r="G5">
        <v>29.621759999999998</v>
      </c>
      <c r="H5">
        <v>3.8664849999999999</v>
      </c>
      <c r="I5" t="s">
        <v>51</v>
      </c>
      <c r="J5">
        <v>5.218983E-2</v>
      </c>
      <c r="K5">
        <v>0</v>
      </c>
      <c r="L5">
        <v>4.8611110000000002</v>
      </c>
      <c r="M5">
        <v>-1.4985189999999999</v>
      </c>
      <c r="N5">
        <v>0</v>
      </c>
      <c r="O5">
        <v>3.0403799999999999</v>
      </c>
      <c r="P5">
        <v>15.48789</v>
      </c>
      <c r="Q5">
        <v>16.788329999999998</v>
      </c>
    </row>
    <row r="6" spans="1:17" x14ac:dyDescent="0.3">
      <c r="A6">
        <v>4</v>
      </c>
      <c r="B6">
        <v>6</v>
      </c>
      <c r="C6">
        <v>3</v>
      </c>
      <c r="D6">
        <v>3</v>
      </c>
      <c r="E6">
        <v>20</v>
      </c>
      <c r="F6">
        <v>16</v>
      </c>
      <c r="G6">
        <v>30.788879999999999</v>
      </c>
      <c r="H6">
        <v>4.5873949999999999</v>
      </c>
      <c r="I6" t="s">
        <v>51</v>
      </c>
      <c r="J6">
        <v>2.6094909999999999E-2</v>
      </c>
      <c r="K6">
        <v>1.3810800000000001</v>
      </c>
      <c r="L6">
        <v>0.85941979999999996</v>
      </c>
      <c r="M6">
        <v>-1.4985189999999999</v>
      </c>
      <c r="N6">
        <v>-1.1907589999999999</v>
      </c>
      <c r="O6">
        <v>3.0403799999999999</v>
      </c>
      <c r="P6">
        <v>14.185879999999999</v>
      </c>
      <c r="Q6">
        <v>16.788329999999998</v>
      </c>
    </row>
    <row r="7" spans="1:17" x14ac:dyDescent="0.3">
      <c r="A7">
        <v>5</v>
      </c>
      <c r="B7">
        <v>6</v>
      </c>
      <c r="C7">
        <v>3</v>
      </c>
      <c r="D7">
        <v>3</v>
      </c>
      <c r="E7">
        <v>24</v>
      </c>
      <c r="F7">
        <v>16</v>
      </c>
      <c r="G7">
        <v>28.364519999999999</v>
      </c>
      <c r="H7">
        <v>3.8664849999999999</v>
      </c>
      <c r="I7" t="s">
        <v>51</v>
      </c>
      <c r="J7">
        <v>2.7803260000000001</v>
      </c>
      <c r="K7">
        <v>0</v>
      </c>
      <c r="L7">
        <v>6.6859999999999999</v>
      </c>
      <c r="M7">
        <v>-1.4985189999999999</v>
      </c>
      <c r="N7">
        <v>0</v>
      </c>
      <c r="O7">
        <v>3.0403799999999999</v>
      </c>
      <c r="P7">
        <v>15.48789</v>
      </c>
      <c r="Q7">
        <v>16.788329999999998</v>
      </c>
    </row>
    <row r="8" spans="1:17" x14ac:dyDescent="0.3">
      <c r="A8">
        <v>6</v>
      </c>
      <c r="B8">
        <v>6</v>
      </c>
      <c r="C8">
        <v>3</v>
      </c>
      <c r="D8">
        <v>3</v>
      </c>
      <c r="E8">
        <v>24</v>
      </c>
      <c r="F8">
        <v>16</v>
      </c>
      <c r="G8">
        <v>28.2744</v>
      </c>
      <c r="H8">
        <v>4.5873949999999999</v>
      </c>
      <c r="I8" t="s">
        <v>51</v>
      </c>
      <c r="J8">
        <v>2.7803260000000001</v>
      </c>
      <c r="K8">
        <v>0</v>
      </c>
      <c r="L8">
        <v>4.5091979999999996</v>
      </c>
      <c r="M8">
        <v>-1.4985189999999999</v>
      </c>
      <c r="N8">
        <v>0</v>
      </c>
      <c r="O8">
        <v>3.0403799999999999</v>
      </c>
      <c r="P8">
        <v>15.48789</v>
      </c>
      <c r="Q8">
        <v>16.788329999999998</v>
      </c>
    </row>
    <row r="9" spans="1:17" x14ac:dyDescent="0.3">
      <c r="A9">
        <v>7</v>
      </c>
      <c r="B9">
        <v>6</v>
      </c>
      <c r="C9">
        <v>0</v>
      </c>
      <c r="D9">
        <v>6</v>
      </c>
      <c r="E9">
        <v>24</v>
      </c>
      <c r="F9">
        <v>16</v>
      </c>
      <c r="G9">
        <v>28.350100000000001</v>
      </c>
      <c r="H9">
        <v>3.9818500000000001</v>
      </c>
      <c r="I9" t="s">
        <v>52</v>
      </c>
      <c r="J9">
        <v>2.7803260000000001</v>
      </c>
      <c r="K9">
        <v>1.3810800000000001</v>
      </c>
      <c r="L9">
        <v>6.6859999999999999</v>
      </c>
      <c r="M9">
        <v>-1.4985189999999999</v>
      </c>
      <c r="N9">
        <v>-1.1907589999999999</v>
      </c>
      <c r="O9">
        <v>1.3375279999999999E-3</v>
      </c>
      <c r="P9">
        <v>14.185879999999999</v>
      </c>
      <c r="Q9">
        <v>16.35812</v>
      </c>
    </row>
    <row r="10" spans="1:17" x14ac:dyDescent="0.3">
      <c r="A10">
        <v>8</v>
      </c>
      <c r="B10">
        <v>7</v>
      </c>
      <c r="C10">
        <v>1</v>
      </c>
      <c r="D10">
        <v>6</v>
      </c>
      <c r="E10">
        <v>22</v>
      </c>
      <c r="F10">
        <v>16</v>
      </c>
      <c r="G10">
        <v>27.01717</v>
      </c>
      <c r="H10">
        <v>4.5873949999999999</v>
      </c>
      <c r="I10" t="s">
        <v>53</v>
      </c>
      <c r="J10">
        <v>2.8064209999999998</v>
      </c>
      <c r="K10">
        <v>0</v>
      </c>
      <c r="L10">
        <v>6.3340860000000001</v>
      </c>
      <c r="M10">
        <v>-3.360995</v>
      </c>
      <c r="N10">
        <v>0</v>
      </c>
      <c r="O10">
        <v>3.0403799999999999</v>
      </c>
      <c r="P10">
        <v>15.48789</v>
      </c>
      <c r="Q10">
        <v>16.788329999999998</v>
      </c>
    </row>
    <row r="11" spans="1:17" x14ac:dyDescent="0.3">
      <c r="A11">
        <v>9</v>
      </c>
      <c r="B11">
        <v>4</v>
      </c>
      <c r="C11">
        <v>1</v>
      </c>
      <c r="D11">
        <v>3</v>
      </c>
      <c r="E11">
        <v>25</v>
      </c>
      <c r="F11">
        <v>16</v>
      </c>
      <c r="G11">
        <v>29.818020000000001</v>
      </c>
      <c r="H11">
        <v>4.4123419999999998</v>
      </c>
      <c r="I11" t="s">
        <v>54</v>
      </c>
      <c r="J11">
        <v>5.3121359999999997</v>
      </c>
      <c r="K11">
        <v>1.858716</v>
      </c>
      <c r="L11">
        <v>6.3340860000000001</v>
      </c>
      <c r="M11">
        <v>-3.0336780000000001</v>
      </c>
      <c r="N11">
        <v>-3.4112040000000001</v>
      </c>
      <c r="O11">
        <v>1.6281099999999999</v>
      </c>
      <c r="P11">
        <v>15.48789</v>
      </c>
      <c r="Q11">
        <v>15.292870000000001</v>
      </c>
    </row>
    <row r="12" spans="1:17" x14ac:dyDescent="0.3">
      <c r="A12">
        <v>10</v>
      </c>
      <c r="B12">
        <v>9</v>
      </c>
      <c r="C12">
        <v>3</v>
      </c>
      <c r="D12">
        <v>6</v>
      </c>
      <c r="E12">
        <v>26</v>
      </c>
      <c r="F12">
        <v>16</v>
      </c>
      <c r="G12">
        <v>28.560780000000001</v>
      </c>
      <c r="H12">
        <v>4.4123419999999998</v>
      </c>
      <c r="I12" t="s">
        <v>54</v>
      </c>
      <c r="J12">
        <v>5.3382310000000004</v>
      </c>
      <c r="K12">
        <v>1.858716</v>
      </c>
      <c r="L12">
        <v>8.1589759999999991</v>
      </c>
      <c r="M12">
        <v>-3.0336780000000001</v>
      </c>
      <c r="N12">
        <v>-3.4112040000000001</v>
      </c>
      <c r="O12">
        <v>1.6281099999999999</v>
      </c>
      <c r="P12">
        <v>15.48789</v>
      </c>
      <c r="Q12">
        <v>15.292870000000001</v>
      </c>
    </row>
    <row r="13" spans="1:17" x14ac:dyDescent="0.3">
      <c r="A13">
        <v>11</v>
      </c>
      <c r="B13">
        <v>7</v>
      </c>
      <c r="C13">
        <v>1</v>
      </c>
      <c r="D13">
        <v>6</v>
      </c>
      <c r="E13">
        <v>25</v>
      </c>
      <c r="F13">
        <v>16</v>
      </c>
      <c r="G13">
        <v>32.618870000000001</v>
      </c>
      <c r="H13">
        <v>4.2372889999999996</v>
      </c>
      <c r="I13" t="s">
        <v>55</v>
      </c>
      <c r="J13">
        <v>7.8178510000000001</v>
      </c>
      <c r="K13">
        <v>3.7174330000000002</v>
      </c>
      <c r="L13">
        <v>6.3340860000000001</v>
      </c>
      <c r="M13">
        <v>-4.5688360000000001</v>
      </c>
      <c r="N13">
        <v>-5.2735130000000003</v>
      </c>
      <c r="O13">
        <v>0.46425149999999998</v>
      </c>
      <c r="P13">
        <v>14.358420000000001</v>
      </c>
      <c r="Q13">
        <v>13.7974</v>
      </c>
    </row>
    <row r="14" spans="1:17" x14ac:dyDescent="0.3">
      <c r="A14">
        <v>12</v>
      </c>
      <c r="B14">
        <v>4</v>
      </c>
      <c r="C14">
        <v>1</v>
      </c>
      <c r="D14">
        <v>3</v>
      </c>
      <c r="E14">
        <v>25</v>
      </c>
      <c r="F14">
        <v>16</v>
      </c>
      <c r="G14">
        <v>35.419730000000001</v>
      </c>
      <c r="H14">
        <v>4.0622360000000004</v>
      </c>
      <c r="I14" t="s">
        <v>56</v>
      </c>
      <c r="J14">
        <v>10.32357</v>
      </c>
      <c r="K14">
        <v>5.576149</v>
      </c>
      <c r="L14">
        <v>6.3340860000000001</v>
      </c>
      <c r="M14">
        <v>-6.1039940000000001</v>
      </c>
      <c r="N14">
        <v>-8.6847169999999991</v>
      </c>
      <c r="O14">
        <v>-0.69960739999999999</v>
      </c>
      <c r="P14">
        <v>14.358420000000001</v>
      </c>
      <c r="Q14">
        <v>12.30193</v>
      </c>
    </row>
    <row r="15" spans="1:17" x14ac:dyDescent="0.3">
      <c r="A15">
        <v>13</v>
      </c>
      <c r="B15">
        <v>4</v>
      </c>
      <c r="C15">
        <v>1</v>
      </c>
      <c r="D15">
        <v>3</v>
      </c>
      <c r="E15">
        <v>25</v>
      </c>
      <c r="F15">
        <v>16</v>
      </c>
      <c r="G15">
        <v>41.021430000000002</v>
      </c>
      <c r="H15">
        <v>3.712129</v>
      </c>
      <c r="I15" t="s">
        <v>57</v>
      </c>
      <c r="J15">
        <v>15.335000000000001</v>
      </c>
      <c r="K15">
        <v>9.2935829999999999</v>
      </c>
      <c r="L15">
        <v>6.3340860000000001</v>
      </c>
      <c r="M15">
        <v>-9.1743109999999994</v>
      </c>
      <c r="N15">
        <v>-17.05602</v>
      </c>
      <c r="O15">
        <v>-3.0273249999999998</v>
      </c>
      <c r="P15">
        <v>15.48789</v>
      </c>
      <c r="Q15">
        <v>9.3110009999999992</v>
      </c>
    </row>
    <row r="16" spans="1:17" x14ac:dyDescent="0.3">
      <c r="A16">
        <v>14</v>
      </c>
      <c r="B16">
        <v>6</v>
      </c>
      <c r="C16">
        <v>0</v>
      </c>
      <c r="D16">
        <v>6</v>
      </c>
      <c r="E16">
        <v>27</v>
      </c>
      <c r="F16">
        <v>16</v>
      </c>
      <c r="G16">
        <v>38.205440000000003</v>
      </c>
      <c r="H16">
        <v>4.0083359999999999</v>
      </c>
      <c r="I16" t="s">
        <v>58</v>
      </c>
      <c r="J16">
        <v>12.283390000000001</v>
      </c>
      <c r="K16">
        <v>10.56723</v>
      </c>
      <c r="L16">
        <v>6.3340860000000001</v>
      </c>
      <c r="M16">
        <v>-7.6391520000000002</v>
      </c>
      <c r="N16">
        <v>-11.13973</v>
      </c>
      <c r="O16">
        <v>-3.6954120000000001</v>
      </c>
      <c r="P16">
        <v>15.48789</v>
      </c>
      <c r="Q16">
        <v>10.806469999999999</v>
      </c>
    </row>
    <row r="17" spans="1:17" x14ac:dyDescent="0.3">
      <c r="A17">
        <v>15</v>
      </c>
      <c r="B17">
        <v>6</v>
      </c>
      <c r="C17">
        <v>0</v>
      </c>
      <c r="D17">
        <v>6</v>
      </c>
      <c r="E17">
        <v>27</v>
      </c>
      <c r="F17">
        <v>16</v>
      </c>
      <c r="G17">
        <v>38.205440000000003</v>
      </c>
      <c r="H17">
        <v>4.0083359999999999</v>
      </c>
      <c r="I17" t="s">
        <v>58</v>
      </c>
      <c r="J17">
        <v>12.283390000000001</v>
      </c>
      <c r="K17">
        <v>11.948309999999999</v>
      </c>
      <c r="L17">
        <v>6.3340860000000001</v>
      </c>
      <c r="M17">
        <v>-7.6391520000000002</v>
      </c>
      <c r="N17">
        <v>-12.330489999999999</v>
      </c>
      <c r="O17">
        <v>-3.6954120000000001</v>
      </c>
      <c r="P17">
        <v>14.185879999999999</v>
      </c>
      <c r="Q17">
        <v>10.806469999999999</v>
      </c>
    </row>
    <row r="18" spans="1:17" x14ac:dyDescent="0.3">
      <c r="A18">
        <v>16</v>
      </c>
      <c r="B18">
        <v>4</v>
      </c>
      <c r="C18">
        <v>1</v>
      </c>
      <c r="D18">
        <v>3</v>
      </c>
      <c r="E18">
        <v>27</v>
      </c>
      <c r="F18">
        <v>17</v>
      </c>
      <c r="G18">
        <v>43.927460000000004</v>
      </c>
      <c r="H18">
        <v>3.5305029999999999</v>
      </c>
      <c r="I18" t="s">
        <v>59</v>
      </c>
      <c r="J18">
        <v>20.542750000000002</v>
      </c>
      <c r="K18">
        <v>11.1523</v>
      </c>
      <c r="L18">
        <v>6.3340860000000001</v>
      </c>
      <c r="M18">
        <v>-10.70947</v>
      </c>
      <c r="N18">
        <v>-23.0365</v>
      </c>
      <c r="O18">
        <v>-4.1911839999999998</v>
      </c>
      <c r="P18">
        <v>15.48789</v>
      </c>
      <c r="Q18">
        <v>7.8155349999999997</v>
      </c>
    </row>
    <row r="19" spans="1:17" x14ac:dyDescent="0.3">
      <c r="A19">
        <v>17</v>
      </c>
      <c r="B19">
        <v>4</v>
      </c>
      <c r="C19">
        <v>1</v>
      </c>
      <c r="D19">
        <v>3</v>
      </c>
      <c r="E19">
        <v>29</v>
      </c>
      <c r="F19">
        <v>17</v>
      </c>
      <c r="G19">
        <v>41.126600000000003</v>
      </c>
      <c r="H19">
        <v>3.7055560000000001</v>
      </c>
      <c r="I19" t="s">
        <v>60</v>
      </c>
      <c r="J19">
        <v>20.739080000000001</v>
      </c>
      <c r="K19">
        <v>9.2935829999999999</v>
      </c>
      <c r="L19">
        <v>6.3340860000000001</v>
      </c>
      <c r="M19">
        <v>-9.1743109999999994</v>
      </c>
      <c r="N19">
        <v>-18.0764</v>
      </c>
      <c r="O19">
        <v>-3.0273249999999998</v>
      </c>
      <c r="P19">
        <v>14.358420000000001</v>
      </c>
      <c r="Q19">
        <v>9.3110009999999992</v>
      </c>
    </row>
    <row r="20" spans="1:17" x14ac:dyDescent="0.3">
      <c r="A20">
        <v>18</v>
      </c>
      <c r="B20">
        <v>6</v>
      </c>
      <c r="C20">
        <v>0</v>
      </c>
      <c r="D20">
        <v>6</v>
      </c>
      <c r="E20">
        <v>29</v>
      </c>
      <c r="F20">
        <v>17</v>
      </c>
      <c r="G20">
        <v>41.126600000000003</v>
      </c>
      <c r="H20">
        <v>3.7055560000000001</v>
      </c>
      <c r="I20" t="s">
        <v>60</v>
      </c>
      <c r="J20">
        <v>20.739080000000001</v>
      </c>
      <c r="K20">
        <v>10.674659999999999</v>
      </c>
      <c r="L20">
        <v>6.3340860000000001</v>
      </c>
      <c r="M20">
        <v>-9.1743109999999994</v>
      </c>
      <c r="N20">
        <v>-19.267160000000001</v>
      </c>
      <c r="O20">
        <v>-3.0273249999999998</v>
      </c>
      <c r="P20">
        <v>13.056419999999999</v>
      </c>
      <c r="Q20">
        <v>9.3110009999999992</v>
      </c>
    </row>
    <row r="21" spans="1:17" x14ac:dyDescent="0.3">
      <c r="A21">
        <v>19</v>
      </c>
      <c r="B21">
        <v>4</v>
      </c>
      <c r="C21">
        <v>1</v>
      </c>
      <c r="D21">
        <v>3</v>
      </c>
      <c r="E21">
        <v>29</v>
      </c>
      <c r="F21">
        <v>19</v>
      </c>
      <c r="G21">
        <v>40.936819999999997</v>
      </c>
      <c r="H21">
        <v>5.2238189999999998</v>
      </c>
      <c r="I21" t="s">
        <v>61</v>
      </c>
      <c r="J21">
        <v>20.739080000000001</v>
      </c>
      <c r="K21">
        <v>6.1252370000000003</v>
      </c>
      <c r="L21">
        <v>5.977233</v>
      </c>
      <c r="M21">
        <v>-9.1743109999999994</v>
      </c>
      <c r="N21">
        <v>-16.527509999999999</v>
      </c>
      <c r="O21">
        <v>-3.0273249999999998</v>
      </c>
      <c r="P21">
        <v>13.228960000000001</v>
      </c>
      <c r="Q21">
        <v>6.1040489999999998</v>
      </c>
    </row>
    <row r="22" spans="1:17" x14ac:dyDescent="0.3">
      <c r="A22">
        <v>20</v>
      </c>
      <c r="B22">
        <v>4</v>
      </c>
      <c r="C22">
        <v>1</v>
      </c>
      <c r="D22">
        <v>3</v>
      </c>
      <c r="E22">
        <v>31</v>
      </c>
      <c r="F22">
        <v>19</v>
      </c>
      <c r="G22">
        <v>40.936819999999997</v>
      </c>
      <c r="H22">
        <v>5.2238189999999998</v>
      </c>
      <c r="I22" t="s">
        <v>61</v>
      </c>
      <c r="J22">
        <v>23.441120000000002</v>
      </c>
      <c r="K22">
        <v>6.1252370000000003</v>
      </c>
      <c r="L22">
        <v>5.977233</v>
      </c>
      <c r="M22">
        <v>-9.1743109999999994</v>
      </c>
      <c r="N22">
        <v>-16.527509999999999</v>
      </c>
      <c r="O22">
        <v>-3.0273249999999998</v>
      </c>
      <c r="P22">
        <v>13.228960000000001</v>
      </c>
      <c r="Q22">
        <v>6.1040489999999998</v>
      </c>
    </row>
    <row r="23" spans="1:17" x14ac:dyDescent="0.3">
      <c r="A23">
        <v>21</v>
      </c>
      <c r="B23">
        <v>4</v>
      </c>
      <c r="C23">
        <v>1</v>
      </c>
      <c r="D23">
        <v>3</v>
      </c>
      <c r="E23">
        <v>33</v>
      </c>
      <c r="F23">
        <v>19</v>
      </c>
      <c r="G23">
        <v>40.936819999999997</v>
      </c>
      <c r="H23">
        <v>5.2238189999999998</v>
      </c>
      <c r="I23" t="s">
        <v>61</v>
      </c>
      <c r="J23">
        <v>26.143160000000002</v>
      </c>
      <c r="K23">
        <v>6.1252370000000003</v>
      </c>
      <c r="L23">
        <v>5.977233</v>
      </c>
      <c r="M23">
        <v>-9.1743109999999994</v>
      </c>
      <c r="N23">
        <v>-16.527509999999999</v>
      </c>
      <c r="O23">
        <v>-3.0273249999999998</v>
      </c>
      <c r="P23">
        <v>13.228960000000001</v>
      </c>
      <c r="Q23">
        <v>6.1040489999999998</v>
      </c>
    </row>
    <row r="24" spans="1:17" x14ac:dyDescent="0.3">
      <c r="A24">
        <v>22</v>
      </c>
      <c r="B24">
        <v>4</v>
      </c>
      <c r="C24">
        <v>1</v>
      </c>
      <c r="D24">
        <v>3</v>
      </c>
      <c r="E24">
        <v>33</v>
      </c>
      <c r="F24">
        <v>19</v>
      </c>
      <c r="G24">
        <v>40.846710000000002</v>
      </c>
      <c r="H24">
        <v>5.9447289999999997</v>
      </c>
      <c r="I24" t="s">
        <v>61</v>
      </c>
      <c r="J24">
        <v>26.143160000000002</v>
      </c>
      <c r="K24">
        <v>6.1252370000000003</v>
      </c>
      <c r="L24">
        <v>3.8004310000000001</v>
      </c>
      <c r="M24">
        <v>-9.1743109999999994</v>
      </c>
      <c r="N24">
        <v>-16.527509999999999</v>
      </c>
      <c r="O24">
        <v>-3.0273249999999998</v>
      </c>
      <c r="P24">
        <v>13.228960000000001</v>
      </c>
      <c r="Q24">
        <v>6.1040489999999998</v>
      </c>
    </row>
    <row r="25" spans="1:17" x14ac:dyDescent="0.3">
      <c r="A25">
        <v>23</v>
      </c>
      <c r="B25">
        <v>4</v>
      </c>
      <c r="C25">
        <v>1</v>
      </c>
      <c r="D25">
        <v>3</v>
      </c>
      <c r="E25">
        <v>35</v>
      </c>
      <c r="F25">
        <v>19</v>
      </c>
      <c r="G25">
        <v>40.846710000000002</v>
      </c>
      <c r="H25">
        <v>5.9447289999999997</v>
      </c>
      <c r="I25" t="s">
        <v>61</v>
      </c>
      <c r="J25">
        <v>28.845199999999998</v>
      </c>
      <c r="K25">
        <v>6.1252370000000003</v>
      </c>
      <c r="L25">
        <v>3.8004310000000001</v>
      </c>
      <c r="M25">
        <v>-9.1743109999999994</v>
      </c>
      <c r="N25">
        <v>-16.527509999999999</v>
      </c>
      <c r="O25">
        <v>-3.0273249999999998</v>
      </c>
      <c r="P25">
        <v>13.228960000000001</v>
      </c>
      <c r="Q25">
        <v>6.1040489999999998</v>
      </c>
    </row>
    <row r="26" spans="1:17" x14ac:dyDescent="0.3">
      <c r="A26">
        <v>24</v>
      </c>
      <c r="B26">
        <v>4</v>
      </c>
      <c r="C26">
        <v>1</v>
      </c>
      <c r="D26">
        <v>3</v>
      </c>
      <c r="E26">
        <v>33</v>
      </c>
      <c r="F26">
        <v>19</v>
      </c>
      <c r="G26">
        <v>40.846710000000002</v>
      </c>
      <c r="H26">
        <v>5.9447289999999997</v>
      </c>
      <c r="I26" t="s">
        <v>62</v>
      </c>
      <c r="J26">
        <v>26.143160000000002</v>
      </c>
      <c r="K26">
        <v>7.5063170000000001</v>
      </c>
      <c r="L26">
        <v>3.8004310000000001</v>
      </c>
      <c r="M26">
        <v>-9.1743109999999994</v>
      </c>
      <c r="N26">
        <v>-16.169370000000001</v>
      </c>
      <c r="O26">
        <v>-3.0273249999999998</v>
      </c>
      <c r="P26">
        <v>10.79749</v>
      </c>
      <c r="Q26">
        <v>6.1040489999999998</v>
      </c>
    </row>
    <row r="27" spans="1:17" x14ac:dyDescent="0.3">
      <c r="A27">
        <v>25</v>
      </c>
      <c r="B27">
        <v>4</v>
      </c>
      <c r="C27">
        <v>1</v>
      </c>
      <c r="D27">
        <v>3</v>
      </c>
      <c r="E27">
        <v>35</v>
      </c>
      <c r="F27">
        <v>19</v>
      </c>
      <c r="G27">
        <v>43.728830000000002</v>
      </c>
      <c r="H27">
        <v>3.0081470000000001</v>
      </c>
      <c r="I27" t="s">
        <v>63</v>
      </c>
      <c r="J27">
        <v>26.143160000000002</v>
      </c>
      <c r="K27">
        <v>7.5063170000000001</v>
      </c>
      <c r="L27">
        <v>3.5395439999999998</v>
      </c>
      <c r="M27">
        <v>-9.1743109999999994</v>
      </c>
      <c r="N27">
        <v>-18.302689999999998</v>
      </c>
      <c r="O27">
        <v>-5.9248529999999997</v>
      </c>
      <c r="P27">
        <v>8.7115650000000002</v>
      </c>
      <c r="Q27">
        <v>6.1040489999999998</v>
      </c>
    </row>
    <row r="28" spans="1:17" x14ac:dyDescent="0.3">
      <c r="A28">
        <v>26</v>
      </c>
      <c r="B28">
        <v>3</v>
      </c>
      <c r="C28">
        <v>0</v>
      </c>
      <c r="D28">
        <v>3</v>
      </c>
      <c r="E28">
        <v>31</v>
      </c>
      <c r="F28">
        <v>19</v>
      </c>
      <c r="G28">
        <v>40.656930000000003</v>
      </c>
      <c r="H28">
        <v>5.2589699999999997</v>
      </c>
      <c r="I28" t="s">
        <v>64</v>
      </c>
      <c r="J28">
        <v>26.143160000000002</v>
      </c>
      <c r="K28">
        <v>4.3379719999999997</v>
      </c>
      <c r="L28">
        <v>3.4435769999999999</v>
      </c>
      <c r="M28">
        <v>-7.4226850000000004</v>
      </c>
      <c r="N28">
        <v>-19.421420000000001</v>
      </c>
      <c r="O28">
        <v>-4.3501510000000003</v>
      </c>
      <c r="P28">
        <v>10.79749</v>
      </c>
      <c r="Q28">
        <v>6</v>
      </c>
    </row>
    <row r="29" spans="1:17" x14ac:dyDescent="0.3">
      <c r="A29">
        <v>27</v>
      </c>
      <c r="B29">
        <v>3</v>
      </c>
      <c r="C29">
        <v>0</v>
      </c>
      <c r="D29">
        <v>3</v>
      </c>
      <c r="E29">
        <v>31</v>
      </c>
      <c r="F29">
        <v>21</v>
      </c>
      <c r="G29">
        <v>40.467140000000001</v>
      </c>
      <c r="H29">
        <v>6.7772329999999998</v>
      </c>
      <c r="I29" t="s">
        <v>64</v>
      </c>
      <c r="J29">
        <v>26.143160000000002</v>
      </c>
      <c r="K29">
        <v>1.1696260000000001</v>
      </c>
      <c r="L29">
        <v>3.0867239999999998</v>
      </c>
      <c r="M29">
        <v>-7.4226850000000004</v>
      </c>
      <c r="N29">
        <v>-19.421420000000001</v>
      </c>
      <c r="O29">
        <v>-4.3501510000000003</v>
      </c>
      <c r="P29">
        <v>10.79749</v>
      </c>
      <c r="Q29">
        <v>6</v>
      </c>
    </row>
    <row r="30" spans="1:17" x14ac:dyDescent="0.3">
      <c r="A30">
        <v>28</v>
      </c>
      <c r="B30">
        <v>4</v>
      </c>
      <c r="C30">
        <v>1</v>
      </c>
      <c r="D30">
        <v>3</v>
      </c>
      <c r="E30">
        <v>33</v>
      </c>
      <c r="F30">
        <v>19</v>
      </c>
      <c r="G30">
        <v>43.233559999999997</v>
      </c>
      <c r="H30">
        <v>4.7663089999999997</v>
      </c>
      <c r="I30" t="s">
        <v>65</v>
      </c>
      <c r="J30">
        <v>26.143160000000002</v>
      </c>
      <c r="K30">
        <v>4.3379719999999997</v>
      </c>
      <c r="L30">
        <v>4.2947990000000003</v>
      </c>
      <c r="M30">
        <v>-7.4226850000000004</v>
      </c>
      <c r="N30">
        <v>-20.005839999999999</v>
      </c>
      <c r="O30">
        <v>-7.2476789999999998</v>
      </c>
      <c r="P30">
        <v>7.5820999999999996</v>
      </c>
      <c r="Q30">
        <v>6</v>
      </c>
    </row>
    <row r="31" spans="1:17" x14ac:dyDescent="0.3">
      <c r="A31">
        <v>29</v>
      </c>
      <c r="B31">
        <v>3</v>
      </c>
      <c r="C31">
        <v>0</v>
      </c>
      <c r="D31">
        <v>3</v>
      </c>
      <c r="E31">
        <v>31</v>
      </c>
      <c r="F31">
        <v>19</v>
      </c>
      <c r="G31">
        <v>36.960760000000001</v>
      </c>
      <c r="H31">
        <v>12.440619999999999</v>
      </c>
      <c r="I31" t="s">
        <v>66</v>
      </c>
      <c r="J31">
        <v>26.143160000000002</v>
      </c>
      <c r="K31">
        <v>4.3379719999999997</v>
      </c>
      <c r="L31">
        <v>2.3788840000000002</v>
      </c>
      <c r="M31">
        <v>-7.4226850000000004</v>
      </c>
      <c r="N31">
        <v>-19.421420000000001</v>
      </c>
      <c r="O31">
        <v>-4.3501510000000003</v>
      </c>
      <c r="P31">
        <v>10.79749</v>
      </c>
      <c r="Q31">
        <v>6</v>
      </c>
    </row>
    <row r="32" spans="1:17" x14ac:dyDescent="0.3">
      <c r="A32">
        <v>30</v>
      </c>
      <c r="B32">
        <v>3</v>
      </c>
      <c r="C32">
        <v>0</v>
      </c>
      <c r="D32">
        <v>3</v>
      </c>
      <c r="E32">
        <v>31</v>
      </c>
      <c r="F32">
        <v>19</v>
      </c>
      <c r="G32">
        <v>42.837960000000002</v>
      </c>
      <c r="H32">
        <v>7.9311389999999999</v>
      </c>
      <c r="I32" t="s">
        <v>65</v>
      </c>
      <c r="J32">
        <v>26.143160000000002</v>
      </c>
      <c r="K32">
        <v>4.3379719999999997</v>
      </c>
      <c r="L32">
        <v>3.230105</v>
      </c>
      <c r="M32">
        <v>-7.1916719999999996</v>
      </c>
      <c r="N32">
        <v>-20.005839999999999</v>
      </c>
      <c r="O32">
        <v>-7.2476789999999998</v>
      </c>
      <c r="P32">
        <v>7.5820999999999996</v>
      </c>
      <c r="Q32">
        <v>6</v>
      </c>
    </row>
    <row r="33" spans="1:17" x14ac:dyDescent="0.3">
      <c r="A33">
        <v>31</v>
      </c>
      <c r="B33">
        <v>4</v>
      </c>
      <c r="C33">
        <v>1</v>
      </c>
      <c r="D33">
        <v>3</v>
      </c>
      <c r="E33">
        <v>31</v>
      </c>
      <c r="F33">
        <v>19</v>
      </c>
      <c r="G33">
        <v>36.960760000000001</v>
      </c>
      <c r="H33">
        <v>12.440619999999999</v>
      </c>
      <c r="I33" t="s">
        <v>67</v>
      </c>
      <c r="J33">
        <v>26.143160000000002</v>
      </c>
      <c r="K33">
        <v>5.7190510000000003</v>
      </c>
      <c r="L33">
        <v>2.3788840000000002</v>
      </c>
      <c r="M33">
        <v>-7.4226850000000004</v>
      </c>
      <c r="N33">
        <v>-19.063279999999999</v>
      </c>
      <c r="O33">
        <v>-4.3501510000000003</v>
      </c>
      <c r="P33">
        <v>8.3660219999999992</v>
      </c>
      <c r="Q33">
        <v>6</v>
      </c>
    </row>
    <row r="34" spans="1:17" x14ac:dyDescent="0.3">
      <c r="A34">
        <v>32</v>
      </c>
      <c r="B34">
        <v>3</v>
      </c>
      <c r="C34">
        <v>0</v>
      </c>
      <c r="D34">
        <v>3</v>
      </c>
      <c r="E34">
        <v>31</v>
      </c>
      <c r="F34">
        <v>19</v>
      </c>
      <c r="G34">
        <v>42.442349999999998</v>
      </c>
      <c r="H34">
        <v>11.095969999999999</v>
      </c>
      <c r="I34" t="s">
        <v>68</v>
      </c>
      <c r="J34">
        <v>26.143160000000002</v>
      </c>
      <c r="K34">
        <v>4.3379719999999997</v>
      </c>
      <c r="L34">
        <v>2.1654119999999999</v>
      </c>
      <c r="M34">
        <v>-7.1916719999999996</v>
      </c>
      <c r="N34">
        <v>-20.005839999999999</v>
      </c>
      <c r="O34">
        <v>-7.4960889999999996</v>
      </c>
      <c r="P34">
        <v>7.5820999999999996</v>
      </c>
      <c r="Q34">
        <v>6</v>
      </c>
    </row>
    <row r="35" spans="1:17" x14ac:dyDescent="0.3">
      <c r="A35">
        <v>33</v>
      </c>
      <c r="B35">
        <v>3</v>
      </c>
      <c r="C35">
        <v>0</v>
      </c>
      <c r="D35">
        <v>3</v>
      </c>
      <c r="E35">
        <v>31</v>
      </c>
      <c r="F35">
        <v>19</v>
      </c>
      <c r="G35">
        <v>44.322740000000003</v>
      </c>
      <c r="H35">
        <v>11.590719999999999</v>
      </c>
      <c r="I35" t="s">
        <v>68</v>
      </c>
      <c r="J35">
        <v>28.01444</v>
      </c>
      <c r="K35">
        <v>4.3379719999999997</v>
      </c>
      <c r="L35">
        <v>2.1654119999999999</v>
      </c>
      <c r="M35">
        <v>-7.1916719999999996</v>
      </c>
      <c r="N35">
        <v>-20.005839999999999</v>
      </c>
      <c r="O35">
        <v>-7.4960889999999996</v>
      </c>
      <c r="P35">
        <v>10.5124</v>
      </c>
      <c r="Q35">
        <v>6</v>
      </c>
    </row>
    <row r="36" spans="1:17" x14ac:dyDescent="0.3">
      <c r="A36">
        <v>34</v>
      </c>
      <c r="B36">
        <v>4</v>
      </c>
      <c r="C36">
        <v>1</v>
      </c>
      <c r="D36">
        <v>3</v>
      </c>
      <c r="E36">
        <v>31</v>
      </c>
      <c r="F36">
        <v>20</v>
      </c>
      <c r="G36">
        <v>46.30829</v>
      </c>
      <c r="H36">
        <v>12.07891</v>
      </c>
      <c r="I36" t="s">
        <v>65</v>
      </c>
      <c r="J36">
        <v>29.885729999999999</v>
      </c>
      <c r="K36">
        <v>4.3379719999999997</v>
      </c>
      <c r="L36">
        <v>2.1654119999999999</v>
      </c>
      <c r="M36">
        <v>-7.1916719999999996</v>
      </c>
      <c r="N36">
        <v>-22.575119999999998</v>
      </c>
      <c r="O36">
        <v>-7.2476789999999998</v>
      </c>
      <c r="P36">
        <v>13.4427</v>
      </c>
      <c r="Q36">
        <v>6</v>
      </c>
    </row>
    <row r="37" spans="1:17" x14ac:dyDescent="0.3">
      <c r="A37">
        <v>35</v>
      </c>
      <c r="B37">
        <v>3</v>
      </c>
      <c r="C37">
        <v>0</v>
      </c>
      <c r="D37">
        <v>3</v>
      </c>
      <c r="E37">
        <v>33</v>
      </c>
      <c r="F37">
        <v>19</v>
      </c>
      <c r="G37">
        <v>46.203130000000002</v>
      </c>
      <c r="H37">
        <v>12.08548</v>
      </c>
      <c r="I37" t="s">
        <v>68</v>
      </c>
      <c r="J37">
        <v>32.587769999999999</v>
      </c>
      <c r="K37">
        <v>4.3379719999999997</v>
      </c>
      <c r="L37">
        <v>2.1654119999999999</v>
      </c>
      <c r="M37">
        <v>-7.1916719999999996</v>
      </c>
      <c r="N37">
        <v>-20.005839999999999</v>
      </c>
      <c r="O37">
        <v>-7.4960889999999996</v>
      </c>
      <c r="P37">
        <v>13.4427</v>
      </c>
      <c r="Q37">
        <v>6</v>
      </c>
    </row>
    <row r="38" spans="1:17" x14ac:dyDescent="0.3">
      <c r="A38">
        <v>36</v>
      </c>
      <c r="B38">
        <v>5</v>
      </c>
      <c r="C38">
        <v>2</v>
      </c>
      <c r="D38">
        <v>3</v>
      </c>
      <c r="E38">
        <v>35</v>
      </c>
      <c r="F38">
        <v>19</v>
      </c>
      <c r="G38">
        <v>49.085250000000002</v>
      </c>
      <c r="H38">
        <v>9.1488990000000001</v>
      </c>
      <c r="I38" t="s">
        <v>69</v>
      </c>
      <c r="J38">
        <v>32.587769999999999</v>
      </c>
      <c r="K38">
        <v>4.3379719999999997</v>
      </c>
      <c r="L38">
        <v>1.904525</v>
      </c>
      <c r="M38">
        <v>-7.1916719999999996</v>
      </c>
      <c r="N38">
        <v>-20.59027</v>
      </c>
      <c r="O38">
        <v>-10.145210000000001</v>
      </c>
      <c r="P38">
        <v>10.227309999999999</v>
      </c>
      <c r="Q38">
        <v>6</v>
      </c>
    </row>
    <row r="39" spans="1:17" x14ac:dyDescent="0.3">
      <c r="A39">
        <v>37</v>
      </c>
      <c r="B39">
        <v>4</v>
      </c>
      <c r="C39">
        <v>1</v>
      </c>
      <c r="D39">
        <v>3</v>
      </c>
      <c r="E39">
        <v>37</v>
      </c>
      <c r="F39">
        <v>19</v>
      </c>
      <c r="G39">
        <v>49.085250000000002</v>
      </c>
      <c r="H39">
        <v>9.1488990000000001</v>
      </c>
      <c r="I39" t="s">
        <v>69</v>
      </c>
      <c r="J39">
        <v>35.289810000000003</v>
      </c>
      <c r="K39">
        <v>4.3379719999999997</v>
      </c>
      <c r="L39">
        <v>1.904525</v>
      </c>
      <c r="M39">
        <v>-7.1916719999999996</v>
      </c>
      <c r="N39">
        <v>-20.59027</v>
      </c>
      <c r="O39">
        <v>-10.145210000000001</v>
      </c>
      <c r="P39">
        <v>10.227309999999999</v>
      </c>
      <c r="Q39">
        <v>6</v>
      </c>
    </row>
    <row r="40" spans="1:17" x14ac:dyDescent="0.3">
      <c r="A40">
        <v>38</v>
      </c>
      <c r="B40">
        <v>3</v>
      </c>
      <c r="C40">
        <v>0</v>
      </c>
      <c r="D40">
        <v>3</v>
      </c>
      <c r="E40">
        <v>41</v>
      </c>
      <c r="F40">
        <v>19</v>
      </c>
      <c r="G40">
        <v>49.175359999999998</v>
      </c>
      <c r="H40">
        <v>8.4279890000000002</v>
      </c>
      <c r="I40" t="s">
        <v>69</v>
      </c>
      <c r="J40">
        <v>40.693890000000003</v>
      </c>
      <c r="K40">
        <v>4.3379719999999997</v>
      </c>
      <c r="L40">
        <v>4.0813269999999999</v>
      </c>
      <c r="M40">
        <v>-7.1916719999999996</v>
      </c>
      <c r="N40">
        <v>-20.59027</v>
      </c>
      <c r="O40">
        <v>-10.145210000000001</v>
      </c>
      <c r="P40">
        <v>10.227309999999999</v>
      </c>
      <c r="Q40">
        <v>6</v>
      </c>
    </row>
    <row r="41" spans="1:17" x14ac:dyDescent="0.3">
      <c r="A41">
        <v>39</v>
      </c>
      <c r="B41">
        <v>3</v>
      </c>
      <c r="C41">
        <v>0</v>
      </c>
      <c r="D41">
        <v>3</v>
      </c>
      <c r="E41">
        <v>39</v>
      </c>
      <c r="F41">
        <v>19</v>
      </c>
      <c r="G41">
        <v>52.147599999999997</v>
      </c>
      <c r="H41">
        <v>4.7704979999999999</v>
      </c>
      <c r="I41" t="s">
        <v>70</v>
      </c>
      <c r="J41">
        <v>37.991849999999999</v>
      </c>
      <c r="K41">
        <v>4.3379719999999997</v>
      </c>
      <c r="L41">
        <v>5.997242</v>
      </c>
      <c r="M41">
        <v>-6.9606599999999998</v>
      </c>
      <c r="N41">
        <v>-21.174689999999998</v>
      </c>
      <c r="O41">
        <v>-13.042730000000001</v>
      </c>
      <c r="P41">
        <v>7.0119170000000004</v>
      </c>
      <c r="Q41">
        <v>6</v>
      </c>
    </row>
    <row r="42" spans="1:17" x14ac:dyDescent="0.3">
      <c r="A42">
        <v>40</v>
      </c>
      <c r="B42">
        <v>3</v>
      </c>
      <c r="C42">
        <v>0</v>
      </c>
      <c r="D42">
        <v>3</v>
      </c>
      <c r="E42">
        <v>39</v>
      </c>
      <c r="F42">
        <v>21</v>
      </c>
      <c r="G42">
        <v>51.957819999999998</v>
      </c>
      <c r="H42">
        <v>6.288761</v>
      </c>
      <c r="I42" t="s">
        <v>70</v>
      </c>
      <c r="J42">
        <v>37.991849999999999</v>
      </c>
      <c r="K42">
        <v>1.1696260000000001</v>
      </c>
      <c r="L42">
        <v>5.6403879999999997</v>
      </c>
      <c r="M42">
        <v>-6.9606599999999998</v>
      </c>
      <c r="N42">
        <v>-21.174689999999998</v>
      </c>
      <c r="O42">
        <v>-13.042730000000001</v>
      </c>
      <c r="P42">
        <v>7.0119170000000004</v>
      </c>
      <c r="Q42">
        <v>6</v>
      </c>
    </row>
    <row r="43" spans="1:17" x14ac:dyDescent="0.3">
      <c r="A43">
        <v>41</v>
      </c>
      <c r="B43">
        <v>4</v>
      </c>
      <c r="C43">
        <v>1</v>
      </c>
      <c r="D43">
        <v>3</v>
      </c>
      <c r="E43">
        <v>39</v>
      </c>
      <c r="F43">
        <v>20</v>
      </c>
      <c r="G43">
        <v>52.238349999999997</v>
      </c>
      <c r="H43">
        <v>4.8792900000000001</v>
      </c>
      <c r="I43" t="s">
        <v>71</v>
      </c>
      <c r="J43">
        <v>37.991849999999999</v>
      </c>
      <c r="K43">
        <v>4.3379719999999997</v>
      </c>
      <c r="L43">
        <v>5.997242</v>
      </c>
      <c r="M43">
        <v>-6.9606599999999998</v>
      </c>
      <c r="N43">
        <v>-23.743970000000001</v>
      </c>
      <c r="O43">
        <v>-16.081779999999998</v>
      </c>
      <c r="P43">
        <v>7.0119170000000004</v>
      </c>
      <c r="Q43">
        <v>6</v>
      </c>
    </row>
    <row r="44" spans="1:17" x14ac:dyDescent="0.3">
      <c r="A44">
        <v>42</v>
      </c>
      <c r="B44">
        <v>4</v>
      </c>
      <c r="C44">
        <v>1</v>
      </c>
      <c r="D44">
        <v>3</v>
      </c>
      <c r="E44">
        <v>39</v>
      </c>
      <c r="F44">
        <v>23</v>
      </c>
      <c r="G44">
        <v>51.67792</v>
      </c>
      <c r="H44">
        <v>8.5279340000000001</v>
      </c>
      <c r="I44" t="s">
        <v>70</v>
      </c>
      <c r="J44">
        <v>37.991849999999999</v>
      </c>
      <c r="K44">
        <v>-1.9987189999999999</v>
      </c>
      <c r="L44">
        <v>3.1067330000000002</v>
      </c>
      <c r="M44">
        <v>-6.9606599999999998</v>
      </c>
      <c r="N44">
        <v>-21.174689999999998</v>
      </c>
      <c r="O44">
        <v>-13.042730000000001</v>
      </c>
      <c r="P44">
        <v>7.0119170000000004</v>
      </c>
      <c r="Q44">
        <v>6</v>
      </c>
    </row>
    <row r="45" spans="1:17" x14ac:dyDescent="0.3">
      <c r="A45">
        <v>43</v>
      </c>
      <c r="B45">
        <v>3</v>
      </c>
      <c r="C45">
        <v>0</v>
      </c>
      <c r="D45">
        <v>3</v>
      </c>
      <c r="E45">
        <v>37</v>
      </c>
      <c r="F45">
        <v>20</v>
      </c>
      <c r="G45">
        <v>52.048560000000002</v>
      </c>
      <c r="H45">
        <v>4.1935310000000001</v>
      </c>
      <c r="I45" t="s">
        <v>72</v>
      </c>
      <c r="J45">
        <v>37.991849999999999</v>
      </c>
      <c r="K45">
        <v>1.1696260000000001</v>
      </c>
      <c r="L45">
        <v>5.6403879999999997</v>
      </c>
      <c r="M45">
        <v>-5.2090339999999999</v>
      </c>
      <c r="N45">
        <v>-26.996020000000001</v>
      </c>
      <c r="O45">
        <v>-17.404599999999999</v>
      </c>
      <c r="P45">
        <v>7.0119170000000004</v>
      </c>
      <c r="Q45">
        <v>6</v>
      </c>
    </row>
    <row r="46" spans="1:17" x14ac:dyDescent="0.3">
      <c r="A46">
        <v>44</v>
      </c>
      <c r="B46">
        <v>3</v>
      </c>
      <c r="C46">
        <v>0</v>
      </c>
      <c r="D46">
        <v>3</v>
      </c>
      <c r="E46">
        <v>41</v>
      </c>
      <c r="F46">
        <v>25</v>
      </c>
      <c r="G46">
        <v>51.488140000000001</v>
      </c>
      <c r="H46">
        <v>10.046200000000001</v>
      </c>
      <c r="I46" t="s">
        <v>70</v>
      </c>
      <c r="J46">
        <v>40.693890000000003</v>
      </c>
      <c r="K46">
        <v>-5.167065</v>
      </c>
      <c r="L46">
        <v>2.749879</v>
      </c>
      <c r="M46">
        <v>-6.9606599999999998</v>
      </c>
      <c r="N46">
        <v>-21.174689999999998</v>
      </c>
      <c r="O46">
        <v>-13.042730000000001</v>
      </c>
      <c r="P46">
        <v>7.0119170000000004</v>
      </c>
      <c r="Q46">
        <v>6</v>
      </c>
    </row>
    <row r="47" spans="1:17" x14ac:dyDescent="0.3">
      <c r="A47">
        <v>45</v>
      </c>
      <c r="B47">
        <v>4</v>
      </c>
      <c r="C47">
        <v>1</v>
      </c>
      <c r="D47">
        <v>3</v>
      </c>
      <c r="E47">
        <v>39</v>
      </c>
      <c r="F47">
        <v>26</v>
      </c>
      <c r="G47">
        <v>51.578159999999997</v>
      </c>
      <c r="H47">
        <v>10.160780000000001</v>
      </c>
      <c r="I47" t="s">
        <v>73</v>
      </c>
      <c r="J47">
        <v>34.743920000000003</v>
      </c>
      <c r="K47">
        <v>-2.0346980000000001</v>
      </c>
      <c r="L47">
        <v>2.749879</v>
      </c>
      <c r="M47">
        <v>-6.9606599999999998</v>
      </c>
      <c r="N47">
        <v>-21.238890000000001</v>
      </c>
      <c r="O47">
        <v>-14.87468</v>
      </c>
      <c r="P47">
        <v>7.0119170000000004</v>
      </c>
      <c r="Q47">
        <v>6</v>
      </c>
    </row>
    <row r="48" spans="1:17" x14ac:dyDescent="0.3">
      <c r="A48">
        <v>46</v>
      </c>
      <c r="B48">
        <v>4</v>
      </c>
      <c r="C48">
        <v>1</v>
      </c>
      <c r="D48">
        <v>3</v>
      </c>
      <c r="E48">
        <v>41</v>
      </c>
      <c r="F48">
        <v>25</v>
      </c>
      <c r="G48">
        <v>51.457850000000001</v>
      </c>
      <c r="H48">
        <v>10.288500000000001</v>
      </c>
      <c r="I48" t="s">
        <v>74</v>
      </c>
      <c r="J48">
        <v>34.19802</v>
      </c>
      <c r="K48">
        <v>1.0976680000000001</v>
      </c>
      <c r="L48">
        <v>2.749879</v>
      </c>
      <c r="M48">
        <v>-6.9606599999999998</v>
      </c>
      <c r="N48">
        <v>-16.16452</v>
      </c>
      <c r="O48">
        <v>-16.706620000000001</v>
      </c>
      <c r="P48">
        <v>7.0119170000000004</v>
      </c>
      <c r="Q48">
        <v>6</v>
      </c>
    </row>
    <row r="49" spans="1:17" x14ac:dyDescent="0.3">
      <c r="A49">
        <v>47</v>
      </c>
      <c r="B49">
        <v>3</v>
      </c>
      <c r="C49">
        <v>0</v>
      </c>
      <c r="D49">
        <v>3</v>
      </c>
      <c r="E49">
        <v>41</v>
      </c>
      <c r="F49">
        <v>25</v>
      </c>
      <c r="G49">
        <v>54.43009</v>
      </c>
      <c r="H49">
        <v>6.6310120000000001</v>
      </c>
      <c r="I49" t="s">
        <v>75</v>
      </c>
      <c r="J49">
        <v>31.495979999999999</v>
      </c>
      <c r="K49">
        <v>1.0976680000000001</v>
      </c>
      <c r="L49">
        <v>4.665794</v>
      </c>
      <c r="M49">
        <v>-6.9606599999999998</v>
      </c>
      <c r="N49">
        <v>-16.748950000000001</v>
      </c>
      <c r="O49">
        <v>-19.85256</v>
      </c>
      <c r="P49">
        <v>3.7965279999999999</v>
      </c>
      <c r="Q49">
        <v>6</v>
      </c>
    </row>
    <row r="50" spans="1:17" x14ac:dyDescent="0.3">
      <c r="A50">
        <v>48</v>
      </c>
      <c r="B50">
        <v>4</v>
      </c>
      <c r="C50">
        <v>1</v>
      </c>
      <c r="D50">
        <v>3</v>
      </c>
      <c r="E50">
        <v>41</v>
      </c>
      <c r="F50">
        <v>25</v>
      </c>
      <c r="G50">
        <v>49.711109999999998</v>
      </c>
      <c r="H50">
        <v>8.2596910000000001</v>
      </c>
      <c r="I50" t="s">
        <v>76</v>
      </c>
      <c r="J50">
        <v>33.279539999999997</v>
      </c>
      <c r="K50">
        <v>1.0976680000000001</v>
      </c>
      <c r="L50">
        <v>2.749879</v>
      </c>
      <c r="M50">
        <v>-6.9606599999999998</v>
      </c>
      <c r="N50">
        <v>-16.16452</v>
      </c>
      <c r="O50">
        <v>-13.866720000000001</v>
      </c>
      <c r="P50">
        <v>6.3107139999999999</v>
      </c>
      <c r="Q50">
        <v>6</v>
      </c>
    </row>
    <row r="51" spans="1:17" x14ac:dyDescent="0.3">
      <c r="A51">
        <v>49</v>
      </c>
      <c r="B51">
        <v>4</v>
      </c>
      <c r="C51">
        <v>1</v>
      </c>
      <c r="D51">
        <v>3</v>
      </c>
      <c r="E51">
        <v>39</v>
      </c>
      <c r="F51">
        <v>25</v>
      </c>
      <c r="G51">
        <v>49.621000000000002</v>
      </c>
      <c r="H51">
        <v>8.9806010000000001</v>
      </c>
      <c r="I51" t="s">
        <v>77</v>
      </c>
      <c r="J51">
        <v>30.577500000000001</v>
      </c>
      <c r="K51">
        <v>1.0976680000000001</v>
      </c>
      <c r="L51">
        <v>0.57307719999999995</v>
      </c>
      <c r="M51">
        <v>-6.9606599999999998</v>
      </c>
      <c r="N51">
        <v>-14.615629999999999</v>
      </c>
      <c r="O51">
        <v>-13.866720000000001</v>
      </c>
      <c r="P51">
        <v>5.1812500000000004</v>
      </c>
      <c r="Q51">
        <v>6</v>
      </c>
    </row>
    <row r="52" spans="1:17" x14ac:dyDescent="0.3">
      <c r="A52">
        <v>50</v>
      </c>
      <c r="B52">
        <v>5</v>
      </c>
      <c r="C52">
        <v>2</v>
      </c>
      <c r="D52">
        <v>3</v>
      </c>
      <c r="E52">
        <v>43</v>
      </c>
      <c r="F52">
        <v>25</v>
      </c>
      <c r="G52">
        <v>55.655589999999997</v>
      </c>
      <c r="H52">
        <v>1</v>
      </c>
      <c r="I52" t="s">
        <v>78</v>
      </c>
      <c r="J52">
        <v>30.577500000000001</v>
      </c>
      <c r="K52">
        <v>1.0976680000000001</v>
      </c>
      <c r="L52">
        <v>6.581709</v>
      </c>
      <c r="M52">
        <v>-6.9606599999999998</v>
      </c>
      <c r="N52">
        <v>-15.78448</v>
      </c>
      <c r="O52">
        <v>-19.66178</v>
      </c>
      <c r="P52">
        <v>2</v>
      </c>
      <c r="Q52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3F6C-CBDC-47B0-BD5D-171E9D9D24E4}">
  <dimension ref="A1:Q52"/>
  <sheetViews>
    <sheetView workbookViewId="0">
      <selection activeCell="B2" sqref="B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5</v>
      </c>
      <c r="C2">
        <v>2</v>
      </c>
      <c r="D2">
        <v>3</v>
      </c>
      <c r="E2">
        <v>21</v>
      </c>
      <c r="F2">
        <v>15</v>
      </c>
      <c r="G2">
        <v>32.549239999999998</v>
      </c>
      <c r="H2">
        <v>5.8977779999999997</v>
      </c>
      <c r="I2" t="s">
        <v>18</v>
      </c>
      <c r="J2">
        <v>0</v>
      </c>
      <c r="K2">
        <v>0</v>
      </c>
      <c r="L2">
        <v>0</v>
      </c>
      <c r="M2">
        <v>-0.1133893</v>
      </c>
      <c r="N2">
        <v>1.948412</v>
      </c>
      <c r="O2">
        <v>0</v>
      </c>
      <c r="P2">
        <v>9.9988460000000003</v>
      </c>
      <c r="Q2">
        <v>15.115360000000001</v>
      </c>
    </row>
    <row r="3" spans="1:17" x14ac:dyDescent="0.3">
      <c r="A3">
        <v>1</v>
      </c>
      <c r="B3">
        <v>7</v>
      </c>
      <c r="C3">
        <v>4</v>
      </c>
      <c r="D3">
        <v>3</v>
      </c>
      <c r="E3">
        <v>19</v>
      </c>
      <c r="F3">
        <v>16</v>
      </c>
      <c r="G3">
        <v>30</v>
      </c>
      <c r="H3">
        <v>4</v>
      </c>
      <c r="I3" t="s">
        <v>79</v>
      </c>
      <c r="J3">
        <v>0</v>
      </c>
      <c r="K3">
        <v>0</v>
      </c>
      <c r="L3">
        <v>-1.527417</v>
      </c>
      <c r="M3">
        <v>0</v>
      </c>
      <c r="N3">
        <v>1.5488949999999999</v>
      </c>
      <c r="O3">
        <v>3.0403799999999999</v>
      </c>
      <c r="P3">
        <v>11.92905</v>
      </c>
      <c r="Q3">
        <v>16.812629999999999</v>
      </c>
    </row>
    <row r="4" spans="1:17" x14ac:dyDescent="0.3">
      <c r="A4">
        <v>2</v>
      </c>
      <c r="B4">
        <v>6</v>
      </c>
      <c r="C4">
        <v>0</v>
      </c>
      <c r="D4">
        <v>6</v>
      </c>
      <c r="E4">
        <v>21</v>
      </c>
      <c r="F4">
        <v>16</v>
      </c>
      <c r="G4">
        <v>29.984860000000001</v>
      </c>
      <c r="H4">
        <v>4.1211529999999996</v>
      </c>
      <c r="I4" t="s">
        <v>80</v>
      </c>
      <c r="J4">
        <v>-0.5458961</v>
      </c>
      <c r="K4">
        <v>3.1323660000000002</v>
      </c>
      <c r="L4">
        <v>-1.527417</v>
      </c>
      <c r="M4">
        <v>0</v>
      </c>
      <c r="N4">
        <v>2.5050849999999998</v>
      </c>
      <c r="O4">
        <v>1.2084349999999999</v>
      </c>
      <c r="P4">
        <v>13.05851</v>
      </c>
      <c r="Q4">
        <v>16.812629999999999</v>
      </c>
    </row>
    <row r="5" spans="1:17" x14ac:dyDescent="0.3">
      <c r="A5">
        <v>3</v>
      </c>
      <c r="B5">
        <v>7</v>
      </c>
      <c r="C5">
        <v>1</v>
      </c>
      <c r="D5">
        <v>6</v>
      </c>
      <c r="E5">
        <v>21</v>
      </c>
      <c r="F5">
        <v>16</v>
      </c>
      <c r="G5">
        <v>34.38279</v>
      </c>
      <c r="H5">
        <v>3.7260759999999999</v>
      </c>
      <c r="I5" t="s">
        <v>81</v>
      </c>
      <c r="J5">
        <v>2.7020409999999999</v>
      </c>
      <c r="K5">
        <v>0</v>
      </c>
      <c r="L5">
        <v>1.211333</v>
      </c>
      <c r="M5">
        <v>-1.4985189999999999</v>
      </c>
      <c r="N5">
        <v>0</v>
      </c>
      <c r="O5">
        <v>3.0403799999999999</v>
      </c>
      <c r="P5">
        <v>15.48789</v>
      </c>
      <c r="Q5">
        <v>16.788329999999998</v>
      </c>
    </row>
    <row r="6" spans="1:17" x14ac:dyDescent="0.3">
      <c r="A6">
        <v>4</v>
      </c>
      <c r="B6">
        <v>5</v>
      </c>
      <c r="C6">
        <v>2</v>
      </c>
      <c r="D6">
        <v>3</v>
      </c>
      <c r="E6">
        <v>21</v>
      </c>
      <c r="F6">
        <v>16</v>
      </c>
      <c r="G6">
        <v>32.136229999999998</v>
      </c>
      <c r="H6">
        <v>3.8664849999999999</v>
      </c>
      <c r="I6" t="s">
        <v>82</v>
      </c>
      <c r="J6">
        <v>2.7020409999999999</v>
      </c>
      <c r="K6">
        <v>0</v>
      </c>
      <c r="L6">
        <v>1.211333</v>
      </c>
      <c r="M6">
        <v>-1.4985189999999999</v>
      </c>
      <c r="N6">
        <v>0</v>
      </c>
      <c r="O6">
        <v>2.5435590000000001</v>
      </c>
      <c r="P6">
        <v>15.48789</v>
      </c>
      <c r="Q6">
        <v>16.788329999999998</v>
      </c>
    </row>
    <row r="7" spans="1:17" x14ac:dyDescent="0.3">
      <c r="A7">
        <v>5</v>
      </c>
      <c r="B7">
        <v>7</v>
      </c>
      <c r="C7">
        <v>1</v>
      </c>
      <c r="D7">
        <v>6</v>
      </c>
      <c r="E7">
        <v>21</v>
      </c>
      <c r="F7">
        <v>16</v>
      </c>
      <c r="G7">
        <v>32.136229999999998</v>
      </c>
      <c r="H7">
        <v>3.8664849999999999</v>
      </c>
      <c r="I7" t="s">
        <v>82</v>
      </c>
      <c r="J7">
        <v>2.7020409999999999</v>
      </c>
      <c r="K7">
        <v>1.3810800000000001</v>
      </c>
      <c r="L7">
        <v>1.211333</v>
      </c>
      <c r="M7">
        <v>-1.4985189999999999</v>
      </c>
      <c r="N7">
        <v>-1.1907589999999999</v>
      </c>
      <c r="O7">
        <v>2.5435590000000001</v>
      </c>
      <c r="P7">
        <v>14.185879999999999</v>
      </c>
      <c r="Q7">
        <v>16.788329999999998</v>
      </c>
    </row>
    <row r="8" spans="1:17" x14ac:dyDescent="0.3">
      <c r="A8">
        <v>6</v>
      </c>
      <c r="B8">
        <v>6</v>
      </c>
      <c r="C8">
        <v>3</v>
      </c>
      <c r="D8">
        <v>3</v>
      </c>
      <c r="E8">
        <v>22</v>
      </c>
      <c r="F8">
        <v>16</v>
      </c>
      <c r="G8">
        <v>35.553939999999997</v>
      </c>
      <c r="H8">
        <v>6.5307389999999996</v>
      </c>
      <c r="I8" t="s">
        <v>83</v>
      </c>
      <c r="J8">
        <v>7.1565789999999998</v>
      </c>
      <c r="K8">
        <v>1.858716</v>
      </c>
      <c r="L8">
        <v>3.036222</v>
      </c>
      <c r="M8">
        <v>-3.0336780000000001</v>
      </c>
      <c r="N8">
        <v>-3.4112040000000001</v>
      </c>
      <c r="O8">
        <v>1.8765210000000001</v>
      </c>
      <c r="P8">
        <v>16.91752</v>
      </c>
      <c r="Q8">
        <v>15.27857</v>
      </c>
    </row>
    <row r="9" spans="1:17" x14ac:dyDescent="0.3">
      <c r="A9">
        <v>7</v>
      </c>
      <c r="B9">
        <v>5</v>
      </c>
      <c r="C9">
        <v>2</v>
      </c>
      <c r="D9">
        <v>3</v>
      </c>
      <c r="E9">
        <v>22</v>
      </c>
      <c r="F9">
        <v>13</v>
      </c>
      <c r="G9">
        <v>37.639099999999999</v>
      </c>
      <c r="H9">
        <v>6.400417</v>
      </c>
      <c r="I9" t="s">
        <v>84</v>
      </c>
      <c r="J9">
        <v>7.1565789999999998</v>
      </c>
      <c r="K9">
        <v>1.858716</v>
      </c>
      <c r="L9">
        <v>3.036222</v>
      </c>
      <c r="M9">
        <v>-3.0336780000000001</v>
      </c>
      <c r="N9">
        <v>-3.4112040000000001</v>
      </c>
      <c r="O9">
        <v>1.8765210000000001</v>
      </c>
      <c r="P9">
        <v>18.672070000000001</v>
      </c>
      <c r="Q9">
        <v>15.26102</v>
      </c>
    </row>
    <row r="10" spans="1:17" x14ac:dyDescent="0.3">
      <c r="A10">
        <v>8</v>
      </c>
      <c r="B10">
        <v>7</v>
      </c>
      <c r="C10">
        <v>1</v>
      </c>
      <c r="D10">
        <v>6</v>
      </c>
      <c r="E10">
        <v>19</v>
      </c>
      <c r="F10">
        <v>16</v>
      </c>
      <c r="G10">
        <v>30.879000000000001</v>
      </c>
      <c r="H10">
        <v>3.8664849999999999</v>
      </c>
      <c r="I10" t="s">
        <v>85</v>
      </c>
      <c r="J10">
        <v>2.7281360000000001</v>
      </c>
      <c r="K10">
        <v>1.3810800000000001</v>
      </c>
      <c r="L10">
        <v>3.036222</v>
      </c>
      <c r="M10">
        <v>-3.360995</v>
      </c>
      <c r="N10">
        <v>-1.1907589999999999</v>
      </c>
      <c r="O10">
        <v>2.2951480000000002</v>
      </c>
      <c r="P10">
        <v>14.185879999999999</v>
      </c>
      <c r="Q10">
        <v>16.788329999999998</v>
      </c>
    </row>
    <row r="11" spans="1:17" x14ac:dyDescent="0.3">
      <c r="A11">
        <v>9</v>
      </c>
      <c r="B11">
        <v>6</v>
      </c>
      <c r="C11">
        <v>3</v>
      </c>
      <c r="D11">
        <v>3</v>
      </c>
      <c r="E11">
        <v>23</v>
      </c>
      <c r="F11">
        <v>13</v>
      </c>
      <c r="G11">
        <v>38.262250000000002</v>
      </c>
      <c r="H11">
        <v>6.8951729999999998</v>
      </c>
      <c r="I11" t="s">
        <v>84</v>
      </c>
      <c r="J11">
        <v>9.0539550000000002</v>
      </c>
      <c r="K11">
        <v>1.858716</v>
      </c>
      <c r="L11">
        <v>4.8611110000000002</v>
      </c>
      <c r="M11">
        <v>-3.0336780000000001</v>
      </c>
      <c r="N11">
        <v>-3.4112040000000001</v>
      </c>
      <c r="O11">
        <v>1.8765210000000001</v>
      </c>
      <c r="P11">
        <v>21.602370000000001</v>
      </c>
      <c r="Q11">
        <v>15.231719999999999</v>
      </c>
    </row>
    <row r="12" spans="1:17" x14ac:dyDescent="0.3">
      <c r="A12">
        <v>10</v>
      </c>
      <c r="B12">
        <v>6</v>
      </c>
      <c r="C12">
        <v>3</v>
      </c>
      <c r="D12">
        <v>3</v>
      </c>
      <c r="E12">
        <v>23</v>
      </c>
      <c r="F12">
        <v>15</v>
      </c>
      <c r="G12">
        <v>38.072470000000003</v>
      </c>
      <c r="H12">
        <v>8.4134360000000008</v>
      </c>
      <c r="I12" t="s">
        <v>84</v>
      </c>
      <c r="J12">
        <v>9.0539550000000002</v>
      </c>
      <c r="K12">
        <v>-1.3096289999999999</v>
      </c>
      <c r="L12">
        <v>4.504257</v>
      </c>
      <c r="M12">
        <v>-3.0336780000000001</v>
      </c>
      <c r="N12">
        <v>-3.4112040000000001</v>
      </c>
      <c r="O12">
        <v>1.8765210000000001</v>
      </c>
      <c r="P12">
        <v>21.602370000000001</v>
      </c>
      <c r="Q12">
        <v>12.02477</v>
      </c>
    </row>
    <row r="13" spans="1:17" x14ac:dyDescent="0.3">
      <c r="A13">
        <v>11</v>
      </c>
      <c r="B13">
        <v>7</v>
      </c>
      <c r="C13">
        <v>4</v>
      </c>
      <c r="D13">
        <v>3</v>
      </c>
      <c r="E13">
        <v>23</v>
      </c>
      <c r="F13">
        <v>14</v>
      </c>
      <c r="G13">
        <v>38.250799999999998</v>
      </c>
      <c r="H13">
        <v>9.2400459999999995</v>
      </c>
      <c r="I13" t="s">
        <v>86</v>
      </c>
      <c r="J13">
        <v>9.1054010000000005</v>
      </c>
      <c r="K13">
        <v>1.858716</v>
      </c>
      <c r="L13">
        <v>7.5998609999999998</v>
      </c>
      <c r="M13">
        <v>-4.532197</v>
      </c>
      <c r="N13">
        <v>-5.9804839999999997</v>
      </c>
      <c r="O13">
        <v>1.8765210000000001</v>
      </c>
      <c r="P13">
        <v>22.53107</v>
      </c>
      <c r="Q13">
        <v>15.222429999999999</v>
      </c>
    </row>
    <row r="14" spans="1:17" x14ac:dyDescent="0.3">
      <c r="A14">
        <v>12</v>
      </c>
      <c r="B14">
        <v>10</v>
      </c>
      <c r="C14">
        <v>7</v>
      </c>
      <c r="D14">
        <v>3</v>
      </c>
      <c r="E14">
        <v>23</v>
      </c>
      <c r="F14">
        <v>14</v>
      </c>
      <c r="G14">
        <v>37.855200000000004</v>
      </c>
      <c r="H14">
        <v>12.404870000000001</v>
      </c>
      <c r="I14" t="s">
        <v>86</v>
      </c>
      <c r="J14">
        <v>9.1054010000000005</v>
      </c>
      <c r="K14">
        <v>1.858716</v>
      </c>
      <c r="L14">
        <v>6.5351670000000004</v>
      </c>
      <c r="M14">
        <v>-4.532197</v>
      </c>
      <c r="N14">
        <v>-5.9804839999999997</v>
      </c>
      <c r="O14">
        <v>1.8765210000000001</v>
      </c>
      <c r="P14">
        <v>22.53107</v>
      </c>
      <c r="Q14">
        <v>15.222429999999999</v>
      </c>
    </row>
    <row r="15" spans="1:17" x14ac:dyDescent="0.3">
      <c r="A15">
        <v>13</v>
      </c>
      <c r="B15">
        <v>6</v>
      </c>
      <c r="C15">
        <v>0</v>
      </c>
      <c r="D15">
        <v>6</v>
      </c>
      <c r="E15">
        <v>21</v>
      </c>
      <c r="F15">
        <v>15</v>
      </c>
      <c r="G15">
        <v>41.529290000000003</v>
      </c>
      <c r="H15">
        <v>6.078703</v>
      </c>
      <c r="I15" t="s">
        <v>87</v>
      </c>
      <c r="J15">
        <v>9.6883890000000008</v>
      </c>
      <c r="K15">
        <v>3.7174330000000002</v>
      </c>
      <c r="L15">
        <v>7.5998609999999998</v>
      </c>
      <c r="M15">
        <v>-5.8363430000000003</v>
      </c>
      <c r="N15">
        <v>-11.96097</v>
      </c>
      <c r="O15">
        <v>0.71266220000000002</v>
      </c>
      <c r="P15">
        <v>21.10144</v>
      </c>
      <c r="Q15">
        <v>11.25572</v>
      </c>
    </row>
    <row r="16" spans="1:17" x14ac:dyDescent="0.3">
      <c r="A16">
        <v>14</v>
      </c>
      <c r="B16">
        <v>10</v>
      </c>
      <c r="C16">
        <v>4</v>
      </c>
      <c r="D16">
        <v>6</v>
      </c>
      <c r="E16">
        <v>23</v>
      </c>
      <c r="F16">
        <v>11</v>
      </c>
      <c r="G16">
        <v>39.940359999999998</v>
      </c>
      <c r="H16">
        <v>12.27455</v>
      </c>
      <c r="I16" t="s">
        <v>88</v>
      </c>
      <c r="J16">
        <v>11.91381</v>
      </c>
      <c r="K16">
        <v>3.9320200000000001</v>
      </c>
      <c r="L16">
        <v>6.5351670000000004</v>
      </c>
      <c r="M16">
        <v>-4.532197</v>
      </c>
      <c r="N16">
        <v>-5.9804839999999997</v>
      </c>
      <c r="O16">
        <v>1.8765210000000001</v>
      </c>
      <c r="P16">
        <v>24.285620000000002</v>
      </c>
      <c r="Q16">
        <v>15.0915</v>
      </c>
    </row>
    <row r="17" spans="1:17" x14ac:dyDescent="0.3">
      <c r="A17">
        <v>15</v>
      </c>
      <c r="B17">
        <v>9</v>
      </c>
      <c r="C17">
        <v>3</v>
      </c>
      <c r="D17">
        <v>6</v>
      </c>
      <c r="E17">
        <v>25</v>
      </c>
      <c r="F17">
        <v>11</v>
      </c>
      <c r="G17">
        <v>41.820740000000001</v>
      </c>
      <c r="H17">
        <v>12.769310000000001</v>
      </c>
      <c r="I17" t="s">
        <v>89</v>
      </c>
      <c r="J17">
        <v>13.67872</v>
      </c>
      <c r="K17">
        <v>1.858716</v>
      </c>
      <c r="L17">
        <v>6.5351670000000004</v>
      </c>
      <c r="M17">
        <v>-4.532197</v>
      </c>
      <c r="N17">
        <v>-5.9804839999999997</v>
      </c>
      <c r="O17">
        <v>1.8765210000000001</v>
      </c>
      <c r="P17">
        <v>27.215920000000001</v>
      </c>
      <c r="Q17">
        <v>15.17558</v>
      </c>
    </row>
    <row r="18" spans="1:17" x14ac:dyDescent="0.3">
      <c r="A18">
        <v>16</v>
      </c>
      <c r="B18">
        <v>10</v>
      </c>
      <c r="C18">
        <v>4</v>
      </c>
      <c r="D18">
        <v>6</v>
      </c>
      <c r="E18">
        <v>23</v>
      </c>
      <c r="F18">
        <v>11</v>
      </c>
      <c r="G18">
        <v>41.820740000000001</v>
      </c>
      <c r="H18">
        <v>12.769310000000001</v>
      </c>
      <c r="I18" t="s">
        <v>90</v>
      </c>
      <c r="J18">
        <v>13.67872</v>
      </c>
      <c r="K18">
        <v>1.858716</v>
      </c>
      <c r="L18">
        <v>5.7544829999999996</v>
      </c>
      <c r="M18">
        <v>-4.532197</v>
      </c>
      <c r="N18">
        <v>-5.5827359999999997</v>
      </c>
      <c r="O18">
        <v>1.8765210000000001</v>
      </c>
      <c r="P18">
        <v>27.215920000000001</v>
      </c>
      <c r="Q18">
        <v>15.17558</v>
      </c>
    </row>
    <row r="19" spans="1:17" x14ac:dyDescent="0.3">
      <c r="A19">
        <v>17</v>
      </c>
      <c r="B19">
        <v>6</v>
      </c>
      <c r="C19">
        <v>3</v>
      </c>
      <c r="D19">
        <v>3</v>
      </c>
      <c r="E19">
        <v>21</v>
      </c>
      <c r="F19">
        <v>12</v>
      </c>
      <c r="G19">
        <v>44.062150000000003</v>
      </c>
      <c r="H19">
        <v>12.62922</v>
      </c>
      <c r="I19" t="s">
        <v>91</v>
      </c>
      <c r="J19">
        <v>10.97668</v>
      </c>
      <c r="K19">
        <v>1.858716</v>
      </c>
      <c r="L19">
        <v>8.493233</v>
      </c>
      <c r="M19">
        <v>-6.030716</v>
      </c>
      <c r="N19">
        <v>-8.1520159999999997</v>
      </c>
      <c r="O19">
        <v>1.8765210000000001</v>
      </c>
      <c r="P19">
        <v>29.645299999999999</v>
      </c>
      <c r="Q19">
        <v>15.151289999999999</v>
      </c>
    </row>
    <row r="20" spans="1:17" x14ac:dyDescent="0.3">
      <c r="A20">
        <v>18</v>
      </c>
      <c r="B20">
        <v>6</v>
      </c>
      <c r="C20">
        <v>0</v>
      </c>
      <c r="D20">
        <v>6</v>
      </c>
      <c r="E20">
        <v>23</v>
      </c>
      <c r="F20">
        <v>12</v>
      </c>
      <c r="G20">
        <v>44.898150000000001</v>
      </c>
      <c r="H20">
        <v>9.105245</v>
      </c>
      <c r="I20" t="s">
        <v>92</v>
      </c>
      <c r="J20">
        <v>10.97668</v>
      </c>
      <c r="K20">
        <v>1.858716</v>
      </c>
      <c r="L20">
        <v>7.6703979999999996</v>
      </c>
      <c r="M20">
        <v>-4.532197</v>
      </c>
      <c r="N20">
        <v>-8.7364409999999992</v>
      </c>
      <c r="O20">
        <v>-1.269417</v>
      </c>
      <c r="P20">
        <v>24.000530000000001</v>
      </c>
      <c r="Q20">
        <v>15.17558</v>
      </c>
    </row>
    <row r="21" spans="1:17" x14ac:dyDescent="0.3">
      <c r="A21">
        <v>19</v>
      </c>
      <c r="B21">
        <v>9</v>
      </c>
      <c r="C21">
        <v>0</v>
      </c>
      <c r="D21">
        <v>9</v>
      </c>
      <c r="E21">
        <v>20</v>
      </c>
      <c r="F21">
        <v>12</v>
      </c>
      <c r="G21">
        <v>47.034379999999999</v>
      </c>
      <c r="H21">
        <v>8.9717300000000009</v>
      </c>
      <c r="I21" t="s">
        <v>93</v>
      </c>
      <c r="J21">
        <v>10.97668</v>
      </c>
      <c r="K21">
        <v>1.858716</v>
      </c>
      <c r="L21">
        <v>10.40915</v>
      </c>
      <c r="M21">
        <v>-7.893192</v>
      </c>
      <c r="N21">
        <v>-8.7364409999999992</v>
      </c>
      <c r="O21">
        <v>-1.021007</v>
      </c>
      <c r="P21">
        <v>26.42991</v>
      </c>
      <c r="Q21">
        <v>15.151289999999999</v>
      </c>
    </row>
    <row r="22" spans="1:17" x14ac:dyDescent="0.3">
      <c r="A22">
        <v>20</v>
      </c>
      <c r="B22">
        <v>6</v>
      </c>
      <c r="C22">
        <v>0</v>
      </c>
      <c r="D22">
        <v>6</v>
      </c>
      <c r="E22">
        <v>27</v>
      </c>
      <c r="F22">
        <v>12</v>
      </c>
      <c r="G22">
        <v>47.034379999999999</v>
      </c>
      <c r="H22">
        <v>8.9717300000000009</v>
      </c>
      <c r="I22" t="s">
        <v>94</v>
      </c>
      <c r="J22">
        <v>16.380769999999998</v>
      </c>
      <c r="K22">
        <v>1.858716</v>
      </c>
      <c r="L22">
        <v>10.40915</v>
      </c>
      <c r="M22">
        <v>-6.030716</v>
      </c>
      <c r="N22">
        <v>-8.7364409999999992</v>
      </c>
      <c r="O22">
        <v>-1.021007</v>
      </c>
      <c r="P22">
        <v>26.42991</v>
      </c>
      <c r="Q22">
        <v>15.151289999999999</v>
      </c>
    </row>
    <row r="23" spans="1:17" x14ac:dyDescent="0.3">
      <c r="A23">
        <v>21</v>
      </c>
      <c r="B23">
        <v>8</v>
      </c>
      <c r="C23">
        <v>2</v>
      </c>
      <c r="D23">
        <v>6</v>
      </c>
      <c r="E23">
        <v>25</v>
      </c>
      <c r="F23">
        <v>12</v>
      </c>
      <c r="G23">
        <v>51.306849999999997</v>
      </c>
      <c r="H23">
        <v>8.704701</v>
      </c>
      <c r="I23" t="s">
        <v>95</v>
      </c>
      <c r="J23">
        <v>13.67872</v>
      </c>
      <c r="K23">
        <v>1.858716</v>
      </c>
      <c r="L23">
        <v>15.886649999999999</v>
      </c>
      <c r="M23">
        <v>-9.0277560000000001</v>
      </c>
      <c r="N23">
        <v>-8.7364409999999992</v>
      </c>
      <c r="O23">
        <v>-1.021007</v>
      </c>
      <c r="P23">
        <v>31.28866</v>
      </c>
      <c r="Q23">
        <v>15.1027</v>
      </c>
    </row>
    <row r="24" spans="1:17" x14ac:dyDescent="0.3">
      <c r="A24">
        <v>22</v>
      </c>
      <c r="B24">
        <v>8</v>
      </c>
      <c r="C24">
        <v>5</v>
      </c>
      <c r="D24">
        <v>3</v>
      </c>
      <c r="E24">
        <v>25</v>
      </c>
      <c r="F24">
        <v>12</v>
      </c>
      <c r="G24">
        <v>50.911250000000003</v>
      </c>
      <c r="H24">
        <v>11.869529999999999</v>
      </c>
      <c r="I24" t="s">
        <v>95</v>
      </c>
      <c r="J24">
        <v>13.67872</v>
      </c>
      <c r="K24">
        <v>1.858716</v>
      </c>
      <c r="L24">
        <v>14.821949999999999</v>
      </c>
      <c r="M24">
        <v>-9.0277560000000001</v>
      </c>
      <c r="N24">
        <v>-8.7364409999999992</v>
      </c>
      <c r="O24">
        <v>-1.021007</v>
      </c>
      <c r="P24">
        <v>31.28866</v>
      </c>
      <c r="Q24">
        <v>15.1027</v>
      </c>
    </row>
    <row r="25" spans="1:17" x14ac:dyDescent="0.3">
      <c r="A25">
        <v>23</v>
      </c>
      <c r="B25">
        <v>10</v>
      </c>
      <c r="C25">
        <v>1</v>
      </c>
      <c r="D25">
        <v>9</v>
      </c>
      <c r="E25">
        <v>26</v>
      </c>
      <c r="F25">
        <v>12</v>
      </c>
      <c r="G25">
        <v>50.049610000000001</v>
      </c>
      <c r="H25">
        <v>8.704701</v>
      </c>
      <c r="I25" t="s">
        <v>96</v>
      </c>
      <c r="J25">
        <v>13.70482</v>
      </c>
      <c r="K25">
        <v>1.858716</v>
      </c>
      <c r="L25">
        <v>17.711539999999999</v>
      </c>
      <c r="M25">
        <v>-9.0277560000000001</v>
      </c>
      <c r="N25">
        <v>-8.7364409999999992</v>
      </c>
      <c r="O25">
        <v>-1.269417</v>
      </c>
      <c r="P25">
        <v>31.28866</v>
      </c>
      <c r="Q25">
        <v>15.1027</v>
      </c>
    </row>
    <row r="26" spans="1:17" x14ac:dyDescent="0.3">
      <c r="A26">
        <v>24</v>
      </c>
      <c r="B26">
        <v>9</v>
      </c>
      <c r="C26">
        <v>3</v>
      </c>
      <c r="D26">
        <v>6</v>
      </c>
      <c r="E26">
        <v>26</v>
      </c>
      <c r="F26">
        <v>12</v>
      </c>
      <c r="G26">
        <v>53.810389999999998</v>
      </c>
      <c r="H26">
        <v>9.6942129999999995</v>
      </c>
      <c r="I26" t="s">
        <v>95</v>
      </c>
      <c r="J26">
        <v>17.447379999999999</v>
      </c>
      <c r="K26">
        <v>1.858716</v>
      </c>
      <c r="L26">
        <v>17.711539999999999</v>
      </c>
      <c r="M26">
        <v>-9.0277560000000001</v>
      </c>
      <c r="N26">
        <v>-8.7364409999999992</v>
      </c>
      <c r="O26">
        <v>-1.021007</v>
      </c>
      <c r="P26">
        <v>37.149250000000002</v>
      </c>
      <c r="Q26">
        <v>15.0441</v>
      </c>
    </row>
    <row r="27" spans="1:17" x14ac:dyDescent="0.3">
      <c r="A27">
        <v>25</v>
      </c>
      <c r="B27">
        <v>8</v>
      </c>
      <c r="C27">
        <v>5</v>
      </c>
      <c r="D27">
        <v>3</v>
      </c>
      <c r="E27">
        <v>26</v>
      </c>
      <c r="F27">
        <v>12</v>
      </c>
      <c r="G27">
        <v>54.066229999999997</v>
      </c>
      <c r="H27">
        <v>9.0659430000000008</v>
      </c>
      <c r="I27" t="s">
        <v>97</v>
      </c>
      <c r="J27">
        <v>15.5761</v>
      </c>
      <c r="K27">
        <v>1.858716</v>
      </c>
      <c r="L27">
        <v>20.450289999999999</v>
      </c>
      <c r="M27">
        <v>-10.52628</v>
      </c>
      <c r="N27">
        <v>-8.7364409999999992</v>
      </c>
      <c r="O27">
        <v>-1.269417</v>
      </c>
      <c r="P27">
        <v>36.648330000000001</v>
      </c>
      <c r="Q27">
        <v>15.049110000000001</v>
      </c>
    </row>
    <row r="28" spans="1:17" x14ac:dyDescent="0.3">
      <c r="A28">
        <v>26</v>
      </c>
      <c r="B28">
        <v>10</v>
      </c>
      <c r="C28">
        <v>4</v>
      </c>
      <c r="D28">
        <v>6</v>
      </c>
      <c r="E28">
        <v>26</v>
      </c>
      <c r="F28">
        <v>12</v>
      </c>
      <c r="G28">
        <v>53.670630000000003</v>
      </c>
      <c r="H28">
        <v>12.23077</v>
      </c>
      <c r="I28" t="s">
        <v>97</v>
      </c>
      <c r="J28">
        <v>15.5761</v>
      </c>
      <c r="K28">
        <v>1.858716</v>
      </c>
      <c r="L28">
        <v>19.385590000000001</v>
      </c>
      <c r="M28">
        <v>-10.52628</v>
      </c>
      <c r="N28">
        <v>-8.7364409999999992</v>
      </c>
      <c r="O28">
        <v>-1.269417</v>
      </c>
      <c r="P28">
        <v>36.648330000000001</v>
      </c>
      <c r="Q28">
        <v>15.049110000000001</v>
      </c>
    </row>
    <row r="29" spans="1:17" x14ac:dyDescent="0.3">
      <c r="A29">
        <v>27</v>
      </c>
      <c r="B29">
        <v>9</v>
      </c>
      <c r="C29">
        <v>3</v>
      </c>
      <c r="D29">
        <v>6</v>
      </c>
      <c r="E29">
        <v>26</v>
      </c>
      <c r="F29">
        <v>15</v>
      </c>
      <c r="G29">
        <v>53.670630000000003</v>
      </c>
      <c r="H29">
        <v>12.23077</v>
      </c>
      <c r="I29" t="s">
        <v>98</v>
      </c>
      <c r="J29">
        <v>15.5761</v>
      </c>
      <c r="K29">
        <v>5.2691759999999999</v>
      </c>
      <c r="L29">
        <v>19.912210000000002</v>
      </c>
      <c r="M29">
        <v>-10.52628</v>
      </c>
      <c r="N29">
        <v>-9.0585149999999999</v>
      </c>
      <c r="O29">
        <v>-1.269417</v>
      </c>
      <c r="P29">
        <v>36.648330000000001</v>
      </c>
      <c r="Q29">
        <v>15.049110000000001</v>
      </c>
    </row>
    <row r="30" spans="1:17" x14ac:dyDescent="0.3">
      <c r="A30">
        <v>28</v>
      </c>
      <c r="B30">
        <v>11</v>
      </c>
      <c r="C30">
        <v>5</v>
      </c>
      <c r="D30">
        <v>6</v>
      </c>
      <c r="E30">
        <v>26</v>
      </c>
      <c r="F30">
        <v>15</v>
      </c>
      <c r="G30">
        <v>53.275030000000001</v>
      </c>
      <c r="H30">
        <v>15.3956</v>
      </c>
      <c r="I30" t="s">
        <v>98</v>
      </c>
      <c r="J30">
        <v>15.5761</v>
      </c>
      <c r="K30">
        <v>5.2691759999999999</v>
      </c>
      <c r="L30">
        <v>18.847519999999999</v>
      </c>
      <c r="M30">
        <v>-10.52628</v>
      </c>
      <c r="N30">
        <v>-9.0585149999999999</v>
      </c>
      <c r="O30">
        <v>-1.269417</v>
      </c>
      <c r="P30">
        <v>36.648330000000001</v>
      </c>
      <c r="Q30">
        <v>15.049110000000001</v>
      </c>
    </row>
    <row r="31" spans="1:17" x14ac:dyDescent="0.3">
      <c r="A31">
        <v>29</v>
      </c>
      <c r="B31">
        <v>10</v>
      </c>
      <c r="C31">
        <v>1</v>
      </c>
      <c r="D31">
        <v>9</v>
      </c>
      <c r="E31">
        <v>24</v>
      </c>
      <c r="F31">
        <v>15</v>
      </c>
      <c r="G31">
        <v>55.946620000000003</v>
      </c>
      <c r="H31">
        <v>9.5606989999999996</v>
      </c>
      <c r="I31" t="s">
        <v>99</v>
      </c>
      <c r="J31">
        <v>17.447379999999999</v>
      </c>
      <c r="K31">
        <v>5.2691759999999999</v>
      </c>
      <c r="L31">
        <v>20.19622</v>
      </c>
      <c r="M31">
        <v>-10.52628</v>
      </c>
      <c r="N31">
        <v>-7.111872</v>
      </c>
      <c r="O31">
        <v>-1.269417</v>
      </c>
      <c r="P31">
        <v>38.449159999999999</v>
      </c>
      <c r="Q31">
        <v>15.0198</v>
      </c>
    </row>
    <row r="32" spans="1:17" x14ac:dyDescent="0.3">
      <c r="A32">
        <v>30</v>
      </c>
      <c r="B32">
        <v>8</v>
      </c>
      <c r="C32">
        <v>2</v>
      </c>
      <c r="D32">
        <v>6</v>
      </c>
      <c r="E32">
        <v>25</v>
      </c>
      <c r="F32">
        <v>15</v>
      </c>
      <c r="G32">
        <v>54.68938</v>
      </c>
      <c r="H32">
        <v>9.5606989999999996</v>
      </c>
      <c r="I32" t="s">
        <v>99</v>
      </c>
      <c r="J32">
        <v>17.473479999999999</v>
      </c>
      <c r="K32">
        <v>5.2691759999999999</v>
      </c>
      <c r="L32">
        <v>22.02111</v>
      </c>
      <c r="M32">
        <v>-10.52628</v>
      </c>
      <c r="N32">
        <v>-7.111872</v>
      </c>
      <c r="O32">
        <v>-1.269417</v>
      </c>
      <c r="P32">
        <v>38.449159999999999</v>
      </c>
      <c r="Q32">
        <v>15.0198</v>
      </c>
    </row>
    <row r="33" spans="1:17" x14ac:dyDescent="0.3">
      <c r="A33">
        <v>31</v>
      </c>
      <c r="B33">
        <v>9</v>
      </c>
      <c r="C33">
        <v>3</v>
      </c>
      <c r="D33">
        <v>6</v>
      </c>
      <c r="E33">
        <v>26</v>
      </c>
      <c r="F33">
        <v>12</v>
      </c>
      <c r="G33">
        <v>57.496420000000001</v>
      </c>
      <c r="H33">
        <v>15.13176</v>
      </c>
      <c r="I33" t="s">
        <v>100</v>
      </c>
      <c r="J33">
        <v>18.318169999999999</v>
      </c>
      <c r="K33">
        <v>5.2691759999999999</v>
      </c>
      <c r="L33">
        <v>21.586269999999999</v>
      </c>
      <c r="M33">
        <v>-12.024800000000001</v>
      </c>
      <c r="N33">
        <v>-9.0585149999999999</v>
      </c>
      <c r="O33">
        <v>-1.269417</v>
      </c>
      <c r="P33">
        <v>40.832250000000002</v>
      </c>
      <c r="Q33">
        <v>15.00727</v>
      </c>
    </row>
    <row r="34" spans="1:17" x14ac:dyDescent="0.3">
      <c r="A34">
        <v>32</v>
      </c>
      <c r="B34">
        <v>13</v>
      </c>
      <c r="C34">
        <v>4</v>
      </c>
      <c r="D34">
        <v>9</v>
      </c>
      <c r="E34">
        <v>26</v>
      </c>
      <c r="F34">
        <v>12</v>
      </c>
      <c r="G34">
        <v>55.345039999999997</v>
      </c>
      <c r="H34">
        <v>15.386430000000001</v>
      </c>
      <c r="I34" t="s">
        <v>101</v>
      </c>
      <c r="J34">
        <v>17.878640000000001</v>
      </c>
      <c r="K34">
        <v>10.47485</v>
      </c>
      <c r="L34">
        <v>18.847519999999999</v>
      </c>
      <c r="M34">
        <v>-10.52628</v>
      </c>
      <c r="N34">
        <v>-6.5534299999999996</v>
      </c>
      <c r="O34">
        <v>-3.1013630000000001</v>
      </c>
      <c r="P34">
        <v>38.402880000000003</v>
      </c>
      <c r="Q34">
        <v>14.91817</v>
      </c>
    </row>
    <row r="35" spans="1:17" x14ac:dyDescent="0.3">
      <c r="A35">
        <v>33</v>
      </c>
      <c r="B35">
        <v>9</v>
      </c>
      <c r="C35">
        <v>3</v>
      </c>
      <c r="D35">
        <v>6</v>
      </c>
      <c r="E35">
        <v>26</v>
      </c>
      <c r="F35">
        <v>12</v>
      </c>
      <c r="G35">
        <v>55.345039999999997</v>
      </c>
      <c r="H35">
        <v>15.386430000000001</v>
      </c>
      <c r="I35" t="s">
        <v>101</v>
      </c>
      <c r="J35">
        <v>17.878640000000001</v>
      </c>
      <c r="K35">
        <v>11.855930000000001</v>
      </c>
      <c r="L35">
        <v>18.847519999999999</v>
      </c>
      <c r="M35">
        <v>-10.52628</v>
      </c>
      <c r="N35">
        <v>-7.7441880000000003</v>
      </c>
      <c r="O35">
        <v>-3.1013630000000001</v>
      </c>
      <c r="P35">
        <v>37.100879999999997</v>
      </c>
      <c r="Q35">
        <v>14.91817</v>
      </c>
    </row>
    <row r="36" spans="1:17" x14ac:dyDescent="0.3">
      <c r="A36">
        <v>34</v>
      </c>
      <c r="B36">
        <v>10</v>
      </c>
      <c r="C36">
        <v>4</v>
      </c>
      <c r="D36">
        <v>6</v>
      </c>
      <c r="E36">
        <v>26</v>
      </c>
      <c r="F36">
        <v>14</v>
      </c>
      <c r="G36">
        <v>55.155259999999998</v>
      </c>
      <c r="H36">
        <v>16.904699999999998</v>
      </c>
      <c r="I36" t="s">
        <v>101</v>
      </c>
      <c r="J36">
        <v>17.878640000000001</v>
      </c>
      <c r="K36">
        <v>8.6875800000000005</v>
      </c>
      <c r="L36">
        <v>18.490659999999998</v>
      </c>
      <c r="M36">
        <v>-10.52628</v>
      </c>
      <c r="N36">
        <v>-7.7441880000000003</v>
      </c>
      <c r="O36">
        <v>-3.1013630000000001</v>
      </c>
      <c r="P36">
        <v>37.100879999999997</v>
      </c>
      <c r="Q36">
        <v>11.711220000000001</v>
      </c>
    </row>
    <row r="37" spans="1:17" x14ac:dyDescent="0.3">
      <c r="A37">
        <v>35</v>
      </c>
      <c r="B37">
        <v>10</v>
      </c>
      <c r="C37">
        <v>7</v>
      </c>
      <c r="D37">
        <v>3</v>
      </c>
      <c r="E37">
        <v>26</v>
      </c>
      <c r="F37">
        <v>12</v>
      </c>
      <c r="G37">
        <v>54.949440000000003</v>
      </c>
      <c r="H37">
        <v>18.551259999999999</v>
      </c>
      <c r="I37" t="s">
        <v>102</v>
      </c>
      <c r="J37">
        <v>20.580680000000001</v>
      </c>
      <c r="K37">
        <v>10.47485</v>
      </c>
      <c r="L37">
        <v>17.002140000000001</v>
      </c>
      <c r="M37">
        <v>-10.52628</v>
      </c>
      <c r="N37">
        <v>-6.1556819999999997</v>
      </c>
      <c r="O37">
        <v>-3.1013630000000001</v>
      </c>
      <c r="P37">
        <v>38.402880000000003</v>
      </c>
      <c r="Q37">
        <v>14.91817</v>
      </c>
    </row>
    <row r="38" spans="1:17" x14ac:dyDescent="0.3">
      <c r="A38">
        <v>36</v>
      </c>
      <c r="B38">
        <v>11</v>
      </c>
      <c r="C38">
        <v>2</v>
      </c>
      <c r="D38">
        <v>9</v>
      </c>
      <c r="E38">
        <v>25</v>
      </c>
      <c r="F38">
        <v>12</v>
      </c>
      <c r="G38">
        <v>56.829830000000001</v>
      </c>
      <c r="H38">
        <v>19.046019999999999</v>
      </c>
      <c r="I38" t="s">
        <v>103</v>
      </c>
      <c r="J38">
        <v>22.45196</v>
      </c>
      <c r="K38">
        <v>10.47485</v>
      </c>
      <c r="L38">
        <v>17.782820000000001</v>
      </c>
      <c r="M38">
        <v>-12.38875</v>
      </c>
      <c r="N38">
        <v>-6.5534299999999996</v>
      </c>
      <c r="O38">
        <v>-3.1013630000000001</v>
      </c>
      <c r="P38">
        <v>41.333179999999999</v>
      </c>
      <c r="Q38">
        <v>14.888870000000001</v>
      </c>
    </row>
    <row r="39" spans="1:17" x14ac:dyDescent="0.3">
      <c r="A39">
        <v>37</v>
      </c>
      <c r="B39">
        <v>8</v>
      </c>
      <c r="C39">
        <v>5</v>
      </c>
      <c r="D39">
        <v>3</v>
      </c>
      <c r="E39">
        <v>25</v>
      </c>
      <c r="F39">
        <v>12</v>
      </c>
      <c r="G39">
        <v>57.75029</v>
      </c>
      <c r="H39">
        <v>18.37621</v>
      </c>
      <c r="I39" t="s">
        <v>104</v>
      </c>
      <c r="J39">
        <v>23.086400000000001</v>
      </c>
      <c r="K39">
        <v>12.33356</v>
      </c>
      <c r="L39">
        <v>17.782820000000001</v>
      </c>
      <c r="M39">
        <v>-13.923909999999999</v>
      </c>
      <c r="N39">
        <v>-8.4157390000000003</v>
      </c>
      <c r="O39">
        <v>-4.2652219999999996</v>
      </c>
      <c r="P39">
        <v>37.273409999999998</v>
      </c>
      <c r="Q39">
        <v>13.42271</v>
      </c>
    </row>
    <row r="40" spans="1:17" x14ac:dyDescent="0.3">
      <c r="A40">
        <v>38</v>
      </c>
      <c r="B40">
        <v>10</v>
      </c>
      <c r="C40">
        <v>4</v>
      </c>
      <c r="D40">
        <v>6</v>
      </c>
      <c r="E40">
        <v>25</v>
      </c>
      <c r="F40">
        <v>12</v>
      </c>
      <c r="G40">
        <v>54.949440000000003</v>
      </c>
      <c r="H40">
        <v>18.551259999999999</v>
      </c>
      <c r="I40" t="s">
        <v>105</v>
      </c>
      <c r="J40">
        <v>23.282720000000001</v>
      </c>
      <c r="K40">
        <v>10.47485</v>
      </c>
      <c r="L40">
        <v>17.782820000000001</v>
      </c>
      <c r="M40">
        <v>-12.15774</v>
      </c>
      <c r="N40">
        <v>-5.0045349999999997</v>
      </c>
      <c r="O40">
        <v>-3.1013630000000001</v>
      </c>
      <c r="P40">
        <v>37.273409999999998</v>
      </c>
      <c r="Q40">
        <v>12.43263</v>
      </c>
    </row>
    <row r="41" spans="1:17" x14ac:dyDescent="0.3">
      <c r="A41">
        <v>39</v>
      </c>
      <c r="B41">
        <v>11</v>
      </c>
      <c r="C41">
        <v>5</v>
      </c>
      <c r="D41">
        <v>6</v>
      </c>
      <c r="E41">
        <v>23</v>
      </c>
      <c r="F41">
        <v>9</v>
      </c>
      <c r="G41">
        <v>59.835450000000002</v>
      </c>
      <c r="H41">
        <v>18.245889999999999</v>
      </c>
      <c r="I41" t="s">
        <v>106</v>
      </c>
      <c r="J41">
        <v>23.086400000000001</v>
      </c>
      <c r="K41">
        <v>12.33356</v>
      </c>
      <c r="L41">
        <v>17.002140000000001</v>
      </c>
      <c r="M41">
        <v>-13.923909999999999</v>
      </c>
      <c r="N41">
        <v>-8.0179910000000003</v>
      </c>
      <c r="O41">
        <v>-4.2652219999999996</v>
      </c>
      <c r="P41">
        <v>39.027970000000003</v>
      </c>
      <c r="Q41">
        <v>13.40516</v>
      </c>
    </row>
    <row r="42" spans="1:17" x14ac:dyDescent="0.3">
      <c r="A42">
        <v>40</v>
      </c>
      <c r="B42">
        <v>12</v>
      </c>
      <c r="C42">
        <v>6</v>
      </c>
      <c r="D42">
        <v>6</v>
      </c>
      <c r="E42">
        <v>23</v>
      </c>
      <c r="F42">
        <v>9</v>
      </c>
      <c r="G42">
        <v>59.835450000000002</v>
      </c>
      <c r="H42">
        <v>18.245889999999999</v>
      </c>
      <c r="I42" t="s">
        <v>107</v>
      </c>
      <c r="J42">
        <v>23.086400000000001</v>
      </c>
      <c r="K42">
        <v>12.33356</v>
      </c>
      <c r="L42">
        <v>17.002140000000001</v>
      </c>
      <c r="M42">
        <v>-13.923909999999999</v>
      </c>
      <c r="N42">
        <v>-8.0179910000000003</v>
      </c>
      <c r="O42">
        <v>-4.5136320000000003</v>
      </c>
      <c r="P42">
        <v>39.027970000000003</v>
      </c>
      <c r="Q42">
        <v>13.40516</v>
      </c>
    </row>
    <row r="43" spans="1:17" x14ac:dyDescent="0.3">
      <c r="A43">
        <v>41</v>
      </c>
      <c r="B43">
        <v>8</v>
      </c>
      <c r="C43">
        <v>5</v>
      </c>
      <c r="D43">
        <v>3</v>
      </c>
      <c r="E43">
        <v>24</v>
      </c>
      <c r="F43">
        <v>9</v>
      </c>
      <c r="G43">
        <v>56.831479999999999</v>
      </c>
      <c r="H43">
        <v>16.217079999999999</v>
      </c>
      <c r="I43" t="s">
        <v>106</v>
      </c>
      <c r="J43">
        <v>22.194009999999999</v>
      </c>
      <c r="K43">
        <v>12.33356</v>
      </c>
      <c r="L43">
        <v>18.827030000000001</v>
      </c>
      <c r="M43">
        <v>-13.923909999999999</v>
      </c>
      <c r="N43">
        <v>-8.0179910000000003</v>
      </c>
      <c r="O43">
        <v>-1.176906</v>
      </c>
      <c r="P43">
        <v>38.32676</v>
      </c>
      <c r="Q43">
        <v>10.90334</v>
      </c>
    </row>
    <row r="44" spans="1:17" x14ac:dyDescent="0.3">
      <c r="A44">
        <v>42</v>
      </c>
      <c r="B44">
        <v>11</v>
      </c>
      <c r="C44">
        <v>5</v>
      </c>
      <c r="D44">
        <v>6</v>
      </c>
      <c r="E44">
        <v>25</v>
      </c>
      <c r="F44">
        <v>9</v>
      </c>
      <c r="G44">
        <v>59.43985</v>
      </c>
      <c r="H44">
        <v>21.410720000000001</v>
      </c>
      <c r="I44" t="s">
        <v>107</v>
      </c>
      <c r="J44">
        <v>25.788440000000001</v>
      </c>
      <c r="K44">
        <v>12.33356</v>
      </c>
      <c r="L44">
        <v>15.93744</v>
      </c>
      <c r="M44">
        <v>-13.923909999999999</v>
      </c>
      <c r="N44">
        <v>-8.0179910000000003</v>
      </c>
      <c r="O44">
        <v>-4.5136320000000003</v>
      </c>
      <c r="P44">
        <v>39.027970000000003</v>
      </c>
      <c r="Q44">
        <v>13.40516</v>
      </c>
    </row>
    <row r="45" spans="1:17" x14ac:dyDescent="0.3">
      <c r="A45">
        <v>43</v>
      </c>
      <c r="B45">
        <v>12</v>
      </c>
      <c r="C45">
        <v>6</v>
      </c>
      <c r="D45">
        <v>6</v>
      </c>
      <c r="E45">
        <v>21</v>
      </c>
      <c r="F45">
        <v>9</v>
      </c>
      <c r="G45">
        <v>62.240699999999997</v>
      </c>
      <c r="H45">
        <v>21.235659999999999</v>
      </c>
      <c r="I45" t="s">
        <v>108</v>
      </c>
      <c r="J45">
        <v>25.592110000000002</v>
      </c>
      <c r="K45">
        <v>14.19228</v>
      </c>
      <c r="L45">
        <v>15.15676</v>
      </c>
      <c r="M45">
        <v>-15.459070000000001</v>
      </c>
      <c r="N45">
        <v>-11.03145</v>
      </c>
      <c r="O45">
        <v>-5.6774909999999998</v>
      </c>
      <c r="P45">
        <v>39.027970000000003</v>
      </c>
      <c r="Q45">
        <v>11.909689999999999</v>
      </c>
    </row>
    <row r="46" spans="1:17" x14ac:dyDescent="0.3">
      <c r="A46">
        <v>44</v>
      </c>
      <c r="B46">
        <v>11</v>
      </c>
      <c r="C46">
        <v>5</v>
      </c>
      <c r="D46">
        <v>6</v>
      </c>
      <c r="E46">
        <v>27</v>
      </c>
      <c r="F46">
        <v>9</v>
      </c>
      <c r="G46">
        <v>59.044249999999998</v>
      </c>
      <c r="H46">
        <v>24.57555</v>
      </c>
      <c r="I46" t="s">
        <v>107</v>
      </c>
      <c r="J46">
        <v>28.490480000000002</v>
      </c>
      <c r="K46">
        <v>12.33356</v>
      </c>
      <c r="L46">
        <v>14.87275</v>
      </c>
      <c r="M46">
        <v>-13.923909999999999</v>
      </c>
      <c r="N46">
        <v>-8.0179910000000003</v>
      </c>
      <c r="O46">
        <v>-4.5136320000000003</v>
      </c>
      <c r="P46">
        <v>39.027970000000003</v>
      </c>
      <c r="Q46">
        <v>13.40516</v>
      </c>
    </row>
    <row r="47" spans="1:17" x14ac:dyDescent="0.3">
      <c r="A47">
        <v>45</v>
      </c>
      <c r="B47">
        <v>8</v>
      </c>
      <c r="C47">
        <v>5</v>
      </c>
      <c r="D47">
        <v>3</v>
      </c>
      <c r="E47">
        <v>21</v>
      </c>
      <c r="F47">
        <v>9</v>
      </c>
      <c r="G47">
        <v>59.044249999999998</v>
      </c>
      <c r="H47">
        <v>24.57555</v>
      </c>
      <c r="I47" t="s">
        <v>109</v>
      </c>
      <c r="J47">
        <v>25.788440000000001</v>
      </c>
      <c r="K47">
        <v>12.33356</v>
      </c>
      <c r="L47">
        <v>13.31138</v>
      </c>
      <c r="M47">
        <v>-13.923909999999999</v>
      </c>
      <c r="N47">
        <v>-7.2224950000000003</v>
      </c>
      <c r="O47">
        <v>-4.5136320000000003</v>
      </c>
      <c r="P47">
        <v>39.027970000000003</v>
      </c>
      <c r="Q47">
        <v>13.40516</v>
      </c>
    </row>
    <row r="48" spans="1:17" x14ac:dyDescent="0.3">
      <c r="A48">
        <v>46</v>
      </c>
      <c r="B48">
        <v>11</v>
      </c>
      <c r="C48">
        <v>5</v>
      </c>
      <c r="D48">
        <v>6</v>
      </c>
      <c r="E48">
        <v>27</v>
      </c>
      <c r="F48">
        <v>9</v>
      </c>
      <c r="G48">
        <v>58.64864</v>
      </c>
      <c r="H48">
        <v>27.740379999999998</v>
      </c>
      <c r="I48" t="s">
        <v>110</v>
      </c>
      <c r="J48">
        <v>28.490480000000002</v>
      </c>
      <c r="K48">
        <v>12.33356</v>
      </c>
      <c r="L48">
        <v>13.808059999999999</v>
      </c>
      <c r="M48">
        <v>-13.923909999999999</v>
      </c>
      <c r="N48">
        <v>-8.0179910000000003</v>
      </c>
      <c r="O48">
        <v>-4.7620430000000002</v>
      </c>
      <c r="P48">
        <v>39.027970000000003</v>
      </c>
      <c r="Q48">
        <v>13.40516</v>
      </c>
    </row>
    <row r="49" spans="1:17" x14ac:dyDescent="0.3">
      <c r="A49">
        <v>47</v>
      </c>
      <c r="B49">
        <v>12</v>
      </c>
      <c r="C49">
        <v>6</v>
      </c>
      <c r="D49">
        <v>6</v>
      </c>
      <c r="E49">
        <v>27</v>
      </c>
      <c r="F49">
        <v>9</v>
      </c>
      <c r="G49">
        <v>58.253039999999999</v>
      </c>
      <c r="H49">
        <v>30.905200000000001</v>
      </c>
      <c r="I49" t="s">
        <v>110</v>
      </c>
      <c r="J49">
        <v>28.490480000000002</v>
      </c>
      <c r="K49">
        <v>12.33356</v>
      </c>
      <c r="L49">
        <v>12.743359999999999</v>
      </c>
      <c r="M49">
        <v>-13.923909999999999</v>
      </c>
      <c r="N49">
        <v>-8.0179910000000003</v>
      </c>
      <c r="O49">
        <v>-4.7620430000000002</v>
      </c>
      <c r="P49">
        <v>39.027970000000003</v>
      </c>
      <c r="Q49">
        <v>13.40516</v>
      </c>
    </row>
    <row r="50" spans="1:17" x14ac:dyDescent="0.3">
      <c r="A50">
        <v>48</v>
      </c>
      <c r="B50">
        <v>9</v>
      </c>
      <c r="C50">
        <v>3</v>
      </c>
      <c r="D50">
        <v>6</v>
      </c>
      <c r="E50">
        <v>29</v>
      </c>
      <c r="F50">
        <v>10</v>
      </c>
      <c r="G50">
        <v>60.468029999999999</v>
      </c>
      <c r="H50">
        <v>30.141690000000001</v>
      </c>
      <c r="I50" t="s">
        <v>111</v>
      </c>
      <c r="J50">
        <v>31.5289</v>
      </c>
      <c r="K50">
        <v>12.753159999999999</v>
      </c>
      <c r="L50">
        <v>13.255000000000001</v>
      </c>
      <c r="M50">
        <v>-15.42243</v>
      </c>
      <c r="N50">
        <v>-8.0179910000000003</v>
      </c>
      <c r="O50">
        <v>-4.5136320000000003</v>
      </c>
      <c r="P50">
        <v>38.723610000000001</v>
      </c>
      <c r="Q50">
        <v>13.38087</v>
      </c>
    </row>
    <row r="51" spans="1:17" x14ac:dyDescent="0.3">
      <c r="A51">
        <v>49</v>
      </c>
      <c r="B51">
        <v>6</v>
      </c>
      <c r="C51">
        <v>3</v>
      </c>
      <c r="D51">
        <v>3</v>
      </c>
      <c r="E51">
        <v>31</v>
      </c>
      <c r="F51">
        <v>9</v>
      </c>
      <c r="G51">
        <v>63.585729999999998</v>
      </c>
      <c r="H51">
        <v>27.431809999999999</v>
      </c>
      <c r="I51" t="s">
        <v>112</v>
      </c>
      <c r="J51">
        <v>36.400280000000002</v>
      </c>
      <c r="K51">
        <v>14.19228</v>
      </c>
      <c r="L51">
        <v>16.546810000000001</v>
      </c>
      <c r="M51">
        <v>-16.95759</v>
      </c>
      <c r="N51">
        <v>-11.4292</v>
      </c>
      <c r="O51">
        <v>-5.6774909999999998</v>
      </c>
      <c r="P51">
        <v>41.457340000000002</v>
      </c>
      <c r="Q51">
        <v>11.885400000000001</v>
      </c>
    </row>
    <row r="52" spans="1:17" x14ac:dyDescent="0.3">
      <c r="A52">
        <v>50</v>
      </c>
      <c r="B52">
        <v>7</v>
      </c>
      <c r="C52">
        <v>1</v>
      </c>
      <c r="D52">
        <v>6</v>
      </c>
      <c r="E52">
        <v>31</v>
      </c>
      <c r="F52">
        <v>11</v>
      </c>
      <c r="G52">
        <v>63.395949999999999</v>
      </c>
      <c r="H52">
        <v>28.95007</v>
      </c>
      <c r="I52" t="s">
        <v>112</v>
      </c>
      <c r="J52">
        <v>36.400280000000002</v>
      </c>
      <c r="K52">
        <v>11.02393</v>
      </c>
      <c r="L52">
        <v>16.18995</v>
      </c>
      <c r="M52">
        <v>-16.95759</v>
      </c>
      <c r="N52">
        <v>-11.4292</v>
      </c>
      <c r="O52">
        <v>-5.6774909999999998</v>
      </c>
      <c r="P52">
        <v>41.457340000000002</v>
      </c>
      <c r="Q52">
        <v>8.6784479999999995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8413-745C-4CAE-87C9-F61ACD276009}">
  <dimension ref="A1:Q52"/>
  <sheetViews>
    <sheetView workbookViewId="0"/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4</v>
      </c>
      <c r="C2">
        <v>1</v>
      </c>
      <c r="D2">
        <v>3</v>
      </c>
      <c r="E2">
        <v>21</v>
      </c>
      <c r="F2">
        <v>15</v>
      </c>
      <c r="G2">
        <v>32.549239999999998</v>
      </c>
      <c r="H2">
        <v>5.8977779999999997</v>
      </c>
      <c r="I2" t="s">
        <v>18</v>
      </c>
      <c r="J2">
        <v>0</v>
      </c>
      <c r="K2">
        <v>0</v>
      </c>
      <c r="L2">
        <v>0</v>
      </c>
      <c r="M2">
        <v>-0.1133893</v>
      </c>
      <c r="N2">
        <v>1.948412</v>
      </c>
      <c r="O2">
        <v>0</v>
      </c>
      <c r="P2">
        <v>9.9988460000000003</v>
      </c>
      <c r="Q2">
        <v>15.115360000000001</v>
      </c>
    </row>
    <row r="3" spans="1:17" x14ac:dyDescent="0.3">
      <c r="A3">
        <v>1</v>
      </c>
      <c r="B3">
        <v>10</v>
      </c>
      <c r="C3">
        <v>4</v>
      </c>
      <c r="D3">
        <v>6</v>
      </c>
      <c r="E3">
        <v>19</v>
      </c>
      <c r="F3">
        <v>16</v>
      </c>
      <c r="G3">
        <v>30</v>
      </c>
      <c r="H3">
        <v>4</v>
      </c>
      <c r="I3" t="s">
        <v>79</v>
      </c>
      <c r="J3">
        <v>0</v>
      </c>
      <c r="K3">
        <v>0</v>
      </c>
      <c r="L3">
        <v>-1.527417</v>
      </c>
      <c r="M3">
        <v>0</v>
      </c>
      <c r="N3">
        <v>1.5488949999999999</v>
      </c>
      <c r="O3">
        <v>3.0403799999999999</v>
      </c>
      <c r="P3">
        <v>11.92905</v>
      </c>
      <c r="Q3">
        <v>16.812629999999999</v>
      </c>
    </row>
    <row r="4" spans="1:17" x14ac:dyDescent="0.3">
      <c r="A4">
        <v>2</v>
      </c>
      <c r="B4">
        <v>6</v>
      </c>
      <c r="C4">
        <v>3</v>
      </c>
      <c r="D4">
        <v>3</v>
      </c>
      <c r="E4">
        <v>21</v>
      </c>
      <c r="F4">
        <v>16</v>
      </c>
      <c r="G4">
        <v>30</v>
      </c>
      <c r="H4">
        <v>4</v>
      </c>
      <c r="I4" t="s">
        <v>113</v>
      </c>
      <c r="J4">
        <v>2.7020409999999999</v>
      </c>
      <c r="K4">
        <v>0</v>
      </c>
      <c r="L4">
        <v>-1.527417</v>
      </c>
      <c r="M4">
        <v>0</v>
      </c>
      <c r="N4">
        <v>0</v>
      </c>
      <c r="O4">
        <v>2.7919689999999999</v>
      </c>
      <c r="P4">
        <v>13.05851</v>
      </c>
      <c r="Q4">
        <v>16.812629999999999</v>
      </c>
    </row>
    <row r="5" spans="1:17" x14ac:dyDescent="0.3">
      <c r="A5">
        <v>3</v>
      </c>
      <c r="B5">
        <v>8</v>
      </c>
      <c r="C5">
        <v>2</v>
      </c>
      <c r="D5">
        <v>6</v>
      </c>
      <c r="E5">
        <v>22</v>
      </c>
      <c r="F5">
        <v>16</v>
      </c>
      <c r="G5">
        <v>28.742760000000001</v>
      </c>
      <c r="H5">
        <v>4</v>
      </c>
      <c r="I5" t="s">
        <v>113</v>
      </c>
      <c r="J5">
        <v>2.7281360000000001</v>
      </c>
      <c r="K5">
        <v>0</v>
      </c>
      <c r="L5">
        <v>0.29747210000000002</v>
      </c>
      <c r="M5">
        <v>0</v>
      </c>
      <c r="N5">
        <v>0</v>
      </c>
      <c r="O5">
        <v>2.7919689999999999</v>
      </c>
      <c r="P5">
        <v>13.05851</v>
      </c>
      <c r="Q5">
        <v>16.812629999999999</v>
      </c>
    </row>
    <row r="6" spans="1:17" x14ac:dyDescent="0.3">
      <c r="A6">
        <v>4</v>
      </c>
      <c r="B6">
        <v>9</v>
      </c>
      <c r="C6">
        <v>3</v>
      </c>
      <c r="D6">
        <v>6</v>
      </c>
      <c r="E6">
        <v>22</v>
      </c>
      <c r="F6">
        <v>16</v>
      </c>
      <c r="G6">
        <v>28.742760000000001</v>
      </c>
      <c r="H6">
        <v>4</v>
      </c>
      <c r="I6" t="s">
        <v>114</v>
      </c>
      <c r="J6">
        <v>2.7281360000000001</v>
      </c>
      <c r="K6">
        <v>0</v>
      </c>
      <c r="L6">
        <v>0.29747210000000002</v>
      </c>
      <c r="M6">
        <v>0</v>
      </c>
      <c r="N6">
        <v>3.0977890000000001</v>
      </c>
      <c r="O6">
        <v>3.0403799999999999</v>
      </c>
      <c r="P6">
        <v>10.799580000000001</v>
      </c>
      <c r="Q6">
        <v>16.812629999999999</v>
      </c>
    </row>
    <row r="7" spans="1:17" x14ac:dyDescent="0.3">
      <c r="A7">
        <v>5</v>
      </c>
      <c r="B7">
        <v>7</v>
      </c>
      <c r="C7">
        <v>1</v>
      </c>
      <c r="D7">
        <v>6</v>
      </c>
      <c r="E7">
        <v>24</v>
      </c>
      <c r="F7">
        <v>16</v>
      </c>
      <c r="G7">
        <v>30.98931</v>
      </c>
      <c r="H7">
        <v>3.859591</v>
      </c>
      <c r="I7" t="s">
        <v>115</v>
      </c>
      <c r="J7">
        <v>5.4301769999999996</v>
      </c>
      <c r="K7">
        <v>0</v>
      </c>
      <c r="L7">
        <v>0.29747210000000002</v>
      </c>
      <c r="M7">
        <v>0</v>
      </c>
      <c r="N7">
        <v>1.5488949999999999</v>
      </c>
      <c r="O7">
        <v>3.0403799999999999</v>
      </c>
      <c r="P7">
        <v>11.92905</v>
      </c>
      <c r="Q7">
        <v>16.812629999999999</v>
      </c>
    </row>
    <row r="8" spans="1:17" x14ac:dyDescent="0.3">
      <c r="A8">
        <v>6</v>
      </c>
      <c r="B8">
        <v>7</v>
      </c>
      <c r="C8">
        <v>1</v>
      </c>
      <c r="D8">
        <v>6</v>
      </c>
      <c r="E8">
        <v>24</v>
      </c>
      <c r="F8">
        <v>16</v>
      </c>
      <c r="G8">
        <v>30.98931</v>
      </c>
      <c r="H8">
        <v>3.859591</v>
      </c>
      <c r="I8" t="s">
        <v>116</v>
      </c>
      <c r="J8">
        <v>5.4301769999999996</v>
      </c>
      <c r="K8">
        <v>0</v>
      </c>
      <c r="L8">
        <v>0.29747210000000002</v>
      </c>
      <c r="M8">
        <v>0</v>
      </c>
      <c r="N8">
        <v>1.5488949999999999</v>
      </c>
      <c r="O8">
        <v>2.7919689999999999</v>
      </c>
      <c r="P8">
        <v>11.92905</v>
      </c>
      <c r="Q8">
        <v>16.812629999999999</v>
      </c>
    </row>
    <row r="9" spans="1:17" x14ac:dyDescent="0.3">
      <c r="A9">
        <v>7</v>
      </c>
      <c r="B9">
        <v>5</v>
      </c>
      <c r="C9">
        <v>2</v>
      </c>
      <c r="D9">
        <v>3</v>
      </c>
      <c r="E9">
        <v>24</v>
      </c>
      <c r="F9">
        <v>16</v>
      </c>
      <c r="G9">
        <v>30.98931</v>
      </c>
      <c r="H9">
        <v>3.859591</v>
      </c>
      <c r="I9" t="s">
        <v>116</v>
      </c>
      <c r="J9">
        <v>5.4301769999999996</v>
      </c>
      <c r="K9">
        <v>1.3810800000000001</v>
      </c>
      <c r="L9">
        <v>0.29747210000000002</v>
      </c>
      <c r="M9">
        <v>0</v>
      </c>
      <c r="N9">
        <v>0.35813590000000001</v>
      </c>
      <c r="O9">
        <v>2.7919689999999999</v>
      </c>
      <c r="P9">
        <v>10.627039999999999</v>
      </c>
      <c r="Q9">
        <v>16.812629999999999</v>
      </c>
    </row>
    <row r="10" spans="1:17" x14ac:dyDescent="0.3">
      <c r="A10">
        <v>8</v>
      </c>
      <c r="B10">
        <v>9</v>
      </c>
      <c r="C10">
        <v>3</v>
      </c>
      <c r="D10">
        <v>6</v>
      </c>
      <c r="E10">
        <v>24</v>
      </c>
      <c r="F10">
        <v>16</v>
      </c>
      <c r="G10">
        <v>30.98931</v>
      </c>
      <c r="H10">
        <v>3.859591</v>
      </c>
      <c r="I10" t="s">
        <v>117</v>
      </c>
      <c r="J10">
        <v>5.4301769999999996</v>
      </c>
      <c r="K10">
        <v>1.3810800000000001</v>
      </c>
      <c r="L10">
        <v>0.29747210000000002</v>
      </c>
      <c r="M10">
        <v>0</v>
      </c>
      <c r="N10">
        <v>1.9070309999999999</v>
      </c>
      <c r="O10">
        <v>2.7919689999999999</v>
      </c>
      <c r="P10">
        <v>9.4975799999999992</v>
      </c>
      <c r="Q10">
        <v>16.812629999999999</v>
      </c>
    </row>
    <row r="11" spans="1:17" x14ac:dyDescent="0.3">
      <c r="A11">
        <v>9</v>
      </c>
      <c r="B11">
        <v>5</v>
      </c>
      <c r="C11">
        <v>2</v>
      </c>
      <c r="D11">
        <v>3</v>
      </c>
      <c r="E11">
        <v>24</v>
      </c>
      <c r="F11">
        <v>16</v>
      </c>
      <c r="G11">
        <v>33.125549999999997</v>
      </c>
      <c r="H11">
        <v>3.7260759999999999</v>
      </c>
      <c r="I11" t="s">
        <v>118</v>
      </c>
      <c r="J11">
        <v>5.4301769999999996</v>
      </c>
      <c r="K11">
        <v>2.762159</v>
      </c>
      <c r="L11">
        <v>3.036222</v>
      </c>
      <c r="M11">
        <v>-1.4985189999999999</v>
      </c>
      <c r="N11">
        <v>-0.8326228</v>
      </c>
      <c r="O11">
        <v>2.7919689999999999</v>
      </c>
      <c r="P11">
        <v>11.75442</v>
      </c>
      <c r="Q11">
        <v>16.788329999999998</v>
      </c>
    </row>
    <row r="12" spans="1:17" x14ac:dyDescent="0.3">
      <c r="A12">
        <v>10</v>
      </c>
      <c r="B12">
        <v>7</v>
      </c>
      <c r="C12">
        <v>1</v>
      </c>
      <c r="D12">
        <v>6</v>
      </c>
      <c r="E12">
        <v>21</v>
      </c>
      <c r="F12">
        <v>16</v>
      </c>
      <c r="G12">
        <v>30.98931</v>
      </c>
      <c r="H12">
        <v>3.859591</v>
      </c>
      <c r="I12" t="s">
        <v>119</v>
      </c>
      <c r="J12">
        <v>5.4301769999999996</v>
      </c>
      <c r="K12">
        <v>2.762159</v>
      </c>
      <c r="L12">
        <v>0.29747210000000002</v>
      </c>
      <c r="M12">
        <v>-1.862476</v>
      </c>
      <c r="N12">
        <v>0.71627189999999996</v>
      </c>
      <c r="O12">
        <v>2.7919689999999999</v>
      </c>
      <c r="P12">
        <v>8.1955779999999994</v>
      </c>
      <c r="Q12">
        <v>16.812629999999999</v>
      </c>
    </row>
    <row r="13" spans="1:17" x14ac:dyDescent="0.3">
      <c r="A13">
        <v>11</v>
      </c>
      <c r="B13">
        <v>6</v>
      </c>
      <c r="C13">
        <v>0</v>
      </c>
      <c r="D13">
        <v>6</v>
      </c>
      <c r="E13">
        <v>23</v>
      </c>
      <c r="F13">
        <v>14</v>
      </c>
      <c r="G13">
        <v>31.868310000000001</v>
      </c>
      <c r="H13">
        <v>1.522054</v>
      </c>
      <c r="I13" t="s">
        <v>120</v>
      </c>
      <c r="J13">
        <v>5.4562720000000002</v>
      </c>
      <c r="K13">
        <v>2.762159</v>
      </c>
      <c r="L13">
        <v>4.8611110000000002</v>
      </c>
      <c r="M13">
        <v>0.25310680000000002</v>
      </c>
      <c r="N13">
        <v>-4.0846650000000002</v>
      </c>
      <c r="O13">
        <v>1.4691430000000001</v>
      </c>
      <c r="P13">
        <v>11.75442</v>
      </c>
      <c r="Q13">
        <v>14.759679999999999</v>
      </c>
    </row>
    <row r="14" spans="1:17" x14ac:dyDescent="0.3">
      <c r="A14">
        <v>12</v>
      </c>
      <c r="B14">
        <v>8</v>
      </c>
      <c r="C14">
        <v>2</v>
      </c>
      <c r="D14">
        <v>6</v>
      </c>
      <c r="E14">
        <v>25</v>
      </c>
      <c r="F14">
        <v>16</v>
      </c>
      <c r="G14">
        <v>33.658580000000001</v>
      </c>
      <c r="H14">
        <v>4.9417410000000004</v>
      </c>
      <c r="I14" t="s">
        <v>118</v>
      </c>
      <c r="J14">
        <v>7.3275540000000001</v>
      </c>
      <c r="K14">
        <v>2.762159</v>
      </c>
      <c r="L14">
        <v>2.6843089999999998</v>
      </c>
      <c r="M14">
        <v>-1.4985189999999999</v>
      </c>
      <c r="N14">
        <v>-0.8326228</v>
      </c>
      <c r="O14">
        <v>2.7919689999999999</v>
      </c>
      <c r="P14">
        <v>14.68472</v>
      </c>
      <c r="Q14">
        <v>16.759029999999999</v>
      </c>
    </row>
    <row r="15" spans="1:17" x14ac:dyDescent="0.3">
      <c r="A15">
        <v>13</v>
      </c>
      <c r="B15">
        <v>6</v>
      </c>
      <c r="C15">
        <v>3</v>
      </c>
      <c r="D15">
        <v>3</v>
      </c>
      <c r="E15">
        <v>26</v>
      </c>
      <c r="F15">
        <v>16</v>
      </c>
      <c r="G15">
        <v>32.401339999999998</v>
      </c>
      <c r="H15">
        <v>4.9417410000000004</v>
      </c>
      <c r="I15" t="s">
        <v>118</v>
      </c>
      <c r="J15">
        <v>7.3536489999999999</v>
      </c>
      <c r="K15">
        <v>2.762159</v>
      </c>
      <c r="L15">
        <v>4.5091970000000003</v>
      </c>
      <c r="M15">
        <v>-1.4985189999999999</v>
      </c>
      <c r="N15">
        <v>-0.8326228</v>
      </c>
      <c r="O15">
        <v>2.7919689999999999</v>
      </c>
      <c r="P15">
        <v>14.68472</v>
      </c>
      <c r="Q15">
        <v>16.759029999999999</v>
      </c>
    </row>
    <row r="16" spans="1:17" x14ac:dyDescent="0.3">
      <c r="A16">
        <v>14</v>
      </c>
      <c r="B16">
        <v>6</v>
      </c>
      <c r="C16">
        <v>3</v>
      </c>
      <c r="D16">
        <v>3</v>
      </c>
      <c r="E16">
        <v>23</v>
      </c>
      <c r="F16">
        <v>14</v>
      </c>
      <c r="G16">
        <v>33.37623</v>
      </c>
      <c r="H16">
        <v>4.9965270000000004</v>
      </c>
      <c r="I16" t="s">
        <v>121</v>
      </c>
      <c r="J16">
        <v>9.2502809999999993</v>
      </c>
      <c r="K16">
        <v>2.762159</v>
      </c>
      <c r="L16">
        <v>4.8611110000000002</v>
      </c>
      <c r="M16">
        <v>0.25310680000000002</v>
      </c>
      <c r="N16">
        <v>-4.0846650000000002</v>
      </c>
      <c r="O16">
        <v>1.2207330000000001</v>
      </c>
      <c r="P16">
        <v>16.114350000000002</v>
      </c>
      <c r="Q16">
        <v>14.71608</v>
      </c>
    </row>
    <row r="17" spans="1:17" x14ac:dyDescent="0.3">
      <c r="A17">
        <v>15</v>
      </c>
      <c r="B17">
        <v>9</v>
      </c>
      <c r="C17">
        <v>3</v>
      </c>
      <c r="D17">
        <v>6</v>
      </c>
      <c r="E17">
        <v>24</v>
      </c>
      <c r="F17">
        <v>14</v>
      </c>
      <c r="G17">
        <v>32.118989999999997</v>
      </c>
      <c r="H17">
        <v>4.9965270000000004</v>
      </c>
      <c r="I17" t="s">
        <v>121</v>
      </c>
      <c r="J17">
        <v>9.2763770000000001</v>
      </c>
      <c r="K17">
        <v>2.762159</v>
      </c>
      <c r="L17">
        <v>6.6859999999999999</v>
      </c>
      <c r="M17">
        <v>0.25310680000000002</v>
      </c>
      <c r="N17">
        <v>-4.0846650000000002</v>
      </c>
      <c r="O17">
        <v>1.2207330000000001</v>
      </c>
      <c r="P17">
        <v>16.114350000000002</v>
      </c>
      <c r="Q17">
        <v>14.71608</v>
      </c>
    </row>
    <row r="18" spans="1:17" x14ac:dyDescent="0.3">
      <c r="A18">
        <v>16</v>
      </c>
      <c r="B18">
        <v>7</v>
      </c>
      <c r="C18">
        <v>1</v>
      </c>
      <c r="D18">
        <v>6</v>
      </c>
      <c r="E18">
        <v>23</v>
      </c>
      <c r="F18">
        <v>14</v>
      </c>
      <c r="G18">
        <v>31.524229999999999</v>
      </c>
      <c r="H18">
        <v>3.8097780000000001</v>
      </c>
      <c r="I18" t="s">
        <v>122</v>
      </c>
      <c r="J18">
        <v>5.0838590000000003</v>
      </c>
      <c r="K18">
        <v>5.8945259999999999</v>
      </c>
      <c r="L18">
        <v>2.6843089999999998</v>
      </c>
      <c r="M18">
        <v>0.25310680000000002</v>
      </c>
      <c r="N18">
        <v>-1.57958</v>
      </c>
      <c r="O18">
        <v>2.725514</v>
      </c>
      <c r="P18">
        <v>15.41314</v>
      </c>
      <c r="Q18">
        <v>12.214259999999999</v>
      </c>
    </row>
    <row r="19" spans="1:17" x14ac:dyDescent="0.3">
      <c r="A19">
        <v>17</v>
      </c>
      <c r="B19">
        <v>8</v>
      </c>
      <c r="C19">
        <v>2</v>
      </c>
      <c r="D19">
        <v>6</v>
      </c>
      <c r="E19">
        <v>24</v>
      </c>
      <c r="F19">
        <v>14</v>
      </c>
      <c r="G19">
        <v>30.26699</v>
      </c>
      <c r="H19">
        <v>3.8097780000000001</v>
      </c>
      <c r="I19" t="s">
        <v>122</v>
      </c>
      <c r="J19">
        <v>5.1099540000000001</v>
      </c>
      <c r="K19">
        <v>5.8945259999999999</v>
      </c>
      <c r="L19">
        <v>4.5091970000000003</v>
      </c>
      <c r="M19">
        <v>0.25310680000000002</v>
      </c>
      <c r="N19">
        <v>-1.57958</v>
      </c>
      <c r="O19">
        <v>2.725514</v>
      </c>
      <c r="P19">
        <v>15.41314</v>
      </c>
      <c r="Q19">
        <v>12.214259999999999</v>
      </c>
    </row>
    <row r="20" spans="1:17" x14ac:dyDescent="0.3">
      <c r="A20">
        <v>18</v>
      </c>
      <c r="B20">
        <v>6</v>
      </c>
      <c r="C20">
        <v>3</v>
      </c>
      <c r="D20">
        <v>3</v>
      </c>
      <c r="E20">
        <v>23</v>
      </c>
      <c r="F20">
        <v>14</v>
      </c>
      <c r="G20">
        <v>34.340229999999998</v>
      </c>
      <c r="H20">
        <v>3.5135719999999999</v>
      </c>
      <c r="I20" t="s">
        <v>123</v>
      </c>
      <c r="J20">
        <v>10.83751</v>
      </c>
      <c r="K20">
        <v>4.6208749999999998</v>
      </c>
      <c r="L20">
        <v>2.6843089999999998</v>
      </c>
      <c r="M20">
        <v>-1.2820510000000001</v>
      </c>
      <c r="N20">
        <v>-7.4958689999999999</v>
      </c>
      <c r="O20">
        <v>2.896779</v>
      </c>
      <c r="P20">
        <v>15.41314</v>
      </c>
      <c r="Q20">
        <v>10.71879</v>
      </c>
    </row>
    <row r="21" spans="1:17" x14ac:dyDescent="0.3">
      <c r="A21">
        <v>19</v>
      </c>
      <c r="B21">
        <v>7</v>
      </c>
      <c r="C21">
        <v>1</v>
      </c>
      <c r="D21">
        <v>6</v>
      </c>
      <c r="E21">
        <v>25</v>
      </c>
      <c r="F21">
        <v>14</v>
      </c>
      <c r="G21">
        <v>31.256309999999999</v>
      </c>
      <c r="H21">
        <v>3.6693690000000001</v>
      </c>
      <c r="I21" t="s">
        <v>124</v>
      </c>
      <c r="J21">
        <v>5.1360489999999999</v>
      </c>
      <c r="K21">
        <v>5.8945259999999999</v>
      </c>
      <c r="L21">
        <v>6.3340860000000001</v>
      </c>
      <c r="M21">
        <v>0.25310680000000002</v>
      </c>
      <c r="N21">
        <v>-1.57958</v>
      </c>
      <c r="O21">
        <v>2.725514</v>
      </c>
      <c r="P21">
        <v>15.41314</v>
      </c>
      <c r="Q21">
        <v>12.214259999999999</v>
      </c>
    </row>
    <row r="22" spans="1:17" x14ac:dyDescent="0.3">
      <c r="A22">
        <v>20</v>
      </c>
      <c r="B22">
        <v>5</v>
      </c>
      <c r="C22">
        <v>2</v>
      </c>
      <c r="D22">
        <v>3</v>
      </c>
      <c r="E22">
        <v>25</v>
      </c>
      <c r="F22">
        <v>14</v>
      </c>
      <c r="G22">
        <v>31.256309999999999</v>
      </c>
      <c r="H22">
        <v>3.6693690000000001</v>
      </c>
      <c r="I22" t="s">
        <v>124</v>
      </c>
      <c r="J22">
        <v>5.1360489999999999</v>
      </c>
      <c r="K22">
        <v>7.2756049999999997</v>
      </c>
      <c r="L22">
        <v>6.3340860000000001</v>
      </c>
      <c r="M22">
        <v>0.25310680000000002</v>
      </c>
      <c r="N22">
        <v>-2.7703389999999999</v>
      </c>
      <c r="O22">
        <v>2.725514</v>
      </c>
      <c r="P22">
        <v>14.111140000000001</v>
      </c>
      <c r="Q22">
        <v>12.214259999999999</v>
      </c>
    </row>
    <row r="23" spans="1:17" x14ac:dyDescent="0.3">
      <c r="A23">
        <v>21</v>
      </c>
      <c r="B23">
        <v>9</v>
      </c>
      <c r="C23">
        <v>3</v>
      </c>
      <c r="D23">
        <v>6</v>
      </c>
      <c r="E23">
        <v>26</v>
      </c>
      <c r="F23">
        <v>14</v>
      </c>
      <c r="G23">
        <v>29.99907</v>
      </c>
      <c r="H23">
        <v>3.6693690000000001</v>
      </c>
      <c r="I23" t="s">
        <v>124</v>
      </c>
      <c r="J23">
        <v>5.1621439999999996</v>
      </c>
      <c r="K23">
        <v>7.2756049999999997</v>
      </c>
      <c r="L23">
        <v>8.1589759999999991</v>
      </c>
      <c r="M23">
        <v>0.25310680000000002</v>
      </c>
      <c r="N23">
        <v>-2.7703389999999999</v>
      </c>
      <c r="O23">
        <v>2.725514</v>
      </c>
      <c r="P23">
        <v>14.111140000000001</v>
      </c>
      <c r="Q23">
        <v>12.214259999999999</v>
      </c>
    </row>
    <row r="24" spans="1:17" x14ac:dyDescent="0.3">
      <c r="A24">
        <v>22</v>
      </c>
      <c r="B24">
        <v>8</v>
      </c>
      <c r="C24">
        <v>2</v>
      </c>
      <c r="D24">
        <v>6</v>
      </c>
      <c r="E24">
        <v>27</v>
      </c>
      <c r="F24">
        <v>14</v>
      </c>
      <c r="G24">
        <v>28.74183</v>
      </c>
      <c r="H24">
        <v>3.6693690000000001</v>
      </c>
      <c r="I24" t="s">
        <v>124</v>
      </c>
      <c r="J24">
        <v>5.1882390000000003</v>
      </c>
      <c r="K24">
        <v>7.2756049999999997</v>
      </c>
      <c r="L24">
        <v>9.9838649999999998</v>
      </c>
      <c r="M24">
        <v>0.25310680000000002</v>
      </c>
      <c r="N24">
        <v>-2.7703389999999999</v>
      </c>
      <c r="O24">
        <v>2.725514</v>
      </c>
      <c r="P24">
        <v>14.111140000000001</v>
      </c>
      <c r="Q24">
        <v>12.214259999999999</v>
      </c>
    </row>
    <row r="25" spans="1:17" x14ac:dyDescent="0.3">
      <c r="A25">
        <v>23</v>
      </c>
      <c r="B25">
        <v>5</v>
      </c>
      <c r="C25">
        <v>2</v>
      </c>
      <c r="D25">
        <v>3</v>
      </c>
      <c r="E25">
        <v>25</v>
      </c>
      <c r="F25">
        <v>14</v>
      </c>
      <c r="G25">
        <v>34.057160000000003</v>
      </c>
      <c r="H25">
        <v>3.4943149999999998</v>
      </c>
      <c r="I25" t="s">
        <v>125</v>
      </c>
      <c r="J25">
        <v>7.6417640000000002</v>
      </c>
      <c r="K25">
        <v>10.5154</v>
      </c>
      <c r="L25">
        <v>6.3340860000000001</v>
      </c>
      <c r="M25">
        <v>-1.2820510000000001</v>
      </c>
      <c r="N25">
        <v>-7.3723020000000004</v>
      </c>
      <c r="O25">
        <v>1.3132440000000001</v>
      </c>
      <c r="P25">
        <v>12.809139999999999</v>
      </c>
      <c r="Q25">
        <v>10.71879</v>
      </c>
    </row>
    <row r="26" spans="1:17" x14ac:dyDescent="0.3">
      <c r="A26">
        <v>24</v>
      </c>
      <c r="B26">
        <v>7</v>
      </c>
      <c r="C26">
        <v>4</v>
      </c>
      <c r="D26">
        <v>3</v>
      </c>
      <c r="E26">
        <v>25</v>
      </c>
      <c r="F26">
        <v>14</v>
      </c>
      <c r="G26">
        <v>33.661560000000001</v>
      </c>
      <c r="H26">
        <v>6.6591449999999996</v>
      </c>
      <c r="I26" t="s">
        <v>125</v>
      </c>
      <c r="J26">
        <v>7.6417640000000002</v>
      </c>
      <c r="K26">
        <v>10.5154</v>
      </c>
      <c r="L26">
        <v>5.269393</v>
      </c>
      <c r="M26">
        <v>-1.2820510000000001</v>
      </c>
      <c r="N26">
        <v>-7.3723020000000004</v>
      </c>
      <c r="O26">
        <v>1.3132440000000001</v>
      </c>
      <c r="P26">
        <v>12.809139999999999</v>
      </c>
      <c r="Q26">
        <v>10.71879</v>
      </c>
    </row>
    <row r="27" spans="1:17" x14ac:dyDescent="0.3">
      <c r="A27">
        <v>25</v>
      </c>
      <c r="B27">
        <v>6</v>
      </c>
      <c r="C27">
        <v>3</v>
      </c>
      <c r="D27">
        <v>3</v>
      </c>
      <c r="E27">
        <v>26</v>
      </c>
      <c r="F27">
        <v>14</v>
      </c>
      <c r="G27">
        <v>32.404319999999998</v>
      </c>
      <c r="H27">
        <v>6.6591449999999996</v>
      </c>
      <c r="I27" t="s">
        <v>125</v>
      </c>
      <c r="J27">
        <v>7.667859</v>
      </c>
      <c r="K27">
        <v>10.5154</v>
      </c>
      <c r="L27">
        <v>7.0942819999999998</v>
      </c>
      <c r="M27">
        <v>-1.2820510000000001</v>
      </c>
      <c r="N27">
        <v>-7.3723020000000004</v>
      </c>
      <c r="O27">
        <v>1.3132440000000001</v>
      </c>
      <c r="P27">
        <v>12.809139999999999</v>
      </c>
      <c r="Q27">
        <v>10.71879</v>
      </c>
    </row>
    <row r="28" spans="1:17" x14ac:dyDescent="0.3">
      <c r="A28">
        <v>26</v>
      </c>
      <c r="B28">
        <v>6</v>
      </c>
      <c r="C28">
        <v>3</v>
      </c>
      <c r="D28">
        <v>3</v>
      </c>
      <c r="E28">
        <v>24</v>
      </c>
      <c r="F28">
        <v>14</v>
      </c>
      <c r="G28">
        <v>34.057160000000003</v>
      </c>
      <c r="H28">
        <v>3.4943149999999998</v>
      </c>
      <c r="I28" t="s">
        <v>126</v>
      </c>
      <c r="J28">
        <v>10.34381</v>
      </c>
      <c r="K28">
        <v>10.5154</v>
      </c>
      <c r="L28">
        <v>6.3340860000000001</v>
      </c>
      <c r="M28">
        <v>-3.1445270000000001</v>
      </c>
      <c r="N28">
        <v>-7.3723020000000004</v>
      </c>
      <c r="O28">
        <v>1.0648340000000001</v>
      </c>
      <c r="P28">
        <v>12.809139999999999</v>
      </c>
      <c r="Q28">
        <v>10.71879</v>
      </c>
    </row>
    <row r="29" spans="1:17" x14ac:dyDescent="0.3">
      <c r="A29">
        <v>27</v>
      </c>
      <c r="B29">
        <v>9</v>
      </c>
      <c r="C29">
        <v>3</v>
      </c>
      <c r="D29">
        <v>6</v>
      </c>
      <c r="E29">
        <v>27</v>
      </c>
      <c r="F29">
        <v>14</v>
      </c>
      <c r="G29">
        <v>31.147079999999999</v>
      </c>
      <c r="H29">
        <v>6.6591449999999996</v>
      </c>
      <c r="I29" t="s">
        <v>127</v>
      </c>
      <c r="J29">
        <v>7.6939539999999997</v>
      </c>
      <c r="K29">
        <v>10.5154</v>
      </c>
      <c r="L29">
        <v>8.9191710000000004</v>
      </c>
      <c r="M29">
        <v>-1.2820510000000001</v>
      </c>
      <c r="N29">
        <v>-5.8234069999999996</v>
      </c>
      <c r="O29">
        <v>1.3132440000000001</v>
      </c>
      <c r="P29">
        <v>11.679679999999999</v>
      </c>
      <c r="Q29">
        <v>10.71879</v>
      </c>
    </row>
    <row r="30" spans="1:17" x14ac:dyDescent="0.3">
      <c r="A30">
        <v>28</v>
      </c>
      <c r="B30">
        <v>6</v>
      </c>
      <c r="C30">
        <v>3</v>
      </c>
      <c r="D30">
        <v>3</v>
      </c>
      <c r="E30">
        <v>29</v>
      </c>
      <c r="F30">
        <v>14</v>
      </c>
      <c r="G30">
        <v>33.283320000000003</v>
      </c>
      <c r="H30">
        <v>6.5256299999999996</v>
      </c>
      <c r="I30" t="s">
        <v>128</v>
      </c>
      <c r="J30">
        <v>10.396000000000001</v>
      </c>
      <c r="K30">
        <v>10.5154</v>
      </c>
      <c r="L30">
        <v>11.657920000000001</v>
      </c>
      <c r="M30">
        <v>-2.7805710000000001</v>
      </c>
      <c r="N30">
        <v>-7.3723020000000004</v>
      </c>
      <c r="O30">
        <v>1.3132440000000001</v>
      </c>
      <c r="P30">
        <v>15.23851</v>
      </c>
      <c r="Q30">
        <v>10.6945</v>
      </c>
    </row>
    <row r="31" spans="1:17" x14ac:dyDescent="0.3">
      <c r="A31">
        <v>29</v>
      </c>
      <c r="B31">
        <v>7</v>
      </c>
      <c r="C31">
        <v>1</v>
      </c>
      <c r="D31">
        <v>6</v>
      </c>
      <c r="E31">
        <v>24</v>
      </c>
      <c r="F31">
        <v>14</v>
      </c>
      <c r="G31">
        <v>35.419550000000001</v>
      </c>
      <c r="H31">
        <v>6.3921150000000004</v>
      </c>
      <c r="I31" t="s">
        <v>129</v>
      </c>
      <c r="J31">
        <v>7.6939539999999997</v>
      </c>
      <c r="K31">
        <v>10.5154</v>
      </c>
      <c r="L31">
        <v>14.39667</v>
      </c>
      <c r="M31">
        <v>-6.1415660000000001</v>
      </c>
      <c r="N31">
        <v>-7.3723020000000004</v>
      </c>
      <c r="O31">
        <v>1.3132440000000001</v>
      </c>
      <c r="P31">
        <v>17.66789</v>
      </c>
      <c r="Q31">
        <v>10.670210000000001</v>
      </c>
    </row>
    <row r="32" spans="1:17" x14ac:dyDescent="0.3">
      <c r="A32">
        <v>30</v>
      </c>
      <c r="B32">
        <v>6</v>
      </c>
      <c r="C32">
        <v>6</v>
      </c>
      <c r="D32">
        <v>0</v>
      </c>
      <c r="E32">
        <v>24</v>
      </c>
      <c r="F32">
        <v>14</v>
      </c>
      <c r="G32">
        <v>35.023949999999999</v>
      </c>
      <c r="H32">
        <v>9.5569450000000007</v>
      </c>
      <c r="I32" t="s">
        <v>129</v>
      </c>
      <c r="J32">
        <v>7.6939539999999997</v>
      </c>
      <c r="K32">
        <v>10.5154</v>
      </c>
      <c r="L32">
        <v>13.33198</v>
      </c>
      <c r="M32">
        <v>-6.1415660000000001</v>
      </c>
      <c r="N32">
        <v>-7.3723020000000004</v>
      </c>
      <c r="O32">
        <v>1.3132440000000001</v>
      </c>
      <c r="P32">
        <v>17.66789</v>
      </c>
      <c r="Q32">
        <v>10.670210000000001</v>
      </c>
    </row>
    <row r="33" spans="1:17" x14ac:dyDescent="0.3">
      <c r="A33">
        <v>31</v>
      </c>
      <c r="B33">
        <v>6</v>
      </c>
      <c r="C33">
        <v>0</v>
      </c>
      <c r="D33">
        <v>6</v>
      </c>
      <c r="E33">
        <v>27</v>
      </c>
      <c r="F33">
        <v>16</v>
      </c>
      <c r="G33">
        <v>33.979610000000001</v>
      </c>
      <c r="H33">
        <v>8.3873820000000006</v>
      </c>
      <c r="I33" t="s">
        <v>130</v>
      </c>
      <c r="J33">
        <v>7.6939539999999997</v>
      </c>
      <c r="K33">
        <v>10.5154</v>
      </c>
      <c r="L33">
        <v>14.39667</v>
      </c>
      <c r="M33">
        <v>-4.2790900000000001</v>
      </c>
      <c r="N33">
        <v>-12.510859999999999</v>
      </c>
      <c r="O33">
        <v>1.3132440000000001</v>
      </c>
      <c r="P33">
        <v>17.66789</v>
      </c>
      <c r="Q33">
        <v>10.670210000000001</v>
      </c>
    </row>
    <row r="34" spans="1:17" x14ac:dyDescent="0.3">
      <c r="A34">
        <v>32</v>
      </c>
      <c r="B34">
        <v>9</v>
      </c>
      <c r="C34">
        <v>6</v>
      </c>
      <c r="D34">
        <v>3</v>
      </c>
      <c r="E34">
        <v>26</v>
      </c>
      <c r="F34">
        <v>14</v>
      </c>
      <c r="G34">
        <v>35.023949999999999</v>
      </c>
      <c r="H34">
        <v>9.5569450000000007</v>
      </c>
      <c r="I34" t="s">
        <v>129</v>
      </c>
      <c r="J34">
        <v>10.396000000000001</v>
      </c>
      <c r="K34">
        <v>11.89648</v>
      </c>
      <c r="L34">
        <v>13.33198</v>
      </c>
      <c r="M34">
        <v>-6.1415660000000001</v>
      </c>
      <c r="N34">
        <v>-8.5630609999999994</v>
      </c>
      <c r="O34">
        <v>1.3132440000000001</v>
      </c>
      <c r="P34">
        <v>16.36589</v>
      </c>
      <c r="Q34">
        <v>10.670210000000001</v>
      </c>
    </row>
    <row r="35" spans="1:17" x14ac:dyDescent="0.3">
      <c r="A35">
        <v>33</v>
      </c>
      <c r="B35">
        <v>8</v>
      </c>
      <c r="C35">
        <v>2</v>
      </c>
      <c r="D35">
        <v>6</v>
      </c>
      <c r="E35">
        <v>21</v>
      </c>
      <c r="F35">
        <v>14</v>
      </c>
      <c r="G35">
        <v>37.160179999999997</v>
      </c>
      <c r="H35">
        <v>9.4234299999999998</v>
      </c>
      <c r="I35" t="s">
        <v>131</v>
      </c>
      <c r="J35">
        <v>7.6939539999999997</v>
      </c>
      <c r="K35">
        <v>11.89648</v>
      </c>
      <c r="L35">
        <v>16.070730000000001</v>
      </c>
      <c r="M35">
        <v>-9.5025619999999993</v>
      </c>
      <c r="N35">
        <v>-8.5630609999999994</v>
      </c>
      <c r="O35">
        <v>1.3132440000000001</v>
      </c>
      <c r="P35">
        <v>18.795259999999999</v>
      </c>
      <c r="Q35">
        <v>10.645910000000001</v>
      </c>
    </row>
    <row r="36" spans="1:17" x14ac:dyDescent="0.3">
      <c r="A36">
        <v>34</v>
      </c>
      <c r="B36">
        <v>9</v>
      </c>
      <c r="C36">
        <v>6</v>
      </c>
      <c r="D36">
        <v>3</v>
      </c>
      <c r="E36">
        <v>21</v>
      </c>
      <c r="F36">
        <v>14</v>
      </c>
      <c r="G36">
        <v>35.023949999999999</v>
      </c>
      <c r="H36">
        <v>9.5569450000000007</v>
      </c>
      <c r="I36" t="s">
        <v>132</v>
      </c>
      <c r="J36">
        <v>10.396000000000001</v>
      </c>
      <c r="K36">
        <v>11.89648</v>
      </c>
      <c r="L36">
        <v>12.55129</v>
      </c>
      <c r="M36">
        <v>-8.0040420000000001</v>
      </c>
      <c r="N36">
        <v>-8.1653129999999994</v>
      </c>
      <c r="O36">
        <v>1.3132440000000001</v>
      </c>
      <c r="P36">
        <v>16.36589</v>
      </c>
      <c r="Q36">
        <v>10.670210000000001</v>
      </c>
    </row>
    <row r="37" spans="1:17" x14ac:dyDescent="0.3">
      <c r="A37">
        <v>35</v>
      </c>
      <c r="B37">
        <v>8</v>
      </c>
      <c r="C37">
        <v>5</v>
      </c>
      <c r="D37">
        <v>3</v>
      </c>
      <c r="E37">
        <v>21</v>
      </c>
      <c r="F37">
        <v>14</v>
      </c>
      <c r="G37">
        <v>35.023949999999999</v>
      </c>
      <c r="H37">
        <v>9.5569450000000007</v>
      </c>
      <c r="I37" t="s">
        <v>133</v>
      </c>
      <c r="J37">
        <v>10.396000000000001</v>
      </c>
      <c r="K37">
        <v>11.89648</v>
      </c>
      <c r="L37">
        <v>12.55129</v>
      </c>
      <c r="M37">
        <v>-8.0040420000000001</v>
      </c>
      <c r="N37">
        <v>-8.1653129999999994</v>
      </c>
      <c r="O37">
        <v>1.0648340000000001</v>
      </c>
      <c r="P37">
        <v>16.36589</v>
      </c>
      <c r="Q37">
        <v>10.670210000000001</v>
      </c>
    </row>
    <row r="38" spans="1:17" x14ac:dyDescent="0.3">
      <c r="A38">
        <v>36</v>
      </c>
      <c r="B38">
        <v>6</v>
      </c>
      <c r="C38">
        <v>0</v>
      </c>
      <c r="D38">
        <v>6</v>
      </c>
      <c r="E38">
        <v>23</v>
      </c>
      <c r="F38">
        <v>15</v>
      </c>
      <c r="G38">
        <v>35.114699999999999</v>
      </c>
      <c r="H38">
        <v>9.6657360000000008</v>
      </c>
      <c r="I38" t="s">
        <v>134</v>
      </c>
      <c r="J38">
        <v>10.396000000000001</v>
      </c>
      <c r="K38">
        <v>11.89648</v>
      </c>
      <c r="L38">
        <v>13.33198</v>
      </c>
      <c r="M38">
        <v>-8.0040420000000001</v>
      </c>
      <c r="N38">
        <v>-11.132339999999999</v>
      </c>
      <c r="O38">
        <v>-1.9742090000000001</v>
      </c>
      <c r="P38">
        <v>16.36589</v>
      </c>
      <c r="Q38">
        <v>10.239990000000001</v>
      </c>
    </row>
    <row r="39" spans="1:17" x14ac:dyDescent="0.3">
      <c r="A39">
        <v>37</v>
      </c>
      <c r="B39">
        <v>10</v>
      </c>
      <c r="C39">
        <v>4</v>
      </c>
      <c r="D39">
        <v>6</v>
      </c>
      <c r="E39">
        <v>23</v>
      </c>
      <c r="F39">
        <v>15</v>
      </c>
      <c r="G39">
        <v>37.009500000000003</v>
      </c>
      <c r="H39">
        <v>10.04513</v>
      </c>
      <c r="I39" t="s">
        <v>135</v>
      </c>
      <c r="J39">
        <v>12.26728</v>
      </c>
      <c r="K39">
        <v>11.89648</v>
      </c>
      <c r="L39">
        <v>13.33198</v>
      </c>
      <c r="M39">
        <v>-8.0040420000000001</v>
      </c>
      <c r="N39">
        <v>-11.132339999999999</v>
      </c>
      <c r="O39">
        <v>0.81642289999999995</v>
      </c>
      <c r="P39">
        <v>19.29618</v>
      </c>
      <c r="Q39">
        <v>10.6409</v>
      </c>
    </row>
    <row r="40" spans="1:17" x14ac:dyDescent="0.3">
      <c r="A40">
        <v>38</v>
      </c>
      <c r="B40">
        <v>5</v>
      </c>
      <c r="C40">
        <v>2</v>
      </c>
      <c r="D40">
        <v>3</v>
      </c>
      <c r="E40">
        <v>22</v>
      </c>
      <c r="F40">
        <v>15</v>
      </c>
      <c r="G40">
        <v>37.009500000000003</v>
      </c>
      <c r="H40">
        <v>10.04513</v>
      </c>
      <c r="I40" t="s">
        <v>136</v>
      </c>
      <c r="J40">
        <v>14.96932</v>
      </c>
      <c r="K40">
        <v>11.89648</v>
      </c>
      <c r="L40">
        <v>13.33198</v>
      </c>
      <c r="M40">
        <v>-9.8665179999999992</v>
      </c>
      <c r="N40">
        <v>-11.132339999999999</v>
      </c>
      <c r="O40">
        <v>1.0648340000000001</v>
      </c>
      <c r="P40">
        <v>19.29618</v>
      </c>
      <c r="Q40">
        <v>10.6409</v>
      </c>
    </row>
    <row r="41" spans="1:17" x14ac:dyDescent="0.3">
      <c r="A41">
        <v>39</v>
      </c>
      <c r="B41">
        <v>7</v>
      </c>
      <c r="C41">
        <v>4</v>
      </c>
      <c r="D41">
        <v>3</v>
      </c>
      <c r="E41">
        <v>20</v>
      </c>
      <c r="F41">
        <v>16</v>
      </c>
      <c r="G41">
        <v>39.250900000000001</v>
      </c>
      <c r="H41">
        <v>9.9050410000000007</v>
      </c>
      <c r="I41" t="s">
        <v>137</v>
      </c>
      <c r="J41">
        <v>12.26728</v>
      </c>
      <c r="K41">
        <v>11.89648</v>
      </c>
      <c r="L41">
        <v>16.070730000000001</v>
      </c>
      <c r="M41">
        <v>-11.36504</v>
      </c>
      <c r="N41">
        <v>-13.70162</v>
      </c>
      <c r="O41">
        <v>1.0648340000000001</v>
      </c>
      <c r="P41">
        <v>21.725560000000002</v>
      </c>
      <c r="Q41">
        <v>10.61661</v>
      </c>
    </row>
    <row r="42" spans="1:17" x14ac:dyDescent="0.3">
      <c r="A42">
        <v>40</v>
      </c>
      <c r="B42">
        <v>8</v>
      </c>
      <c r="C42">
        <v>5</v>
      </c>
      <c r="D42">
        <v>3</v>
      </c>
      <c r="E42">
        <v>17</v>
      </c>
      <c r="F42">
        <v>16</v>
      </c>
      <c r="G42">
        <v>39.250900000000001</v>
      </c>
      <c r="H42">
        <v>9.9050410000000007</v>
      </c>
      <c r="I42" t="s">
        <v>138</v>
      </c>
      <c r="J42">
        <v>12.26728</v>
      </c>
      <c r="K42">
        <v>11.89648</v>
      </c>
      <c r="L42">
        <v>16.070730000000001</v>
      </c>
      <c r="M42">
        <v>-13.227510000000001</v>
      </c>
      <c r="N42">
        <v>-13.70162</v>
      </c>
      <c r="O42">
        <v>1.0648340000000001</v>
      </c>
      <c r="P42">
        <v>21.725560000000002</v>
      </c>
      <c r="Q42">
        <v>10.61661</v>
      </c>
    </row>
    <row r="43" spans="1:17" x14ac:dyDescent="0.3">
      <c r="A43">
        <v>41</v>
      </c>
      <c r="B43">
        <v>9</v>
      </c>
      <c r="C43">
        <v>3</v>
      </c>
      <c r="D43">
        <v>6</v>
      </c>
      <c r="E43">
        <v>17</v>
      </c>
      <c r="F43">
        <v>13</v>
      </c>
      <c r="G43">
        <v>41.336060000000003</v>
      </c>
      <c r="H43">
        <v>9.774718</v>
      </c>
      <c r="I43" t="s">
        <v>139</v>
      </c>
      <c r="J43">
        <v>12.26728</v>
      </c>
      <c r="K43">
        <v>11.89648</v>
      </c>
      <c r="L43">
        <v>16.070730000000001</v>
      </c>
      <c r="M43">
        <v>-13.227510000000001</v>
      </c>
      <c r="N43">
        <v>-13.70162</v>
      </c>
      <c r="O43">
        <v>1.0648340000000001</v>
      </c>
      <c r="P43">
        <v>23.48011</v>
      </c>
      <c r="Q43">
        <v>10.59906</v>
      </c>
    </row>
    <row r="44" spans="1:17" x14ac:dyDescent="0.3">
      <c r="A44">
        <v>42</v>
      </c>
      <c r="B44">
        <v>10</v>
      </c>
      <c r="C44">
        <v>7</v>
      </c>
      <c r="D44">
        <v>3</v>
      </c>
      <c r="E44">
        <v>19</v>
      </c>
      <c r="F44">
        <v>16</v>
      </c>
      <c r="G44">
        <v>38.8553</v>
      </c>
      <c r="H44">
        <v>13.06987</v>
      </c>
      <c r="I44" t="s">
        <v>138</v>
      </c>
      <c r="J44">
        <v>14.96932</v>
      </c>
      <c r="K44">
        <v>11.89648</v>
      </c>
      <c r="L44">
        <v>15.006030000000001</v>
      </c>
      <c r="M44">
        <v>-13.227510000000001</v>
      </c>
      <c r="N44">
        <v>-13.70162</v>
      </c>
      <c r="O44">
        <v>1.0648340000000001</v>
      </c>
      <c r="P44">
        <v>21.725560000000002</v>
      </c>
      <c r="Q44">
        <v>10.61661</v>
      </c>
    </row>
    <row r="45" spans="1:17" x14ac:dyDescent="0.3">
      <c r="A45">
        <v>43</v>
      </c>
      <c r="B45">
        <v>10</v>
      </c>
      <c r="C45">
        <v>4</v>
      </c>
      <c r="D45">
        <v>6</v>
      </c>
      <c r="E45">
        <v>15</v>
      </c>
      <c r="F45">
        <v>16</v>
      </c>
      <c r="G45">
        <v>40.991540000000001</v>
      </c>
      <c r="H45">
        <v>12.936360000000001</v>
      </c>
      <c r="I45" t="s">
        <v>140</v>
      </c>
      <c r="J45">
        <v>12.26728</v>
      </c>
      <c r="K45">
        <v>11.89648</v>
      </c>
      <c r="L45">
        <v>16.964099999999998</v>
      </c>
      <c r="M45">
        <v>-14.72603</v>
      </c>
      <c r="N45">
        <v>-13.30387</v>
      </c>
      <c r="O45">
        <v>1.0648340000000001</v>
      </c>
      <c r="P45">
        <v>24.15493</v>
      </c>
      <c r="Q45">
        <v>10.592320000000001</v>
      </c>
    </row>
    <row r="46" spans="1:17" x14ac:dyDescent="0.3">
      <c r="A46">
        <v>44</v>
      </c>
      <c r="B46">
        <v>9</v>
      </c>
      <c r="C46">
        <v>6</v>
      </c>
      <c r="D46">
        <v>3</v>
      </c>
      <c r="E46">
        <v>15</v>
      </c>
      <c r="F46">
        <v>16</v>
      </c>
      <c r="G46">
        <v>38.8553</v>
      </c>
      <c r="H46">
        <v>13.06987</v>
      </c>
      <c r="I46" t="s">
        <v>141</v>
      </c>
      <c r="J46">
        <v>14.96932</v>
      </c>
      <c r="K46">
        <v>11.89648</v>
      </c>
      <c r="L46">
        <v>13.44467</v>
      </c>
      <c r="M46">
        <v>-13.227510000000001</v>
      </c>
      <c r="N46">
        <v>-12.906129999999999</v>
      </c>
      <c r="O46">
        <v>1.0648340000000001</v>
      </c>
      <c r="P46">
        <v>21.725560000000002</v>
      </c>
      <c r="Q46">
        <v>10.61661</v>
      </c>
    </row>
    <row r="47" spans="1:17" x14ac:dyDescent="0.3">
      <c r="A47">
        <v>45</v>
      </c>
      <c r="B47">
        <v>10</v>
      </c>
      <c r="C47">
        <v>7</v>
      </c>
      <c r="D47">
        <v>3</v>
      </c>
      <c r="E47">
        <v>15</v>
      </c>
      <c r="F47">
        <v>16</v>
      </c>
      <c r="G47">
        <v>40.991540000000001</v>
      </c>
      <c r="H47">
        <v>12.936360000000001</v>
      </c>
      <c r="I47" t="s">
        <v>142</v>
      </c>
      <c r="J47">
        <v>14.96932</v>
      </c>
      <c r="K47">
        <v>11.89648</v>
      </c>
      <c r="L47">
        <v>16.183420000000002</v>
      </c>
      <c r="M47">
        <v>-14.72603</v>
      </c>
      <c r="N47">
        <v>-12.906129999999999</v>
      </c>
      <c r="O47">
        <v>1.0648340000000001</v>
      </c>
      <c r="P47">
        <v>24.15493</v>
      </c>
      <c r="Q47">
        <v>10.592320000000001</v>
      </c>
    </row>
    <row r="48" spans="1:17" x14ac:dyDescent="0.3">
      <c r="A48">
        <v>46</v>
      </c>
      <c r="B48">
        <v>12</v>
      </c>
      <c r="C48">
        <v>6</v>
      </c>
      <c r="D48">
        <v>6</v>
      </c>
      <c r="E48">
        <v>19</v>
      </c>
      <c r="F48">
        <v>16</v>
      </c>
      <c r="G48">
        <v>40.991540000000001</v>
      </c>
      <c r="H48">
        <v>12.936360000000001</v>
      </c>
      <c r="I48" t="s">
        <v>143</v>
      </c>
      <c r="J48">
        <v>17.67136</v>
      </c>
      <c r="K48">
        <v>11.89648</v>
      </c>
      <c r="L48">
        <v>16.964099999999998</v>
      </c>
      <c r="M48">
        <v>-14.72603</v>
      </c>
      <c r="N48">
        <v>-13.30387</v>
      </c>
      <c r="O48">
        <v>0.81642289999999995</v>
      </c>
      <c r="P48">
        <v>24.15493</v>
      </c>
      <c r="Q48">
        <v>10.592320000000001</v>
      </c>
    </row>
    <row r="49" spans="1:17" x14ac:dyDescent="0.3">
      <c r="A49">
        <v>47</v>
      </c>
      <c r="B49">
        <v>9</v>
      </c>
      <c r="C49">
        <v>6</v>
      </c>
      <c r="D49">
        <v>3</v>
      </c>
      <c r="E49">
        <v>15</v>
      </c>
      <c r="F49">
        <v>16</v>
      </c>
      <c r="G49">
        <v>39.244799999999998</v>
      </c>
      <c r="H49">
        <v>10.907539999999999</v>
      </c>
      <c r="I49" t="s">
        <v>144</v>
      </c>
      <c r="J49">
        <v>14.050829999999999</v>
      </c>
      <c r="K49">
        <v>11.89648</v>
      </c>
      <c r="L49">
        <v>16.183420000000002</v>
      </c>
      <c r="M49">
        <v>-14.72603</v>
      </c>
      <c r="N49">
        <v>-12.906129999999999</v>
      </c>
      <c r="O49">
        <v>3.9047390000000002</v>
      </c>
      <c r="P49">
        <v>23.45373</v>
      </c>
      <c r="Q49">
        <v>8.0904989999999994</v>
      </c>
    </row>
    <row r="50" spans="1:17" x14ac:dyDescent="0.3">
      <c r="A50">
        <v>48</v>
      </c>
      <c r="B50">
        <v>9</v>
      </c>
      <c r="C50">
        <v>3</v>
      </c>
      <c r="D50">
        <v>6</v>
      </c>
      <c r="E50">
        <v>15</v>
      </c>
      <c r="F50">
        <v>16</v>
      </c>
      <c r="G50">
        <v>40.991540000000001</v>
      </c>
      <c r="H50">
        <v>12.936360000000001</v>
      </c>
      <c r="I50" t="s">
        <v>145</v>
      </c>
      <c r="J50">
        <v>17.67136</v>
      </c>
      <c r="K50">
        <v>11.89648</v>
      </c>
      <c r="L50">
        <v>15.40273</v>
      </c>
      <c r="M50">
        <v>-14.72603</v>
      </c>
      <c r="N50">
        <v>-12.508380000000001</v>
      </c>
      <c r="O50">
        <v>0.81642289999999995</v>
      </c>
      <c r="P50">
        <v>24.15493</v>
      </c>
      <c r="Q50">
        <v>10.592320000000001</v>
      </c>
    </row>
    <row r="51" spans="1:17" x14ac:dyDescent="0.3">
      <c r="A51">
        <v>49</v>
      </c>
      <c r="B51">
        <v>8</v>
      </c>
      <c r="C51">
        <v>5</v>
      </c>
      <c r="D51">
        <v>3</v>
      </c>
      <c r="E51">
        <v>13</v>
      </c>
      <c r="F51">
        <v>16</v>
      </c>
      <c r="G51">
        <v>41.381030000000003</v>
      </c>
      <c r="H51">
        <v>10.77403</v>
      </c>
      <c r="I51" t="s">
        <v>146</v>
      </c>
      <c r="J51">
        <v>14.050829999999999</v>
      </c>
      <c r="K51">
        <v>11.89648</v>
      </c>
      <c r="L51">
        <v>18.141480000000001</v>
      </c>
      <c r="M51">
        <v>-16.224550000000001</v>
      </c>
      <c r="N51">
        <v>-12.508380000000001</v>
      </c>
      <c r="O51">
        <v>3.9047390000000002</v>
      </c>
      <c r="P51">
        <v>25.883109999999999</v>
      </c>
      <c r="Q51">
        <v>8.0662050000000001</v>
      </c>
    </row>
    <row r="52" spans="1:17" x14ac:dyDescent="0.3">
      <c r="A52">
        <v>50</v>
      </c>
      <c r="B52">
        <v>8</v>
      </c>
      <c r="C52">
        <v>2</v>
      </c>
      <c r="D52">
        <v>6</v>
      </c>
      <c r="E52">
        <v>13</v>
      </c>
      <c r="F52">
        <v>16</v>
      </c>
      <c r="G52">
        <v>40.985430000000001</v>
      </c>
      <c r="H52">
        <v>13.93886</v>
      </c>
      <c r="I52" t="s">
        <v>146</v>
      </c>
      <c r="J52">
        <v>14.050829999999999</v>
      </c>
      <c r="K52">
        <v>11.89648</v>
      </c>
      <c r="L52">
        <v>17.076789999999999</v>
      </c>
      <c r="M52">
        <v>-16.224550000000001</v>
      </c>
      <c r="N52">
        <v>-12.508380000000001</v>
      </c>
      <c r="O52">
        <v>3.9047390000000002</v>
      </c>
      <c r="P52">
        <v>25.883109999999999</v>
      </c>
      <c r="Q52">
        <v>8.0662050000000001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EF5A-93A4-431B-B704-37B68987C8FE}">
  <dimension ref="A1:Q52"/>
  <sheetViews>
    <sheetView topLeftCell="I31" workbookViewId="0"/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3</v>
      </c>
      <c r="C2">
        <v>0</v>
      </c>
      <c r="D2">
        <v>3</v>
      </c>
      <c r="E2">
        <v>19</v>
      </c>
      <c r="F2">
        <v>16</v>
      </c>
      <c r="G2">
        <v>30</v>
      </c>
      <c r="H2">
        <v>4</v>
      </c>
      <c r="I2" t="s">
        <v>17</v>
      </c>
      <c r="J2">
        <v>0</v>
      </c>
      <c r="K2">
        <v>0</v>
      </c>
      <c r="L2">
        <v>-1.527417</v>
      </c>
      <c r="M2">
        <v>0</v>
      </c>
      <c r="N2">
        <v>0</v>
      </c>
      <c r="O2">
        <v>3.0403799999999999</v>
      </c>
      <c r="P2">
        <v>13.05851</v>
      </c>
      <c r="Q2">
        <v>16.812629999999999</v>
      </c>
    </row>
    <row r="3" spans="1:17" x14ac:dyDescent="0.3">
      <c r="A3">
        <v>1</v>
      </c>
      <c r="B3">
        <v>5</v>
      </c>
      <c r="C3">
        <v>2</v>
      </c>
      <c r="D3">
        <v>3</v>
      </c>
      <c r="E3">
        <v>20</v>
      </c>
      <c r="F3">
        <v>16</v>
      </c>
      <c r="G3">
        <v>28.742760000000001</v>
      </c>
      <c r="H3">
        <v>4</v>
      </c>
      <c r="I3" t="s">
        <v>17</v>
      </c>
      <c r="J3">
        <v>2.6094909999999999E-2</v>
      </c>
      <c r="K3">
        <v>0</v>
      </c>
      <c r="L3">
        <v>0.29747210000000002</v>
      </c>
      <c r="M3">
        <v>0</v>
      </c>
      <c r="N3">
        <v>0</v>
      </c>
      <c r="O3">
        <v>3.0403799999999999</v>
      </c>
      <c r="P3">
        <v>13.05851</v>
      </c>
      <c r="Q3">
        <v>16.812629999999999</v>
      </c>
    </row>
    <row r="4" spans="1:17" x14ac:dyDescent="0.3">
      <c r="A4">
        <v>2</v>
      </c>
      <c r="B4">
        <v>4</v>
      </c>
      <c r="C4">
        <v>1</v>
      </c>
      <c r="D4">
        <v>3</v>
      </c>
      <c r="E4">
        <v>22</v>
      </c>
      <c r="F4">
        <v>16</v>
      </c>
      <c r="G4">
        <v>29.984860000000001</v>
      </c>
      <c r="H4">
        <v>4.1211529999999996</v>
      </c>
      <c r="I4" t="s">
        <v>147</v>
      </c>
      <c r="J4">
        <v>-3.2479369999999999</v>
      </c>
      <c r="K4">
        <v>3.2535189999999998</v>
      </c>
      <c r="L4">
        <v>0</v>
      </c>
      <c r="M4">
        <v>3.0583149999999999</v>
      </c>
      <c r="N4">
        <v>0.80604240000000005</v>
      </c>
      <c r="O4">
        <v>1.300421</v>
      </c>
      <c r="P4">
        <v>8.8705350000000003</v>
      </c>
      <c r="Q4">
        <v>15</v>
      </c>
    </row>
    <row r="5" spans="1:17" x14ac:dyDescent="0.3">
      <c r="A5">
        <v>3</v>
      </c>
      <c r="B5">
        <v>4</v>
      </c>
      <c r="C5">
        <v>1</v>
      </c>
      <c r="D5">
        <v>3</v>
      </c>
      <c r="E5">
        <v>22</v>
      </c>
      <c r="F5">
        <v>16</v>
      </c>
      <c r="G5">
        <v>32.785710000000002</v>
      </c>
      <c r="H5">
        <v>3.9460999999999999</v>
      </c>
      <c r="I5" t="s">
        <v>148</v>
      </c>
      <c r="J5">
        <v>-0.7422223</v>
      </c>
      <c r="K5">
        <v>5.1122360000000002</v>
      </c>
      <c r="L5">
        <v>0</v>
      </c>
      <c r="M5">
        <v>1.5231570000000001</v>
      </c>
      <c r="N5">
        <v>-2.6051609999999998</v>
      </c>
      <c r="O5">
        <v>0.13656190000000001</v>
      </c>
      <c r="P5">
        <v>8.8705350000000003</v>
      </c>
      <c r="Q5">
        <v>13.504530000000001</v>
      </c>
    </row>
    <row r="6" spans="1:17" x14ac:dyDescent="0.3">
      <c r="A6">
        <v>4</v>
      </c>
      <c r="B6">
        <v>4</v>
      </c>
      <c r="C6">
        <v>1</v>
      </c>
      <c r="D6">
        <v>3</v>
      </c>
      <c r="E6">
        <v>22</v>
      </c>
      <c r="F6">
        <v>16</v>
      </c>
      <c r="G6">
        <v>35.586559999999999</v>
      </c>
      <c r="H6">
        <v>3.7710460000000001</v>
      </c>
      <c r="I6" t="s">
        <v>149</v>
      </c>
      <c r="J6">
        <v>1.763493</v>
      </c>
      <c r="K6">
        <v>6.9709529999999997</v>
      </c>
      <c r="L6">
        <v>0</v>
      </c>
      <c r="M6">
        <v>-1.2001039999999999E-2</v>
      </c>
      <c r="N6">
        <v>-6.0163650000000004</v>
      </c>
      <c r="O6">
        <v>-1.0272969999999999</v>
      </c>
      <c r="P6">
        <v>8.8705350000000003</v>
      </c>
      <c r="Q6">
        <v>12.009069999999999</v>
      </c>
    </row>
    <row r="7" spans="1:17" x14ac:dyDescent="0.3">
      <c r="A7">
        <v>5</v>
      </c>
      <c r="B7">
        <v>4</v>
      </c>
      <c r="C7">
        <v>1</v>
      </c>
      <c r="D7">
        <v>3</v>
      </c>
      <c r="E7">
        <v>22</v>
      </c>
      <c r="F7">
        <v>16</v>
      </c>
      <c r="G7">
        <v>35.571420000000003</v>
      </c>
      <c r="H7">
        <v>3.8921990000000002</v>
      </c>
      <c r="I7" t="s">
        <v>150</v>
      </c>
      <c r="J7">
        <v>-1.484445</v>
      </c>
      <c r="K7">
        <v>10.10332</v>
      </c>
      <c r="L7">
        <v>0</v>
      </c>
      <c r="M7">
        <v>-1.2001039999999999E-2</v>
      </c>
      <c r="N7">
        <v>-3.5112800000000002</v>
      </c>
      <c r="O7">
        <v>-2.8592420000000001</v>
      </c>
      <c r="P7">
        <v>8.8705350000000003</v>
      </c>
      <c r="Q7">
        <v>12.009069999999999</v>
      </c>
    </row>
    <row r="8" spans="1:17" x14ac:dyDescent="0.3">
      <c r="A8">
        <v>6</v>
      </c>
      <c r="B8">
        <v>4</v>
      </c>
      <c r="C8">
        <v>1</v>
      </c>
      <c r="D8">
        <v>3</v>
      </c>
      <c r="E8">
        <v>22</v>
      </c>
      <c r="F8">
        <v>16</v>
      </c>
      <c r="G8">
        <v>38.37227</v>
      </c>
      <c r="H8">
        <v>3.7171460000000001</v>
      </c>
      <c r="I8" t="s">
        <v>151</v>
      </c>
      <c r="J8">
        <v>1.0212699999999999</v>
      </c>
      <c r="K8">
        <v>11.96204</v>
      </c>
      <c r="L8">
        <v>0</v>
      </c>
      <c r="M8">
        <v>-1.547159</v>
      </c>
      <c r="N8">
        <v>-6.9224829999999997</v>
      </c>
      <c r="O8">
        <v>-4.0231009999999996</v>
      </c>
      <c r="P8">
        <v>8.8705350000000003</v>
      </c>
      <c r="Q8">
        <v>10.5136</v>
      </c>
    </row>
    <row r="9" spans="1:17" x14ac:dyDescent="0.3">
      <c r="A9">
        <v>7</v>
      </c>
      <c r="B9">
        <v>4</v>
      </c>
      <c r="C9">
        <v>1</v>
      </c>
      <c r="D9">
        <v>3</v>
      </c>
      <c r="E9">
        <v>22</v>
      </c>
      <c r="F9">
        <v>16</v>
      </c>
      <c r="G9">
        <v>41.17313</v>
      </c>
      <c r="H9">
        <v>3.5420929999999999</v>
      </c>
      <c r="I9" t="s">
        <v>152</v>
      </c>
      <c r="J9">
        <v>3.5269849999999998</v>
      </c>
      <c r="K9">
        <v>13.82075</v>
      </c>
      <c r="L9">
        <v>0</v>
      </c>
      <c r="M9">
        <v>-3.0823170000000002</v>
      </c>
      <c r="N9">
        <v>-10.333690000000001</v>
      </c>
      <c r="O9">
        <v>-5.18696</v>
      </c>
      <c r="P9">
        <v>8.8705350000000003</v>
      </c>
      <c r="Q9">
        <v>9.0181349999999991</v>
      </c>
    </row>
    <row r="10" spans="1:17" x14ac:dyDescent="0.3">
      <c r="A10">
        <v>8</v>
      </c>
      <c r="B10">
        <v>4</v>
      </c>
      <c r="C10">
        <v>1</v>
      </c>
      <c r="D10">
        <v>3</v>
      </c>
      <c r="E10">
        <v>22</v>
      </c>
      <c r="F10">
        <v>16</v>
      </c>
      <c r="G10">
        <v>41.157980000000002</v>
      </c>
      <c r="H10">
        <v>3.663246</v>
      </c>
      <c r="I10" t="s">
        <v>153</v>
      </c>
      <c r="J10">
        <v>0.27904800000000002</v>
      </c>
      <c r="K10">
        <v>16.953119999999998</v>
      </c>
      <c r="L10">
        <v>0</v>
      </c>
      <c r="M10">
        <v>-3.0823170000000002</v>
      </c>
      <c r="N10">
        <v>-7.8286020000000001</v>
      </c>
      <c r="O10">
        <v>-7.0189060000000003</v>
      </c>
      <c r="P10">
        <v>8.8705350000000003</v>
      </c>
      <c r="Q10">
        <v>9.0181349999999991</v>
      </c>
    </row>
    <row r="11" spans="1:17" x14ac:dyDescent="0.3">
      <c r="A11">
        <v>9</v>
      </c>
      <c r="B11">
        <v>3</v>
      </c>
      <c r="C11">
        <v>0</v>
      </c>
      <c r="D11">
        <v>3</v>
      </c>
      <c r="E11">
        <v>22</v>
      </c>
      <c r="F11">
        <v>18</v>
      </c>
      <c r="G11">
        <v>40.968200000000003</v>
      </c>
      <c r="H11">
        <v>5.1815090000000001</v>
      </c>
      <c r="I11" t="s">
        <v>153</v>
      </c>
      <c r="J11">
        <v>0.27904800000000002</v>
      </c>
      <c r="K11">
        <v>13.78477</v>
      </c>
      <c r="L11">
        <v>-0.35685349999999999</v>
      </c>
      <c r="M11">
        <v>-3.0823170000000002</v>
      </c>
      <c r="N11">
        <v>-7.8286020000000001</v>
      </c>
      <c r="O11">
        <v>-7.0189060000000003</v>
      </c>
      <c r="P11">
        <v>8.8705350000000003</v>
      </c>
      <c r="Q11">
        <v>6</v>
      </c>
    </row>
    <row r="12" spans="1:17" x14ac:dyDescent="0.3">
      <c r="A12">
        <v>10</v>
      </c>
      <c r="B12">
        <v>3</v>
      </c>
      <c r="C12">
        <v>0</v>
      </c>
      <c r="D12">
        <v>3</v>
      </c>
      <c r="E12">
        <v>24</v>
      </c>
      <c r="F12">
        <v>17</v>
      </c>
      <c r="G12">
        <v>44.064</v>
      </c>
      <c r="H12">
        <v>3.4816189999999998</v>
      </c>
      <c r="I12" t="s">
        <v>154</v>
      </c>
      <c r="J12">
        <v>5.4868040000000002</v>
      </c>
      <c r="K12">
        <v>18.81184</v>
      </c>
      <c r="L12">
        <v>0</v>
      </c>
      <c r="M12">
        <v>-4.6174759999999999</v>
      </c>
      <c r="N12">
        <v>-15.35798</v>
      </c>
      <c r="O12">
        <v>-8.1827640000000006</v>
      </c>
      <c r="P12">
        <v>10</v>
      </c>
      <c r="Q12">
        <v>7.5226689999999996</v>
      </c>
    </row>
    <row r="13" spans="1:17" x14ac:dyDescent="0.3">
      <c r="A13">
        <v>11</v>
      </c>
      <c r="B13">
        <v>3</v>
      </c>
      <c r="C13">
        <v>0</v>
      </c>
      <c r="D13">
        <v>3</v>
      </c>
      <c r="E13">
        <v>20</v>
      </c>
      <c r="F13">
        <v>16</v>
      </c>
      <c r="G13">
        <v>44.169170000000001</v>
      </c>
      <c r="H13">
        <v>1.2710250000000001</v>
      </c>
      <c r="I13" t="s">
        <v>155</v>
      </c>
      <c r="J13">
        <v>2.7847629999999999</v>
      </c>
      <c r="K13">
        <v>18.81184</v>
      </c>
      <c r="L13">
        <v>0</v>
      </c>
      <c r="M13">
        <v>-2.8658489999999999</v>
      </c>
      <c r="N13">
        <v>-21.179300000000001</v>
      </c>
      <c r="O13">
        <v>-9.5055899999999998</v>
      </c>
      <c r="P13">
        <v>10</v>
      </c>
      <c r="Q13">
        <v>6</v>
      </c>
    </row>
    <row r="14" spans="1:17" x14ac:dyDescent="0.3">
      <c r="A14">
        <v>12</v>
      </c>
      <c r="B14">
        <v>4</v>
      </c>
      <c r="C14">
        <v>1</v>
      </c>
      <c r="D14">
        <v>3</v>
      </c>
      <c r="E14">
        <v>22</v>
      </c>
      <c r="F14">
        <v>19</v>
      </c>
      <c r="G14">
        <v>43.852319999999999</v>
      </c>
      <c r="H14">
        <v>6.0098750000000001</v>
      </c>
      <c r="I14" t="s">
        <v>156</v>
      </c>
      <c r="J14">
        <v>3.1211410000000002</v>
      </c>
      <c r="K14">
        <v>19.23143</v>
      </c>
      <c r="L14">
        <v>-3.2918129999999999</v>
      </c>
      <c r="M14">
        <v>-4.6174759999999999</v>
      </c>
      <c r="N14">
        <v>-16.37837</v>
      </c>
      <c r="O14">
        <v>-8.1827640000000006</v>
      </c>
      <c r="P14">
        <v>6.136806</v>
      </c>
      <c r="Q14">
        <v>7.5226689999999996</v>
      </c>
    </row>
    <row r="15" spans="1:17" x14ac:dyDescent="0.3">
      <c r="A15">
        <v>13</v>
      </c>
      <c r="B15">
        <v>3</v>
      </c>
      <c r="C15">
        <v>0</v>
      </c>
      <c r="D15">
        <v>3</v>
      </c>
      <c r="E15">
        <v>20</v>
      </c>
      <c r="F15">
        <v>17</v>
      </c>
      <c r="G15">
        <v>46.653170000000003</v>
      </c>
      <c r="H15">
        <v>3.6308009999999999</v>
      </c>
      <c r="I15" t="s">
        <v>157</v>
      </c>
      <c r="J15">
        <v>5.6268560000000001</v>
      </c>
      <c r="K15">
        <v>21.090150000000001</v>
      </c>
      <c r="L15">
        <v>-3.2918129999999999</v>
      </c>
      <c r="M15">
        <v>-4.401008</v>
      </c>
      <c r="N15">
        <v>-24.590509999999998</v>
      </c>
      <c r="O15">
        <v>-10.669449999999999</v>
      </c>
      <c r="P15">
        <v>7.2662709999999997</v>
      </c>
      <c r="Q15">
        <v>6</v>
      </c>
    </row>
    <row r="16" spans="1:17" x14ac:dyDescent="0.3">
      <c r="A16">
        <v>14</v>
      </c>
      <c r="B16">
        <v>3</v>
      </c>
      <c r="C16">
        <v>0</v>
      </c>
      <c r="D16">
        <v>3</v>
      </c>
      <c r="E16">
        <v>22</v>
      </c>
      <c r="F16">
        <v>19</v>
      </c>
      <c r="G16">
        <v>46.638750000000002</v>
      </c>
      <c r="H16">
        <v>5.9501869999999997</v>
      </c>
      <c r="I16" t="s">
        <v>158</v>
      </c>
      <c r="J16">
        <v>5.6268560000000001</v>
      </c>
      <c r="K16">
        <v>21.090150000000001</v>
      </c>
      <c r="L16">
        <v>-3.2918129999999999</v>
      </c>
      <c r="M16">
        <v>-6.1526339999999999</v>
      </c>
      <c r="N16">
        <v>-21.338460000000001</v>
      </c>
      <c r="O16">
        <v>-12.634080000000001</v>
      </c>
      <c r="P16">
        <v>7.2662709999999997</v>
      </c>
      <c r="Q16">
        <v>6</v>
      </c>
    </row>
    <row r="17" spans="1:17" x14ac:dyDescent="0.3">
      <c r="A17">
        <v>15</v>
      </c>
      <c r="B17">
        <v>4</v>
      </c>
      <c r="C17">
        <v>1</v>
      </c>
      <c r="D17">
        <v>3</v>
      </c>
      <c r="E17">
        <v>22</v>
      </c>
      <c r="F17">
        <v>19</v>
      </c>
      <c r="G17">
        <v>46.19059</v>
      </c>
      <c r="H17">
        <v>9.5354489999999998</v>
      </c>
      <c r="I17" t="s">
        <v>159</v>
      </c>
      <c r="J17">
        <v>7.5495830000000002</v>
      </c>
      <c r="K17">
        <v>21.090150000000001</v>
      </c>
      <c r="L17">
        <v>-5.4686149999999998</v>
      </c>
      <c r="M17">
        <v>-6.1526339999999999</v>
      </c>
      <c r="N17">
        <v>-21.338460000000001</v>
      </c>
      <c r="O17">
        <v>-9.5950340000000001</v>
      </c>
      <c r="P17">
        <v>8.6959040000000005</v>
      </c>
      <c r="Q17">
        <v>6.0129060000000001</v>
      </c>
    </row>
    <row r="18" spans="1:17" x14ac:dyDescent="0.3">
      <c r="A18">
        <v>16</v>
      </c>
      <c r="B18">
        <v>3</v>
      </c>
      <c r="C18">
        <v>0</v>
      </c>
      <c r="D18">
        <v>3</v>
      </c>
      <c r="E18">
        <v>20</v>
      </c>
      <c r="F18">
        <v>19</v>
      </c>
      <c r="G18">
        <v>48.161090000000002</v>
      </c>
      <c r="H18">
        <v>9.3092950000000005</v>
      </c>
      <c r="I18" t="s">
        <v>159</v>
      </c>
      <c r="J18">
        <v>9.4208649999999992</v>
      </c>
      <c r="K18">
        <v>21.090150000000001</v>
      </c>
      <c r="L18">
        <v>-3.2918129999999999</v>
      </c>
      <c r="M18">
        <v>-5.921621</v>
      </c>
      <c r="N18">
        <v>-21.338460000000001</v>
      </c>
      <c r="O18">
        <v>-9.5950340000000001</v>
      </c>
      <c r="P18">
        <v>11.626200000000001</v>
      </c>
      <c r="Q18">
        <v>6</v>
      </c>
    </row>
    <row r="19" spans="1:17" x14ac:dyDescent="0.3">
      <c r="A19">
        <v>17</v>
      </c>
      <c r="B19">
        <v>3</v>
      </c>
      <c r="C19">
        <v>0</v>
      </c>
      <c r="D19">
        <v>3</v>
      </c>
      <c r="E19">
        <v>21</v>
      </c>
      <c r="F19">
        <v>19</v>
      </c>
      <c r="G19">
        <v>48.161090000000002</v>
      </c>
      <c r="H19">
        <v>9.3092950000000005</v>
      </c>
      <c r="I19" t="s">
        <v>160</v>
      </c>
      <c r="J19">
        <v>12.122909999999999</v>
      </c>
      <c r="K19">
        <v>21.090150000000001</v>
      </c>
      <c r="L19">
        <v>-3.2918129999999999</v>
      </c>
      <c r="M19">
        <v>-8.01511</v>
      </c>
      <c r="N19">
        <v>-21.338460000000001</v>
      </c>
      <c r="O19">
        <v>-9.5950340000000001</v>
      </c>
      <c r="P19">
        <v>11.626200000000001</v>
      </c>
      <c r="Q19">
        <v>6</v>
      </c>
    </row>
    <row r="20" spans="1:17" x14ac:dyDescent="0.3">
      <c r="A20">
        <v>18</v>
      </c>
      <c r="B20">
        <v>4</v>
      </c>
      <c r="C20">
        <v>1</v>
      </c>
      <c r="D20">
        <v>3</v>
      </c>
      <c r="E20">
        <v>19</v>
      </c>
      <c r="F20">
        <v>19</v>
      </c>
      <c r="G20">
        <v>46.414360000000002</v>
      </c>
      <c r="H20">
        <v>7.2804830000000003</v>
      </c>
      <c r="I20" t="s">
        <v>161</v>
      </c>
      <c r="J20">
        <v>8.5023800000000005</v>
      </c>
      <c r="K20">
        <v>21.090150000000001</v>
      </c>
      <c r="L20">
        <v>-3.2918129999999999</v>
      </c>
      <c r="M20">
        <v>-8.01511</v>
      </c>
      <c r="N20">
        <v>-19.789570000000001</v>
      </c>
      <c r="O20">
        <v>-6.5067180000000002</v>
      </c>
      <c r="P20">
        <v>9.795534</v>
      </c>
      <c r="Q20">
        <v>6</v>
      </c>
    </row>
    <row r="21" spans="1:17" x14ac:dyDescent="0.3">
      <c r="A21">
        <v>19</v>
      </c>
      <c r="B21">
        <v>4</v>
      </c>
      <c r="C21">
        <v>1</v>
      </c>
      <c r="D21">
        <v>3</v>
      </c>
      <c r="E21">
        <v>19</v>
      </c>
      <c r="F21">
        <v>19</v>
      </c>
      <c r="G21">
        <v>48.280320000000003</v>
      </c>
      <c r="H21">
        <v>7.8906029999999996</v>
      </c>
      <c r="I21" t="s">
        <v>162</v>
      </c>
      <c r="J21">
        <v>10.373659999999999</v>
      </c>
      <c r="K21">
        <v>21.090150000000001</v>
      </c>
      <c r="L21">
        <v>-3.2918129999999999</v>
      </c>
      <c r="M21">
        <v>-8.01511</v>
      </c>
      <c r="N21">
        <v>-21.338460000000001</v>
      </c>
      <c r="O21">
        <v>-9.5457599999999996</v>
      </c>
      <c r="P21">
        <v>13.8553</v>
      </c>
      <c r="Q21">
        <v>6</v>
      </c>
    </row>
    <row r="22" spans="1:17" x14ac:dyDescent="0.3">
      <c r="A22">
        <v>20</v>
      </c>
      <c r="B22">
        <v>4</v>
      </c>
      <c r="C22">
        <v>1</v>
      </c>
      <c r="D22">
        <v>3</v>
      </c>
      <c r="E22">
        <v>21</v>
      </c>
      <c r="F22">
        <v>19</v>
      </c>
      <c r="G22">
        <v>46.399940000000001</v>
      </c>
      <c r="H22">
        <v>7.3958469999999998</v>
      </c>
      <c r="I22" t="s">
        <v>163</v>
      </c>
      <c r="J22">
        <v>11.204420000000001</v>
      </c>
      <c r="K22">
        <v>21.090150000000001</v>
      </c>
      <c r="L22">
        <v>-3.2918129999999999</v>
      </c>
      <c r="M22">
        <v>-8.01511</v>
      </c>
      <c r="N22">
        <v>-19.789570000000001</v>
      </c>
      <c r="O22">
        <v>-9.5457599999999996</v>
      </c>
      <c r="P22">
        <v>9.795534</v>
      </c>
      <c r="Q22">
        <v>6</v>
      </c>
    </row>
    <row r="23" spans="1:17" x14ac:dyDescent="0.3">
      <c r="A23">
        <v>21</v>
      </c>
      <c r="B23">
        <v>4</v>
      </c>
      <c r="C23">
        <v>1</v>
      </c>
      <c r="D23">
        <v>3</v>
      </c>
      <c r="E23">
        <v>23</v>
      </c>
      <c r="F23">
        <v>19</v>
      </c>
      <c r="G23">
        <v>46.309820000000002</v>
      </c>
      <c r="H23">
        <v>8.1167569999999998</v>
      </c>
      <c r="I23" t="s">
        <v>162</v>
      </c>
      <c r="J23">
        <v>13.906459999999999</v>
      </c>
      <c r="K23">
        <v>21.090150000000001</v>
      </c>
      <c r="L23">
        <v>-5.4686149999999998</v>
      </c>
      <c r="M23">
        <v>-8.01511</v>
      </c>
      <c r="N23">
        <v>-21.338460000000001</v>
      </c>
      <c r="O23">
        <v>-9.5457599999999996</v>
      </c>
      <c r="P23">
        <v>10.925000000000001</v>
      </c>
      <c r="Q23">
        <v>6</v>
      </c>
    </row>
    <row r="24" spans="1:17" x14ac:dyDescent="0.3">
      <c r="A24">
        <v>22</v>
      </c>
      <c r="B24">
        <v>3</v>
      </c>
      <c r="C24">
        <v>0</v>
      </c>
      <c r="D24">
        <v>3</v>
      </c>
      <c r="E24">
        <v>23</v>
      </c>
      <c r="F24">
        <v>19</v>
      </c>
      <c r="G24">
        <v>46.399940000000001</v>
      </c>
      <c r="H24">
        <v>7.3958469999999998</v>
      </c>
      <c r="I24" t="s">
        <v>162</v>
      </c>
      <c r="J24">
        <v>16.608509999999999</v>
      </c>
      <c r="K24">
        <v>21.090150000000001</v>
      </c>
      <c r="L24">
        <v>-3.2918129999999999</v>
      </c>
      <c r="M24">
        <v>-7.7840980000000002</v>
      </c>
      <c r="N24">
        <v>-21.338460000000001</v>
      </c>
      <c r="O24">
        <v>-9.5457599999999996</v>
      </c>
      <c r="P24">
        <v>10.925000000000001</v>
      </c>
      <c r="Q24">
        <v>6</v>
      </c>
    </row>
    <row r="25" spans="1:17" x14ac:dyDescent="0.3">
      <c r="A25">
        <v>23</v>
      </c>
      <c r="B25">
        <v>4</v>
      </c>
      <c r="C25">
        <v>1</v>
      </c>
      <c r="D25">
        <v>3</v>
      </c>
      <c r="E25">
        <v>18</v>
      </c>
      <c r="F25">
        <v>19</v>
      </c>
      <c r="G25">
        <v>46.399940000000001</v>
      </c>
      <c r="H25">
        <v>7.3958469999999998</v>
      </c>
      <c r="I25" t="s">
        <v>164</v>
      </c>
      <c r="J25">
        <v>13.906459999999999</v>
      </c>
      <c r="K25">
        <v>21.090150000000001</v>
      </c>
      <c r="L25">
        <v>-3.2918129999999999</v>
      </c>
      <c r="M25">
        <v>-9.6465739999999993</v>
      </c>
      <c r="N25">
        <v>-19.789570000000001</v>
      </c>
      <c r="O25">
        <v>-9.5457599999999996</v>
      </c>
      <c r="P25">
        <v>9.795534</v>
      </c>
      <c r="Q25">
        <v>6</v>
      </c>
    </row>
    <row r="26" spans="1:17" x14ac:dyDescent="0.3">
      <c r="A26">
        <v>24</v>
      </c>
      <c r="B26">
        <v>3</v>
      </c>
      <c r="C26">
        <v>0</v>
      </c>
      <c r="D26">
        <v>3</v>
      </c>
      <c r="E26">
        <v>18</v>
      </c>
      <c r="F26">
        <v>19</v>
      </c>
      <c r="G26">
        <v>46.399940000000001</v>
      </c>
      <c r="H26">
        <v>7.3958469999999998</v>
      </c>
      <c r="I26" t="s">
        <v>165</v>
      </c>
      <c r="J26">
        <v>16.608509999999999</v>
      </c>
      <c r="K26">
        <v>21.090150000000001</v>
      </c>
      <c r="L26">
        <v>-3.2918129999999999</v>
      </c>
      <c r="M26">
        <v>-9.4155619999999995</v>
      </c>
      <c r="N26">
        <v>-21.338460000000001</v>
      </c>
      <c r="O26">
        <v>-9.5457599999999996</v>
      </c>
      <c r="P26">
        <v>10.925000000000001</v>
      </c>
      <c r="Q26">
        <v>6</v>
      </c>
    </row>
    <row r="27" spans="1:17" x14ac:dyDescent="0.3">
      <c r="A27">
        <v>25</v>
      </c>
      <c r="B27">
        <v>3</v>
      </c>
      <c r="C27">
        <v>0</v>
      </c>
      <c r="D27">
        <v>3</v>
      </c>
      <c r="E27">
        <v>19</v>
      </c>
      <c r="F27">
        <v>19</v>
      </c>
      <c r="G27">
        <v>46.399940000000001</v>
      </c>
      <c r="H27">
        <v>7.3958469999999998</v>
      </c>
      <c r="I27" t="s">
        <v>166</v>
      </c>
      <c r="J27">
        <v>19.310549999999999</v>
      </c>
      <c r="K27">
        <v>21.090150000000001</v>
      </c>
      <c r="L27">
        <v>-3.2918129999999999</v>
      </c>
      <c r="M27">
        <v>-11.50905</v>
      </c>
      <c r="N27">
        <v>-21.338460000000001</v>
      </c>
      <c r="O27">
        <v>-9.5457599999999996</v>
      </c>
      <c r="P27">
        <v>10.925000000000001</v>
      </c>
      <c r="Q27">
        <v>6</v>
      </c>
    </row>
    <row r="28" spans="1:17" x14ac:dyDescent="0.3">
      <c r="A28">
        <v>26</v>
      </c>
      <c r="B28">
        <v>3</v>
      </c>
      <c r="C28">
        <v>0</v>
      </c>
      <c r="D28">
        <v>3</v>
      </c>
      <c r="E28">
        <v>19</v>
      </c>
      <c r="F28">
        <v>19</v>
      </c>
      <c r="G28">
        <v>44.653199999999998</v>
      </c>
      <c r="H28">
        <v>5.3670359999999997</v>
      </c>
      <c r="I28" t="s">
        <v>166</v>
      </c>
      <c r="J28">
        <v>18.392060000000001</v>
      </c>
      <c r="K28">
        <v>21.090150000000001</v>
      </c>
      <c r="L28">
        <v>-3.2918129999999999</v>
      </c>
      <c r="M28">
        <v>-11.50905</v>
      </c>
      <c r="N28">
        <v>-21.338460000000001</v>
      </c>
      <c r="O28">
        <v>-6.4574439999999997</v>
      </c>
      <c r="P28">
        <v>10.223789999999999</v>
      </c>
      <c r="Q28">
        <v>6</v>
      </c>
    </row>
    <row r="29" spans="1:17" x14ac:dyDescent="0.3">
      <c r="A29">
        <v>27</v>
      </c>
      <c r="B29">
        <v>3</v>
      </c>
      <c r="C29">
        <v>0</v>
      </c>
      <c r="D29">
        <v>3</v>
      </c>
      <c r="E29">
        <v>21</v>
      </c>
      <c r="F29">
        <v>21</v>
      </c>
      <c r="G29">
        <v>49.182389999999998</v>
      </c>
      <c r="H29">
        <v>5.2566189999999997</v>
      </c>
      <c r="I29" t="s">
        <v>167</v>
      </c>
      <c r="J29">
        <v>19.310549999999999</v>
      </c>
      <c r="K29">
        <v>17.921800000000001</v>
      </c>
      <c r="L29">
        <v>-1.7327509999999999</v>
      </c>
      <c r="M29">
        <v>-11.50905</v>
      </c>
      <c r="N29">
        <v>-21.922889999999999</v>
      </c>
      <c r="O29">
        <v>-12.443289999999999</v>
      </c>
      <c r="P29">
        <v>7.7096090000000004</v>
      </c>
      <c r="Q29">
        <v>6</v>
      </c>
    </row>
    <row r="30" spans="1:17" x14ac:dyDescent="0.3">
      <c r="A30">
        <v>28</v>
      </c>
      <c r="B30">
        <v>4</v>
      </c>
      <c r="C30">
        <v>1</v>
      </c>
      <c r="D30">
        <v>3</v>
      </c>
      <c r="E30">
        <v>16</v>
      </c>
      <c r="F30">
        <v>21</v>
      </c>
      <c r="G30">
        <v>46.210160000000002</v>
      </c>
      <c r="H30">
        <v>8.9141100000000009</v>
      </c>
      <c r="I30" t="s">
        <v>168</v>
      </c>
      <c r="J30">
        <v>19.310549999999999</v>
      </c>
      <c r="K30">
        <v>17.921800000000001</v>
      </c>
      <c r="L30">
        <v>-3.648666</v>
      </c>
      <c r="M30">
        <v>-13.37153</v>
      </c>
      <c r="N30">
        <v>-19.789570000000001</v>
      </c>
      <c r="O30">
        <v>-9.5457599999999996</v>
      </c>
      <c r="P30">
        <v>9.795534</v>
      </c>
      <c r="Q30">
        <v>6</v>
      </c>
    </row>
    <row r="31" spans="1:17" x14ac:dyDescent="0.3">
      <c r="A31">
        <v>29</v>
      </c>
      <c r="B31">
        <v>4</v>
      </c>
      <c r="C31">
        <v>1</v>
      </c>
      <c r="D31">
        <v>3</v>
      </c>
      <c r="E31">
        <v>18</v>
      </c>
      <c r="F31">
        <v>21</v>
      </c>
      <c r="G31">
        <v>46.120040000000003</v>
      </c>
      <c r="H31">
        <v>9.6350200000000008</v>
      </c>
      <c r="I31" t="s">
        <v>169</v>
      </c>
      <c r="J31">
        <v>22.012589999999999</v>
      </c>
      <c r="K31">
        <v>17.921800000000001</v>
      </c>
      <c r="L31">
        <v>-5.825469</v>
      </c>
      <c r="M31">
        <v>-13.37153</v>
      </c>
      <c r="N31">
        <v>-21.338460000000001</v>
      </c>
      <c r="O31">
        <v>-9.5457599999999996</v>
      </c>
      <c r="P31">
        <v>10.925000000000001</v>
      </c>
      <c r="Q31">
        <v>6</v>
      </c>
    </row>
    <row r="32" spans="1:17" x14ac:dyDescent="0.3">
      <c r="A32">
        <v>30</v>
      </c>
      <c r="B32">
        <v>4</v>
      </c>
      <c r="C32">
        <v>1</v>
      </c>
      <c r="D32">
        <v>3</v>
      </c>
      <c r="E32">
        <v>16</v>
      </c>
      <c r="F32">
        <v>21</v>
      </c>
      <c r="G32">
        <v>46.210160000000002</v>
      </c>
      <c r="H32">
        <v>8.9141100000000009</v>
      </c>
      <c r="I32" t="s">
        <v>168</v>
      </c>
      <c r="J32">
        <v>22.012589999999999</v>
      </c>
      <c r="K32">
        <v>17.921800000000001</v>
      </c>
      <c r="L32">
        <v>-3.648666</v>
      </c>
      <c r="M32">
        <v>-13.140510000000001</v>
      </c>
      <c r="N32">
        <v>-19.789570000000001</v>
      </c>
      <c r="O32">
        <v>-9.5457599999999996</v>
      </c>
      <c r="P32">
        <v>9.795534</v>
      </c>
      <c r="Q32">
        <v>6</v>
      </c>
    </row>
    <row r="33" spans="1:17" x14ac:dyDescent="0.3">
      <c r="A33">
        <v>31</v>
      </c>
      <c r="B33">
        <v>4</v>
      </c>
      <c r="C33">
        <v>1</v>
      </c>
      <c r="D33">
        <v>3</v>
      </c>
      <c r="E33">
        <v>18</v>
      </c>
      <c r="F33">
        <v>22</v>
      </c>
      <c r="G33">
        <v>46.31532</v>
      </c>
      <c r="H33">
        <v>8.9075369999999996</v>
      </c>
      <c r="I33" t="s">
        <v>169</v>
      </c>
      <c r="J33">
        <v>24.71463</v>
      </c>
      <c r="K33">
        <v>17.921800000000001</v>
      </c>
      <c r="L33">
        <v>-3.648666</v>
      </c>
      <c r="M33">
        <v>-13.140510000000001</v>
      </c>
      <c r="N33">
        <v>-23.90775</v>
      </c>
      <c r="O33">
        <v>-9.5457599999999996</v>
      </c>
      <c r="P33">
        <v>10.925000000000001</v>
      </c>
      <c r="Q33">
        <v>6</v>
      </c>
    </row>
    <row r="34" spans="1:17" x14ac:dyDescent="0.3">
      <c r="A34">
        <v>32</v>
      </c>
      <c r="B34">
        <v>4</v>
      </c>
      <c r="C34">
        <v>1</v>
      </c>
      <c r="D34">
        <v>3</v>
      </c>
      <c r="E34">
        <v>18</v>
      </c>
      <c r="F34">
        <v>22</v>
      </c>
      <c r="G34">
        <v>46.31532</v>
      </c>
      <c r="H34">
        <v>8.9075369999999996</v>
      </c>
      <c r="I34" t="s">
        <v>170</v>
      </c>
      <c r="J34">
        <v>24.71463</v>
      </c>
      <c r="K34">
        <v>17.921800000000001</v>
      </c>
      <c r="L34">
        <v>-3.648666</v>
      </c>
      <c r="M34">
        <v>-13.140510000000001</v>
      </c>
      <c r="N34">
        <v>-23.90775</v>
      </c>
      <c r="O34">
        <v>-9.7941699999999994</v>
      </c>
      <c r="P34">
        <v>10.925000000000001</v>
      </c>
      <c r="Q34">
        <v>6</v>
      </c>
    </row>
    <row r="35" spans="1:17" x14ac:dyDescent="0.3">
      <c r="A35">
        <v>33</v>
      </c>
      <c r="B35">
        <v>4</v>
      </c>
      <c r="C35">
        <v>1</v>
      </c>
      <c r="D35">
        <v>3</v>
      </c>
      <c r="E35">
        <v>18</v>
      </c>
      <c r="F35">
        <v>21</v>
      </c>
      <c r="G35">
        <v>49.287559999999999</v>
      </c>
      <c r="H35">
        <v>5.2500470000000004</v>
      </c>
      <c r="I35" t="s">
        <v>171</v>
      </c>
      <c r="J35">
        <v>23.855979999999999</v>
      </c>
      <c r="K35">
        <v>18.797470000000001</v>
      </c>
      <c r="L35">
        <v>-1.7327509999999999</v>
      </c>
      <c r="M35">
        <v>-13.211449999999999</v>
      </c>
      <c r="N35">
        <v>-24.492170000000002</v>
      </c>
      <c r="O35">
        <v>-12.96951</v>
      </c>
      <c r="P35">
        <v>7.7096090000000004</v>
      </c>
      <c r="Q35">
        <v>6</v>
      </c>
    </row>
    <row r="36" spans="1:17" x14ac:dyDescent="0.3">
      <c r="A36">
        <v>34</v>
      </c>
      <c r="B36">
        <v>4</v>
      </c>
      <c r="C36">
        <v>1</v>
      </c>
      <c r="D36">
        <v>3</v>
      </c>
      <c r="E36">
        <v>20</v>
      </c>
      <c r="F36">
        <v>22</v>
      </c>
      <c r="G36">
        <v>52.088410000000003</v>
      </c>
      <c r="H36">
        <v>5.0749940000000002</v>
      </c>
      <c r="I36" t="s">
        <v>172</v>
      </c>
      <c r="J36">
        <v>27.22034</v>
      </c>
      <c r="K36">
        <v>19.780519999999999</v>
      </c>
      <c r="L36">
        <v>-1.7327509999999999</v>
      </c>
      <c r="M36">
        <v>-14.67567</v>
      </c>
      <c r="N36">
        <v>-27.903369999999999</v>
      </c>
      <c r="O36">
        <v>-13.855560000000001</v>
      </c>
      <c r="P36">
        <v>7.7096090000000004</v>
      </c>
      <c r="Q36">
        <v>6</v>
      </c>
    </row>
    <row r="37" spans="1:17" x14ac:dyDescent="0.3">
      <c r="A37">
        <v>35</v>
      </c>
      <c r="B37">
        <v>4</v>
      </c>
      <c r="C37">
        <v>1</v>
      </c>
      <c r="D37">
        <v>3</v>
      </c>
      <c r="E37">
        <v>20</v>
      </c>
      <c r="F37">
        <v>22</v>
      </c>
      <c r="G37">
        <v>52.259799999999998</v>
      </c>
      <c r="H37">
        <v>1.5925560000000001</v>
      </c>
      <c r="I37" t="s">
        <v>173</v>
      </c>
      <c r="J37">
        <v>24.71463</v>
      </c>
      <c r="K37">
        <v>17.921800000000001</v>
      </c>
      <c r="L37">
        <v>0.1831634</v>
      </c>
      <c r="M37">
        <v>-12.9095</v>
      </c>
      <c r="N37">
        <v>-25.076599999999999</v>
      </c>
      <c r="O37">
        <v>-15.589230000000001</v>
      </c>
      <c r="P37">
        <v>4.4942200000000003</v>
      </c>
      <c r="Q37">
        <v>6</v>
      </c>
    </row>
    <row r="38" spans="1:17" x14ac:dyDescent="0.3">
      <c r="A38">
        <v>36</v>
      </c>
      <c r="B38">
        <v>4</v>
      </c>
      <c r="C38">
        <v>1</v>
      </c>
      <c r="D38">
        <v>3</v>
      </c>
      <c r="E38">
        <v>18</v>
      </c>
      <c r="F38">
        <v>22</v>
      </c>
      <c r="G38">
        <v>53.04833</v>
      </c>
      <c r="H38">
        <v>6.2395579999999997</v>
      </c>
      <c r="I38" t="s">
        <v>174</v>
      </c>
      <c r="J38">
        <v>28.4572</v>
      </c>
      <c r="K38">
        <v>17.921800000000001</v>
      </c>
      <c r="L38">
        <v>-1.7327509999999999</v>
      </c>
      <c r="M38">
        <v>-12.9095</v>
      </c>
      <c r="N38">
        <v>-24.492170000000002</v>
      </c>
      <c r="O38">
        <v>-12.691700000000001</v>
      </c>
      <c r="P38">
        <v>13.5702</v>
      </c>
      <c r="Q38">
        <v>6</v>
      </c>
    </row>
    <row r="39" spans="1:17" x14ac:dyDescent="0.3">
      <c r="A39">
        <v>37</v>
      </c>
      <c r="B39">
        <v>4</v>
      </c>
      <c r="C39">
        <v>1</v>
      </c>
      <c r="D39">
        <v>3</v>
      </c>
      <c r="E39">
        <v>20</v>
      </c>
      <c r="F39">
        <v>22</v>
      </c>
      <c r="G39">
        <v>51.864190000000001</v>
      </c>
      <c r="H39">
        <v>4.7573850000000002</v>
      </c>
      <c r="I39" t="s">
        <v>175</v>
      </c>
      <c r="J39">
        <v>24.71463</v>
      </c>
      <c r="K39">
        <v>17.921800000000001</v>
      </c>
      <c r="L39">
        <v>-0.88153000000000004</v>
      </c>
      <c r="M39">
        <v>-12.9095</v>
      </c>
      <c r="N39">
        <v>-23.527699999999999</v>
      </c>
      <c r="O39">
        <v>-15.589230000000001</v>
      </c>
      <c r="P39">
        <v>3.3647550000000002</v>
      </c>
      <c r="Q39">
        <v>6</v>
      </c>
    </row>
    <row r="40" spans="1:17" x14ac:dyDescent="0.3">
      <c r="A40">
        <v>38</v>
      </c>
      <c r="B40">
        <v>4</v>
      </c>
      <c r="C40">
        <v>1</v>
      </c>
      <c r="D40">
        <v>3</v>
      </c>
      <c r="E40">
        <v>20</v>
      </c>
      <c r="F40">
        <v>21</v>
      </c>
      <c r="G40">
        <v>51.774079999999998</v>
      </c>
      <c r="H40">
        <v>5.4782950000000001</v>
      </c>
      <c r="I40" t="s">
        <v>176</v>
      </c>
      <c r="J40">
        <v>26.558029999999999</v>
      </c>
      <c r="K40">
        <v>18.797470000000001</v>
      </c>
      <c r="L40">
        <v>-3.0583320000000001</v>
      </c>
      <c r="M40">
        <v>-12.98044</v>
      </c>
      <c r="N40">
        <v>-25.076599999999999</v>
      </c>
      <c r="O40">
        <v>-15.86703</v>
      </c>
      <c r="P40">
        <v>4.4942200000000003</v>
      </c>
      <c r="Q40">
        <v>6</v>
      </c>
    </row>
    <row r="41" spans="1:17" x14ac:dyDescent="0.3">
      <c r="A41">
        <v>39</v>
      </c>
      <c r="B41">
        <v>3</v>
      </c>
      <c r="C41">
        <v>0</v>
      </c>
      <c r="D41">
        <v>3</v>
      </c>
      <c r="E41">
        <v>22</v>
      </c>
      <c r="F41">
        <v>21</v>
      </c>
      <c r="G41">
        <v>54.665050000000001</v>
      </c>
      <c r="H41">
        <v>4.5823320000000001</v>
      </c>
      <c r="I41" t="s">
        <v>177</v>
      </c>
      <c r="J41">
        <v>31.765779999999999</v>
      </c>
      <c r="K41">
        <v>20.656179999999999</v>
      </c>
      <c r="L41">
        <v>-0.88153000000000004</v>
      </c>
      <c r="M41">
        <v>-14.515599999999999</v>
      </c>
      <c r="N41">
        <v>-28.4878</v>
      </c>
      <c r="O41">
        <v>-17.030889999999999</v>
      </c>
      <c r="P41">
        <v>4.4942200000000003</v>
      </c>
      <c r="Q41">
        <v>6</v>
      </c>
    </row>
    <row r="42" spans="1:17" x14ac:dyDescent="0.3">
      <c r="A42">
        <v>40</v>
      </c>
      <c r="B42">
        <v>4</v>
      </c>
      <c r="C42">
        <v>1</v>
      </c>
      <c r="D42">
        <v>3</v>
      </c>
      <c r="E42">
        <v>20</v>
      </c>
      <c r="F42">
        <v>21</v>
      </c>
      <c r="G42">
        <v>53.258859999999999</v>
      </c>
      <c r="H42">
        <v>9.1378799999999991</v>
      </c>
      <c r="I42" t="s">
        <v>176</v>
      </c>
      <c r="J42">
        <v>28.429310000000001</v>
      </c>
      <c r="K42">
        <v>18.797470000000001</v>
      </c>
      <c r="L42">
        <v>-4.1230260000000003</v>
      </c>
      <c r="M42">
        <v>-12.98044</v>
      </c>
      <c r="N42">
        <v>-25.076599999999999</v>
      </c>
      <c r="O42">
        <v>-15.86703</v>
      </c>
      <c r="P42">
        <v>7.4245169999999998</v>
      </c>
      <c r="Q42">
        <v>6</v>
      </c>
    </row>
    <row r="43" spans="1:17" x14ac:dyDescent="0.3">
      <c r="A43">
        <v>41</v>
      </c>
      <c r="B43">
        <v>4</v>
      </c>
      <c r="C43">
        <v>1</v>
      </c>
      <c r="D43">
        <v>3</v>
      </c>
      <c r="E43">
        <v>24</v>
      </c>
      <c r="F43">
        <v>21</v>
      </c>
      <c r="G43">
        <v>51.378480000000003</v>
      </c>
      <c r="H43">
        <v>8.6431249999999995</v>
      </c>
      <c r="I43" t="s">
        <v>176</v>
      </c>
      <c r="J43">
        <v>31.962109999999999</v>
      </c>
      <c r="K43">
        <v>18.797470000000001</v>
      </c>
      <c r="L43">
        <v>-4.1230260000000003</v>
      </c>
      <c r="M43">
        <v>-12.98044</v>
      </c>
      <c r="N43">
        <v>-25.076599999999999</v>
      </c>
      <c r="O43">
        <v>-15.86703</v>
      </c>
      <c r="P43">
        <v>4.4942200000000003</v>
      </c>
      <c r="Q43">
        <v>6</v>
      </c>
    </row>
    <row r="44" spans="1:17" x14ac:dyDescent="0.3">
      <c r="A44">
        <v>42</v>
      </c>
      <c r="B44">
        <v>3</v>
      </c>
      <c r="C44">
        <v>0</v>
      </c>
      <c r="D44">
        <v>3</v>
      </c>
      <c r="E44">
        <v>24</v>
      </c>
      <c r="F44">
        <v>21</v>
      </c>
      <c r="G44">
        <v>53.258859999999999</v>
      </c>
      <c r="H44">
        <v>9.1378799999999991</v>
      </c>
      <c r="I44" t="s">
        <v>176</v>
      </c>
      <c r="J44">
        <v>33.833390000000001</v>
      </c>
      <c r="K44">
        <v>18.797470000000001</v>
      </c>
      <c r="L44">
        <v>-4.1230260000000003</v>
      </c>
      <c r="M44">
        <v>-12.98044</v>
      </c>
      <c r="N44">
        <v>-25.076599999999999</v>
      </c>
      <c r="O44">
        <v>-15.86703</v>
      </c>
      <c r="P44">
        <v>7.4245169999999998</v>
      </c>
      <c r="Q44">
        <v>6</v>
      </c>
    </row>
    <row r="45" spans="1:17" x14ac:dyDescent="0.3">
      <c r="A45">
        <v>43</v>
      </c>
      <c r="B45">
        <v>3</v>
      </c>
      <c r="C45">
        <v>0</v>
      </c>
      <c r="D45">
        <v>3</v>
      </c>
      <c r="E45">
        <v>19</v>
      </c>
      <c r="F45">
        <v>20</v>
      </c>
      <c r="G45">
        <v>53.258859999999999</v>
      </c>
      <c r="H45">
        <v>9.1378799999999991</v>
      </c>
      <c r="I45" t="s">
        <v>178</v>
      </c>
      <c r="J45">
        <v>32.97475</v>
      </c>
      <c r="K45">
        <v>19.67313</v>
      </c>
      <c r="L45">
        <v>-4.1230260000000003</v>
      </c>
      <c r="M45">
        <v>-14.91385</v>
      </c>
      <c r="N45">
        <v>-25.076599999999999</v>
      </c>
      <c r="O45">
        <v>-16.144839999999999</v>
      </c>
      <c r="P45">
        <v>7.4245169999999998</v>
      </c>
      <c r="Q45">
        <v>6</v>
      </c>
    </row>
    <row r="46" spans="1:17" x14ac:dyDescent="0.3">
      <c r="A46">
        <v>44</v>
      </c>
      <c r="B46">
        <v>4</v>
      </c>
      <c r="C46">
        <v>1</v>
      </c>
      <c r="D46">
        <v>3</v>
      </c>
      <c r="E46">
        <v>19</v>
      </c>
      <c r="F46">
        <v>22</v>
      </c>
      <c r="G46">
        <v>56.164879999999997</v>
      </c>
      <c r="H46">
        <v>8.9562539999999995</v>
      </c>
      <c r="I46" t="s">
        <v>179</v>
      </c>
      <c r="J46">
        <v>33.637070000000001</v>
      </c>
      <c r="K46">
        <v>20.656179999999999</v>
      </c>
      <c r="L46">
        <v>-4.1230260000000003</v>
      </c>
      <c r="M46">
        <v>-16.378070000000001</v>
      </c>
      <c r="N46">
        <v>-31.057079999999999</v>
      </c>
      <c r="O46">
        <v>-17.030889999999999</v>
      </c>
      <c r="P46">
        <v>7.4245169999999998</v>
      </c>
      <c r="Q46">
        <v>6</v>
      </c>
    </row>
    <row r="47" spans="1:17" x14ac:dyDescent="0.3">
      <c r="A47">
        <v>45</v>
      </c>
      <c r="B47">
        <v>3</v>
      </c>
      <c r="C47">
        <v>0</v>
      </c>
      <c r="D47">
        <v>3</v>
      </c>
      <c r="E47">
        <v>21</v>
      </c>
      <c r="F47">
        <v>21</v>
      </c>
      <c r="G47">
        <v>58.195950000000003</v>
      </c>
      <c r="H47">
        <v>8.8293119999999998</v>
      </c>
      <c r="I47" t="s">
        <v>180</v>
      </c>
      <c r="J47">
        <v>36.339109999999998</v>
      </c>
      <c r="K47">
        <v>20.656179999999999</v>
      </c>
      <c r="L47">
        <v>-1.3842760000000001</v>
      </c>
      <c r="M47">
        <v>-17.87659</v>
      </c>
      <c r="N47">
        <v>-28.4878</v>
      </c>
      <c r="O47">
        <v>-17.030889999999999</v>
      </c>
      <c r="P47">
        <v>9.8538910000000008</v>
      </c>
      <c r="Q47">
        <v>6</v>
      </c>
    </row>
    <row r="48" spans="1:17" x14ac:dyDescent="0.3">
      <c r="A48">
        <v>46</v>
      </c>
      <c r="B48">
        <v>3</v>
      </c>
      <c r="C48">
        <v>0</v>
      </c>
      <c r="D48">
        <v>3</v>
      </c>
      <c r="E48">
        <v>19</v>
      </c>
      <c r="F48">
        <v>21</v>
      </c>
      <c r="G48">
        <v>58.195950000000003</v>
      </c>
      <c r="H48">
        <v>8.8293119999999998</v>
      </c>
      <c r="I48" t="s">
        <v>180</v>
      </c>
      <c r="J48">
        <v>36.339109999999998</v>
      </c>
      <c r="K48">
        <v>20.656179999999999</v>
      </c>
      <c r="L48">
        <v>-1.3842760000000001</v>
      </c>
      <c r="M48">
        <v>-17.645579999999999</v>
      </c>
      <c r="N48">
        <v>-28.4878</v>
      </c>
      <c r="O48">
        <v>-17.030889999999999</v>
      </c>
      <c r="P48">
        <v>9.8538910000000008</v>
      </c>
      <c r="Q48">
        <v>6</v>
      </c>
    </row>
    <row r="49" spans="1:17" x14ac:dyDescent="0.3">
      <c r="A49">
        <v>47</v>
      </c>
      <c r="B49">
        <v>4</v>
      </c>
      <c r="C49">
        <v>1</v>
      </c>
      <c r="D49">
        <v>3</v>
      </c>
      <c r="E49">
        <v>17</v>
      </c>
      <c r="F49">
        <v>21</v>
      </c>
      <c r="G49">
        <v>60.9968</v>
      </c>
      <c r="H49">
        <v>8.6542589999999997</v>
      </c>
      <c r="I49" t="s">
        <v>181</v>
      </c>
      <c r="J49">
        <v>36.142780000000002</v>
      </c>
      <c r="K49">
        <v>22.514900000000001</v>
      </c>
      <c r="L49">
        <v>-1.3842760000000001</v>
      </c>
      <c r="M49">
        <v>-19.18074</v>
      </c>
      <c r="N49">
        <v>-31.899000000000001</v>
      </c>
      <c r="O49">
        <v>-18.443159999999999</v>
      </c>
      <c r="P49">
        <v>9.8538910000000008</v>
      </c>
      <c r="Q49">
        <v>6</v>
      </c>
    </row>
    <row r="50" spans="1:17" x14ac:dyDescent="0.3">
      <c r="A50">
        <v>48</v>
      </c>
      <c r="B50">
        <v>4</v>
      </c>
      <c r="C50">
        <v>1</v>
      </c>
      <c r="D50">
        <v>3</v>
      </c>
      <c r="E50">
        <v>17</v>
      </c>
      <c r="F50">
        <v>21</v>
      </c>
      <c r="G50">
        <v>58.195950000000003</v>
      </c>
      <c r="H50">
        <v>8.8293119999999998</v>
      </c>
      <c r="I50" t="s">
        <v>182</v>
      </c>
      <c r="J50">
        <v>33.637070000000001</v>
      </c>
      <c r="K50">
        <v>20.656179999999999</v>
      </c>
      <c r="L50">
        <v>-1.3842760000000001</v>
      </c>
      <c r="M50">
        <v>-17.645579999999999</v>
      </c>
      <c r="N50">
        <v>-26.9389</v>
      </c>
      <c r="O50">
        <v>-17.527719999999999</v>
      </c>
      <c r="P50">
        <v>8.7244259999999993</v>
      </c>
      <c r="Q50">
        <v>6</v>
      </c>
    </row>
    <row r="51" spans="1:17" x14ac:dyDescent="0.3">
      <c r="A51">
        <v>49</v>
      </c>
      <c r="B51">
        <v>3</v>
      </c>
      <c r="C51">
        <v>0</v>
      </c>
      <c r="D51">
        <v>3</v>
      </c>
      <c r="E51">
        <v>21</v>
      </c>
      <c r="F51">
        <v>21</v>
      </c>
      <c r="G51">
        <v>58.195950000000003</v>
      </c>
      <c r="H51">
        <v>8.8293119999999998</v>
      </c>
      <c r="I51" t="s">
        <v>183</v>
      </c>
      <c r="J51">
        <v>39.041150000000002</v>
      </c>
      <c r="K51">
        <v>20.656179999999999</v>
      </c>
      <c r="L51">
        <v>-1.3842760000000001</v>
      </c>
      <c r="M51">
        <v>-17.645579999999999</v>
      </c>
      <c r="N51">
        <v>-28.4878</v>
      </c>
      <c r="O51">
        <v>-17.527719999999999</v>
      </c>
      <c r="P51">
        <v>9.8538910000000008</v>
      </c>
      <c r="Q51">
        <v>6</v>
      </c>
    </row>
    <row r="52" spans="1:17" x14ac:dyDescent="0.3">
      <c r="A52">
        <v>50</v>
      </c>
      <c r="B52">
        <v>4</v>
      </c>
      <c r="C52">
        <v>1</v>
      </c>
      <c r="D52">
        <v>3</v>
      </c>
      <c r="E52">
        <v>19</v>
      </c>
      <c r="F52">
        <v>21</v>
      </c>
      <c r="G52">
        <v>60.332180000000001</v>
      </c>
      <c r="H52">
        <v>8.6957979999999999</v>
      </c>
      <c r="I52" t="s">
        <v>184</v>
      </c>
      <c r="J52">
        <v>36.339109999999998</v>
      </c>
      <c r="K52">
        <v>20.656179999999999</v>
      </c>
      <c r="L52">
        <v>1.354474</v>
      </c>
      <c r="M52">
        <v>-19.144100000000002</v>
      </c>
      <c r="N52">
        <v>-26.9389</v>
      </c>
      <c r="O52">
        <v>-17.527719999999999</v>
      </c>
      <c r="P52">
        <v>11.1538</v>
      </c>
      <c r="Q52">
        <v>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845E-65E1-48BA-94C4-827F09F1C3CD}">
  <sheetPr>
    <tabColor rgb="FFFF0000"/>
  </sheetPr>
  <dimension ref="A1:Q54"/>
  <sheetViews>
    <sheetView topLeftCell="I26" zoomScaleNormal="100" workbookViewId="0">
      <selection activeCell="B54" sqref="B54"/>
    </sheetView>
  </sheetViews>
  <sheetFormatPr defaultRowHeight="14.4" x14ac:dyDescent="0.3"/>
  <cols>
    <col min="1" max="1" width="12.44140625" customWidth="1"/>
    <col min="2" max="2" width="14" customWidth="1"/>
    <col min="3" max="3" width="18.21875" customWidth="1"/>
    <col min="4" max="4" width="16.88671875" customWidth="1"/>
    <col min="6" max="6" width="12.109375" customWidth="1"/>
    <col min="8" max="8" width="15" customWidth="1"/>
    <col min="9" max="9" width="18.33203125" customWidth="1"/>
    <col min="10" max="10" width="14.88671875" customWidth="1"/>
    <col min="11" max="11" width="21.88671875" customWidth="1"/>
    <col min="12" max="12" width="14.21875" customWidth="1"/>
    <col min="13" max="13" width="21.21875" customWidth="1"/>
    <col min="14" max="14" width="12.33203125" customWidth="1"/>
    <col min="15" max="15" width="19.33203125" customWidth="1"/>
    <col min="16" max="16" width="17.33203125" customWidth="1"/>
    <col min="17" max="17" width="19.77734375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x14ac:dyDescent="0.3">
      <c r="A2" s="1">
        <v>0</v>
      </c>
      <c r="B2">
        <f>AVERAGE(Log_14_4_nr0[[#This Row],[ Total points ]],Log_15_4_nr0[[#This Row],[ Total points ]],Log_15_4_nr1[[#This Row],[ Total points ]],Log_15_4_nr2[[#This Row],[ Total points ]],Log_15_4_nr1[[#This Row],[ Total points ]])</f>
        <v>5.4</v>
      </c>
      <c r="C2">
        <f>AVERAGE(Log_14_4_nr0[[#This Row],[ Points from boxes ]],Log_15_4_nr0[[#This Row],[ Points from boxes ]],Log_15_4_nr1[[#This Row],[ Points from boxes ]],Log_15_4_nr2[[#This Row],[ Points from boxes ]],Log_15_4_nr1[[#This Row],[ Points from boxes ]])</f>
        <v>1.8</v>
      </c>
      <c r="D2">
        <f>AVERAGE(Log_14_4_nr0[[#This Row],[ Points from kills ]],Log_15_4_nr0[[#This Row],[ Points from kills ]],Log_15_4_nr1[[#This Row],[ Points from kills ]],Log_15_4_nr2[[#This Row],[ Points from kills ]],Log_15_4_nr1[[#This Row],[ Points from kills ]])</f>
        <v>3.6</v>
      </c>
      <c r="E2">
        <f>AVERAGE(Log_14_4_nr0[[#This Row],[ Steps ]],Log_15_4_nr0[[#This Row],[ Steps ]],Log_15_4_nr1[[#This Row],[ Steps ]],Log_15_4_nr2[[#This Row],[ Steps ]],Log_15_4_nr1[[#This Row],[ Steps ]])</f>
        <v>20.6</v>
      </c>
      <c r="F2">
        <f>AVERAGE(Log_14_4_nr0[[#This Row],[ Ray radius ]],Log_15_4_nr0[[#This Row],[ Ray radius ]],Log_15_4_nr1[[#This Row],[ Ray radius ]],Log_15_4_nr2[[#This Row],[ Ray radius ]],Log_15_4_nr1[[#This Row],[ Ray radius ]])</f>
        <v>15.2</v>
      </c>
      <c r="G2">
        <f>AVERAGE(Log_14_4_nr0[[#This Row],[ Sight ]],Log_15_4_nr0[[#This Row],[ Sight ]],Log_15_4_nr1[[#This Row],[ Sight ]],Log_15_4_nr2[[#This Row],[ Sight ]],Log_15_4_nr1[[#This Row],[ Sight ]])</f>
        <v>32.039391999999999</v>
      </c>
      <c r="H2">
        <f>AVERAGE(Log_14_4_nr0[[#This Row],[ moving speed ]],Log_15_4_nr0[[#This Row],[ moving speed ]],Log_15_4_nr1[[#This Row],[ moving speed ]],Log_15_4_nr2[[#This Row],[ moving speed ]],Log_15_4_nr1[[#This Row],[ moving speed ]])</f>
        <v>5.5182223999999991</v>
      </c>
      <c r="J2">
        <f>AVERAGE(Log_14_4_nr0[[#This Row],[ Enemy weight ]],Log_15_4_nr0[[#This Row],[ Enemy weight ]],Log_15_4_nr1[[#This Row],[ Enemy weight ]],Log_15_4_nr2[[#This Row],[ Enemy weight ]],Log_15_4_nr1[[#This Row],[ Enemy weight ]])</f>
        <v>0</v>
      </c>
      <c r="K2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0</v>
      </c>
      <c r="L2">
        <f>AVERAGE(Log_14_4_nr0[[#This Row],[ Bullet weight ]],Log_15_4_nr0[[#This Row],[ Bullet weight ]],Log_15_4_nr1[[#This Row],[ Bullet weight ]],Log_15_4_nr2[[#This Row],[ Bullet weight ]],Log_15_4_nr1[[#This Row],[ Bullet weight ]])</f>
        <v>-0.30548340000000002</v>
      </c>
      <c r="M2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-9.0711440000000004E-2</v>
      </c>
      <c r="N2">
        <f>AVERAGE(Log_14_4_nr0[[#This Row],[ Box weight ]],Log_15_4_nr0[[#This Row],[ Box weight ]],Log_15_4_nr1[[#This Row],[ Box weight ]],Log_15_4_nr2[[#This Row],[ Box weight ]],Log_15_4_nr1[[#This Row],[ Box weight ]])</f>
        <v>1.5587295999999999</v>
      </c>
      <c r="O2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0.60807599999999995</v>
      </c>
      <c r="P2">
        <f>AVERAGE(Log_14_4_nr0[[#This Row],[ projectile Speed ]],Log_15_4_nr0[[#This Row],[ projectile Speed ]],Log_15_4_nr1[[#This Row],[ projectile Speed ]],Log_15_4_nr2[[#This Row],[ projectile Speed ]],Log_15_4_nr1[[#This Row],[ projectile Speed ]])</f>
        <v>10.6107788</v>
      </c>
      <c r="Q2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15.454814000000002</v>
      </c>
    </row>
    <row r="3" spans="1:17" x14ac:dyDescent="0.3">
      <c r="A3" s="2">
        <v>1</v>
      </c>
      <c r="B3">
        <f>AVERAGE(Log_14_4_nr0[[#This Row],[ Total points ]],Log_15_4_nr0[[#This Row],[ Total points ]],Log_15_4_nr1[[#This Row],[ Total points ]],Log_15_4_nr2[[#This Row],[ Total points ]],Log_15_4_nr1[[#This Row],[ Total points ]])</f>
        <v>6.8</v>
      </c>
      <c r="C3">
        <f>AVERAGE(Log_14_4_nr0[[#This Row],[ Points from boxes ]],Log_15_4_nr0[[#This Row],[ Points from boxes ]],Log_15_4_nr1[[#This Row],[ Points from boxes ]],Log_15_4_nr2[[#This Row],[ Points from boxes ]],Log_15_4_nr1[[#This Row],[ Points from boxes ]])</f>
        <v>3.2</v>
      </c>
      <c r="D3">
        <f>AVERAGE(Log_14_4_nr0[[#This Row],[ Points from kills ]],Log_15_4_nr0[[#This Row],[ Points from kills ]],Log_15_4_nr1[[#This Row],[ Points from kills ]],Log_15_4_nr2[[#This Row],[ Points from kills ]],Log_15_4_nr1[[#This Row],[ Points from kills ]])</f>
        <v>3.6</v>
      </c>
      <c r="E3">
        <f>AVERAGE(Log_14_4_nr0[[#This Row],[ Steps ]],Log_15_4_nr0[[#This Row],[ Steps ]],Log_15_4_nr1[[#This Row],[ Steps ]],Log_15_4_nr2[[#This Row],[ Steps ]],Log_15_4_nr1[[#This Row],[ Steps ]])</f>
        <v>20.399999999999999</v>
      </c>
      <c r="F3">
        <f>AVERAGE(Log_14_4_nr0[[#This Row],[ Ray radius ]],Log_15_4_nr0[[#This Row],[ Ray radius ]],Log_15_4_nr1[[#This Row],[ Ray radius ]],Log_15_4_nr2[[#This Row],[ Ray radius ]],Log_15_4_nr1[[#This Row],[ Ray radius ]])</f>
        <v>15.8</v>
      </c>
      <c r="G3">
        <f>AVERAGE(Log_14_4_nr0[[#This Row],[ Sight ]],Log_15_4_nr0[[#This Row],[ Sight ]],Log_15_4_nr1[[#This Row],[ Sight ]],Log_15_4_nr2[[#This Row],[ Sight ]],Log_15_4_nr1[[#This Row],[ Sight ]])</f>
        <v>30.427246000000004</v>
      </c>
      <c r="H3">
        <f>AVERAGE(Log_14_4_nr0[[#This Row],[ moving speed ]],Log_15_4_nr0[[#This Row],[ moving speed ]],Log_15_4_nr1[[#This Row],[ moving speed ]],Log_15_4_nr2[[#This Row],[ moving speed ]],Log_15_4_nr1[[#This Row],[ moving speed ]])</f>
        <v>3.9732970000000001</v>
      </c>
      <c r="J3">
        <f>AVERAGE(Log_14_4_nr0[[#This Row],[ Enemy weight ]],Log_15_4_nr0[[#This Row],[ Enemy weight ]],Log_15_4_nr1[[#This Row],[ Enemy weight ]],Log_15_4_nr2[[#This Row],[ Enemy weight ]],Log_15_4_nr1[[#This Row],[ Enemy weight ]])</f>
        <v>0.71970159999999994</v>
      </c>
      <c r="K3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0.56017059999999996</v>
      </c>
      <c r="L3">
        <f>AVERAGE(Log_14_4_nr0[[#This Row],[ Bullet weight ]],Log_15_4_nr0[[#This Row],[ Bullet weight ]],Log_15_4_nr1[[#This Row],[ Bullet weight ]],Log_15_4_nr2[[#This Row],[ Bullet weight ]],Log_15_4_nr1[[#This Row],[ Bullet weight ]])</f>
        <v>-0.67418359999999999</v>
      </c>
      <c r="M3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-0.6598096</v>
      </c>
      <c r="N3">
        <f>AVERAGE(Log_14_4_nr0[[#This Row],[ Box weight ]],Log_15_4_nr0[[#This Row],[ Box weight ]],Log_15_4_nr1[[#This Row],[ Box weight ]],Log_15_4_nr2[[#This Row],[ Box weight ]],Log_15_4_nr1[[#This Row],[ Box weight ]])</f>
        <v>0.92933699999999997</v>
      </c>
      <c r="O3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2.9334469999999997</v>
      </c>
      <c r="P3">
        <f>AVERAGE(Log_14_4_nr0[[#This Row],[ projectile Speed ]],Log_15_4_nr0[[#This Row],[ projectile Speed ]],Log_15_4_nr1[[#This Row],[ projectile Speed ]],Log_15_4_nr2[[#This Row],[ projectile Speed ]],Log_15_4_nr1[[#This Row],[ projectile Speed ]])</f>
        <v>12.626752000000002</v>
      </c>
      <c r="Q3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16.441526</v>
      </c>
    </row>
    <row r="4" spans="1:17" x14ac:dyDescent="0.3">
      <c r="A4" s="1">
        <v>2</v>
      </c>
      <c r="B4">
        <f>AVERAGE(Log_14_4_nr0[[#This Row],[ Total points ]],Log_15_4_nr0[[#This Row],[ Total points ]],Log_15_4_nr1[[#This Row],[ Total points ]],Log_15_4_nr2[[#This Row],[ Total points ]],Log_15_4_nr1[[#This Row],[ Total points ]])</f>
        <v>6.4</v>
      </c>
      <c r="C4">
        <f>AVERAGE(Log_14_4_nr0[[#This Row],[ Points from boxes ]],Log_15_4_nr0[[#This Row],[ Points from boxes ]],Log_15_4_nr1[[#This Row],[ Points from boxes ]],Log_15_4_nr2[[#This Row],[ Points from boxes ]],Log_15_4_nr1[[#This Row],[ Points from boxes ]])</f>
        <v>1.6</v>
      </c>
      <c r="D4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4.8</v>
      </c>
      <c r="E4">
        <f>AVERAGE(Log_14_4_nr0[[#This Row],[ Steps ]],Log_15_4_nr0[[#This Row],[ Steps ]],Log_15_4_nr1[[#This Row],[ Steps ]],Log_15_4_nr2[[#This Row],[ Steps ]],Log_15_4_nr1[[#This Row],[ Steps ]])</f>
        <v>21.8</v>
      </c>
      <c r="F4">
        <f>AVERAGE(Log_14_4_nr0[[#This Row],[ Ray radius ]],Log_15_4_nr0[[#This Row],[ Ray radius ]],Log_15_4_nr1[[#This Row],[ Ray radius ]],Log_15_4_nr2[[#This Row],[ Ray radius ]],Log_15_4_nr1[[#This Row],[ Ray radius ]])</f>
        <v>15.8</v>
      </c>
      <c r="G4">
        <f>AVERAGE(Log_14_4_nr0[[#This Row],[ Sight ]],Log_15_4_nr0[[#This Row],[ Sight ]],Log_15_4_nr1[[#This Row],[ Sight ]],Log_15_4_nr2[[#This Row],[ Sight ]],Log_15_4_nr1[[#This Row],[ Sight ]])</f>
        <v>30.151721999999999</v>
      </c>
      <c r="H4">
        <f>AVERAGE(Log_14_4_nr0[[#This Row],[ moving speed ]],Log_15_4_nr0[[#This Row],[ moving speed ]],Log_15_4_nr1[[#This Row],[ moving speed ]],Log_15_4_nr2[[#This Row],[ moving speed ]],Log_15_4_nr1[[#This Row],[ moving speed ]])</f>
        <v>4.1659401999999996</v>
      </c>
      <c r="J4">
        <f>AVERAGE(Log_14_4_nr0[[#This Row],[ Enemy weight ]],Log_15_4_nr0[[#This Row],[ Enemy weight ]],Log_15_4_nr1[[#This Row],[ Enemy weight ]],Log_15_4_nr2[[#This Row],[ Enemy weight ]],Log_15_4_nr1[[#This Row],[ Enemy weight ]])</f>
        <v>1.0469703419999998</v>
      </c>
      <c r="K4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1.8131170000000001</v>
      </c>
      <c r="L4">
        <f>AVERAGE(Log_14_4_nr0[[#This Row],[ Bullet weight ]],Log_15_4_nr0[[#This Row],[ Bullet weight ]],Log_15_4_nr1[[#This Row],[ Bullet weight ]],Log_15_4_nr2[[#This Row],[ Bullet weight ]],Log_15_4_nr1[[#This Row],[ Bullet weight ]])</f>
        <v>-0.74456620000000007</v>
      </c>
      <c r="M4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-0.6598096</v>
      </c>
      <c r="N4">
        <f>AVERAGE(Log_14_4_nr0[[#This Row],[ Box weight ]],Log_15_4_nr0[[#This Row],[ Box weight ]],Log_15_4_nr1[[#This Row],[ Box weight ]],Log_15_4_nr2[[#This Row],[ Box weight ]],Log_15_4_nr1[[#This Row],[ Box weight ]])</f>
        <v>1.0020339999999999</v>
      </c>
      <c r="O4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2.1509867999999996</v>
      </c>
      <c r="P4">
        <f>AVERAGE(Log_14_4_nr0[[#This Row],[ projectile Speed ]],Log_15_4_nr0[[#This Row],[ projectile Speed ]],Log_15_4_nr1[[#This Row],[ projectile Speed ]],Log_15_4_nr2[[#This Row],[ projectile Speed ]],Log_15_4_nr1[[#This Row],[ projectile Speed ]])</f>
        <v>13.304427999999998</v>
      </c>
      <c r="Q4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16.441526</v>
      </c>
    </row>
    <row r="5" spans="1:17" x14ac:dyDescent="0.3">
      <c r="A5" s="2">
        <v>3</v>
      </c>
      <c r="B5">
        <f>AVERAGE(Log_14_4_nr0[[#This Row],[ Total points ]],Log_15_4_nr0[[#This Row],[ Total points ]],Log_15_4_nr1[[#This Row],[ Total points ]],Log_15_4_nr2[[#This Row],[ Total points ]],Log_15_4_nr1[[#This Row],[ Total points ]])</f>
        <v>6.6</v>
      </c>
      <c r="C5">
        <f>AVERAGE(Log_14_4_nr0[[#This Row],[ Points from boxes ]],Log_15_4_nr0[[#This Row],[ Points from boxes ]],Log_15_4_nr1[[#This Row],[ Points from boxes ]],Log_15_4_nr2[[#This Row],[ Points from boxes ]],Log_15_4_nr1[[#This Row],[ Points from boxes ]])</f>
        <v>1.2</v>
      </c>
      <c r="D5">
        <f>AVERAGE(Log_14_4_nr0[[#This Row],[ Points from kills ]],Log_15_4_nr0[[#This Row],[ Points from kills ]],Log_15_4_nr1[[#This Row],[ Points from kills ]],Log_15_4_nr2[[#This Row],[ Points from kills ]],Log_15_4_nr1[[#This Row],[ Points from kills ]])</f>
        <v>5.4</v>
      </c>
      <c r="E5">
        <f>AVERAGE(Log_14_4_nr0[[#This Row],[ Steps ]],Log_15_4_nr0[[#This Row],[ Steps ]],Log_15_4_nr1[[#This Row],[ Steps ]],Log_15_4_nr2[[#This Row],[ Steps ]],Log_15_4_nr1[[#This Row],[ Steps ]])</f>
        <v>21.8</v>
      </c>
      <c r="F5">
        <f>AVERAGE(Log_14_4_nr0[[#This Row],[ Ray radius ]],Log_15_4_nr0[[#This Row],[ Ray radius ]],Log_15_4_nr1[[#This Row],[ Ray radius ]],Log_15_4_nr2[[#This Row],[ Ray radius ]],Log_15_4_nr1[[#This Row],[ Ray radius ]])</f>
        <v>15.8</v>
      </c>
      <c r="G5">
        <f>AVERAGE(Log_14_4_nr0[[#This Row],[ Sight ]],Log_15_4_nr0[[#This Row],[ Sight ]],Log_15_4_nr1[[#This Row],[ Sight ]],Log_15_4_nr2[[#This Row],[ Sight ]],Log_15_4_nr1[[#This Row],[ Sight ]])</f>
        <v>31.386946000000002</v>
      </c>
      <c r="H5">
        <f>AVERAGE(Log_14_4_nr0[[#This Row],[ moving speed ]],Log_15_4_nr0[[#This Row],[ moving speed ]],Log_15_4_nr1[[#This Row],[ moving speed ]],Log_15_4_nr2[[#This Row],[ moving speed ]],Log_15_4_nr1[[#This Row],[ moving speed ]])</f>
        <v>4.1763217999999993</v>
      </c>
      <c r="J5">
        <f>AVERAGE(Log_14_4_nr0[[#This Row],[ Enemy weight ]],Log_15_4_nr0[[#This Row],[ Enemy weight ]],Log_15_4_nr1[[#This Row],[ Enemy weight ]],Log_15_4_nr2[[#This Row],[ Enemy weight ]],Log_15_4_nr1[[#This Row],[ Enemy weight ]])</f>
        <v>1.166587566</v>
      </c>
      <c r="K5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1.1866438000000001</v>
      </c>
      <c r="L5">
        <f>AVERAGE(Log_14_4_nr0[[#This Row],[ Bullet weight ]],Log_15_4_nr0[[#This Row],[ Bullet weight ]],Log_15_4_nr1[[#This Row],[ Bullet weight ]],Log_15_4_nr2[[#This Row],[ Bullet weight ]],Log_15_4_nr1[[#This Row],[ Bullet weight ]])</f>
        <v>0.64552902000000001</v>
      </c>
      <c r="M5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-1.2592171999999999</v>
      </c>
      <c r="N5">
        <f>AVERAGE(Log_14_4_nr0[[#This Row],[ Box weight ]],Log_15_4_nr0[[#This Row],[ Box weight ]],Log_15_4_nr1[[#This Row],[ Box weight ]],Log_15_4_nr2[[#This Row],[ Box weight ]],Log_15_4_nr1[[#This Row],[ Box weight ]])</f>
        <v>0.50101699999999993</v>
      </c>
      <c r="O5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2.5173757000000001</v>
      </c>
      <c r="P5">
        <f>AVERAGE(Log_14_4_nr0[[#This Row],[ projectile Speed ]],Log_15_4_nr0[[#This Row],[ projectile Speed ]],Log_15_4_nr1[[#This Row],[ projectile Speed ]],Log_15_4_nr2[[#This Row],[ projectile Speed ]],Log_15_4_nr1[[#This Row],[ projectile Speed ]])</f>
        <v>14.27618</v>
      </c>
      <c r="Q5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16.431806000000002</v>
      </c>
    </row>
    <row r="6" spans="1:17" x14ac:dyDescent="0.3">
      <c r="A6" s="1">
        <v>4</v>
      </c>
      <c r="B6">
        <f>AVERAGE(Log_14_4_nr0[[#This Row],[ Total points ]],Log_15_4_nr0[[#This Row],[ Total points ]],Log_15_4_nr1[[#This Row],[ Total points ]],Log_15_4_nr2[[#This Row],[ Total points ]],Log_15_4_nr1[[#This Row],[ Total points ]])</f>
        <v>6.2</v>
      </c>
      <c r="C6">
        <f>AVERAGE(Log_14_4_nr0[[#This Row],[ Points from boxes ]],Log_15_4_nr0[[#This Row],[ Points from boxes ]],Log_15_4_nr1[[#This Row],[ Points from boxes ]],Log_15_4_nr2[[#This Row],[ Points from boxes ]],Log_15_4_nr1[[#This Row],[ Points from boxes ]])</f>
        <v>2</v>
      </c>
      <c r="D6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4.2</v>
      </c>
      <c r="E6">
        <f>AVERAGE(Log_14_4_nr0[[#This Row],[ Steps ]],Log_15_4_nr0[[#This Row],[ Steps ]],Log_15_4_nr1[[#This Row],[ Steps ]],Log_15_4_nr2[[#This Row],[ Steps ]],Log_15_4_nr1[[#This Row],[ Steps ]])</f>
        <v>21.6</v>
      </c>
      <c r="F6">
        <f>AVERAGE(Log_14_4_nr0[[#This Row],[ Ray radius ]],Log_15_4_nr0[[#This Row],[ Ray radius ]],Log_15_4_nr1[[#This Row],[ Ray radius ]],Log_15_4_nr2[[#This Row],[ Ray radius ]],Log_15_4_nr1[[#This Row],[ Ray radius ]])</f>
        <v>15.8</v>
      </c>
      <c r="G6">
        <f>AVERAGE(Log_14_4_nr0[[#This Row],[ Sight ]],Log_15_4_nr0[[#This Row],[ Sight ]],Log_15_4_nr1[[#This Row],[ Sight ]],Log_15_4_nr2[[#This Row],[ Sight ]],Log_15_4_nr1[[#This Row],[ Sight ]])</f>
        <v>31.284943999999996</v>
      </c>
      <c r="H6">
        <f>AVERAGE(Log_14_4_nr0[[#This Row],[ moving speed ]],Log_15_4_nr0[[#This Row],[ moving speed ]],Log_15_4_nr1[[#This Row],[ moving speed ]],Log_15_4_nr2[[#This Row],[ moving speed ]],Log_15_4_nr1[[#This Row],[ moving speed ]])</f>
        <v>4.3174261999999999</v>
      </c>
      <c r="J6">
        <f>AVERAGE(Log_14_4_nr0[[#This Row],[ Enemy weight ]],Log_15_4_nr0[[#This Row],[ Enemy weight ]],Log_15_4_nr1[[#This Row],[ Enemy weight ]],Log_15_4_nr2[[#This Row],[ Enemy weight ]],Log_15_4_nr1[[#This Row],[ Enemy weight ]])</f>
        <v>2.3120989819999997</v>
      </c>
      <c r="K6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1.2081298</v>
      </c>
      <c r="L6">
        <f>AVERAGE(Log_14_4_nr0[[#This Row],[ Bullet weight ]],Log_15_4_nr0[[#This Row],[ Bullet weight ]],Log_15_4_nr1[[#This Row],[ Bullet weight ]],Log_15_4_nr2[[#This Row],[ Bullet weight ]],Log_15_4_nr1[[#This Row],[ Bullet weight ]])</f>
        <v>-0.15480921999999991</v>
      </c>
      <c r="M6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-1.566249</v>
      </c>
      <c r="N6">
        <f>AVERAGE(Log_14_4_nr0[[#This Row],[ Box weight ]],Log_15_4_nr0[[#This Row],[ Box weight ]],Log_15_4_nr1[[#This Row],[ Box weight ]],Log_15_4_nr2[[#This Row],[ Box weight ]],Log_15_4_nr1[[#This Row],[ Box weight ]])</f>
        <v>-0.3008347999999999</v>
      </c>
      <c r="O6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2.4522645999999999</v>
      </c>
      <c r="P6">
        <f>AVERAGE(Log_14_4_nr0[[#This Row],[ projectile Speed ]],Log_15_4_nr0[[#This Row],[ projectile Speed ]],Log_15_4_nr1[[#This Row],[ projectile Speed ]],Log_15_4_nr2[[#This Row],[ projectile Speed ]],Log_15_4_nr1[[#This Row],[ projectile Speed ]])</f>
        <v>13.563991999999999</v>
      </c>
      <c r="Q6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16.132714</v>
      </c>
    </row>
    <row r="7" spans="1:17" x14ac:dyDescent="0.3">
      <c r="A7" s="2">
        <v>5</v>
      </c>
      <c r="B7">
        <f>AVERAGE(Log_14_4_nr0[[#This Row],[ Total points ]],Log_15_4_nr0[[#This Row],[ Total points ]],Log_15_4_nr1[[#This Row],[ Total points ]],Log_15_4_nr2[[#This Row],[ Total points ]],Log_15_4_nr1[[#This Row],[ Total points ]])</f>
        <v>6.2</v>
      </c>
      <c r="C7">
        <f>AVERAGE(Log_14_4_nr0[[#This Row],[ Points from boxes ]],Log_15_4_nr0[[#This Row],[ Points from boxes ]],Log_15_4_nr1[[#This Row],[ Points from boxes ]],Log_15_4_nr2[[#This Row],[ Points from boxes ]],Log_15_4_nr1[[#This Row],[ Points from boxes ]])</f>
        <v>1.4</v>
      </c>
      <c r="D7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4.8</v>
      </c>
      <c r="E7">
        <f>AVERAGE(Log_14_4_nr0[[#This Row],[ Steps ]],Log_15_4_nr0[[#This Row],[ Steps ]],Log_15_4_nr1[[#This Row],[ Steps ]],Log_15_4_nr2[[#This Row],[ Steps ]],Log_15_4_nr1[[#This Row],[ Steps ]])</f>
        <v>22.8</v>
      </c>
      <c r="F7">
        <f>AVERAGE(Log_14_4_nr0[[#This Row],[ Ray radius ]],Log_15_4_nr0[[#This Row],[ Ray radius ]],Log_15_4_nr1[[#This Row],[ Ray radius ]],Log_15_4_nr2[[#This Row],[ Ray radius ]],Log_15_4_nr1[[#This Row],[ Ray radius ]])</f>
        <v>15.8</v>
      </c>
      <c r="G7">
        <f>AVERAGE(Log_14_4_nr0[[#This Row],[ Sight ]],Log_15_4_nr0[[#This Row],[ Sight ]],Log_15_4_nr1[[#This Row],[ Sight ]],Log_15_4_nr2[[#This Row],[ Sight ]],Log_15_4_nr1[[#This Row],[ Sight ]])</f>
        <v>31.249382000000004</v>
      </c>
      <c r="H7">
        <f>AVERAGE(Log_14_4_nr0[[#This Row],[ moving speed ]],Log_15_4_nr0[[#This Row],[ moving speed ]],Log_15_4_nr1[[#This Row],[ moving speed ]],Log_15_4_nr2[[#This Row],[ moving speed ]],Log_15_4_nr1[[#This Row],[ moving speed ]])</f>
        <v>4.1451624000000002</v>
      </c>
      <c r="J7">
        <f>AVERAGE(Log_14_4_nr0[[#This Row],[ Enemy weight ]],Log_15_4_nr0[[#This Row],[ Enemy weight ]],Log_15_4_nr1[[#This Row],[ Enemy weight ]],Log_15_4_nr2[[#This Row],[ Enemy weight ]],Log_15_4_nr1[[#This Row],[ Enemy weight ]])</f>
        <v>3.4033534000000003</v>
      </c>
      <c r="K7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1.4843458</v>
      </c>
      <c r="L7">
        <f>AVERAGE(Log_14_4_nr0[[#This Row],[ Bullet weight ]],Log_15_4_nr0[[#This Row],[ Bullet weight ]],Log_15_4_nr1[[#This Row],[ Bullet weight ]],Log_15_4_nr2[[#This Row],[ Bullet weight ]],Log_15_4_nr1[[#This Row],[ Bullet weight ]])</f>
        <v>1.01050682</v>
      </c>
      <c r="M7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-1.566249</v>
      </c>
      <c r="N7">
        <f>AVERAGE(Log_14_4_nr0[[#This Row],[ Box weight ]],Log_15_4_nr0[[#This Row],[ Box weight ]],Log_15_4_nr1[[#This Row],[ Box weight ]],Log_15_4_nr2[[#This Row],[ Box weight ]],Log_15_4_nr1[[#This Row],[ Box weight ]])</f>
        <v>-0.22920751999999997</v>
      </c>
      <c r="O7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2.5019467999999998</v>
      </c>
      <c r="P7">
        <f>AVERAGE(Log_14_4_nr0[[#This Row],[ projectile Speed ]],Log_15_4_nr0[[#This Row],[ projectile Speed ]],Log_15_4_nr1[[#This Row],[ projectile Speed ]],Log_15_4_nr2[[#This Row],[ projectile Speed ]],Log_15_4_nr1[[#This Row],[ projectile Speed ]])</f>
        <v>13.0776974</v>
      </c>
      <c r="Q7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16.132714</v>
      </c>
    </row>
    <row r="8" spans="1:17" x14ac:dyDescent="0.3">
      <c r="A8" s="1">
        <v>6</v>
      </c>
      <c r="B8">
        <f>AVERAGE(Log_14_4_nr0[[#This Row],[ Total points ]],Log_15_4_nr0[[#This Row],[ Total points ]],Log_15_4_nr1[[#This Row],[ Total points ]],Log_15_4_nr2[[#This Row],[ Total points ]],Log_15_4_nr1[[#This Row],[ Total points ]])</f>
        <v>6.4</v>
      </c>
      <c r="C8">
        <f>AVERAGE(Log_14_4_nr0[[#This Row],[ Points from boxes ]],Log_15_4_nr0[[#This Row],[ Points from boxes ]],Log_15_4_nr1[[#This Row],[ Points from boxes ]],Log_15_4_nr2[[#This Row],[ Points from boxes ]],Log_15_4_nr1[[#This Row],[ Points from boxes ]])</f>
        <v>2.2000000000000002</v>
      </c>
      <c r="D8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4.2</v>
      </c>
      <c r="E8">
        <f>AVERAGE(Log_14_4_nr0[[#This Row],[ Steps ]],Log_15_4_nr0[[#This Row],[ Steps ]],Log_15_4_nr1[[#This Row],[ Steps ]],Log_15_4_nr2[[#This Row],[ Steps ]],Log_15_4_nr1[[#This Row],[ Steps ]])</f>
        <v>23.2</v>
      </c>
      <c r="F8">
        <f>AVERAGE(Log_14_4_nr0[[#This Row],[ Ray radius ]],Log_15_4_nr0[[#This Row],[ Ray radius ]],Log_15_4_nr1[[#This Row],[ Ray radius ]],Log_15_4_nr2[[#This Row],[ Ray radius ]],Log_15_4_nr1[[#This Row],[ Ray radius ]])</f>
        <v>15.8</v>
      </c>
      <c r="G8">
        <f>AVERAGE(Log_14_4_nr0[[#This Row],[ Sight ]],Log_15_4_nr0[[#This Row],[ Sight ]],Log_15_4_nr1[[#This Row],[ Sight ]],Log_15_4_nr2[[#This Row],[ Sight ]],Log_15_4_nr1[[#This Row],[ Sight ]])</f>
        <v>32.598441999999999</v>
      </c>
      <c r="H8">
        <f>AVERAGE(Log_14_4_nr0[[#This Row],[ moving speed ]],Log_15_4_nr0[[#This Row],[ moving speed ]],Log_15_4_nr1[[#This Row],[ moving speed ]],Log_15_4_nr2[[#This Row],[ moving speed ]],Log_15_4_nr1[[#This Row],[ moving speed ]])</f>
        <v>5.3550459999999998</v>
      </c>
      <c r="J8">
        <f>AVERAGE(Log_14_4_nr0[[#This Row],[ Enemy weight ]],Log_15_4_nr0[[#This Row],[ Enemy weight ]],Log_15_4_nr1[[#This Row],[ Enemy weight ]],Log_15_4_nr2[[#This Row],[ Enemy weight ]],Log_15_4_nr1[[#This Row],[ Enemy weight ]])</f>
        <v>5.1851685999999999</v>
      </c>
      <c r="K8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1.6754001999999999</v>
      </c>
      <c r="L8">
        <f>AVERAGE(Log_14_4_nr0[[#This Row],[ Bullet weight ]],Log_15_4_nr0[[#This Row],[ Bullet weight ]],Log_15_4_nr1[[#This Row],[ Bullet weight ]],Log_15_4_nr2[[#This Row],[ Bullet weight ]],Log_15_4_nr1[[#This Row],[ Bullet weight ]])</f>
        <v>1.3051020200000001</v>
      </c>
      <c r="M8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-2.1803125999999997</v>
      </c>
      <c r="N8">
        <f>AVERAGE(Log_14_4_nr0[[#This Row],[ Box weight ]],Log_15_4_nr0[[#This Row],[ Box weight ]],Log_15_4_nr1[[#This Row],[ Box weight ]],Log_15_4_nr2[[#This Row],[ Box weight ]],Log_15_4_nr1[[#This Row],[ Box weight ]])</f>
        <v>-1.4271644000000001</v>
      </c>
      <c r="O8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2.0860851199999999</v>
      </c>
      <c r="P8">
        <f>AVERAGE(Log_14_4_nr0[[#This Row],[ projectile Speed ]],Log_15_4_nr0[[#This Row],[ projectile Speed ]],Log_15_4_nr1[[#This Row],[ projectile Speed ]],Log_15_4_nr2[[#This Row],[ projectile Speed ]],Log_15_4_nr1[[#This Row],[ projectile Speed ]])</f>
        <v>14.396246</v>
      </c>
      <c r="Q8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15.528809999999998</v>
      </c>
    </row>
    <row r="9" spans="1:17" x14ac:dyDescent="0.3">
      <c r="A9" s="2">
        <v>7</v>
      </c>
      <c r="B9">
        <f>AVERAGE(Log_14_4_nr0[[#This Row],[ Total points ]],Log_15_4_nr0[[#This Row],[ Total points ]],Log_15_4_nr1[[#This Row],[ Total points ]],Log_15_4_nr2[[#This Row],[ Total points ]],Log_15_4_nr1[[#This Row],[ Total points ]])</f>
        <v>5.2</v>
      </c>
      <c r="C9">
        <f>AVERAGE(Log_14_4_nr0[[#This Row],[ Points from boxes ]],Log_15_4_nr0[[#This Row],[ Points from boxes ]],Log_15_4_nr1[[#This Row],[ Points from boxes ]],Log_15_4_nr2[[#This Row],[ Points from boxes ]],Log_15_4_nr1[[#This Row],[ Points from boxes ]])</f>
        <v>1.6</v>
      </c>
      <c r="D9">
        <f>AVERAGE(Log_14_4_nr0[[#This Row],[ Points from kills ]],Log_15_4_nr0[[#This Row],[ Points from kills ]],Log_15_4_nr1[[#This Row],[ Points from kills ]],Log_15_4_nr2[[#This Row],[ Points from kills ]],Log_15_4_nr1[[#This Row],[ Points from kills ]])</f>
        <v>3.6</v>
      </c>
      <c r="E9">
        <f>AVERAGE(Log_14_4_nr0[[#This Row],[ Steps ]],Log_15_4_nr0[[#This Row],[ Steps ]],Log_15_4_nr1[[#This Row],[ Steps ]],Log_15_4_nr2[[#This Row],[ Steps ]],Log_15_4_nr1[[#This Row],[ Steps ]])</f>
        <v>23.4</v>
      </c>
      <c r="F9">
        <f>AVERAGE(Log_14_4_nr0[[#This Row],[ Ray radius ]],Log_15_4_nr0[[#This Row],[ Ray radius ]],Log_15_4_nr1[[#This Row],[ Ray radius ]],Log_15_4_nr2[[#This Row],[ Ray radius ]],Log_15_4_nr1[[#This Row],[ Ray radius ]])</f>
        <v>14.6</v>
      </c>
      <c r="G9">
        <f>AVERAGE(Log_14_4_nr0[[#This Row],[ Sight ]],Log_15_4_nr0[[#This Row],[ Sight ]],Log_15_4_nr1[[#This Row],[ Sight ]],Log_15_4_nr2[[#This Row],[ Sight ]],Log_15_4_nr1[[#This Row],[ Sight ]])</f>
        <v>33.196199999999997</v>
      </c>
      <c r="H9">
        <f>AVERAGE(Log_14_4_nr0[[#This Row],[ moving speed ]],Log_15_4_nr0[[#This Row],[ moving speed ]],Log_15_4_nr1[[#This Row],[ moving speed ]],Log_15_4_nr2[[#This Row],[ moving speed ]],Log_15_4_nr1[[#This Row],[ moving speed ]])</f>
        <v>5.1818081999999999</v>
      </c>
      <c r="J9">
        <f>AVERAGE(Log_14_4_nr0[[#This Row],[ Enemy weight ]],Log_15_4_nr0[[#This Row],[ Enemy weight ]],Log_15_4_nr1[[#This Row],[ Enemy weight ]],Log_15_4_nr2[[#This Row],[ Enemy weight ]],Log_15_4_nr1[[#This Row],[ Enemy weight ]])</f>
        <v>5.1903876000000002</v>
      </c>
      <c r="K9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2.2278321999999999</v>
      </c>
      <c r="L9">
        <f>AVERAGE(Log_14_4_nr0[[#This Row],[ Bullet weight ]],Log_15_4_nr0[[#This Row],[ Bullet weight ]],Log_15_4_nr1[[#This Row],[ Bullet weight ]],Log_15_4_nr2[[#This Row],[ Bullet weight ]],Log_15_4_nr1[[#This Row],[ Bullet weight ]])</f>
        <v>2.1054402200000002</v>
      </c>
      <c r="M9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-2.1803125999999997</v>
      </c>
      <c r="N9">
        <f>AVERAGE(Log_14_4_nr0[[#This Row],[ Box weight ]],Log_15_4_nr0[[#This Row],[ Box weight ]],Log_15_4_nr1[[#This Row],[ Box weight ]],Log_15_4_nr2[[#This Row],[ Box weight ]],Log_15_4_nr1[[#This Row],[ Box weight ]])</f>
        <v>-1.90346802</v>
      </c>
      <c r="O9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1.4782766255999999</v>
      </c>
      <c r="P9">
        <f>AVERAGE(Log_14_4_nr0[[#This Row],[ projectile Speed ]],Log_15_4_nr0[[#This Row],[ projectile Speed ]],Log_15_4_nr1[[#This Row],[ projectile Speed ]],Log_15_4_nr2[[#This Row],[ projectile Speed ]],Log_15_4_nr1[[#This Row],[ projectile Speed ]])</f>
        <v>14.577261999999999</v>
      </c>
      <c r="Q9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15.435748</v>
      </c>
    </row>
    <row r="10" spans="1:17" x14ac:dyDescent="0.3">
      <c r="A10" s="1">
        <v>8</v>
      </c>
      <c r="B10">
        <f>AVERAGE(Log_14_4_nr0[[#This Row],[ Total points ]],Log_15_4_nr0[[#This Row],[ Total points ]],Log_15_4_nr1[[#This Row],[ Total points ]],Log_15_4_nr2[[#This Row],[ Total points ]],Log_15_4_nr1[[#This Row],[ Total points ]])</f>
        <v>7.6</v>
      </c>
      <c r="C10">
        <f>AVERAGE(Log_14_4_nr0[[#This Row],[ Points from boxes ]],Log_15_4_nr0[[#This Row],[ Points from boxes ]],Log_15_4_nr1[[#This Row],[ Points from boxes ]],Log_15_4_nr2[[#This Row],[ Points from boxes ]],Log_15_4_nr1[[#This Row],[ Points from boxes ]])</f>
        <v>1.6</v>
      </c>
      <c r="D10">
        <f>AVERAGE(Log_14_4_nr0[[#This Row],[ Points from kills ]],Log_15_4_nr0[[#This Row],[ Points from kills ]],Log_15_4_nr1[[#This Row],[ Points from kills ]],Log_15_4_nr2[[#This Row],[ Points from kills ]],Log_15_4_nr1[[#This Row],[ Points from kills ]])</f>
        <v>6</v>
      </c>
      <c r="E10">
        <f>AVERAGE(Log_14_4_nr0[[#This Row],[ Steps ]],Log_15_4_nr0[[#This Row],[ Steps ]],Log_15_4_nr1[[#This Row],[ Steps ]],Log_15_4_nr2[[#This Row],[ Steps ]],Log_15_4_nr1[[#This Row],[ Steps ]])</f>
        <v>22</v>
      </c>
      <c r="F10">
        <f>AVERAGE(Log_14_4_nr0[[#This Row],[ Ray radius ]],Log_15_4_nr0[[#This Row],[ Ray radius ]],Log_15_4_nr1[[#This Row],[ Ray radius ]],Log_15_4_nr2[[#This Row],[ Ray radius ]],Log_15_4_nr1[[#This Row],[ Ray radius ]])</f>
        <v>15.8</v>
      </c>
      <c r="G10">
        <f>AVERAGE(Log_14_4_nr0[[#This Row],[ Sight ]],Log_15_4_nr0[[#This Row],[ Sight ]],Log_15_4_nr1[[#This Row],[ Sight ]],Log_15_4_nr2[[#This Row],[ Sight ]],Log_15_4_nr1[[#This Row],[ Sight ]])</f>
        <v>29.974126000000002</v>
      </c>
      <c r="H10">
        <f>AVERAGE(Log_14_4_nr0[[#This Row],[ moving speed ]],Log_15_4_nr0[[#This Row],[ moving speed ]],Log_15_4_nr1[[#This Row],[ moving speed ]],Log_15_4_nr2[[#This Row],[ moving speed ]],Log_15_4_nr1[[#This Row],[ moving speed ]])</f>
        <v>4.2893443999999992</v>
      </c>
      <c r="J10">
        <f>AVERAGE(Log_14_4_nr0[[#This Row],[ Enemy weight ]],Log_15_4_nr0[[#This Row],[ Enemy weight ]],Log_15_4_nr1[[#This Row],[ Enemy weight ]],Log_15_4_nr2[[#This Row],[ Enemy weight ]],Log_15_4_nr1[[#This Row],[ Enemy weight ]])</f>
        <v>3.4294483999999996</v>
      </c>
      <c r="K10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1.7605618000000001</v>
      </c>
      <c r="L10">
        <f>AVERAGE(Log_14_4_nr0[[#This Row],[ Bullet weight ]],Log_15_4_nr0[[#This Row],[ Bullet weight ]],Log_15_4_nr1[[#This Row],[ Bullet weight ]],Log_15_4_nr2[[#This Row],[ Bullet weight ]],Log_15_4_nr1[[#This Row],[ Bullet weight ]])</f>
        <v>2.4000351400000004</v>
      </c>
      <c r="M10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-2.6837345999999997</v>
      </c>
      <c r="N10">
        <f>AVERAGE(Log_14_4_nr0[[#This Row],[ Box weight ]],Log_15_4_nr0[[#This Row],[ Box weight ]],Log_15_4_nr1[[#This Row],[ Box weight ]],Log_15_4_nr2[[#This Row],[ Box weight ]],Log_15_4_nr1[[#This Row],[ Box weight ]])</f>
        <v>-0.46735919999999992</v>
      </c>
      <c r="O10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2.25353592</v>
      </c>
      <c r="P10">
        <f>AVERAGE(Log_14_4_nr0[[#This Row],[ projectile Speed ]],Log_15_4_nr0[[#This Row],[ projectile Speed ]],Log_15_4_nr1[[#This Row],[ projectile Speed ]],Log_15_4_nr2[[#This Row],[ projectile Speed ]],Log_15_4_nr1[[#This Row],[ projectile Speed ]])</f>
        <v>12.817295999999999</v>
      </c>
      <c r="Q10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16.132714</v>
      </c>
    </row>
    <row r="11" spans="1:17" x14ac:dyDescent="0.3">
      <c r="A11" s="2">
        <v>9</v>
      </c>
      <c r="B11">
        <f>AVERAGE(Log_14_4_nr0[[#This Row],[ Total points ]],Log_15_4_nr0[[#This Row],[ Total points ]],Log_15_4_nr1[[#This Row],[ Total points ]],Log_15_4_nr2[[#This Row],[ Total points ]],Log_15_4_nr1[[#This Row],[ Total points ]])</f>
        <v>5.8</v>
      </c>
      <c r="C11">
        <f>AVERAGE(Log_14_4_nr0[[#This Row],[ Points from boxes ]],Log_15_4_nr0[[#This Row],[ Points from boxes ]],Log_15_4_nr1[[#This Row],[ Points from boxes ]],Log_15_4_nr2[[#This Row],[ Points from boxes ]],Log_15_4_nr1[[#This Row],[ Points from boxes ]])</f>
        <v>2.2000000000000002</v>
      </c>
      <c r="D11">
        <f>AVERAGE(Log_14_4_nr0[[#This Row],[ Points from kills ]],Log_15_4_nr0[[#This Row],[ Points from kills ]],Log_15_4_nr1[[#This Row],[ Points from kills ]],Log_15_4_nr2[[#This Row],[ Points from kills ]],Log_15_4_nr1[[#This Row],[ Points from kills ]])</f>
        <v>3.6</v>
      </c>
      <c r="E11">
        <f>AVERAGE(Log_14_4_nr0[[#This Row],[ Steps ]],Log_15_4_nr0[[#This Row],[ Steps ]],Log_15_4_nr1[[#This Row],[ Steps ]],Log_15_4_nr2[[#This Row],[ Steps ]],Log_15_4_nr1[[#This Row],[ Steps ]])</f>
        <v>24.4</v>
      </c>
      <c r="F11">
        <f>AVERAGE(Log_14_4_nr0[[#This Row],[ Ray radius ]],Log_15_4_nr0[[#This Row],[ Ray radius ]],Log_15_4_nr1[[#This Row],[ Ray radius ]],Log_15_4_nr2[[#This Row],[ Ray radius ]],Log_15_4_nr1[[#This Row],[ Ray radius ]])</f>
        <v>14.6</v>
      </c>
      <c r="G11">
        <f>AVERAGE(Log_14_4_nr0[[#This Row],[ Sight ]],Log_15_4_nr0[[#This Row],[ Sight ]],Log_15_4_nr1[[#This Row],[ Sight ]],Log_15_4_nr2[[#This Row],[ Sight ]],Log_15_4_nr1[[#This Row],[ Sight ]])</f>
        <v>33.663395999999999</v>
      </c>
      <c r="H11">
        <f>AVERAGE(Log_14_4_nr0[[#This Row],[ moving speed ]],Log_15_4_nr0[[#This Row],[ moving speed ]],Log_15_4_nr1[[#This Row],[ moving speed ]],Log_15_4_nr2[[#This Row],[ moving speed ]],Log_15_4_nr1[[#This Row],[ moving speed ]])</f>
        <v>5.4391059999999998</v>
      </c>
      <c r="J11">
        <f>AVERAGE(Log_14_4_nr0[[#This Row],[ Enemy weight ]],Log_15_4_nr0[[#This Row],[ Enemy weight ]],Log_15_4_nr1[[#This Row],[ Enemy weight ]],Log_15_4_nr2[[#This Row],[ Enemy weight ]],Log_15_4_nr1[[#This Row],[ Enemy weight ]])</f>
        <v>6.4661380000000008</v>
      </c>
      <c r="K11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2.5995751999999999</v>
      </c>
      <c r="L11">
        <f>AVERAGE(Log_14_4_nr0[[#This Row],[ Bullet weight ]],Log_15_4_nr0[[#This Row],[ Bullet weight ]],Log_15_4_nr1[[#This Row],[ Bullet weight ]],Log_15_4_nr2[[#This Row],[ Bullet weight ]],Log_15_4_nr1[[#This Row],[ Bullet weight ]])</f>
        <v>4.0427185999999997</v>
      </c>
      <c r="M11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-2.7870482000000001</v>
      </c>
      <c r="N11">
        <f>AVERAGE(Log_14_4_nr0[[#This Row],[ Box weight ]],Log_15_4_nr0[[#This Row],[ Box weight ]],Log_15_4_nr1[[#This Row],[ Box weight ]],Log_15_4_nr2[[#This Row],[ Box weight ]],Log_15_4_nr1[[#This Row],[ Box weight ]])</f>
        <v>-2.5857087600000002</v>
      </c>
      <c r="O11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1.8036311199999999</v>
      </c>
      <c r="P11">
        <f>AVERAGE(Log_14_4_nr0[[#This Row],[ projectile Speed ]],Log_15_4_nr0[[#This Row],[ projectile Speed ]],Log_15_4_nr1[[#This Row],[ projectile Speed ]],Log_15_4_nr2[[#This Row],[ projectile Speed ]],Log_15_4_nr1[[#This Row],[ projectile Speed ]])</f>
        <v>16.23526</v>
      </c>
      <c r="Q11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15.206118</v>
      </c>
    </row>
    <row r="12" spans="1:17" x14ac:dyDescent="0.3">
      <c r="A12" s="1">
        <v>10</v>
      </c>
      <c r="B12">
        <f>AVERAGE(Log_14_4_nr0[[#This Row],[ Total points ]],Log_15_4_nr0[[#This Row],[ Total points ]],Log_15_4_nr1[[#This Row],[ Total points ]],Log_15_4_nr2[[#This Row],[ Total points ]],Log_15_4_nr1[[#This Row],[ Total points ]])</f>
        <v>6.2</v>
      </c>
      <c r="C12">
        <f>AVERAGE(Log_14_4_nr0[[#This Row],[ Points from boxes ]],Log_15_4_nr0[[#This Row],[ Points from boxes ]],Log_15_4_nr1[[#This Row],[ Points from boxes ]],Log_15_4_nr2[[#This Row],[ Points from boxes ]],Log_15_4_nr1[[#This Row],[ Points from boxes ]])</f>
        <v>2</v>
      </c>
      <c r="D12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4.2</v>
      </c>
      <c r="E12">
        <f>AVERAGE(Log_14_4_nr0[[#This Row],[ Steps ]],Log_15_4_nr0[[#This Row],[ Steps ]],Log_15_4_nr1[[#This Row],[ Steps ]],Log_15_4_nr2[[#This Row],[ Steps ]],Log_15_4_nr1[[#This Row],[ Steps ]])</f>
        <v>23.8</v>
      </c>
      <c r="F12">
        <f>AVERAGE(Log_14_4_nr0[[#This Row],[ Ray radius ]],Log_15_4_nr0[[#This Row],[ Ray radius ]],Log_15_4_nr1[[#This Row],[ Ray radius ]],Log_15_4_nr2[[#This Row],[ Ray radius ]],Log_15_4_nr1[[#This Row],[ Ray radius ]])</f>
        <v>15.4</v>
      </c>
      <c r="G12">
        <f>AVERAGE(Log_14_4_nr0[[#This Row],[ Sight ]],Log_15_4_nr0[[#This Row],[ Sight ]],Log_15_4_nr1[[#This Row],[ Sight ]],Log_15_4_nr2[[#This Row],[ Sight ]],Log_15_4_nr1[[#This Row],[ Sight ]])</f>
        <v>35.343643999999998</v>
      </c>
      <c r="H12">
        <f>AVERAGE(Log_14_4_nr0[[#This Row],[ moving speed ]],Log_15_4_nr0[[#This Row],[ moving speed ]],Log_15_4_nr1[[#This Row],[ moving speed ]],Log_15_4_nr2[[#This Row],[ moving speed ]],Log_15_4_nr1[[#This Row],[ moving speed ]])</f>
        <v>5.968082400000001</v>
      </c>
      <c r="J12">
        <f>AVERAGE(Log_14_4_nr0[[#This Row],[ Enemy weight ]],Log_15_4_nr0[[#This Row],[ Enemy weight ]],Log_15_4_nr1[[#This Row],[ Enemy weight ]],Log_15_4_nr2[[#This Row],[ Enemy weight ]],Log_15_4_nr1[[#This Row],[ Enemy weight ]])</f>
        <v>8.4995376</v>
      </c>
      <c r="K12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2.4474674000000003</v>
      </c>
      <c r="L12">
        <f>AVERAGE(Log_14_4_nr0[[#This Row],[ Bullet weight ]],Log_15_4_nr0[[#This Row],[ Bullet weight ]],Log_15_4_nr1[[#This Row],[ Bullet weight ]],Log_15_4_nr2[[#This Row],[ Bullet weight ]],Log_15_4_nr1[[#This Row],[ Bullet weight ]])</f>
        <v>2.6222716200000002</v>
      </c>
      <c r="M12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-3.7809343999999996</v>
      </c>
      <c r="N12">
        <f>AVERAGE(Log_14_4_nr0[[#This Row],[ Box weight ]],Log_15_4_nr0[[#This Row],[ Box weight ]],Log_15_4_nr1[[#This Row],[ Box weight ]],Log_15_4_nr2[[#This Row],[ Box weight ]],Log_15_4_nr1[[#This Row],[ Box weight ]])</f>
        <v>-4.3226520200000005</v>
      </c>
      <c r="O12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1.1053158000000001</v>
      </c>
      <c r="P12">
        <f>AVERAGE(Log_14_4_nr0[[#This Row],[ projectile Speed ]],Log_15_4_nr0[[#This Row],[ projectile Speed ]],Log_15_4_nr1[[#This Row],[ projectile Speed ]],Log_15_4_nr2[[#This Row],[ projectile Speed ]],Log_15_4_nr1[[#This Row],[ projectile Speed ]])</f>
        <v>15.5234916</v>
      </c>
      <c r="Q12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13.0309176</v>
      </c>
    </row>
    <row r="13" spans="1:17" x14ac:dyDescent="0.3">
      <c r="A13" s="2">
        <v>11</v>
      </c>
      <c r="B13">
        <f>AVERAGE(Log_14_4_nr0[[#This Row],[ Total points ]],Log_15_4_nr0[[#This Row],[ Total points ]],Log_15_4_nr1[[#This Row],[ Total points ]],Log_15_4_nr2[[#This Row],[ Total points ]],Log_15_4_nr1[[#This Row],[ Total points ]])</f>
        <v>6</v>
      </c>
      <c r="C13">
        <f>AVERAGE(Log_14_4_nr0[[#This Row],[ Points from boxes ]],Log_15_4_nr0[[#This Row],[ Points from boxes ]],Log_15_4_nr1[[#This Row],[ Points from boxes ]],Log_15_4_nr2[[#This Row],[ Points from boxes ]],Log_15_4_nr1[[#This Row],[ Points from boxes ]])</f>
        <v>1.8</v>
      </c>
      <c r="D13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4.2</v>
      </c>
      <c r="E13">
        <f>AVERAGE(Log_14_4_nr0[[#This Row],[ Steps ]],Log_15_4_nr0[[#This Row],[ Steps ]],Log_15_4_nr1[[#This Row],[ Steps ]],Log_15_4_nr2[[#This Row],[ Steps ]],Log_15_4_nr1[[#This Row],[ Steps ]])</f>
        <v>24</v>
      </c>
      <c r="F13">
        <f>AVERAGE(Log_14_4_nr0[[#This Row],[ Ray radius ]],Log_15_4_nr0[[#This Row],[ Ray radius ]],Log_15_4_nr1[[#This Row],[ Ray radius ]],Log_15_4_nr2[[#This Row],[ Ray radius ]],Log_15_4_nr1[[#This Row],[ Ray radius ]])</f>
        <v>14.2</v>
      </c>
      <c r="G13">
        <f>AVERAGE(Log_14_4_nr0[[#This Row],[ Sight ]],Log_15_4_nr0[[#This Row],[ Sight ]],Log_15_4_nr1[[#This Row],[ Sight ]],Log_15_4_nr2[[#This Row],[ Sight ]],Log_15_4_nr1[[#This Row],[ Sight ]])</f>
        <v>36.3279</v>
      </c>
      <c r="H13">
        <f>AVERAGE(Log_14_4_nr0[[#This Row],[ moving speed ]],Log_15_4_nr0[[#This Row],[ moving speed ]],Log_15_4_nr1[[#This Row],[ moving speed ]],Log_15_4_nr2[[#This Row],[ moving speed ]],Log_15_4_nr1[[#This Row],[ moving speed ]])</f>
        <v>6.3722735999999998</v>
      </c>
      <c r="J13">
        <f>AVERAGE(Log_14_4_nr0[[#This Row],[ Enemy weight ]],Log_15_4_nr0[[#This Row],[ Enemy weight ]],Log_15_4_nr1[[#This Row],[ Enemy weight ]],Log_15_4_nr2[[#This Row],[ Enemy weight ]],Log_15_4_nr1[[#This Row],[ Enemy weight ]])</f>
        <v>9.4058050000000009</v>
      </c>
      <c r="K13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3.6090192000000001</v>
      </c>
      <c r="L13">
        <f>AVERAGE(Log_14_4_nr0[[#This Row],[ Bullet weight ]],Log_15_4_nr0[[#This Row],[ Bullet weight ]],Log_15_4_nr1[[#This Row],[ Bullet weight ]],Log_15_4_nr2[[#This Row],[ Bullet weight ]],Log_15_4_nr1[[#This Row],[ Bullet weight ]])</f>
        <v>4.4082629999999998</v>
      </c>
      <c r="M13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-4.2044780399999997</v>
      </c>
      <c r="N13">
        <f>AVERAGE(Log_14_4_nr0[[#This Row],[ Box weight ]],Log_15_4_nr0[[#This Row],[ Box weight ]],Log_15_4_nr1[[#This Row],[ Box weight ]],Log_15_4_nr2[[#This Row],[ Box weight ]],Log_15_4_nr1[[#This Row],[ Box weight ]])</f>
        <v>-7.2230552000000001</v>
      </c>
      <c r="O13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1.1992276800000001</v>
      </c>
      <c r="P13">
        <f>AVERAGE(Log_14_4_nr0[[#This Row],[ projectile Speed ]],Log_15_4_nr0[[#This Row],[ projectile Speed ]],Log_15_4_nr1[[#This Row],[ projectile Speed ]],Log_15_4_nr2[[#This Row],[ projectile Speed ]],Log_15_4_nr1[[#This Row],[ projectile Speed ]])</f>
        <v>16.666774</v>
      </c>
      <c r="Q13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13.597438200000003</v>
      </c>
    </row>
    <row r="14" spans="1:17" x14ac:dyDescent="0.3">
      <c r="A14" s="1">
        <v>12</v>
      </c>
      <c r="B14">
        <f>AVERAGE(Log_14_4_nr0[[#This Row],[ Total points ]],Log_15_4_nr0[[#This Row],[ Total points ]],Log_15_4_nr1[[#This Row],[ Total points ]],Log_15_4_nr2[[#This Row],[ Total points ]],Log_15_4_nr1[[#This Row],[ Total points ]])</f>
        <v>7.2</v>
      </c>
      <c r="C14">
        <f>AVERAGE(Log_14_4_nr0[[#This Row],[ Points from boxes ]],Log_15_4_nr0[[#This Row],[ Points from boxes ]],Log_15_4_nr1[[#This Row],[ Points from boxes ]],Log_15_4_nr2[[#This Row],[ Points from boxes ]],Log_15_4_nr1[[#This Row],[ Points from boxes ]])</f>
        <v>3.6</v>
      </c>
      <c r="D14">
        <f>AVERAGE(Log_14_4_nr0[[#This Row],[ Points from kills ]],Log_15_4_nr0[[#This Row],[ Points from kills ]],Log_15_4_nr1[[#This Row],[ Points from kills ]],Log_15_4_nr2[[#This Row],[ Points from kills ]],Log_15_4_nr1[[#This Row],[ Points from kills ]])</f>
        <v>3.6</v>
      </c>
      <c r="E14">
        <f>AVERAGE(Log_14_4_nr0[[#This Row],[ Steps ]],Log_15_4_nr0[[#This Row],[ Steps ]],Log_15_4_nr1[[#This Row],[ Steps ]],Log_15_4_nr2[[#This Row],[ Steps ]],Log_15_4_nr1[[#This Row],[ Steps ]])</f>
        <v>24.4</v>
      </c>
      <c r="F14">
        <f>AVERAGE(Log_14_4_nr0[[#This Row],[ Ray radius ]],Log_15_4_nr0[[#This Row],[ Ray radius ]],Log_15_4_nr1[[#This Row],[ Ray radius ]],Log_15_4_nr2[[#This Row],[ Ray radius ]],Log_15_4_nr1[[#This Row],[ Ray radius ]])</f>
        <v>15</v>
      </c>
      <c r="G14">
        <f>AVERAGE(Log_14_4_nr0[[#This Row],[ Sight ]],Log_15_4_nr0[[#This Row],[ Sight ]],Log_15_4_nr1[[#This Row],[ Sight ]],Log_15_4_nr2[[#This Row],[ Sight ]],Log_15_4_nr1[[#This Row],[ Sight ]])</f>
        <v>37.643430000000002</v>
      </c>
      <c r="H14">
        <f>AVERAGE(Log_14_4_nr0[[#This Row],[ moving speed ]],Log_15_4_nr0[[#This Row],[ moving speed ]],Log_15_4_nr1[[#This Row],[ moving speed ]],Log_15_4_nr2[[#This Row],[ moving speed ]],Log_15_4_nr1[[#This Row],[ moving speed ]])</f>
        <v>8.3090200000000003</v>
      </c>
      <c r="J14">
        <f>AVERAGE(Log_14_4_nr0[[#This Row],[ Enemy weight ]],Log_15_4_nr0[[#This Row],[ Enemy weight ]],Log_15_4_nr1[[#This Row],[ Enemy weight ]],Log_15_4_nr2[[#This Row],[ Enemy weight ]],Log_15_4_nr1[[#This Row],[ Enemy weight ]])</f>
        <v>10.3978012</v>
      </c>
      <c r="K14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4.8300360000000007</v>
      </c>
      <c r="L14">
        <f>AVERAGE(Log_14_4_nr0[[#This Row],[ Bullet weight ]],Log_15_4_nr0[[#This Row],[ Bullet weight ]],Log_15_4_nr1[[#This Row],[ Bullet weight ]],Log_15_4_nr2[[#This Row],[ Bullet weight ]],Log_15_4_nr1[[#This Row],[ Bullet weight ]])</f>
        <v>3.3340862000000002</v>
      </c>
      <c r="M14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-5.2286453999999996</v>
      </c>
      <c r="N14">
        <f>AVERAGE(Log_14_4_nr0[[#This Row],[ Box weight ]],Log_15_4_nr0[[#This Row],[ Box weight ]],Log_15_4_nr1[[#This Row],[ Box weight ]],Log_15_4_nr2[[#This Row],[ Box weight ]],Log_15_4_nr1[[#This Row],[ Box weight ]])</f>
        <v>-7.3970855599999989</v>
      </c>
      <c r="O14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0.40700052000000009</v>
      </c>
      <c r="P14">
        <f>AVERAGE(Log_14_4_nr0[[#This Row],[ projectile Speed ]],Log_15_4_nr0[[#This Row],[ projectile Speed ]],Log_15_4_nr1[[#This Row],[ projectile Speed ]],Log_15_4_nr2[[#This Row],[ projectile Speed ]],Log_15_4_nr1[[#This Row],[ projectile Speed ]])</f>
        <v>16.966906000000002</v>
      </c>
      <c r="Q14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13.401980399999999</v>
      </c>
    </row>
    <row r="15" spans="1:17" x14ac:dyDescent="0.3">
      <c r="A15" s="2">
        <v>13</v>
      </c>
      <c r="B15">
        <f>AVERAGE(Log_14_4_nr0[[#This Row],[ Total points ]],Log_15_4_nr0[[#This Row],[ Total points ]],Log_15_4_nr1[[#This Row],[ Total points ]],Log_15_4_nr2[[#This Row],[ Total points ]],Log_15_4_nr1[[#This Row],[ Total points ]])</f>
        <v>5</v>
      </c>
      <c r="C15">
        <f>AVERAGE(Log_14_4_nr0[[#This Row],[ Points from boxes ]],Log_15_4_nr0[[#This Row],[ Points from boxes ]],Log_15_4_nr1[[#This Row],[ Points from boxes ]],Log_15_4_nr2[[#This Row],[ Points from boxes ]],Log_15_4_nr1[[#This Row],[ Points from boxes ]])</f>
        <v>0.8</v>
      </c>
      <c r="D15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4.2</v>
      </c>
      <c r="E15">
        <f>AVERAGE(Log_14_4_nr0[[#This Row],[ Steps ]],Log_15_4_nr0[[#This Row],[ Steps ]],Log_15_4_nr1[[#This Row],[ Steps ]],Log_15_4_nr2[[#This Row],[ Steps ]],Log_15_4_nr1[[#This Row],[ Steps ]])</f>
        <v>24.2</v>
      </c>
      <c r="F15">
        <f>AVERAGE(Log_14_4_nr0[[#This Row],[ Ray radius ]],Log_15_4_nr0[[#This Row],[ Ray radius ]],Log_15_4_nr1[[#This Row],[ Ray radius ]],Log_15_4_nr2[[#This Row],[ Ray radius ]],Log_15_4_nr1[[#This Row],[ Ray radius ]])</f>
        <v>15</v>
      </c>
      <c r="G15">
        <f>AVERAGE(Log_14_4_nr0[[#This Row],[ Sight ]],Log_15_4_nr0[[#This Row],[ Sight ]],Log_15_4_nr1[[#This Row],[ Sight ]],Log_15_4_nr2[[#This Row],[ Sight ]],Log_15_4_nr1[[#This Row],[ Sight ]])</f>
        <v>39.941741999999998</v>
      </c>
      <c r="H15">
        <f>AVERAGE(Log_14_4_nr0[[#This Row],[ moving speed ]],Log_15_4_nr0[[#This Row],[ moving speed ]],Log_15_4_nr1[[#This Row],[ moving speed ]],Log_15_4_nr2[[#This Row],[ moving speed ]],Log_15_4_nr1[[#This Row],[ moving speed ]])</f>
        <v>5.588109600000001</v>
      </c>
      <c r="J15">
        <f>AVERAGE(Log_14_4_nr0[[#This Row],[ Enemy weight ]],Log_15_4_nr0[[#This Row],[ Enemy weight ]],Log_15_4_nr1[[#This Row],[ Enemy weight ]],Log_15_4_nr2[[#This Row],[ Enemy weight ]],Log_15_4_nr1[[#This Row],[ Enemy weight ]])</f>
        <v>11.5219054</v>
      </c>
      <c r="K15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5.4677360000000004</v>
      </c>
      <c r="L15">
        <f>AVERAGE(Log_14_4_nr0[[#This Row],[ Bullet weight ]],Log_15_4_nr0[[#This Row],[ Bullet weight ]],Log_15_4_nr1[[#This Row],[ Bullet weight ]],Log_15_4_nr2[[#This Row],[ Bullet weight ]],Log_15_4_nr1[[#This Row],[ Bullet weight ]])</f>
        <v>4.5081243999999998</v>
      </c>
      <c r="M15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-5.9975566000000002</v>
      </c>
      <c r="N15">
        <f>AVERAGE(Log_14_4_nr0[[#This Row],[ Box weight ]],Log_15_4_nr0[[#This Row],[ Box weight ]],Log_15_4_nr1[[#This Row],[ Box weight ]],Log_15_4_nr2[[#This Row],[ Box weight ]],Log_15_4_nr1[[#This Row],[ Box weight ]])</f>
        <v>-11.43822656</v>
      </c>
      <c r="O15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-0.27957152000000007</v>
      </c>
      <c r="P15">
        <f>AVERAGE(Log_14_4_nr0[[#This Row],[ projectile Speed ]],Log_15_4_nr0[[#This Row],[ projectile Speed ]],Log_15_4_nr1[[#This Row],[ projectile Speed ]],Log_15_4_nr2[[#This Row],[ projectile Speed ]],Log_15_4_nr1[[#This Row],[ projectile Speed ]])</f>
        <v>16.263797199999999</v>
      </c>
      <c r="Q15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11.513344399999999</v>
      </c>
    </row>
    <row r="16" spans="1:17" x14ac:dyDescent="0.3">
      <c r="A16" s="1">
        <v>14</v>
      </c>
      <c r="B16">
        <f>AVERAGE(Log_14_4_nr0[[#This Row],[ Total points ]],Log_15_4_nr0[[#This Row],[ Total points ]],Log_15_4_nr1[[#This Row],[ Total points ]],Log_15_4_nr2[[#This Row],[ Total points ]],Log_15_4_nr1[[#This Row],[ Total points ]])</f>
        <v>7</v>
      </c>
      <c r="C16">
        <f>AVERAGE(Log_14_4_nr0[[#This Row],[ Points from boxes ]],Log_15_4_nr0[[#This Row],[ Points from boxes ]],Log_15_4_nr1[[#This Row],[ Points from boxes ]],Log_15_4_nr2[[#This Row],[ Points from boxes ]],Log_15_4_nr1[[#This Row],[ Points from boxes ]])</f>
        <v>2.2000000000000002</v>
      </c>
      <c r="D16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4.8</v>
      </c>
      <c r="E16">
        <f>AVERAGE(Log_14_4_nr0[[#This Row],[ Steps ]],Log_15_4_nr0[[#This Row],[ Steps ]],Log_15_4_nr1[[#This Row],[ Steps ]],Log_15_4_nr2[[#This Row],[ Steps ]],Log_15_4_nr1[[#This Row],[ Steps ]])</f>
        <v>24.8</v>
      </c>
      <c r="F16">
        <f>AVERAGE(Log_14_4_nr0[[#This Row],[ Ray radius ]],Log_15_4_nr0[[#This Row],[ Ray radius ]],Log_15_4_nr1[[#This Row],[ Ray radius ]],Log_15_4_nr2[[#This Row],[ Ray radius ]],Log_15_4_nr1[[#This Row],[ Ray radius ]])</f>
        <v>12.8</v>
      </c>
      <c r="G16">
        <f>AVERAGE(Log_14_4_nr0[[#This Row],[ Sight ]],Log_15_4_nr0[[#This Row],[ Sight ]],Log_15_4_nr1[[#This Row],[ Sight ]],Log_15_4_nr2[[#This Row],[ Sight ]],Log_15_4_nr1[[#This Row],[ Sight ]])</f>
        <v>39.989643999999998</v>
      </c>
      <c r="H16">
        <f>AVERAGE(Log_14_4_nr0[[#This Row],[ moving speed ]],Log_15_4_nr0[[#This Row],[ moving speed ]],Log_15_4_nr1[[#This Row],[ moving speed ]],Log_15_4_nr2[[#This Row],[ moving speed ]],Log_15_4_nr1[[#This Row],[ moving speed ]])</f>
        <v>7.4995065999999992</v>
      </c>
      <c r="J16">
        <f>AVERAGE(Log_14_4_nr0[[#This Row],[ Enemy weight ]],Log_15_4_nr0[[#This Row],[ Enemy weight ]],Log_15_4_nr1[[#This Row],[ Enemy weight ]],Log_15_4_nr2[[#This Row],[ Enemy weight ]],Log_15_4_nr1[[#This Row],[ Enemy weight ]])</f>
        <v>12.297674199999999</v>
      </c>
      <c r="K16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6.6575737999999998</v>
      </c>
      <c r="L16">
        <f>AVERAGE(Log_14_4_nr0[[#This Row],[ Bullet weight ]],Log_15_4_nr0[[#This Row],[ Bullet weight ]],Log_15_4_nr1[[#This Row],[ Bullet weight ]],Log_15_4_nr2[[#This Row],[ Bullet weight ]],Log_15_4_nr1[[#This Row],[ Bullet weight ]])</f>
        <v>4.1526296</v>
      </c>
      <c r="M16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-5.18535184</v>
      </c>
      <c r="N16">
        <f>AVERAGE(Log_14_4_nr0[[#This Row],[ Box weight ]],Log_15_4_nr0[[#This Row],[ Box weight ]],Log_15_4_nr1[[#This Row],[ Box weight ]],Log_15_4_nr2[[#This Row],[ Box weight ]],Log_15_4_nr1[[#This Row],[ Box weight ]])</f>
        <v>-8.6553825999999994</v>
      </c>
      <c r="O16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-1.0859132</v>
      </c>
      <c r="P16">
        <f>AVERAGE(Log_14_4_nr0[[#This Row],[ projectile Speed ]],Log_15_4_nr0[[#This Row],[ projectile Speed ]],Log_15_4_nr1[[#This Row],[ projectile Speed ]],Log_15_4_nr2[[#This Row],[ projectile Speed ]],Log_15_4_nr1[[#This Row],[ projectile Speed ]])</f>
        <v>17.888378400000001</v>
      </c>
      <c r="Q16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12.638417200000001</v>
      </c>
    </row>
    <row r="17" spans="1:17" x14ac:dyDescent="0.3">
      <c r="A17" s="2">
        <v>15</v>
      </c>
      <c r="B17">
        <f>AVERAGE(Log_14_4_nr0[[#This Row],[ Total points ]],Log_15_4_nr0[[#This Row],[ Total points ]],Log_15_4_nr1[[#This Row],[ Total points ]],Log_15_4_nr2[[#This Row],[ Total points ]],Log_15_4_nr1[[#This Row],[ Total points ]])</f>
        <v>7.4</v>
      </c>
      <c r="C17">
        <f>AVERAGE(Log_14_4_nr0[[#This Row],[ Points from boxes ]],Log_15_4_nr0[[#This Row],[ Points from boxes ]],Log_15_4_nr1[[#This Row],[ Points from boxes ]],Log_15_4_nr2[[#This Row],[ Points from boxes ]],Log_15_4_nr1[[#This Row],[ Points from boxes ]])</f>
        <v>2</v>
      </c>
      <c r="D17">
        <f>AVERAGE(Log_14_4_nr0[[#This Row],[ Points from kills ]],Log_15_4_nr0[[#This Row],[ Points from kills ]],Log_15_4_nr1[[#This Row],[ Points from kills ]],Log_15_4_nr2[[#This Row],[ Points from kills ]],Log_15_4_nr1[[#This Row],[ Points from kills ]])</f>
        <v>5.4</v>
      </c>
      <c r="E17">
        <f>AVERAGE(Log_14_4_nr0[[#This Row],[ Steps ]],Log_15_4_nr0[[#This Row],[ Steps ]],Log_15_4_nr1[[#This Row],[ Steps ]],Log_15_4_nr2[[#This Row],[ Steps ]],Log_15_4_nr1[[#This Row],[ Steps ]])</f>
        <v>25.8</v>
      </c>
      <c r="F17">
        <f>AVERAGE(Log_14_4_nr0[[#This Row],[ Ray radius ]],Log_15_4_nr0[[#This Row],[ Ray radius ]],Log_15_4_nr1[[#This Row],[ Ray radius ]],Log_15_4_nr2[[#This Row],[ Ray radius ]],Log_15_4_nr1[[#This Row],[ Ray radius ]])</f>
        <v>12.8</v>
      </c>
      <c r="G17">
        <f>AVERAGE(Log_14_4_nr0[[#This Row],[ Sight ]],Log_15_4_nr0[[#This Row],[ Sight ]],Log_15_4_nr1[[#This Row],[ Sight ]],Log_15_4_nr2[[#This Row],[ Sight ]],Log_15_4_nr1[[#This Row],[ Sight ]])</f>
        <v>40.490347999999997</v>
      </c>
      <c r="H17">
        <f>AVERAGE(Log_14_4_nr0[[#This Row],[ moving speed ]],Log_15_4_nr0[[#This Row],[ moving speed ]],Log_15_4_nr1[[#This Row],[ moving speed ]],Log_15_4_nr2[[#This Row],[ moving speed ]],Log_15_4_nr1[[#This Row],[ moving speed ]])</f>
        <v>7.6974106000000004</v>
      </c>
      <c r="J17">
        <f>AVERAGE(Log_14_4_nr0[[#This Row],[ Enemy weight ]],Log_15_4_nr0[[#This Row],[ Enemy weight ]],Log_15_4_nr1[[#This Row],[ Enemy weight ]],Log_15_4_nr2[[#This Row],[ Enemy weight ]],Log_15_4_nr1[[#This Row],[ Enemy weight ]])</f>
        <v>13.0088574</v>
      </c>
      <c r="K17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6.3806842000000001</v>
      </c>
      <c r="L17">
        <f>AVERAGE(Log_14_4_nr0[[#This Row],[ Bullet weight ]],Log_15_4_nr0[[#This Row],[ Bullet weight ]],Log_15_4_nr1[[#This Row],[ Bullet weight ]],Log_15_4_nr2[[#This Row],[ Bullet weight ]],Log_15_4_nr1[[#This Row],[ Bullet weight ]])</f>
        <v>4.5176074000000002</v>
      </c>
      <c r="M17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-5.18535184</v>
      </c>
      <c r="N17">
        <f>AVERAGE(Log_14_4_nr0[[#This Row],[ Box weight ]],Log_15_4_nr0[[#This Row],[ Box weight ]],Log_15_4_nr1[[#This Row],[ Box weight ]],Log_15_4_nr2[[#This Row],[ Box weight ]],Log_15_4_nr1[[#This Row],[ Box weight ]])</f>
        <v>-9.1316865999999983</v>
      </c>
      <c r="O17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-1.0859132</v>
      </c>
      <c r="P17">
        <f>AVERAGE(Log_14_4_nr0[[#This Row],[ projectile Speed ]],Log_15_4_nr0[[#This Row],[ projectile Speed ]],Log_15_4_nr1[[#This Row],[ projectile Speed ]],Log_15_4_nr2[[#This Row],[ projectile Speed ]],Log_15_4_nr1[[#This Row],[ projectile Speed ]])</f>
        <v>18.539695999999999</v>
      </c>
      <c r="Q17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12.6720492</v>
      </c>
    </row>
    <row r="18" spans="1:17" x14ac:dyDescent="0.3">
      <c r="A18" s="1">
        <v>16</v>
      </c>
      <c r="B18">
        <f>AVERAGE(Log_14_4_nr0[[#This Row],[ Total points ]],Log_15_4_nr0[[#This Row],[ Total points ]],Log_15_4_nr1[[#This Row],[ Total points ]],Log_15_4_nr2[[#This Row],[ Total points ]],Log_15_4_nr1[[#This Row],[ Total points ]])</f>
        <v>6.8</v>
      </c>
      <c r="C18">
        <f>AVERAGE(Log_14_4_nr0[[#This Row],[ Points from boxes ]],Log_15_4_nr0[[#This Row],[ Points from boxes ]],Log_15_4_nr1[[#This Row],[ Points from boxes ]],Log_15_4_nr2[[#This Row],[ Points from boxes ]],Log_15_4_nr1[[#This Row],[ Points from boxes ]])</f>
        <v>2</v>
      </c>
      <c r="D18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4.8</v>
      </c>
      <c r="E18">
        <f>AVERAGE(Log_14_4_nr0[[#This Row],[ Steps ]],Log_15_4_nr0[[#This Row],[ Steps ]],Log_15_4_nr1[[#This Row],[ Steps ]],Log_15_4_nr2[[#This Row],[ Steps ]],Log_15_4_nr1[[#This Row],[ Steps ]])</f>
        <v>23.8</v>
      </c>
      <c r="F18">
        <f>AVERAGE(Log_14_4_nr0[[#This Row],[ Ray radius ]],Log_15_4_nr0[[#This Row],[ Ray radius ]],Log_15_4_nr1[[#This Row],[ Ray radius ]],Log_15_4_nr2[[#This Row],[ Ray radius ]],Log_15_4_nr1[[#This Row],[ Ray radius ]])</f>
        <v>12.6</v>
      </c>
      <c r="G18">
        <f>AVERAGE(Log_14_4_nr0[[#This Row],[ Sight ]],Log_15_4_nr0[[#This Row],[ Sight ]],Log_15_4_nr1[[#This Row],[ Sight ]],Log_15_4_nr2[[#This Row],[ Sight ]],Log_15_4_nr1[[#This Row],[ Sight ]])</f>
        <v>40.921353999999994</v>
      </c>
      <c r="H18">
        <f>AVERAGE(Log_14_4_nr0[[#This Row],[ moving speed ]],Log_15_4_nr0[[#This Row],[ moving speed ]],Log_15_4_nr1[[#This Row],[ moving speed ]],Log_15_4_nr2[[#This Row],[ moving speed ]],Log_15_4_nr1[[#This Row],[ moving speed ]])</f>
        <v>7.6551880000000008</v>
      </c>
      <c r="J18">
        <f>AVERAGE(Log_14_4_nr0[[#This Row],[ Enemy weight ]],Log_15_4_nr0[[#This Row],[ Enemy weight ]],Log_15_4_nr1[[#This Row],[ Enemy weight ]],Log_15_4_nr2[[#This Row],[ Enemy weight ]],Log_15_4_nr1[[#This Row],[ Enemy weight ]])</f>
        <v>14.362633800000001</v>
      </c>
      <c r="K18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6.5717396000000008</v>
      </c>
      <c r="L18">
        <f>AVERAGE(Log_14_4_nr0[[#This Row],[ Bullet weight ]],Log_15_4_nr0[[#This Row],[ Bullet weight ]],Log_15_4_nr1[[#This Row],[ Bullet weight ]],Log_15_4_nr2[[#This Row],[ Bullet weight ]],Log_15_4_nr1[[#This Row],[ Bullet weight ]])</f>
        <v>3.0218125999999996</v>
      </c>
      <c r="M18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-5.8215856400000003</v>
      </c>
      <c r="N18">
        <f>AVERAGE(Log_14_4_nr0[[#This Row],[ Box weight ]],Log_15_4_nr0[[#This Row],[ Box weight ]],Log_15_4_nr1[[#This Row],[ Box weight ]],Log_15_4_nr2[[#This Row],[ Box weight ]],Log_15_4_nr1[[#This Row],[ Box weight ]])</f>
        <v>-10.908144399999999</v>
      </c>
      <c r="O18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-0.56917099999999965</v>
      </c>
      <c r="P18">
        <f>AVERAGE(Log_14_4_nr0[[#This Row],[ projectile Speed ]],Log_15_4_nr0[[#This Row],[ projectile Speed ]],Log_15_4_nr1[[#This Row],[ projectile Speed ]],Log_15_4_nr2[[#This Row],[ projectile Speed ]],Log_15_4_nr1[[#This Row],[ projectile Speed ]])</f>
        <v>19.563334000000001</v>
      </c>
      <c r="Q18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11.276191000000001</v>
      </c>
    </row>
    <row r="19" spans="1:17" x14ac:dyDescent="0.3">
      <c r="A19" s="2">
        <v>17</v>
      </c>
      <c r="B19">
        <f>AVERAGE(Log_14_4_nr0[[#This Row],[ Total points ]],Log_15_4_nr0[[#This Row],[ Total points ]],Log_15_4_nr1[[#This Row],[ Total points ]],Log_15_4_nr2[[#This Row],[ Total points ]],Log_15_4_nr1[[#This Row],[ Total points ]])</f>
        <v>5.6</v>
      </c>
      <c r="C19">
        <f>AVERAGE(Log_14_4_nr0[[#This Row],[ Points from boxes ]],Log_15_4_nr0[[#This Row],[ Points from boxes ]],Log_15_4_nr1[[#This Row],[ Points from boxes ]],Log_15_4_nr2[[#This Row],[ Points from boxes ]],Log_15_4_nr1[[#This Row],[ Points from boxes ]])</f>
        <v>2</v>
      </c>
      <c r="D19">
        <f>AVERAGE(Log_14_4_nr0[[#This Row],[ Points from kills ]],Log_15_4_nr0[[#This Row],[ Points from kills ]],Log_15_4_nr1[[#This Row],[ Points from kills ]],Log_15_4_nr2[[#This Row],[ Points from kills ]],Log_15_4_nr1[[#This Row],[ Points from kills ]])</f>
        <v>3.6</v>
      </c>
      <c r="E19">
        <f>AVERAGE(Log_14_4_nr0[[#This Row],[ Steps ]],Log_15_4_nr0[[#This Row],[ Steps ]],Log_15_4_nr1[[#This Row],[ Steps ]],Log_15_4_nr2[[#This Row],[ Steps ]],Log_15_4_nr1[[#This Row],[ Steps ]])</f>
        <v>24</v>
      </c>
      <c r="F19">
        <f>AVERAGE(Log_14_4_nr0[[#This Row],[ Ray radius ]],Log_15_4_nr0[[#This Row],[ Ray radius ]],Log_15_4_nr1[[#This Row],[ Ray radius ]],Log_15_4_nr2[[#This Row],[ Ray radius ]],Log_15_4_nr1[[#This Row],[ Ray radius ]])</f>
        <v>13.4</v>
      </c>
      <c r="G19">
        <f>AVERAGE(Log_14_4_nr0[[#This Row],[ Sight ]],Log_15_4_nr0[[#This Row],[ Sight ]],Log_15_4_nr1[[#This Row],[ Sight ]],Log_15_4_nr2[[#This Row],[ Sight ]],Log_15_4_nr1[[#This Row],[ Sight ]])</f>
        <v>41.382373999999999</v>
      </c>
      <c r="H19">
        <f>AVERAGE(Log_14_4_nr0[[#This Row],[ moving speed ]],Log_15_4_nr0[[#This Row],[ moving speed ]],Log_15_4_nr1[[#This Row],[ moving speed ]],Log_15_4_nr2[[#This Row],[ moving speed ]],Log_15_4_nr1[[#This Row],[ moving speed ]])</f>
        <v>8.1739181999999992</v>
      </c>
      <c r="J19">
        <f>AVERAGE(Log_14_4_nr0[[#This Row],[ Enemy weight ]],Log_15_4_nr0[[#This Row],[ Enemy weight ]],Log_15_4_nr1[[#This Row],[ Enemy weight ]],Log_15_4_nr2[[#This Row],[ Enemy weight ]],Log_15_4_nr1[[#This Row],[ Enemy weight ]])</f>
        <v>13.700560800000002</v>
      </c>
      <c r="K19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6.1999962000000002</v>
      </c>
      <c r="L19">
        <f>AVERAGE(Log_14_4_nr0[[#This Row],[ Bullet weight ]],Log_15_4_nr0[[#This Row],[ Bullet weight ]],Log_15_4_nr1[[#This Row],[ Bullet weight ]],Log_15_4_nr2[[#This Row],[ Bullet weight ]],Log_15_4_nr1[[#This Row],[ Bullet weight ]])</f>
        <v>4.4822901999999996</v>
      </c>
      <c r="M19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-6.46428724</v>
      </c>
      <c r="N19">
        <f>AVERAGE(Log_14_4_nr0[[#This Row],[ Box weight ]],Log_15_4_nr0[[#This Row],[ Box weight ]],Log_15_4_nr1[[#This Row],[ Box weight ]],Log_15_4_nr2[[#This Row],[ Box weight ]],Log_15_4_nr1[[#This Row],[ Box weight ]])</f>
        <v>-9.9836483999999981</v>
      </c>
      <c r="O19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-7.1833999999999912E-2</v>
      </c>
      <c r="P19">
        <f>AVERAGE(Log_14_4_nr0[[#This Row],[ projectile Speed ]],Log_15_4_nr0[[#This Row],[ projectile Speed ]],Log_15_4_nr1[[#This Row],[ projectile Speed ]],Log_15_4_nr2[[#This Row],[ projectile Speed ]],Log_15_4_nr1[[#This Row],[ projectile Speed ]])</f>
        <v>20.669357999999999</v>
      </c>
      <c r="Q19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11.857014799999998</v>
      </c>
    </row>
    <row r="20" spans="1:17" x14ac:dyDescent="0.3">
      <c r="A20" s="1">
        <v>18</v>
      </c>
      <c r="B20">
        <f>AVERAGE(Log_14_4_nr0[[#This Row],[ Total points ]],Log_15_4_nr0[[#This Row],[ Total points ]],Log_15_4_nr1[[#This Row],[ Total points ]],Log_15_4_nr2[[#This Row],[ Total points ]],Log_15_4_nr1[[#This Row],[ Total points ]])</f>
        <v>5.6</v>
      </c>
      <c r="C20">
        <f>AVERAGE(Log_14_4_nr0[[#This Row],[ Points from boxes ]],Log_15_4_nr0[[#This Row],[ Points from boxes ]],Log_15_4_nr1[[#This Row],[ Points from boxes ]],Log_15_4_nr2[[#This Row],[ Points from boxes ]],Log_15_4_nr1[[#This Row],[ Points from boxes ]])</f>
        <v>0.8</v>
      </c>
      <c r="D20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4.8</v>
      </c>
      <c r="E20">
        <f>AVERAGE(Log_14_4_nr0[[#This Row],[ Steps ]],Log_15_4_nr0[[#This Row],[ Steps ]],Log_15_4_nr1[[#This Row],[ Steps ]],Log_15_4_nr2[[#This Row],[ Steps ]],Log_15_4_nr1[[#This Row],[ Steps ]])</f>
        <v>25</v>
      </c>
      <c r="F20">
        <f>AVERAGE(Log_14_4_nr0[[#This Row],[ Ray radius ]],Log_15_4_nr0[[#This Row],[ Ray radius ]],Log_15_4_nr1[[#This Row],[ Ray radius ]],Log_15_4_nr2[[#This Row],[ Ray radius ]],Log_15_4_nr1[[#This Row],[ Ray radius ]])</f>
        <v>13.4</v>
      </c>
      <c r="G20">
        <f>AVERAGE(Log_14_4_nr0[[#This Row],[ Sight ]],Log_15_4_nr0[[#This Row],[ Sight ]],Log_15_4_nr1[[#This Row],[ Sight ]],Log_15_4_nr2[[#This Row],[ Sight ]],Log_15_4_nr1[[#This Row],[ Sight ]])</f>
        <v>42.531421999999999</v>
      </c>
      <c r="H20">
        <f>AVERAGE(Log_14_4_nr0[[#This Row],[ moving speed ]],Log_15_4_nr0[[#This Row],[ moving speed ]],Log_15_4_nr1[[#This Row],[ moving speed ]],Log_15_4_nr2[[#This Row],[ moving speed ]],Log_15_4_nr1[[#This Row],[ moving speed ]])</f>
        <v>6.7050870000000007</v>
      </c>
      <c r="J20">
        <f>AVERAGE(Log_14_4_nr0[[#This Row],[ Enemy weight ]],Log_15_4_nr0[[#This Row],[ Enemy weight ]],Log_15_4_nr1[[#This Row],[ Enemy weight ]],Log_15_4_nr2[[#This Row],[ Enemy weight ]],Log_15_4_nr1[[#This Row],[ Enemy weight ]])</f>
        <v>15.386480000000001</v>
      </c>
      <c r="K20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6.2214814000000001</v>
      </c>
      <c r="L20">
        <f>AVERAGE(Log_14_4_nr0[[#This Row],[ Bullet weight ]],Log_15_4_nr0[[#This Row],[ Bullet weight ]],Log_15_4_nr1[[#This Row],[ Bullet weight ]],Log_15_4_nr2[[#This Row],[ Bullet weight ]],Log_15_4_nr1[[#This Row],[ Bullet weight ]])</f>
        <v>3.7881785999999997</v>
      </c>
      <c r="M20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-6.1719112000000003</v>
      </c>
      <c r="N20">
        <f>AVERAGE(Log_14_4_nr0[[#This Row],[ Box weight ]],Log_15_4_nr0[[#This Row],[ Box weight ]],Log_15_4_nr1[[#This Row],[ Box weight ]],Log_15_4_nr2[[#This Row],[ Box weight ]],Log_15_4_nr1[[#This Row],[ Box weight ]])</f>
        <v>-11.638828200000001</v>
      </c>
      <c r="O20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-1.2959562</v>
      </c>
      <c r="P20">
        <f>AVERAGE(Log_14_4_nr0[[#This Row],[ projectile Speed ]],Log_15_4_nr0[[#This Row],[ projectile Speed ]],Log_15_4_nr1[[#This Row],[ projectile Speed ]],Log_15_4_nr2[[#This Row],[ projectile Speed ]],Log_15_4_nr1[[#This Row],[ projectile Speed ]])</f>
        <v>18.151050000000001</v>
      </c>
      <c r="Q20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11.567636799999999</v>
      </c>
    </row>
    <row r="21" spans="1:17" x14ac:dyDescent="0.3">
      <c r="A21" s="2">
        <v>19</v>
      </c>
      <c r="B21">
        <f>AVERAGE(Log_14_4_nr0[[#This Row],[ Total points ]],Log_15_4_nr0[[#This Row],[ Total points ]],Log_15_4_nr1[[#This Row],[ Total points ]],Log_15_4_nr2[[#This Row],[ Total points ]],Log_15_4_nr1[[#This Row],[ Total points ]])</f>
        <v>6.6</v>
      </c>
      <c r="C21">
        <f>AVERAGE(Log_14_4_nr0[[#This Row],[ Points from boxes ]],Log_15_4_nr0[[#This Row],[ Points from boxes ]],Log_15_4_nr1[[#This Row],[ Points from boxes ]],Log_15_4_nr2[[#This Row],[ Points from boxes ]],Log_15_4_nr1[[#This Row],[ Points from boxes ]])</f>
        <v>0.6</v>
      </c>
      <c r="D21">
        <f>AVERAGE(Log_14_4_nr0[[#This Row],[ Points from kills ]],Log_15_4_nr0[[#This Row],[ Points from kills ]],Log_15_4_nr1[[#This Row],[ Points from kills ]],Log_15_4_nr2[[#This Row],[ Points from kills ]],Log_15_4_nr1[[#This Row],[ Points from kills ]])</f>
        <v>6</v>
      </c>
      <c r="E21">
        <f>AVERAGE(Log_14_4_nr0[[#This Row],[ Steps ]],Log_15_4_nr0[[#This Row],[ Steps ]],Log_15_4_nr1[[#This Row],[ Steps ]],Log_15_4_nr2[[#This Row],[ Steps ]],Log_15_4_nr1[[#This Row],[ Steps ]])</f>
        <v>25</v>
      </c>
      <c r="F21">
        <f>AVERAGE(Log_14_4_nr0[[#This Row],[ Ray radius ]],Log_15_4_nr0[[#This Row],[ Ray radius ]],Log_15_4_nr1[[#This Row],[ Ray radius ]],Log_15_4_nr2[[#This Row],[ Ray radius ]],Log_15_4_nr1[[#This Row],[ Ray radius ]])</f>
        <v>13.8</v>
      </c>
      <c r="G21">
        <f>AVERAGE(Log_14_4_nr0[[#This Row],[ Sight ]],Log_15_4_nr0[[#This Row],[ Sight ]],Log_15_4_nr1[[#This Row],[ Sight ]],Log_15_4_nr2[[#This Row],[ Sight ]],Log_15_4_nr1[[#This Row],[ Sight ]])</f>
        <v>43.920069999999996</v>
      </c>
      <c r="H21">
        <f>AVERAGE(Log_14_4_nr0[[#This Row],[ moving speed ]],Log_15_4_nr0[[#This Row],[ moving speed ]],Log_15_4_nr1[[#This Row],[ moving speed ]],Log_15_4_nr2[[#This Row],[ moving speed ]],Log_15_4_nr1[[#This Row],[ moving speed ]])</f>
        <v>5.5673295999999999</v>
      </c>
      <c r="J21">
        <f>AVERAGE(Log_14_4_nr0[[#This Row],[ Enemy weight ]],Log_15_4_nr0[[#This Row],[ Enemy weight ]],Log_15_4_nr1[[#This Row],[ Enemy weight ]],Log_15_4_nr2[[#This Row],[ Enemy weight ]],Log_15_4_nr1[[#This Row],[ Enemy weight ]])</f>
        <v>14.246187800000001</v>
      </c>
      <c r="K21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5.5663270000000002</v>
      </c>
      <c r="L21">
        <f>AVERAGE(Log_14_4_nr0[[#This Row],[ Bullet weight ]],Log_15_4_nr0[[#This Row],[ Bullet weight ]],Log_15_4_nr1[[#This Row],[ Bullet weight ]],Log_15_4_nr2[[#This Row],[ Bullet weight ]],Log_15_4_nr1[[#This Row],[ Bullet weight ]])</f>
        <v>6.3086302000000005</v>
      </c>
      <c r="M21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-7.2092776400000007</v>
      </c>
      <c r="N21">
        <f>AVERAGE(Log_14_4_nr0[[#This Row],[ Box weight ]],Log_15_4_nr0[[#This Row],[ Box weight ]],Log_15_4_nr1[[#This Row],[ Box weight ]],Log_15_4_nr2[[#This Row],[ Box weight ]],Log_15_4_nr1[[#This Row],[ Box weight ]])</f>
        <v>-10.451188399999999</v>
      </c>
      <c r="O21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-2.3898561999999997</v>
      </c>
      <c r="P21">
        <f>AVERAGE(Log_14_4_nr0[[#This Row],[ projectile Speed ]],Log_15_4_nr0[[#This Row],[ projectile Speed ]],Log_15_4_nr1[[#This Row],[ projectile Speed ]],Log_15_4_nr2[[#This Row],[ projectile Speed ]],Log_15_4_nr1[[#This Row],[ projectile Speed ]])</f>
        <v>18.097048000000001</v>
      </c>
      <c r="Q21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11.215624400000001</v>
      </c>
    </row>
    <row r="22" spans="1:17" x14ac:dyDescent="0.3">
      <c r="A22" s="1">
        <v>20</v>
      </c>
      <c r="B22">
        <f>AVERAGE(Log_14_4_nr0[[#This Row],[ Total points ]],Log_15_4_nr0[[#This Row],[ Total points ]],Log_15_4_nr1[[#This Row],[ Total points ]],Log_15_4_nr2[[#This Row],[ Total points ]],Log_15_4_nr1[[#This Row],[ Total points ]])</f>
        <v>4.8</v>
      </c>
      <c r="C22">
        <f>AVERAGE(Log_14_4_nr0[[#This Row],[ Points from boxes ]],Log_15_4_nr0[[#This Row],[ Points from boxes ]],Log_15_4_nr1[[#This Row],[ Points from boxes ]],Log_15_4_nr2[[#This Row],[ Points from boxes ]],Log_15_4_nr1[[#This Row],[ Points from boxes ]])</f>
        <v>0.6</v>
      </c>
      <c r="D22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4.2</v>
      </c>
      <c r="E22">
        <f>AVERAGE(Log_14_4_nr0[[#This Row],[ Steps ]],Log_15_4_nr0[[#This Row],[ Steps ]],Log_15_4_nr1[[#This Row],[ Steps ]],Log_15_4_nr2[[#This Row],[ Steps ]],Log_15_4_nr1[[#This Row],[ Steps ]])</f>
        <v>28.2</v>
      </c>
      <c r="F22">
        <f>AVERAGE(Log_14_4_nr0[[#This Row],[ Ray radius ]],Log_15_4_nr0[[#This Row],[ Ray radius ]],Log_15_4_nr1[[#This Row],[ Ray radius ]],Log_15_4_nr2[[#This Row],[ Ray radius ]],Log_15_4_nr1[[#This Row],[ Ray radius ]])</f>
        <v>13.6</v>
      </c>
      <c r="G22">
        <f>AVERAGE(Log_14_4_nr0[[#This Row],[ Sight ]],Log_15_4_nr0[[#This Row],[ Sight ]],Log_15_4_nr1[[#This Row],[ Sight ]],Log_15_4_nr2[[#This Row],[ Sight ]],Log_15_4_nr1[[#This Row],[ Sight ]])</f>
        <v>43.325621999999996</v>
      </c>
      <c r="H22">
        <f>AVERAGE(Log_14_4_nr0[[#This Row],[ moving speed ]],Log_15_4_nr0[[#This Row],[ moving speed ]],Log_15_4_nr1[[#This Row],[ moving speed ]],Log_15_4_nr2[[#This Row],[ moving speed ]],Log_15_4_nr1[[#This Row],[ moving speed ]])</f>
        <v>6.2549945999999998</v>
      </c>
      <c r="J22">
        <f>AVERAGE(Log_14_4_nr0[[#This Row],[ Enemy weight ]],Log_15_4_nr0[[#This Row],[ Enemy weight ]],Log_15_4_nr1[[#This Row],[ Enemy weight ]],Log_15_4_nr2[[#This Row],[ Enemy weight ]],Log_15_4_nr1[[#This Row],[ Enemy weight ]])</f>
        <v>17.857319799999999</v>
      </c>
      <c r="K22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6.0176748</v>
      </c>
      <c r="L22">
        <f>AVERAGE(Log_14_4_nr0[[#This Row],[ Bullet weight ]],Log_15_4_nr0[[#This Row],[ Bullet weight ]],Log_15_4_nr1[[#This Row],[ Bullet weight ]],Log_15_4_nr2[[#This Row],[ Bullet weight ]],Log_15_4_nr1[[#This Row],[ Bullet weight ]])</f>
        <v>5.9254471999999998</v>
      </c>
      <c r="M22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-6.4784732399999996</v>
      </c>
      <c r="N22">
        <f>AVERAGE(Log_14_4_nr0[[#This Row],[ Box weight ]],Log_15_4_nr0[[#This Row],[ Box weight ]],Log_15_4_nr1[[#This Row],[ Box weight ]],Log_15_4_nr2[[#This Row],[ Box weight ]],Log_15_4_nr1[[#This Row],[ Box weight ]])</f>
        <v>-10.572456200000001</v>
      </c>
      <c r="O22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-1.8659126000000001</v>
      </c>
      <c r="P22">
        <f>AVERAGE(Log_14_4_nr0[[#This Row],[ projectile Speed ]],Log_15_4_nr0[[#This Row],[ projectile Speed ]],Log_15_4_nr1[[#This Row],[ projectile Speed ]],Log_15_4_nr2[[#This Row],[ projectile Speed ]],Log_15_4_nr1[[#This Row],[ projectile Speed ]])</f>
        <v>18.479725999999999</v>
      </c>
      <c r="Q22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11.215624400000001</v>
      </c>
    </row>
    <row r="23" spans="1:17" x14ac:dyDescent="0.3">
      <c r="A23" s="2">
        <v>21</v>
      </c>
      <c r="B23">
        <f>AVERAGE(Log_14_4_nr0[[#This Row],[ Total points ]],Log_15_4_nr0[[#This Row],[ Total points ]],Log_15_4_nr1[[#This Row],[ Total points ]],Log_15_4_nr2[[#This Row],[ Total points ]],Log_15_4_nr1[[#This Row],[ Total points ]])</f>
        <v>6.6</v>
      </c>
      <c r="C23">
        <f>AVERAGE(Log_14_4_nr0[[#This Row],[ Points from boxes ]],Log_15_4_nr0[[#This Row],[ Points from boxes ]],Log_15_4_nr1[[#This Row],[ Points from boxes ]],Log_15_4_nr2[[#This Row],[ Points from boxes ]],Log_15_4_nr1[[#This Row],[ Points from boxes ]])</f>
        <v>1.8</v>
      </c>
      <c r="D23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4.8</v>
      </c>
      <c r="E23">
        <f>AVERAGE(Log_14_4_nr0[[#This Row],[ Steps ]],Log_15_4_nr0[[#This Row],[ Steps ]],Log_15_4_nr1[[#This Row],[ Steps ]],Log_15_4_nr2[[#This Row],[ Steps ]],Log_15_4_nr1[[#This Row],[ Steps ]])</f>
        <v>28.4</v>
      </c>
      <c r="F23">
        <f>AVERAGE(Log_14_4_nr0[[#This Row],[ Ray radius ]],Log_15_4_nr0[[#This Row],[ Ray radius ]],Log_15_4_nr1[[#This Row],[ Ray radius ]],Log_15_4_nr2[[#This Row],[ Ray radius ]],Log_15_4_nr1[[#This Row],[ Ray radius ]])</f>
        <v>13.8</v>
      </c>
      <c r="G23">
        <f>AVERAGE(Log_14_4_nr0[[#This Row],[ Sight ]],Log_15_4_nr0[[#This Row],[ Sight ]],Log_15_4_nr1[[#This Row],[ Sight ]],Log_15_4_nr2[[#This Row],[ Sight ]],Log_15_4_nr1[[#This Row],[ Sight ]])</f>
        <v>45.359585999999993</v>
      </c>
      <c r="H23">
        <f>AVERAGE(Log_14_4_nr0[[#This Row],[ moving speed ]],Log_15_4_nr0[[#This Row],[ moving speed ]],Log_15_4_nr1[[#This Row],[ moving speed ]],Log_15_4_nr2[[#This Row],[ moving speed ]],Log_15_4_nr1[[#This Row],[ moving speed ]])</f>
        <v>5.6046999999999993</v>
      </c>
      <c r="J23">
        <f>AVERAGE(Log_14_4_nr0[[#This Row],[ Enemy weight ]],Log_15_4_nr0[[#This Row],[ Enemy weight ]],Log_15_4_nr1[[#This Row],[ Enemy weight ]],Log_15_4_nr2[[#This Row],[ Enemy weight ]],Log_15_4_nr1[[#This Row],[ Enemy weight ]])</f>
        <v>16.953446800000002</v>
      </c>
      <c r="K23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5.8425428000000004</v>
      </c>
      <c r="L23">
        <f>AVERAGE(Log_14_4_nr0[[#This Row],[ Bullet weight ]],Log_15_4_nr0[[#This Row],[ Bullet weight ]],Log_15_4_nr1[[#This Row],[ Bullet weight ]],Log_15_4_nr2[[#This Row],[ Bullet weight ]],Log_15_4_nr1[[#This Row],[ Bullet weight ]])</f>
        <v>8.4292477999999988</v>
      </c>
      <c r="M23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-7.6631032400000008</v>
      </c>
      <c r="N23">
        <f>AVERAGE(Log_14_4_nr0[[#This Row],[ Box weight ]],Log_15_4_nr0[[#This Row],[ Box weight ]],Log_15_4_nr1[[#This Row],[ Box weight ]],Log_15_4_nr2[[#This Row],[ Box weight ]],Log_15_4_nr1[[#This Row],[ Box weight ]])</f>
        <v>-10.6893402</v>
      </c>
      <c r="O23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-2.3898561999999997</v>
      </c>
      <c r="P23">
        <f>AVERAGE(Log_14_4_nr0[[#This Row],[ projectile Speed ]],Log_15_4_nr0[[#This Row],[ projectile Speed ]],Log_15_4_nr1[[#This Row],[ projectile Speed ]],Log_15_4_nr2[[#This Row],[ projectile Speed ]],Log_15_4_nr1[[#This Row],[ projectile Speed ]])</f>
        <v>19.780148000000004</v>
      </c>
      <c r="Q23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11.1961884</v>
      </c>
    </row>
    <row r="24" spans="1:17" x14ac:dyDescent="0.3">
      <c r="A24" s="1">
        <v>22</v>
      </c>
      <c r="B24">
        <f>AVERAGE(Log_14_4_nr0[[#This Row],[ Total points ]],Log_15_4_nr0[[#This Row],[ Total points ]],Log_15_4_nr1[[#This Row],[ Total points ]],Log_15_4_nr2[[#This Row],[ Total points ]],Log_15_4_nr1[[#This Row],[ Total points ]])</f>
        <v>6.2</v>
      </c>
      <c r="C24">
        <f>AVERAGE(Log_14_4_nr0[[#This Row],[ Points from boxes ]],Log_15_4_nr0[[#This Row],[ Points from boxes ]],Log_15_4_nr1[[#This Row],[ Points from boxes ]],Log_15_4_nr2[[#This Row],[ Points from boxes ]],Log_15_4_nr1[[#This Row],[ Points from boxes ]])</f>
        <v>2.6</v>
      </c>
      <c r="D24">
        <f>AVERAGE(Log_14_4_nr0[[#This Row],[ Points from kills ]],Log_15_4_nr0[[#This Row],[ Points from kills ]],Log_15_4_nr1[[#This Row],[ Points from kills ]],Log_15_4_nr2[[#This Row],[ Points from kills ]],Log_15_4_nr1[[#This Row],[ Points from kills ]])</f>
        <v>3.6</v>
      </c>
      <c r="E24">
        <f>AVERAGE(Log_14_4_nr0[[#This Row],[ Steps ]],Log_15_4_nr0[[#This Row],[ Steps ]],Log_15_4_nr1[[#This Row],[ Steps ]],Log_15_4_nr2[[#This Row],[ Steps ]],Log_15_4_nr1[[#This Row],[ Steps ]])</f>
        <v>29.4</v>
      </c>
      <c r="F24">
        <f>AVERAGE(Log_14_4_nr0[[#This Row],[ Ray radius ]],Log_15_4_nr0[[#This Row],[ Ray radius ]],Log_15_4_nr1[[#This Row],[ Ray radius ]],Log_15_4_nr2[[#This Row],[ Ray radius ]],Log_15_4_nr1[[#This Row],[ Ray radius ]])</f>
        <v>13.8</v>
      </c>
      <c r="G24">
        <f>AVERAGE(Log_14_4_nr0[[#This Row],[ Sight ]],Log_15_4_nr0[[#This Row],[ Sight ]],Log_15_4_nr1[[#This Row],[ Sight ]],Log_15_4_nr2[[#This Row],[ Sight ]],Log_15_4_nr1[[#This Row],[ Sight ]])</f>
        <v>45.544345999999997</v>
      </c>
      <c r="H24">
        <f>AVERAGE(Log_14_4_nr0[[#This Row],[ moving speed ]],Log_15_4_nr0[[#This Row],[ moving speed ]],Log_15_4_nr1[[#This Row],[ moving speed ]],Log_15_4_nr2[[#This Row],[ moving speed ]],Log_15_4_nr1[[#This Row],[ moving speed ]])</f>
        <v>6.8706316000000003</v>
      </c>
      <c r="J24">
        <f>AVERAGE(Log_14_4_nr0[[#This Row],[ Enemy weight ]],Log_15_4_nr0[[#This Row],[ Enemy weight ]],Log_15_4_nr1[[#This Row],[ Enemy weight ]],Log_15_4_nr2[[#This Row],[ Enemy weight ]],Log_15_4_nr1[[#This Row],[ Enemy weight ]])</f>
        <v>17.499073799999998</v>
      </c>
      <c r="K24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5.8425428000000004</v>
      </c>
      <c r="L24">
        <f>AVERAGE(Log_14_4_nr0[[#This Row],[ Bullet weight ]],Log_15_4_nr0[[#This Row],[ Bullet weight ]],Log_15_4_nr1[[#This Row],[ Bullet weight ]],Log_15_4_nr2[[#This Row],[ Bullet weight ]],Log_15_4_nr1[[#This Row],[ Bullet weight ]])</f>
        <v>8.7515286000000003</v>
      </c>
      <c r="M24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-7.6631032400000008</v>
      </c>
      <c r="N24">
        <f>AVERAGE(Log_14_4_nr0[[#This Row],[ Box weight ]],Log_15_4_nr0[[#This Row],[ Box weight ]],Log_15_4_nr1[[#This Row],[ Box weight ]],Log_15_4_nr2[[#This Row],[ Box weight ]],Log_15_4_nr1[[#This Row],[ Box weight ]])</f>
        <v>-10.806226199999999</v>
      </c>
      <c r="O24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-2.9693610000000001</v>
      </c>
      <c r="P24">
        <f>AVERAGE(Log_14_4_nr0[[#This Row],[ projectile Speed ]],Log_15_4_nr0[[#This Row],[ projectile Speed ]],Log_15_4_nr1[[#This Row],[ projectile Speed ]],Log_15_4_nr2[[#This Row],[ projectile Speed ]],Log_15_4_nr1[[#This Row],[ projectile Speed ]])</f>
        <v>19.1370702</v>
      </c>
      <c r="Q24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11.1961884</v>
      </c>
    </row>
    <row r="25" spans="1:17" x14ac:dyDescent="0.3">
      <c r="A25" s="2">
        <v>23</v>
      </c>
      <c r="B25">
        <f>AVERAGE(Log_14_4_nr0[[#This Row],[ Total points ]],Log_15_4_nr0[[#This Row],[ Total points ]],Log_15_4_nr1[[#This Row],[ Total points ]],Log_15_4_nr2[[#This Row],[ Total points ]],Log_15_4_nr1[[#This Row],[ Total points ]])</f>
        <v>6.4</v>
      </c>
      <c r="C25">
        <f>AVERAGE(Log_14_4_nr0[[#This Row],[ Points from boxes ]],Log_15_4_nr0[[#This Row],[ Points from boxes ]],Log_15_4_nr1[[#This Row],[ Points from boxes ]],Log_15_4_nr2[[#This Row],[ Points from boxes ]],Log_15_4_nr1[[#This Row],[ Points from boxes ]])</f>
        <v>1</v>
      </c>
      <c r="D25">
        <f>AVERAGE(Log_14_4_nr0[[#This Row],[ Points from kills ]],Log_15_4_nr0[[#This Row],[ Points from kills ]],Log_15_4_nr1[[#This Row],[ Points from kills ]],Log_15_4_nr2[[#This Row],[ Points from kills ]],Log_15_4_nr1[[#This Row],[ Points from kills ]])</f>
        <v>5.4</v>
      </c>
      <c r="E25">
        <f>AVERAGE(Log_14_4_nr0[[#This Row],[ Steps ]],Log_15_4_nr0[[#This Row],[ Steps ]],Log_15_4_nr1[[#This Row],[ Steps ]],Log_15_4_nr2[[#This Row],[ Steps ]],Log_15_4_nr1[[#This Row],[ Steps ]])</f>
        <v>29</v>
      </c>
      <c r="F25">
        <f>AVERAGE(Log_14_4_nr0[[#This Row],[ Ray radius ]],Log_15_4_nr0[[#This Row],[ Ray radius ]],Log_15_4_nr1[[#This Row],[ Ray radius ]],Log_15_4_nr2[[#This Row],[ Ray radius ]],Log_15_4_nr1[[#This Row],[ Ray radius ]])</f>
        <v>14.2</v>
      </c>
      <c r="G25">
        <f>AVERAGE(Log_14_4_nr0[[#This Row],[ Sight ]],Log_15_4_nr0[[#This Row],[ Sight ]],Log_15_4_nr1[[#This Row],[ Sight ]],Log_15_4_nr2[[#This Row],[ Sight ]],Log_15_4_nr1[[#This Row],[ Sight ]])</f>
        <v>45.609302</v>
      </c>
      <c r="H25">
        <f>AVERAGE(Log_14_4_nr0[[#This Row],[ moving speed ]],Log_15_4_nr0[[#This Row],[ moving speed ]],Log_15_4_nr1[[#This Row],[ moving speed ]],Log_15_4_nr2[[#This Row],[ moving speed ]],Log_15_4_nr1[[#This Row],[ moving speed ]])</f>
        <v>6.0417544000000003</v>
      </c>
      <c r="J25">
        <f>AVERAGE(Log_14_4_nr0[[#This Row],[ Enemy weight ]],Log_15_4_nr0[[#This Row],[ Enemy weight ]],Log_15_4_nr1[[#This Row],[ Enemy weight ]],Log_15_4_nr2[[#This Row],[ Enemy weight ]],Log_15_4_nr1[[#This Row],[ Enemy weight ]])</f>
        <v>17.350630799999998</v>
      </c>
      <c r="K25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6.483305800000001</v>
      </c>
      <c r="L25">
        <f>AVERAGE(Log_14_4_nr0[[#This Row],[ Bullet weight ]],Log_15_4_nr0[[#This Row],[ Bullet weight ]],Log_15_4_nr1[[#This Row],[ Bullet weight ]],Log_15_4_nr2[[#This Row],[ Bullet weight ]],Log_15_4_nr1[[#This Row],[ Bullet weight ]])</f>
        <v>8.2874947999999993</v>
      </c>
      <c r="M25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-7.9701347999999994</v>
      </c>
      <c r="N25">
        <f>AVERAGE(Log_14_4_nr0[[#This Row],[ Box weight ]],Log_15_4_nr0[[#This Row],[ Box weight ]],Log_15_4_nr1[[#This Row],[ Box weight ]],Log_15_4_nr2[[#This Row],[ Box weight ]],Log_15_4_nr1[[#This Row],[ Box weight ]])</f>
        <v>-11.1087168</v>
      </c>
      <c r="O25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-3.1380630000000003</v>
      </c>
      <c r="P25">
        <f>AVERAGE(Log_14_4_nr0[[#This Row],[ projectile Speed ]],Log_15_4_nr0[[#This Row],[ projectile Speed ]],Log_15_4_nr1[[#This Row],[ projectile Speed ]],Log_15_4_nr2[[#This Row],[ projectile Speed ]],Log_15_4_nr1[[#This Row],[ projectile Speed ]])</f>
        <v>19.519748</v>
      </c>
      <c r="Q25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10.6056478</v>
      </c>
    </row>
    <row r="26" spans="1:17" x14ac:dyDescent="0.3">
      <c r="A26" s="1">
        <v>24</v>
      </c>
      <c r="B26">
        <f>AVERAGE(Log_14_4_nr0[[#This Row],[ Total points ]],Log_15_4_nr0[[#This Row],[ Total points ]],Log_15_4_nr1[[#This Row],[ Total points ]],Log_15_4_nr2[[#This Row],[ Total points ]],Log_15_4_nr1[[#This Row],[ Total points ]])</f>
        <v>6.4</v>
      </c>
      <c r="C26">
        <f>AVERAGE(Log_14_4_nr0[[#This Row],[ Points from boxes ]],Log_15_4_nr0[[#This Row],[ Points from boxes ]],Log_15_4_nr1[[#This Row],[ Points from boxes ]],Log_15_4_nr2[[#This Row],[ Points from boxes ]],Log_15_4_nr1[[#This Row],[ Points from boxes ]])</f>
        <v>2.2000000000000002</v>
      </c>
      <c r="D26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4.2</v>
      </c>
      <c r="E26">
        <f>AVERAGE(Log_14_4_nr0[[#This Row],[ Steps ]],Log_15_4_nr0[[#This Row],[ Steps ]],Log_15_4_nr1[[#This Row],[ Steps ]],Log_15_4_nr2[[#This Row],[ Steps ]],Log_15_4_nr1[[#This Row],[ Steps ]])</f>
        <v>29.8</v>
      </c>
      <c r="F26">
        <f>AVERAGE(Log_14_4_nr0[[#This Row],[ Ray radius ]],Log_15_4_nr0[[#This Row],[ Ray radius ]],Log_15_4_nr1[[#This Row],[ Ray radius ]],Log_15_4_nr2[[#This Row],[ Ray radius ]],Log_15_4_nr1[[#This Row],[ Ray radius ]])</f>
        <v>13.8</v>
      </c>
      <c r="G26">
        <f>AVERAGE(Log_14_4_nr0[[#This Row],[ Sight ]],Log_15_4_nr0[[#This Row],[ Sight ]],Log_15_4_nr1[[#This Row],[ Sight ]],Log_15_4_nr2[[#This Row],[ Sight ]],Log_15_4_nr1[[#This Row],[ Sight ]])</f>
        <v>47.687947999999992</v>
      </c>
      <c r="H26">
        <f>AVERAGE(Log_14_4_nr0[[#This Row],[ moving speed ]],Log_15_4_nr0[[#This Row],[ moving speed ]],Log_15_4_nr1[[#This Row],[ moving speed ]],Log_15_4_nr2[[#This Row],[ moving speed ]],Log_15_4_nr1[[#This Row],[ moving speed ]])</f>
        <v>6.5984600000000002</v>
      </c>
      <c r="J26">
        <f>AVERAGE(Log_14_4_nr0[[#This Row],[ Enemy weight ]],Log_15_4_nr0[[#This Row],[ Enemy weight ]],Log_15_4_nr1[[#This Row],[ Enemy weight ]],Log_15_4_nr2[[#This Row],[ Enemy weight ]],Log_15_4_nr1[[#This Row],[ Enemy weight ]])</f>
        <v>20.037650799999998</v>
      </c>
      <c r="K26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7.0429338000000001</v>
      </c>
      <c r="L26">
        <f>AVERAGE(Log_14_4_nr0[[#This Row],[ Bullet weight ]],Log_15_4_nr0[[#This Row],[ Bullet weight ]],Log_15_4_nr1[[#This Row],[ Bullet weight ]],Log_15_4_nr2[[#This Row],[ Bullet weight ]],Log_15_4_nr1[[#This Row],[ Bullet weight ]])</f>
        <v>8.9644701999999992</v>
      </c>
      <c r="M26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-7.9701347999999994</v>
      </c>
      <c r="N26">
        <f>AVERAGE(Log_14_4_nr0[[#This Row],[ Box weight ]],Log_15_4_nr0[[#This Row],[ Box weight ]],Log_15_4_nr1[[#This Row],[ Box weight ]],Log_15_4_nr2[[#This Row],[ Box weight ]],Log_15_4_nr1[[#This Row],[ Box weight ]])</f>
        <v>-11.8931428</v>
      </c>
      <c r="O26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-3.2518149999999997</v>
      </c>
      <c r="P26">
        <f>AVERAGE(Log_14_4_nr0[[#This Row],[ projectile Speed ]],Log_15_4_nr0[[#This Row],[ projectile Speed ]],Log_15_4_nr1[[#This Row],[ projectile Speed ]],Log_15_4_nr2[[#This Row],[ projectile Speed ]],Log_15_4_nr1[[#This Row],[ projectile Speed ]])</f>
        <v>20.474211799999999</v>
      </c>
      <c r="Q26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10.873654399999999</v>
      </c>
    </row>
    <row r="27" spans="1:17" x14ac:dyDescent="0.3">
      <c r="A27" s="2">
        <v>25</v>
      </c>
      <c r="B27">
        <f>AVERAGE(Log_14_4_nr0[[#This Row],[ Total points ]],Log_15_4_nr0[[#This Row],[ Total points ]],Log_15_4_nr1[[#This Row],[ Total points ]],Log_15_4_nr2[[#This Row],[ Total points ]],Log_15_4_nr1[[#This Row],[ Total points ]])</f>
        <v>5.8</v>
      </c>
      <c r="C27">
        <f>AVERAGE(Log_14_4_nr0[[#This Row],[ Points from boxes ]],Log_15_4_nr0[[#This Row],[ Points from boxes ]],Log_15_4_nr1[[#This Row],[ Points from boxes ]],Log_15_4_nr2[[#This Row],[ Points from boxes ]],Log_15_4_nr1[[#This Row],[ Points from boxes ]])</f>
        <v>2.8</v>
      </c>
      <c r="D27">
        <f>AVERAGE(Log_14_4_nr0[[#This Row],[ Points from kills ]],Log_15_4_nr0[[#This Row],[ Points from kills ]],Log_15_4_nr1[[#This Row],[ Points from kills ]],Log_15_4_nr2[[#This Row],[ Points from kills ]],Log_15_4_nr1[[#This Row],[ Points from kills ]])</f>
        <v>3</v>
      </c>
      <c r="E27">
        <f>AVERAGE(Log_14_4_nr0[[#This Row],[ Steps ]],Log_15_4_nr0[[#This Row],[ Steps ]],Log_15_4_nr1[[#This Row],[ Steps ]],Log_15_4_nr2[[#This Row],[ Steps ]],Log_15_4_nr1[[#This Row],[ Steps ]])</f>
        <v>30.4</v>
      </c>
      <c r="F27">
        <f>AVERAGE(Log_14_4_nr0[[#This Row],[ Ray radius ]],Log_15_4_nr0[[#This Row],[ Ray radius ]],Log_15_4_nr1[[#This Row],[ Ray radius ]],Log_15_4_nr2[[#This Row],[ Ray radius ]],Log_15_4_nr1[[#This Row],[ Ray radius ]])</f>
        <v>13.8</v>
      </c>
      <c r="G27">
        <f>AVERAGE(Log_14_4_nr0[[#This Row],[ Sight ]],Log_15_4_nr0[[#This Row],[ Sight ]],Log_15_4_nr1[[#This Row],[ Sight ]],Log_15_4_nr2[[#This Row],[ Sight ]],Log_15_4_nr1[[#This Row],[ Sight ]])</f>
        <v>48.491337999999999</v>
      </c>
      <c r="H27">
        <f>AVERAGE(Log_14_4_nr0[[#This Row],[ moving speed ]],Log_15_4_nr0[[#This Row],[ moving speed ]],Log_15_4_nr1[[#This Row],[ moving speed ]],Log_15_4_nr2[[#This Row],[ moving speed ]],Log_15_4_nr1[[#This Row],[ moving speed ]])</f>
        <v>5.8832557999999997</v>
      </c>
      <c r="J27">
        <f>AVERAGE(Log_14_4_nr0[[#This Row],[ Enemy weight ]],Log_15_4_nr0[[#This Row],[ Enemy weight ]],Log_15_4_nr1[[#This Row],[ Enemy weight ]],Log_15_4_nr2[[#This Row],[ Enemy weight ]],Log_15_4_nr1[[#This Row],[ Enemy weight ]])</f>
        <v>19.668615799999998</v>
      </c>
      <c r="K27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7.0429338000000001</v>
      </c>
      <c r="L27">
        <f>AVERAGE(Log_14_4_nr0[[#This Row],[ Bullet weight ]],Log_15_4_nr0[[#This Row],[ Bullet weight ]],Log_15_4_nr1[[#This Row],[ Bullet weight ]],Log_15_4_nr2[[#This Row],[ Bullet weight ]],Log_15_4_nr1[[#This Row],[ Bullet weight ]])</f>
        <v>10.372770599999999</v>
      </c>
      <c r="M27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-8.5695444000000016</v>
      </c>
      <c r="N27">
        <f>AVERAGE(Log_14_4_nr0[[#This Row],[ Box weight ]],Log_15_4_nr0[[#This Row],[ Box weight ]],Log_15_4_nr1[[#This Row],[ Box weight ]],Log_15_4_nr2[[#This Row],[ Box weight ]],Log_15_4_nr1[[#This Row],[ Box weight ]])</f>
        <v>-12.319806799999999</v>
      </c>
      <c r="O27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-3.9306846000000002</v>
      </c>
      <c r="P27">
        <f>AVERAGE(Log_14_4_nr0[[#This Row],[ projectile Speed ]],Log_15_4_nr0[[#This Row],[ projectile Speed ]],Log_15_4_nr1[[#This Row],[ projectile Speed ]],Log_15_4_nr2[[#This Row],[ projectile Speed ]],Log_15_4_nr1[[#This Row],[ projectile Speed ]])</f>
        <v>20.442718199999998</v>
      </c>
      <c r="Q27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10.869797799999999</v>
      </c>
    </row>
    <row r="28" spans="1:17" x14ac:dyDescent="0.3">
      <c r="A28" s="1">
        <v>26</v>
      </c>
      <c r="B28">
        <f>AVERAGE(Log_14_4_nr0[[#This Row],[ Total points ]],Log_15_4_nr0[[#This Row],[ Total points ]],Log_15_4_nr1[[#This Row],[ Total points ]],Log_15_4_nr2[[#This Row],[ Total points ]],Log_15_4_nr1[[#This Row],[ Total points ]])</f>
        <v>6.4</v>
      </c>
      <c r="C28">
        <f>AVERAGE(Log_14_4_nr0[[#This Row],[ Points from boxes ]],Log_15_4_nr0[[#This Row],[ Points from boxes ]],Log_15_4_nr1[[#This Row],[ Points from boxes ]],Log_15_4_nr2[[#This Row],[ Points from boxes ]],Log_15_4_nr1[[#This Row],[ Points from boxes ]])</f>
        <v>2.2000000000000002</v>
      </c>
      <c r="D28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4.2</v>
      </c>
      <c r="E28">
        <f>AVERAGE(Log_14_4_nr0[[#This Row],[ Steps ]],Log_15_4_nr0[[#This Row],[ Steps ]],Log_15_4_nr1[[#This Row],[ Steps ]],Log_15_4_nr2[[#This Row],[ Steps ]],Log_15_4_nr1[[#This Row],[ Steps ]])</f>
        <v>29.2</v>
      </c>
      <c r="F28">
        <f>AVERAGE(Log_14_4_nr0[[#This Row],[ Ray radius ]],Log_15_4_nr0[[#This Row],[ Ray radius ]],Log_15_4_nr1[[#This Row],[ Ray radius ]],Log_15_4_nr2[[#This Row],[ Ray radius ]],Log_15_4_nr1[[#This Row],[ Ray radius ]])</f>
        <v>13.8</v>
      </c>
      <c r="G28">
        <f>AVERAGE(Log_14_4_nr0[[#This Row],[ Sight ]],Log_15_4_nr0[[#This Row],[ Sight ]],Log_15_4_nr1[[#This Row],[ Sight ]],Log_15_4_nr2[[#This Row],[ Sight ]],Log_15_4_nr1[[#This Row],[ Sight ]])</f>
        <v>48.425362000000007</v>
      </c>
      <c r="H28">
        <f>AVERAGE(Log_14_4_nr0[[#This Row],[ moving speed ]],Log_15_4_nr0[[#This Row],[ moving speed ]],Log_15_4_nr1[[#This Row],[ moving speed ]],Log_15_4_nr2[[#This Row],[ moving speed ]],Log_15_4_nr1[[#This Row],[ moving speed ]])</f>
        <v>7.0653362</v>
      </c>
      <c r="J28">
        <f>AVERAGE(Log_14_4_nr0[[#This Row],[ Enemy weight ]],Log_15_4_nr0[[#This Row],[ Enemy weight ]],Log_15_4_nr1[[#This Row],[ Enemy weight ]],Log_15_4_nr2[[#This Row],[ Enemy weight ]],Log_15_4_nr1[[#This Row],[ Enemy weight ]])</f>
        <v>20.578061999999999</v>
      </c>
      <c r="K28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6.4092647999999999</v>
      </c>
      <c r="L28">
        <f>AVERAGE(Log_14_4_nr0[[#This Row],[ Bullet weight ]],Log_15_4_nr0[[#This Row],[ Bullet weight ]],Log_15_4_nr1[[#This Row],[ Bullet weight ]],Log_15_4_nr2[[#This Row],[ Bullet weight ]],Log_15_4_nr1[[#This Row],[ Bullet weight ]])</f>
        <v>9.775658</v>
      </c>
      <c r="M28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-8.5917144000000008</v>
      </c>
      <c r="N28">
        <f>AVERAGE(Log_14_4_nr0[[#This Row],[ Box weight ]],Log_15_4_nr0[[#This Row],[ Box weight ]],Log_15_4_nr1[[#This Row],[ Box weight ]],Log_15_4_nr2[[#This Row],[ Box weight ]],Log_15_4_nr1[[#This Row],[ Box weight ]])</f>
        <v>-12.543552799999999</v>
      </c>
      <c r="O28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-3.6654262000000002</v>
      </c>
      <c r="P28">
        <f>AVERAGE(Log_14_4_nr0[[#This Row],[ projectile Speed ]],Log_15_4_nr0[[#This Row],[ projectile Speed ]],Log_15_4_nr1[[#This Row],[ projectile Speed ]],Log_15_4_nr2[[#This Row],[ projectile Speed ]],Log_15_4_nr1[[#This Row],[ projectile Speed ]])</f>
        <v>21.445962000000002</v>
      </c>
      <c r="Q28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10.8431274</v>
      </c>
    </row>
    <row r="29" spans="1:17" x14ac:dyDescent="0.3">
      <c r="A29" s="2">
        <v>27</v>
      </c>
      <c r="B29">
        <f>AVERAGE(Log_14_4_nr0[[#This Row],[ Total points ]],Log_15_4_nr0[[#This Row],[ Total points ]],Log_15_4_nr1[[#This Row],[ Total points ]],Log_15_4_nr2[[#This Row],[ Total points ]],Log_15_4_nr1[[#This Row],[ Total points ]])</f>
        <v>6.8</v>
      </c>
      <c r="C29">
        <f>AVERAGE(Log_14_4_nr0[[#This Row],[ Points from boxes ]],Log_15_4_nr0[[#This Row],[ Points from boxes ]],Log_15_4_nr1[[#This Row],[ Points from boxes ]],Log_15_4_nr2[[#This Row],[ Points from boxes ]],Log_15_4_nr1[[#This Row],[ Points from boxes ]])</f>
        <v>2</v>
      </c>
      <c r="D29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4.8</v>
      </c>
      <c r="E29">
        <f>AVERAGE(Log_14_4_nr0[[#This Row],[ Steps ]],Log_15_4_nr0[[#This Row],[ Steps ]],Log_15_4_nr1[[#This Row],[ Steps ]],Log_15_4_nr2[[#This Row],[ Steps ]],Log_15_4_nr1[[#This Row],[ Steps ]])</f>
        <v>29.8</v>
      </c>
      <c r="F29">
        <f>AVERAGE(Log_14_4_nr0[[#This Row],[ Ray radius ]],Log_15_4_nr0[[#This Row],[ Ray radius ]],Log_15_4_nr1[[#This Row],[ Ray radius ]],Log_15_4_nr2[[#This Row],[ Ray radius ]],Log_15_4_nr1[[#This Row],[ Ray radius ]])</f>
        <v>15.4</v>
      </c>
      <c r="G29">
        <f>AVERAGE(Log_14_4_nr0[[#This Row],[ Sight ]],Log_15_4_nr0[[#This Row],[ Sight ]],Log_15_4_nr1[[#This Row],[ Sight ]],Log_15_4_nr2[[#This Row],[ Sight ]],Log_15_4_nr1[[#This Row],[ Sight ]])</f>
        <v>47.805387999999994</v>
      </c>
      <c r="H29">
        <f>AVERAGE(Log_14_4_nr0[[#This Row],[ moving speed ]],Log_15_4_nr0[[#This Row],[ moving speed ]],Log_15_4_nr1[[#This Row],[ moving speed ]],Log_15_4_nr2[[#This Row],[ moving speed ]],Log_15_4_nr1[[#This Row],[ moving speed ]])</f>
        <v>8.0019547999999983</v>
      </c>
      <c r="J29">
        <f>AVERAGE(Log_14_4_nr0[[#This Row],[ Enemy weight ]],Log_15_4_nr0[[#This Row],[ Enemy weight ]],Log_15_4_nr1[[#This Row],[ Enemy weight ]],Log_15_4_nr2[[#This Row],[ Enemy weight ]],Log_15_4_nr1[[#This Row],[ Enemy weight ]])</f>
        <v>20.048090800000001</v>
      </c>
      <c r="K29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7.1397795999999998</v>
      </c>
      <c r="L29">
        <f>AVERAGE(Log_14_4_nr0[[#This Row],[ Bullet weight ]],Log_15_4_nr0[[#This Row],[ Bullet weight ]],Log_15_4_nr1[[#This Row],[ Bullet weight ]],Log_15_4_nr2[[#This Row],[ Bullet weight ]],Log_15_4_nr1[[#This Row],[ Bullet weight ]])</f>
        <v>10.4319524</v>
      </c>
      <c r="M29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-8.2192192000000013</v>
      </c>
      <c r="N29">
        <f>AVERAGE(Log_14_4_nr0[[#This Row],[ Box weight ]],Log_15_4_nr0[[#This Row],[ Box weight ]],Log_15_4_nr1[[#This Row],[ Box weight ]],Log_15_4_nr2[[#This Row],[ Box weight ]],Log_15_4_nr1[[#This Row],[ Box weight ]])</f>
        <v>-12.362603400000001</v>
      </c>
      <c r="O29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-3.6654262000000002</v>
      </c>
      <c r="P29">
        <f>AVERAGE(Log_14_4_nr0[[#This Row],[ projectile Speed ]],Log_15_4_nr0[[#This Row],[ projectile Speed ]],Log_15_4_nr1[[#This Row],[ projectile Speed ]],Log_15_4_nr2[[#This Row],[ projectile Speed ]],Log_15_4_nr1[[#This Row],[ projectile Speed ]])</f>
        <v>21.22007</v>
      </c>
      <c r="Q29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10.8431274</v>
      </c>
    </row>
    <row r="30" spans="1:17" x14ac:dyDescent="0.3">
      <c r="A30" s="1">
        <v>28</v>
      </c>
      <c r="B30">
        <f>AVERAGE(Log_14_4_nr0[[#This Row],[ Total points ]],Log_15_4_nr0[[#This Row],[ Total points ]],Log_15_4_nr1[[#This Row],[ Total points ]],Log_15_4_nr2[[#This Row],[ Total points ]],Log_15_4_nr1[[#This Row],[ Total points ]])</f>
        <v>7.2</v>
      </c>
      <c r="C30">
        <f>AVERAGE(Log_14_4_nr0[[#This Row],[ Points from boxes ]],Log_15_4_nr0[[#This Row],[ Points from boxes ]],Log_15_4_nr1[[#This Row],[ Points from boxes ]],Log_15_4_nr2[[#This Row],[ Points from boxes ]],Log_15_4_nr1[[#This Row],[ Points from boxes ]])</f>
        <v>3</v>
      </c>
      <c r="D30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4.2</v>
      </c>
      <c r="E30">
        <f>AVERAGE(Log_14_4_nr0[[#This Row],[ Steps ]],Log_15_4_nr0[[#This Row],[ Steps ]],Log_15_4_nr1[[#This Row],[ Steps ]],Log_15_4_nr2[[#This Row],[ Steps ]],Log_15_4_nr1[[#This Row],[ Steps ]])</f>
        <v>30.2</v>
      </c>
      <c r="F30">
        <f>AVERAGE(Log_14_4_nr0[[#This Row],[ Ray radius ]],Log_15_4_nr0[[#This Row],[ Ray radius ]],Log_15_4_nr1[[#This Row],[ Ray radius ]],Log_15_4_nr2[[#This Row],[ Ray radius ]],Log_15_4_nr1[[#This Row],[ Ray radius ]])</f>
        <v>15.2</v>
      </c>
      <c r="G30">
        <f>AVERAGE(Log_14_4_nr0[[#This Row],[ Sight ]],Log_15_4_nr0[[#This Row],[ Sight ]],Log_15_4_nr1[[#This Row],[ Sight ]],Log_15_4_nr2[[#This Row],[ Sight ]],Log_15_4_nr1[[#This Row],[ Sight ]])</f>
        <v>48.630691999999996</v>
      </c>
      <c r="H30">
        <f>AVERAGE(Log_14_4_nr0[[#This Row],[ moving speed ]],Log_15_4_nr0[[#This Row],[ moving speed ]],Log_15_4_nr1[[#This Row],[ moving speed ]],Log_15_4_nr2[[#This Row],[ moving speed ]],Log_15_4_nr1[[#This Row],[ moving speed ]])</f>
        <v>8.9818663999999995</v>
      </c>
      <c r="J30">
        <f>AVERAGE(Log_14_4_nr0[[#This Row],[ Enemy weight ]],Log_15_4_nr0[[#This Row],[ Enemy weight ]],Log_15_4_nr1[[#This Row],[ Enemy weight ]],Log_15_4_nr2[[#This Row],[ Enemy weight ]],Log_15_4_nr1[[#This Row],[ Enemy weight ]])</f>
        <v>20.048092</v>
      </c>
      <c r="K30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7.7734487999999997</v>
      </c>
      <c r="L30">
        <f>AVERAGE(Log_14_4_nr0[[#This Row],[ Bullet weight ]],Log_15_4_nr0[[#This Row],[ Bullet weight ]],Log_15_4_nr1[[#This Row],[ Bullet weight ]],Log_15_4_nr2[[#This Row],[ Bullet weight ]],Log_15_4_nr1[[#This Row],[ Bullet weight ]])</f>
        <v>10.3600808</v>
      </c>
      <c r="M30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-8.5189231999999997</v>
      </c>
      <c r="N30">
        <f>AVERAGE(Log_14_4_nr0[[#This Row],[ Box weight ]],Log_15_4_nr0[[#This Row],[ Box weight ]],Log_15_4_nr1[[#This Row],[ Box weight ]],Log_15_4_nr2[[#This Row],[ Box weight ]],Log_15_4_nr1[[#This Row],[ Box weight ]])</f>
        <v>-13.303122400000001</v>
      </c>
      <c r="O30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-4.2449317999999998</v>
      </c>
      <c r="P30">
        <f>AVERAGE(Log_14_4_nr0[[#This Row],[ projectile Speed ]],Log_15_4_nr0[[#This Row],[ projectile Speed ]],Log_15_4_nr1[[#This Row],[ projectile Speed ]],Log_15_4_nr2[[#This Row],[ projectile Speed ]],Log_15_4_nr1[[#This Row],[ projectile Speed ]])</f>
        <v>21.288758000000001</v>
      </c>
      <c r="Q30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10.8382694</v>
      </c>
    </row>
    <row r="31" spans="1:17" x14ac:dyDescent="0.3">
      <c r="A31" s="2">
        <v>29</v>
      </c>
      <c r="B31">
        <f>AVERAGE(Log_14_4_nr0[[#This Row],[ Total points ]],Log_15_4_nr0[[#This Row],[ Total points ]],Log_15_4_nr1[[#This Row],[ Total points ]],Log_15_4_nr2[[#This Row],[ Total points ]],Log_15_4_nr1[[#This Row],[ Total points ]])</f>
        <v>6.6</v>
      </c>
      <c r="C31">
        <f>AVERAGE(Log_14_4_nr0[[#This Row],[ Points from boxes ]],Log_15_4_nr0[[#This Row],[ Points from boxes ]],Log_15_4_nr1[[#This Row],[ Points from boxes ]],Log_15_4_nr2[[#This Row],[ Points from boxes ]],Log_15_4_nr1[[#This Row],[ Points from boxes ]])</f>
        <v>0.6</v>
      </c>
      <c r="D31">
        <f>AVERAGE(Log_14_4_nr0[[#This Row],[ Points from kills ]],Log_15_4_nr0[[#This Row],[ Points from kills ]],Log_15_4_nr1[[#This Row],[ Points from kills ]],Log_15_4_nr2[[#This Row],[ Points from kills ]],Log_15_4_nr1[[#This Row],[ Points from kills ]])</f>
        <v>6</v>
      </c>
      <c r="E31">
        <f>AVERAGE(Log_14_4_nr0[[#This Row],[ Steps ]],Log_15_4_nr0[[#This Row],[ Steps ]],Log_15_4_nr1[[#This Row],[ Steps ]],Log_15_4_nr2[[#This Row],[ Steps ]],Log_15_4_nr1[[#This Row],[ Steps ]])</f>
        <v>28</v>
      </c>
      <c r="F31">
        <f>AVERAGE(Log_14_4_nr0[[#This Row],[ Ray radius ]],Log_15_4_nr0[[#This Row],[ Ray radius ]],Log_15_4_nr1[[#This Row],[ Ray radius ]],Log_15_4_nr2[[#This Row],[ Ray radius ]],Log_15_4_nr1[[#This Row],[ Ray radius ]])</f>
        <v>15</v>
      </c>
      <c r="G31">
        <f>AVERAGE(Log_14_4_nr0[[#This Row],[ Sight ]],Log_15_4_nr0[[#This Row],[ Sight ]],Log_15_4_nr1[[#This Row],[ Sight ]],Log_15_4_nr2[[#This Row],[ Sight ]],Log_15_4_nr1[[#This Row],[ Sight ]])</f>
        <v>48.520924000000001</v>
      </c>
      <c r="H31">
        <f>AVERAGE(Log_14_4_nr0[[#This Row],[ moving speed ]],Log_15_4_nr0[[#This Row],[ moving speed ]],Log_15_4_nr1[[#This Row],[ moving speed ]],Log_15_4_nr2[[#This Row],[ moving speed ]],Log_15_4_nr1[[#This Row],[ moving speed ]])</f>
        <v>8.5590621999999996</v>
      </c>
      <c r="J31">
        <f>AVERAGE(Log_14_4_nr0[[#This Row],[ Enemy weight ]],Log_15_4_nr0[[#This Row],[ Enemy weight ]],Log_15_4_nr1[[#This Row],[ Enemy weight ]],Log_15_4_nr2[[#This Row],[ Enemy weight ]],Log_15_4_nr1[[#This Row],[ Enemy weight ]])</f>
        <v>20.256194799999999</v>
      </c>
      <c r="K31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7.7734487999999997</v>
      </c>
      <c r="L31">
        <f>AVERAGE(Log_14_4_nr0[[#This Row],[ Bullet weight ]],Log_15_4_nr0[[#This Row],[ Bullet weight ]],Log_15_4_nr1[[#This Row],[ Bullet weight ]],Log_15_4_nr2[[#This Row],[ Bullet weight ]],Log_15_4_nr1[[#This Row],[ Bullet weight ]])</f>
        <v>11.0641278</v>
      </c>
      <c r="M31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-9.1911221999999988</v>
      </c>
      <c r="N31">
        <f>AVERAGE(Log_14_4_nr0[[#This Row],[ Box weight ]],Log_15_4_nr0[[#This Row],[ Box weight ]],Log_15_4_nr1[[#This Row],[ Box weight ]],Log_15_4_nr2[[#This Row],[ Box weight ]],Log_15_4_nr1[[#This Row],[ Box weight ]])</f>
        <v>-11.893725199999999</v>
      </c>
      <c r="O31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-3.7151102000000003</v>
      </c>
      <c r="P31">
        <f>AVERAGE(Log_14_4_nr0[[#This Row],[ projectile Speed ]],Log_15_4_nr0[[#This Row],[ projectile Speed ]],Log_15_4_nr1[[#This Row],[ projectile Speed ]],Log_15_4_nr2[[#This Row],[ projectile Speed ]],Log_15_4_nr1[[#This Row],[ projectile Speed ]])</f>
        <v>23.138044000000001</v>
      </c>
      <c r="Q31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10.821687400000002</v>
      </c>
    </row>
    <row r="32" spans="1:17" x14ac:dyDescent="0.3">
      <c r="A32" s="1">
        <v>30</v>
      </c>
      <c r="B32">
        <f>AVERAGE(Log_14_4_nr0[[#This Row],[ Total points ]],Log_15_4_nr0[[#This Row],[ Total points ]],Log_15_4_nr1[[#This Row],[ Total points ]],Log_15_4_nr2[[#This Row],[ Total points ]],Log_15_4_nr1[[#This Row],[ Total points ]])</f>
        <v>5.6</v>
      </c>
      <c r="C32">
        <f>AVERAGE(Log_14_4_nr0[[#This Row],[ Points from boxes ]],Log_15_4_nr0[[#This Row],[ Points from boxes ]],Log_15_4_nr1[[#This Row],[ Points from boxes ]],Log_15_4_nr2[[#This Row],[ Points from boxes ]],Log_15_4_nr1[[#This Row],[ Points from boxes ]])</f>
        <v>2</v>
      </c>
      <c r="D32">
        <f>AVERAGE(Log_14_4_nr0[[#This Row],[ Points from kills ]],Log_15_4_nr0[[#This Row],[ Points from kills ]],Log_15_4_nr1[[#This Row],[ Points from kills ]],Log_15_4_nr2[[#This Row],[ Points from kills ]],Log_15_4_nr1[[#This Row],[ Points from kills ]])</f>
        <v>3.6</v>
      </c>
      <c r="E32">
        <f>AVERAGE(Log_14_4_nr0[[#This Row],[ Steps ]],Log_15_4_nr0[[#This Row],[ Steps ]],Log_15_4_nr1[[#This Row],[ Steps ]],Log_15_4_nr2[[#This Row],[ Steps ]],Log_15_4_nr1[[#This Row],[ Steps ]])</f>
        <v>28.8</v>
      </c>
      <c r="F32">
        <f>AVERAGE(Log_14_4_nr0[[#This Row],[ Ray radius ]],Log_15_4_nr0[[#This Row],[ Ray radius ]],Log_15_4_nr1[[#This Row],[ Ray radius ]],Log_15_4_nr2[[#This Row],[ Ray radius ]],Log_15_4_nr1[[#This Row],[ Ray radius ]])</f>
        <v>15.2</v>
      </c>
      <c r="G32">
        <f>AVERAGE(Log_14_4_nr0[[#This Row],[ Sight ]],Log_15_4_nr0[[#This Row],[ Sight ]],Log_15_4_nr1[[#This Row],[ Sight ]],Log_15_4_nr2[[#This Row],[ Sight ]],Log_15_4_nr1[[#This Row],[ Sight ]])</f>
        <v>49.386316000000008</v>
      </c>
      <c r="H32">
        <f>AVERAGE(Log_14_4_nr0[[#This Row],[ moving speed ]],Log_15_4_nr0[[#This Row],[ moving speed ]],Log_15_4_nr1[[#This Row],[ moving speed ]],Log_15_4_nr2[[#This Row],[ moving speed ]],Log_15_4_nr1[[#This Row],[ moving speed ]])</f>
        <v>8.5201010000000004</v>
      </c>
      <c r="J32">
        <f>AVERAGE(Log_14_4_nr0[[#This Row],[ Enemy weight ]],Log_15_4_nr0[[#This Row],[ Enemy weight ]],Log_15_4_nr1[[#This Row],[ Enemy weight ]],Log_15_4_nr2[[#This Row],[ Enemy weight ]],Log_15_4_nr1[[#This Row],[ Enemy weight ]])</f>
        <v>20.807042799999998</v>
      </c>
      <c r="K32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7.7734487999999997</v>
      </c>
      <c r="L32">
        <f>AVERAGE(Log_14_4_nr0[[#This Row],[ Bullet weight ]],Log_15_4_nr0[[#This Row],[ Bullet weight ]],Log_15_4_nr1[[#This Row],[ Bullet weight ]],Log_15_4_nr2[[#This Row],[ Bullet weight ]],Log_15_4_nr1[[#This Row],[ Bullet weight ]])</f>
        <v>11.538451200000001</v>
      </c>
      <c r="M32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-9.1449195999999997</v>
      </c>
      <c r="N32">
        <f>AVERAGE(Log_14_4_nr0[[#This Row],[ Box weight ]],Log_15_4_nr0[[#This Row],[ Box weight ]],Log_15_4_nr1[[#This Row],[ Box weight ]],Log_15_4_nr2[[#This Row],[ Box weight ]],Log_15_4_nr1[[#This Row],[ Box weight ]])</f>
        <v>-12.524465199999998</v>
      </c>
      <c r="O32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-4.2449317999999998</v>
      </c>
      <c r="P32">
        <f>AVERAGE(Log_14_4_nr0[[#This Row],[ projectile Speed ]],Log_15_4_nr0[[#This Row],[ projectile Speed ]],Log_15_4_nr1[[#This Row],[ projectile Speed ]],Log_15_4_nr2[[#This Row],[ projectile Speed ]],Log_15_4_nr1[[#This Row],[ projectile Speed ]])</f>
        <v>22.494965999999998</v>
      </c>
      <c r="Q32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10.821687400000002</v>
      </c>
    </row>
    <row r="33" spans="1:17" x14ac:dyDescent="0.3">
      <c r="A33" s="2">
        <v>31</v>
      </c>
      <c r="B33">
        <f>AVERAGE(Log_14_4_nr0[[#This Row],[ Total points ]],Log_15_4_nr0[[#This Row],[ Total points ]],Log_15_4_nr1[[#This Row],[ Total points ]],Log_15_4_nr2[[#This Row],[ Total points ]],Log_15_4_nr1[[#This Row],[ Total points ]])</f>
        <v>6.4</v>
      </c>
      <c r="C33">
        <f>AVERAGE(Log_14_4_nr0[[#This Row],[ Points from boxes ]],Log_15_4_nr0[[#This Row],[ Points from boxes ]],Log_15_4_nr1[[#This Row],[ Points from boxes ]],Log_15_4_nr2[[#This Row],[ Points from boxes ]],Log_15_4_nr1[[#This Row],[ Points from boxes ]])</f>
        <v>1.6</v>
      </c>
      <c r="D33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4.8</v>
      </c>
      <c r="E33">
        <f>AVERAGE(Log_14_4_nr0[[#This Row],[ Steps ]],Log_15_4_nr0[[#This Row],[ Steps ]],Log_15_4_nr1[[#This Row],[ Steps ]],Log_15_4_nr2[[#This Row],[ Steps ]],Log_15_4_nr1[[#This Row],[ Steps ]])</f>
        <v>29.4</v>
      </c>
      <c r="F33">
        <f>AVERAGE(Log_14_4_nr0[[#This Row],[ Ray radius ]],Log_15_4_nr0[[#This Row],[ Ray radius ]],Log_15_4_nr1[[#This Row],[ Ray radius ]],Log_15_4_nr2[[#This Row],[ Ray radius ]],Log_15_4_nr1[[#This Row],[ Ray radius ]])</f>
        <v>14.6</v>
      </c>
      <c r="G33">
        <f>AVERAGE(Log_14_4_nr0[[#This Row],[ Sight ]],Log_15_4_nr0[[#This Row],[ Sight ]],Log_15_4_nr1[[#This Row],[ Sight ]],Log_15_4_nr2[[#This Row],[ Sight ]],Log_15_4_nr1[[#This Row],[ Sight ]])</f>
        <v>49.145858000000004</v>
      </c>
      <c r="H33">
        <f>AVERAGE(Log_14_4_nr0[[#This Row],[ moving speed ]],Log_15_4_nr0[[#This Row],[ moving speed ]],Log_15_4_nr1[[#This Row],[ moving speed ]],Log_15_4_nr2[[#This Row],[ moving speed ]],Log_15_4_nr1[[#This Row],[ moving speed ]])</f>
        <v>11.415194400000001</v>
      </c>
      <c r="J33">
        <f>AVERAGE(Log_14_4_nr0[[#This Row],[ Enemy weight ]],Log_15_4_nr0[[#This Row],[ Enemy weight ]],Log_15_4_nr1[[#This Row],[ Enemy weight ]],Log_15_4_nr2[[#This Row],[ Enemy weight ]],Log_15_4_nr1[[#This Row],[ Enemy weight ]])</f>
        <v>20.6045108</v>
      </c>
      <c r="K33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8.0496645999999998</v>
      </c>
      <c r="L33">
        <f>AVERAGE(Log_14_4_nr0[[#This Row],[ Bullet weight ]],Log_15_4_nr0[[#This Row],[ Bullet weight ]],Log_15_4_nr1[[#This Row],[ Bullet weight ]],Log_15_4_nr2[[#This Row],[ Bullet weight ]],Log_15_4_nr1[[#This Row],[ Bullet weight ]])</f>
        <v>11.407209</v>
      </c>
      <c r="M33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-9.4180349999999997</v>
      </c>
      <c r="N33">
        <f>AVERAGE(Log_14_4_nr0[[#This Row],[ Box weight ]],Log_15_4_nr0[[#This Row],[ Box weight ]],Log_15_4_nr1[[#This Row],[ Box weight ]],Log_15_4_nr2[[#This Row],[ Box weight ]],Log_15_4_nr1[[#This Row],[ Box weight ]])</f>
        <v>-14.656178000000001</v>
      </c>
      <c r="O33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-3.7151102000000003</v>
      </c>
      <c r="P33">
        <f>AVERAGE(Log_14_4_nr0[[#This Row],[ projectile Speed ]],Log_15_4_nr0[[#This Row],[ projectile Speed ]],Log_15_4_nr1[[#This Row],[ projectile Speed ]],Log_15_4_nr2[[#This Row],[ projectile Speed ]],Log_15_4_nr1[[#This Row],[ projectile Speed ]])</f>
        <v>23.604986400000001</v>
      </c>
      <c r="Q33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10.816675400000001</v>
      </c>
    </row>
    <row r="34" spans="1:17" x14ac:dyDescent="0.3">
      <c r="A34" s="1">
        <v>32</v>
      </c>
      <c r="B34">
        <f>AVERAGE(Log_14_4_nr0[[#This Row],[ Total points ]],Log_15_4_nr0[[#This Row],[ Total points ]],Log_15_4_nr1[[#This Row],[ Total points ]],Log_15_4_nr2[[#This Row],[ Total points ]],Log_15_4_nr1[[#This Row],[ Total points ]])</f>
        <v>8.6</v>
      </c>
      <c r="C34">
        <f>AVERAGE(Log_14_4_nr0[[#This Row],[ Points from boxes ]],Log_15_4_nr0[[#This Row],[ Points from boxes ]],Log_15_4_nr1[[#This Row],[ Points from boxes ]],Log_15_4_nr2[[#This Row],[ Points from boxes ]],Log_15_4_nr1[[#This Row],[ Points from boxes ]])</f>
        <v>3.2</v>
      </c>
      <c r="D34">
        <f>AVERAGE(Log_14_4_nr0[[#This Row],[ Points from kills ]],Log_15_4_nr0[[#This Row],[ Points from kills ]],Log_15_4_nr1[[#This Row],[ Points from kills ]],Log_15_4_nr2[[#This Row],[ Points from kills ]],Log_15_4_nr1[[#This Row],[ Points from kills ]])</f>
        <v>5.4</v>
      </c>
      <c r="E34">
        <f>AVERAGE(Log_14_4_nr0[[#This Row],[ Steps ]],Log_15_4_nr0[[#This Row],[ Steps ]],Log_15_4_nr1[[#This Row],[ Steps ]],Log_15_4_nr2[[#This Row],[ Steps ]],Log_15_4_nr1[[#This Row],[ Steps ]])</f>
        <v>28.8</v>
      </c>
      <c r="F34">
        <f>AVERAGE(Log_14_4_nr0[[#This Row],[ Ray radius ]],Log_15_4_nr0[[#This Row],[ Ray radius ]],Log_15_4_nr1[[#This Row],[ Ray radius ]],Log_15_4_nr2[[#This Row],[ Ray radius ]],Log_15_4_nr1[[#This Row],[ Ray radius ]])</f>
        <v>13.8</v>
      </c>
      <c r="G34">
        <f>AVERAGE(Log_14_4_nr0[[#This Row],[ Sight ]],Log_15_4_nr0[[#This Row],[ Sight ]],Log_15_4_nr1[[#This Row],[ Sight ]],Log_15_4_nr2[[#This Row],[ Sight ]],Log_15_4_nr1[[#This Row],[ Sight ]])</f>
        <v>49.506087999999998</v>
      </c>
      <c r="H34">
        <f>AVERAGE(Log_14_4_nr0[[#This Row],[ moving speed ]],Log_15_4_nr0[[#This Row],[ moving speed ]],Log_15_4_nr1[[#This Row],[ moving speed ]],Log_15_4_nr2[[#This Row],[ moving speed ]],Log_15_4_nr1[[#This Row],[ moving speed ]])</f>
        <v>11.549521200000001</v>
      </c>
      <c r="J34">
        <f>AVERAGE(Log_14_4_nr0[[#This Row],[ Enemy weight ]],Log_15_4_nr0[[#This Row],[ Enemy weight ]],Log_15_4_nr1[[#This Row],[ Enemy weight ]],Log_15_4_nr2[[#This Row],[ Enemy weight ]],Log_15_4_nr1[[#This Row],[ Enemy weight ]])</f>
        <v>21.036384000000002</v>
      </c>
      <c r="K34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10.215852399999999</v>
      </c>
      <c r="L34">
        <f>AVERAGE(Log_14_4_nr0[[#This Row],[ Bullet weight ]],Log_15_4_nr0[[#This Row],[ Bullet weight ]],Log_15_4_nr1[[#This Row],[ Bullet weight ]],Log_15_4_nr2[[#This Row],[ Bullet weight ]],Log_15_4_nr1[[#This Row],[ Bullet weight ]])</f>
        <v>9.3977141999999994</v>
      </c>
      <c r="M34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-8.7945937999999995</v>
      </c>
      <c r="N34">
        <f>AVERAGE(Log_14_4_nr0[[#This Row],[ Box weight ]],Log_15_4_nr0[[#This Row],[ Box weight ]],Log_15_4_nr1[[#This Row],[ Box weight ]],Log_15_4_nr2[[#This Row],[ Box weight ]],Log_15_4_nr1[[#This Row],[ Box weight ]])</f>
        <v>-13.189648199999999</v>
      </c>
      <c r="O34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-5.3416401999999996</v>
      </c>
      <c r="P34">
        <f>AVERAGE(Log_14_4_nr0[[#This Row],[ projectile Speed ]],Log_15_4_nr0[[#This Row],[ projectile Speed ]],Log_15_4_nr1[[#This Row],[ projectile Speed ]],Log_15_4_nr2[[#This Row],[ projectile Speed ]],Log_15_4_nr1[[#This Row],[ projectile Speed ]])</f>
        <v>21.669308800000003</v>
      </c>
      <c r="Q34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10.50131</v>
      </c>
    </row>
    <row r="35" spans="1:17" x14ac:dyDescent="0.3">
      <c r="A35" s="2">
        <v>33</v>
      </c>
      <c r="B35">
        <f>AVERAGE(Log_14_4_nr0[[#This Row],[ Total points ]],Log_15_4_nr0[[#This Row],[ Total points ]],Log_15_4_nr1[[#This Row],[ Total points ]],Log_15_4_nr2[[#This Row],[ Total points ]],Log_15_4_nr1[[#This Row],[ Total points ]])</f>
        <v>6.6</v>
      </c>
      <c r="C35">
        <f>AVERAGE(Log_14_4_nr0[[#This Row],[ Points from boxes ]],Log_15_4_nr0[[#This Row],[ Points from boxes ]],Log_15_4_nr1[[#This Row],[ Points from boxes ]],Log_15_4_nr2[[#This Row],[ Points from boxes ]],Log_15_4_nr1[[#This Row],[ Points from boxes ]])</f>
        <v>1.8</v>
      </c>
      <c r="D35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4.8</v>
      </c>
      <c r="E35">
        <f>AVERAGE(Log_14_4_nr0[[#This Row],[ Steps ]],Log_15_4_nr0[[#This Row],[ Steps ]],Log_15_4_nr1[[#This Row],[ Steps ]],Log_15_4_nr2[[#This Row],[ Steps ]],Log_15_4_nr1[[#This Row],[ Steps ]])</f>
        <v>28.2</v>
      </c>
      <c r="F35">
        <f>AVERAGE(Log_14_4_nr0[[#This Row],[ Ray radius ]],Log_15_4_nr0[[#This Row],[ Ray radius ]],Log_15_4_nr1[[#This Row],[ Ray radius ]],Log_15_4_nr2[[#This Row],[ Ray radius ]],Log_15_4_nr1[[#This Row],[ Ray radius ]])</f>
        <v>14.6</v>
      </c>
      <c r="G35">
        <f>AVERAGE(Log_14_4_nr0[[#This Row],[ Sight ]],Log_15_4_nr0[[#This Row],[ Sight ]],Log_15_4_nr1[[#This Row],[ Sight ]],Log_15_4_nr2[[#This Row],[ Sight ]],Log_15_4_nr1[[#This Row],[ Sight ]])</f>
        <v>50.355859999999993</v>
      </c>
      <c r="H35">
        <f>AVERAGE(Log_14_4_nr0[[#This Row],[ moving speed ]],Log_15_4_nr0[[#This Row],[ moving speed ]],Log_15_4_nr1[[#This Row],[ moving speed ]],Log_15_4_nr2[[#This Row],[ moving speed ]],Log_15_4_nr1[[#This Row],[ moving speed ]])</f>
        <v>11.8579446</v>
      </c>
      <c r="J35">
        <f>AVERAGE(Log_14_4_nr0[[#This Row],[ Enemy weight ]],Log_15_4_nr0[[#This Row],[ Enemy weight ]],Log_15_4_nr1[[#This Row],[ Enemy weight ]],Log_15_4_nr2[[#This Row],[ Enemy weight ]],Log_15_4_nr1[[#This Row],[ Enemy weight ]])</f>
        <v>20.802954800000002</v>
      </c>
      <c r="K35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10.050696400000001</v>
      </c>
      <c r="L35">
        <f>AVERAGE(Log_14_4_nr0[[#This Row],[ Bullet weight ]],Log_15_4_nr0[[#This Row],[ Bullet weight ]],Log_15_4_nr1[[#This Row],[ Bullet weight ]],Log_15_4_nr2[[#This Row],[ Bullet weight ]],Log_15_4_nr1[[#This Row],[ Bullet weight ]])</f>
        <v>10.532456</v>
      </c>
      <c r="M35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-9.8171187999999994</v>
      </c>
      <c r="N35">
        <f>AVERAGE(Log_14_4_nr0[[#This Row],[ Box weight ]],Log_15_4_nr0[[#This Row],[ Box weight ]],Log_15_4_nr1[[#This Row],[ Box weight ]],Log_15_4_nr2[[#This Row],[ Box weight ]],Log_15_4_nr1[[#This Row],[ Box weight ]])</f>
        <v>-13.219619399999999</v>
      </c>
      <c r="O35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-5.0770761999999996</v>
      </c>
      <c r="P35">
        <f>AVERAGE(Log_14_4_nr0[[#This Row],[ projectile Speed ]],Log_15_4_nr0[[#This Row],[ projectile Speed ]],Log_15_4_nr1[[#This Row],[ projectile Speed ]],Log_15_4_nr2[[#This Row],[ projectile Speed ]],Log_15_4_nr1[[#This Row],[ projectile Speed ]])</f>
        <v>22.541295999999999</v>
      </c>
      <c r="Q35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10.496450000000001</v>
      </c>
    </row>
    <row r="36" spans="1:17" x14ac:dyDescent="0.3">
      <c r="A36" s="1">
        <v>34</v>
      </c>
      <c r="B36">
        <f>AVERAGE(Log_14_4_nr0[[#This Row],[ Total points ]],Log_15_4_nr0[[#This Row],[ Total points ]],Log_15_4_nr1[[#This Row],[ Total points ]],Log_15_4_nr2[[#This Row],[ Total points ]],Log_15_4_nr1[[#This Row],[ Total points ]])</f>
        <v>7.4</v>
      </c>
      <c r="C36">
        <f>AVERAGE(Log_14_4_nr0[[#This Row],[ Points from boxes ]],Log_15_4_nr0[[#This Row],[ Points from boxes ]],Log_15_4_nr1[[#This Row],[ Points from boxes ]],Log_15_4_nr2[[#This Row],[ Points from boxes ]],Log_15_4_nr1[[#This Row],[ Points from boxes ]])</f>
        <v>3.2</v>
      </c>
      <c r="D36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4.2</v>
      </c>
      <c r="E36">
        <f>AVERAGE(Log_14_4_nr0[[#This Row],[ Steps ]],Log_15_4_nr0[[#This Row],[ Steps ]],Log_15_4_nr1[[#This Row],[ Steps ]],Log_15_4_nr2[[#This Row],[ Steps ]],Log_15_4_nr1[[#This Row],[ Steps ]])</f>
        <v>28.2</v>
      </c>
      <c r="F36">
        <f>AVERAGE(Log_14_4_nr0[[#This Row],[ Ray radius ]],Log_15_4_nr0[[#This Row],[ Ray radius ]],Log_15_4_nr1[[#This Row],[ Ray radius ]],Log_15_4_nr2[[#This Row],[ Ray radius ]],Log_15_4_nr1[[#This Row],[ Ray radius ]])</f>
        <v>15.4</v>
      </c>
      <c r="G36">
        <f>AVERAGE(Log_14_4_nr0[[#This Row],[ Sight ]],Log_15_4_nr0[[#This Row],[ Sight ]],Log_15_4_nr1[[#This Row],[ Sight ]],Log_15_4_nr2[[#This Row],[ Sight ]],Log_15_4_nr1[[#This Row],[ Sight ]])</f>
        <v>50.231790000000004</v>
      </c>
      <c r="H36">
        <f>AVERAGE(Log_14_4_nr0[[#This Row],[ moving speed ]],Log_15_4_nr0[[#This Row],[ moving speed ]],Log_15_4_nr1[[#This Row],[ moving speed ]],Log_15_4_nr2[[#This Row],[ moving speed ]],Log_15_4_nr1[[#This Row],[ moving speed ]])</f>
        <v>12.7337756</v>
      </c>
      <c r="J36">
        <f>AVERAGE(Log_14_4_nr0[[#This Row],[ Enemy weight ]],Log_15_4_nr0[[#This Row],[ Enemy weight ]],Log_15_4_nr1[[#This Row],[ Enemy weight ]],Log_15_4_nr2[[#This Row],[ Enemy weight ]],Log_15_4_nr1[[#This Row],[ Enemy weight ]])</f>
        <v>22.086300000000001</v>
      </c>
      <c r="K36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8.9584883999999985</v>
      </c>
      <c r="L36">
        <f>AVERAGE(Log_14_4_nr0[[#This Row],[ Bullet weight ]],Log_15_4_nr0[[#This Row],[ Bullet weight ]],Log_15_4_nr1[[#This Row],[ Bullet weight ]],Log_15_4_nr2[[#This Row],[ Bullet weight ]],Log_15_4_nr1[[#This Row],[ Bullet weight ]])</f>
        <v>9.2504635999999998</v>
      </c>
      <c r="M36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-9.5316007999999997</v>
      </c>
      <c r="N36">
        <f>AVERAGE(Log_14_4_nr0[[#This Row],[ Box weight ]],Log_15_4_nr0[[#This Row],[ Box weight ]],Log_15_4_nr1[[#This Row],[ Box weight ]],Log_15_4_nr2[[#This Row],[ Box weight ]],Log_15_4_nr1[[#This Row],[ Box weight ]])</f>
        <v>-13.9637058</v>
      </c>
      <c r="O36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-5.0829541999999996</v>
      </c>
      <c r="P36">
        <f>AVERAGE(Log_14_4_nr0[[#This Row],[ projectile Speed ]],Log_15_4_nr0[[#This Row],[ projectile Speed ]],Log_15_4_nr1[[#This Row],[ projectile Speed ]],Log_15_4_nr2[[#This Row],[ projectile Speed ]],Log_15_4_nr1[[#This Row],[ projectile Speed ]])</f>
        <v>22.867373999999995</v>
      </c>
      <c r="Q36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9.2185300000000012</v>
      </c>
    </row>
    <row r="37" spans="1:17" x14ac:dyDescent="0.3">
      <c r="A37" s="2">
        <v>35</v>
      </c>
      <c r="B37">
        <f>AVERAGE(Log_14_4_nr0[[#This Row],[ Total points ]],Log_15_4_nr0[[#This Row],[ Total points ]],Log_15_4_nr1[[#This Row],[ Total points ]],Log_15_4_nr2[[#This Row],[ Total points ]],Log_15_4_nr1[[#This Row],[ Total points ]])</f>
        <v>7</v>
      </c>
      <c r="C37">
        <f>AVERAGE(Log_14_4_nr0[[#This Row],[ Points from boxes ]],Log_15_4_nr0[[#This Row],[ Points from boxes ]],Log_15_4_nr1[[#This Row],[ Points from boxes ]],Log_15_4_nr2[[#This Row],[ Points from boxes ]],Log_15_4_nr1[[#This Row],[ Points from boxes ]])</f>
        <v>4</v>
      </c>
      <c r="D37">
        <f>AVERAGE(Log_14_4_nr0[[#This Row],[ Points from kills ]],Log_15_4_nr0[[#This Row],[ Points from kills ]],Log_15_4_nr1[[#This Row],[ Points from kills ]],Log_15_4_nr2[[#This Row],[ Points from kills ]],Log_15_4_nr1[[#This Row],[ Points from kills ]])</f>
        <v>3</v>
      </c>
      <c r="E37">
        <f>AVERAGE(Log_14_4_nr0[[#This Row],[ Steps ]],Log_15_4_nr0[[#This Row],[ Steps ]],Log_15_4_nr1[[#This Row],[ Steps ]],Log_15_4_nr2[[#This Row],[ Steps ]],Log_15_4_nr1[[#This Row],[ Steps ]])</f>
        <v>29</v>
      </c>
      <c r="F37">
        <f>AVERAGE(Log_14_4_nr0[[#This Row],[ Ray radius ]],Log_15_4_nr0[[#This Row],[ Ray radius ]],Log_15_4_nr1[[#This Row],[ Ray radius ]],Log_15_4_nr2[[#This Row],[ Ray radius ]],Log_15_4_nr1[[#This Row],[ Ray radius ]])</f>
        <v>14.4</v>
      </c>
      <c r="G37">
        <f>AVERAGE(Log_14_4_nr0[[#This Row],[ Sight ]],Log_15_4_nr0[[#This Row],[ Sight ]],Log_15_4_nr1[[#This Row],[ Sight ]],Log_15_4_nr2[[#This Row],[ Sight ]],Log_15_4_nr1[[#This Row],[ Sight ]])</f>
        <v>50.573698000000007</v>
      </c>
      <c r="H37">
        <f>AVERAGE(Log_14_4_nr0[[#This Row],[ moving speed ]],Log_15_4_nr0[[#This Row],[ moving speed ]],Log_15_4_nr1[[#This Row],[ moving speed ]],Log_15_4_nr2[[#This Row],[ moving speed ]],Log_15_4_nr1[[#This Row],[ moving speed ]])</f>
        <v>13.2228286</v>
      </c>
      <c r="J37">
        <f>AVERAGE(Log_14_4_nr0[[#This Row],[ Enemy weight ]],Log_15_4_nr0[[#This Row],[ Enemy weight ]],Log_15_4_nr1[[#This Row],[ Enemy weight ]],Log_15_4_nr2[[#This Row],[ Enemy weight ]],Log_15_4_nr1[[#This Row],[ Enemy weight ]])</f>
        <v>24.247931999999999</v>
      </c>
      <c r="K37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9.6733964000000014</v>
      </c>
      <c r="L37">
        <f>AVERAGE(Log_14_4_nr0[[#This Row],[ Bullet weight ]],Log_15_4_nr0[[#This Row],[ Bullet weight ]],Log_15_4_nr1[[#This Row],[ Bullet weight ]],Log_15_4_nr2[[#This Row],[ Bullet weight ]],Log_15_4_nr1[[#This Row],[ Bullet weight ]])</f>
        <v>9.6381659800000001</v>
      </c>
      <c r="M37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-9.8313047999999998</v>
      </c>
      <c r="N37">
        <f>AVERAGE(Log_14_4_nr0[[#This Row],[ Box weight ]],Log_15_4_nr0[[#This Row],[ Box weight ]],Log_15_4_nr1[[#This Row],[ Box weight ]],Log_15_4_nr2[[#This Row],[ Box weight ]],Log_15_4_nr1[[#This Row],[ Box weight ]])</f>
        <v>-12.814447400000001</v>
      </c>
      <c r="O37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-5.1823181999999992</v>
      </c>
      <c r="P37">
        <f>AVERAGE(Log_14_4_nr0[[#This Row],[ projectile Speed ]],Log_15_4_nr0[[#This Row],[ projectile Speed ]],Log_15_4_nr1[[#This Row],[ projectile Speed ]],Log_15_4_nr2[[#This Row],[ projectile Speed ]],Log_15_4_nr1[[#This Row],[ projectile Speed ]])</f>
        <v>23.874050000000004</v>
      </c>
      <c r="Q37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10.50131</v>
      </c>
    </row>
    <row r="38" spans="1:17" x14ac:dyDescent="0.3">
      <c r="A38" s="1">
        <v>36</v>
      </c>
      <c r="B38">
        <f>AVERAGE(Log_14_4_nr0[[#This Row],[ Total points ]],Log_15_4_nr0[[#This Row],[ Total points ]],Log_15_4_nr1[[#This Row],[ Total points ]],Log_15_4_nr2[[#This Row],[ Total points ]],Log_15_4_nr1[[#This Row],[ Total points ]])</f>
        <v>7.2</v>
      </c>
      <c r="C38">
        <f>AVERAGE(Log_14_4_nr0[[#This Row],[ Points from boxes ]],Log_15_4_nr0[[#This Row],[ Points from boxes ]],Log_15_4_nr1[[#This Row],[ Points from boxes ]],Log_15_4_nr2[[#This Row],[ Points from boxes ]],Log_15_4_nr1[[#This Row],[ Points from boxes ]])</f>
        <v>1.2</v>
      </c>
      <c r="D38">
        <f>AVERAGE(Log_14_4_nr0[[#This Row],[ Points from kills ]],Log_15_4_nr0[[#This Row],[ Points from kills ]],Log_15_4_nr1[[#This Row],[ Points from kills ]],Log_15_4_nr2[[#This Row],[ Points from kills ]],Log_15_4_nr1[[#This Row],[ Points from kills ]])</f>
        <v>6</v>
      </c>
      <c r="E38">
        <f>AVERAGE(Log_14_4_nr0[[#This Row],[ Steps ]],Log_15_4_nr0[[#This Row],[ Steps ]],Log_15_4_nr1[[#This Row],[ Steps ]],Log_15_4_nr2[[#This Row],[ Steps ]],Log_15_4_nr1[[#This Row],[ Steps ]])</f>
        <v>29.4</v>
      </c>
      <c r="F38">
        <f>AVERAGE(Log_14_4_nr0[[#This Row],[ Ray radius ]],Log_15_4_nr0[[#This Row],[ Ray radius ]],Log_15_4_nr1[[#This Row],[ Ray radius ]],Log_15_4_nr2[[#This Row],[ Ray radius ]],Log_15_4_nr1[[#This Row],[ Ray radius ]])</f>
        <v>15</v>
      </c>
      <c r="G38">
        <f>AVERAGE(Log_14_4_nr0[[#This Row],[ Sight ]],Log_15_4_nr0[[#This Row],[ Sight ]],Log_15_4_nr1[[#This Row],[ Sight ]],Log_15_4_nr2[[#This Row],[ Sight ]],Log_15_4_nr1[[#This Row],[ Sight ]])</f>
        <v>51.437201999999999</v>
      </c>
      <c r="H38">
        <f>AVERAGE(Log_14_4_nr0[[#This Row],[ moving speed ]],Log_15_4_nr0[[#This Row],[ moving speed ]],Log_15_4_nr1[[#This Row],[ moving speed ]],Log_15_4_nr2[[#This Row],[ moving speed ]],Log_15_4_nr1[[#This Row],[ moving speed ]])</f>
        <v>13.329712199999999</v>
      </c>
      <c r="J38">
        <f>AVERAGE(Log_14_4_nr0[[#This Row],[ Enemy weight ]],Log_15_4_nr0[[#This Row],[ Enemy weight ]],Log_15_4_nr1[[#This Row],[ Enemy weight ]],Log_15_4_nr2[[#This Row],[ Enemy weight ]],Log_15_4_nr1[[#This Row],[ Enemy weight ]])</f>
        <v>24.996444</v>
      </c>
      <c r="K38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9.039728199999999</v>
      </c>
      <c r="L38">
        <f>AVERAGE(Log_14_4_nr0[[#This Row],[ Bullet weight ]],Log_15_4_nr0[[#This Row],[ Bullet weight ]],Log_15_4_nr1[[#This Row],[ Bullet weight ]],Log_15_4_nr2[[#This Row],[ Bullet weight ]],Log_15_4_nr1[[#This Row],[ Bullet weight ]])</f>
        <v>8.9999174000000011</v>
      </c>
      <c r="M38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-10.276588800000001</v>
      </c>
      <c r="N38">
        <f>AVERAGE(Log_14_4_nr0[[#This Row],[ Box weight ]],Log_15_4_nr0[[#This Row],[ Box weight ]],Log_15_4_nr1[[#This Row],[ Box weight ]],Log_15_4_nr2[[#This Row],[ Box weight ]],Log_15_4_nr1[[#This Row],[ Box weight ]])</f>
        <v>-13.683838</v>
      </c>
      <c r="O38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-6.3199510000000005</v>
      </c>
      <c r="P38">
        <f>AVERAGE(Log_14_4_nr0[[#This Row],[ projectile Speed ]],Log_15_4_nr0[[#This Row],[ projectile Speed ]],Log_15_4_nr1[[#This Row],[ projectile Speed ]],Log_15_4_nr2[[#This Row],[ projectile Speed ]],Log_15_4_nr1[[#This Row],[ projectile Speed ]])</f>
        <v>23.917216</v>
      </c>
      <c r="Q38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10.403546</v>
      </c>
    </row>
    <row r="39" spans="1:17" x14ac:dyDescent="0.3">
      <c r="A39" s="2">
        <v>37</v>
      </c>
      <c r="B39">
        <f>AVERAGE(Log_14_4_nr0[[#This Row],[ Total points ]],Log_15_4_nr0[[#This Row],[ Total points ]],Log_15_4_nr1[[#This Row],[ Total points ]],Log_15_4_nr2[[#This Row],[ Total points ]],Log_15_4_nr1[[#This Row],[ Total points ]])</f>
        <v>6.8</v>
      </c>
      <c r="C39">
        <f>AVERAGE(Log_14_4_nr0[[#This Row],[ Points from boxes ]],Log_15_4_nr0[[#This Row],[ Points from boxes ]],Log_15_4_nr1[[#This Row],[ Points from boxes ]],Log_15_4_nr2[[#This Row],[ Points from boxes ]],Log_15_4_nr1[[#This Row],[ Points from boxes ]])</f>
        <v>3.2</v>
      </c>
      <c r="D39">
        <f>AVERAGE(Log_14_4_nr0[[#This Row],[ Points from kills ]],Log_15_4_nr0[[#This Row],[ Points from kills ]],Log_15_4_nr1[[#This Row],[ Points from kills ]],Log_15_4_nr2[[#This Row],[ Points from kills ]],Log_15_4_nr1[[#This Row],[ Points from kills ]])</f>
        <v>3.6</v>
      </c>
      <c r="E39">
        <f>AVERAGE(Log_14_4_nr0[[#This Row],[ Steps ]],Log_15_4_nr0[[#This Row],[ Steps ]],Log_15_4_nr1[[#This Row],[ Steps ]],Log_15_4_nr2[[#This Row],[ Steps ]],Log_15_4_nr1[[#This Row],[ Steps ]])</f>
        <v>29.8</v>
      </c>
      <c r="F39">
        <f>AVERAGE(Log_14_4_nr0[[#This Row],[ Ray radius ]],Log_15_4_nr0[[#This Row],[ Ray radius ]],Log_15_4_nr1[[#This Row],[ Ray radius ]],Log_15_4_nr2[[#This Row],[ Ray radius ]],Log_15_4_nr1[[#This Row],[ Ray radius ]])</f>
        <v>15</v>
      </c>
      <c r="G39">
        <f>AVERAGE(Log_14_4_nr0[[#This Row],[ Sight ]],Log_15_4_nr0[[#This Row],[ Sight ]],Log_15_4_nr1[[#This Row],[ Sight ]],Log_15_4_nr2[[#This Row],[ Sight ]],Log_15_4_nr1[[#This Row],[ Sight ]])</f>
        <v>52.181317999999997</v>
      </c>
      <c r="H39">
        <f>AVERAGE(Log_14_4_nr0[[#This Row],[ moving speed ]],Log_15_4_nr0[[#This Row],[ moving speed ]],Log_15_4_nr1[[#This Row],[ moving speed ]],Log_15_4_nr2[[#This Row],[ moving speed ]],Log_15_4_nr1[[#This Row],[ moving speed ]])</f>
        <v>13.1618976</v>
      </c>
      <c r="J39">
        <f>AVERAGE(Log_14_4_nr0[[#This Row],[ Enemy weight ]],Log_15_4_nr0[[#This Row],[ Enemy weight ]],Log_15_4_nr1[[#This Row],[ Enemy weight ]],Log_15_4_nr2[[#This Row],[ Enemy weight ]],Log_15_4_nr1[[#This Row],[ Enemy weight ]])</f>
        <v>25.515298000000001</v>
      </c>
      <c r="K39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10.4096864</v>
      </c>
      <c r="L39">
        <f>AVERAGE(Log_14_4_nr0[[#This Row],[ Bullet weight ]],Log_15_4_nr0[[#This Row],[ Bullet weight ]],Log_15_4_nr1[[#This Row],[ Bullet weight ]],Log_15_4_nr2[[#This Row],[ Bullet weight ]],Log_15_4_nr1[[#This Row],[ Bullet weight ]])</f>
        <v>8.9999174000000011</v>
      </c>
      <c r="M39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-10.8906528</v>
      </c>
      <c r="N39">
        <f>AVERAGE(Log_14_4_nr0[[#This Row],[ Box weight ]],Log_15_4_nr0[[#This Row],[ Box weight ]],Log_15_4_nr1[[#This Row],[ Box weight ]],Log_15_4_nr2[[#This Row],[ Box weight ]],Log_15_4_nr1[[#This Row],[ Box weight ]])</f>
        <v>-13.927743599999999</v>
      </c>
      <c r="O39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-6.5937582200000007</v>
      </c>
      <c r="P39">
        <f>AVERAGE(Log_14_4_nr0[[#This Row],[ projectile Speed ]],Log_15_4_nr0[[#This Row],[ projectile Speed ]],Log_15_4_nr1[[#This Row],[ projectile Speed ]],Log_15_4_nr2[[#This Row],[ projectile Speed ]],Log_15_4_nr1[[#This Row],[ projectile Speed ]])</f>
        <v>22.879365999999997</v>
      </c>
      <c r="Q39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9.8972640000000016</v>
      </c>
    </row>
    <row r="40" spans="1:17" x14ac:dyDescent="0.3">
      <c r="A40" s="1">
        <v>38</v>
      </c>
      <c r="B40">
        <f>AVERAGE(Log_14_4_nr0[[#This Row],[ Total points ]],Log_15_4_nr0[[#This Row],[ Total points ]],Log_15_4_nr1[[#This Row],[ Total points ]],Log_15_4_nr2[[#This Row],[ Total points ]],Log_15_4_nr1[[#This Row],[ Total points ]])</f>
        <v>6.2</v>
      </c>
      <c r="C40">
        <f>AVERAGE(Log_14_4_nr0[[#This Row],[ Points from boxes ]],Log_15_4_nr0[[#This Row],[ Points from boxes ]],Log_15_4_nr1[[#This Row],[ Points from boxes ]],Log_15_4_nr2[[#This Row],[ Points from boxes ]],Log_15_4_nr1[[#This Row],[ Points from boxes ]])</f>
        <v>2</v>
      </c>
      <c r="D40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4.2</v>
      </c>
      <c r="E40">
        <f>AVERAGE(Log_14_4_nr0[[#This Row],[ Steps ]],Log_15_4_nr0[[#This Row],[ Steps ]],Log_15_4_nr1[[#This Row],[ Steps ]],Log_15_4_nr2[[#This Row],[ Steps ]],Log_15_4_nr1[[#This Row],[ Steps ]])</f>
        <v>30.8</v>
      </c>
      <c r="F40">
        <f>AVERAGE(Log_14_4_nr0[[#This Row],[ Ray radius ]],Log_15_4_nr0[[#This Row],[ Ray radius ]],Log_15_4_nr1[[#This Row],[ Ray radius ]],Log_15_4_nr2[[#This Row],[ Ray radius ]],Log_15_4_nr1[[#This Row],[ Ray radius ]])</f>
        <v>15</v>
      </c>
      <c r="G40">
        <f>AVERAGE(Log_14_4_nr0[[#This Row],[ Sight ]],Log_15_4_nr0[[#This Row],[ Sight ]],Log_15_4_nr1[[#This Row],[ Sight ]],Log_15_4_nr2[[#This Row],[ Sight ]],Log_15_4_nr1[[#This Row],[ Sight ]])</f>
        <v>51.082028000000001</v>
      </c>
      <c r="H40">
        <f>AVERAGE(Log_14_4_nr0[[#This Row],[ moving speed ]],Log_15_4_nr0[[#This Row],[ moving speed ]],Log_15_4_nr1[[#This Row],[ moving speed ]],Log_15_4_nr2[[#This Row],[ moving speed ]],Log_15_4_nr1[[#This Row],[ moving speed ]])</f>
        <v>13.063504999999997</v>
      </c>
      <c r="J40">
        <f>AVERAGE(Log_14_4_nr0[[#This Row],[ Enemy weight ]],Log_15_4_nr0[[#This Row],[ Enemy weight ]],Log_15_4_nr1[[#This Row],[ Enemy weight ]],Log_15_4_nr2[[#This Row],[ Enemy weight ]],Log_15_4_nr1[[#This Row],[ Enemy weight ]])</f>
        <v>28.405044000000004</v>
      </c>
      <c r="K40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9.3159442000000006</v>
      </c>
      <c r="L40">
        <f>AVERAGE(Log_14_4_nr0[[#This Row],[ Bullet weight ]],Log_15_4_nr0[[#This Row],[ Bullet weight ]],Log_15_4_nr1[[#This Row],[ Bullet weight ]],Log_15_4_nr2[[#This Row],[ Bullet weight ]],Log_15_4_nr1[[#This Row],[ Bullet weight ]])</f>
        <v>9.4352777999999997</v>
      </c>
      <c r="M40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-10.55668</v>
      </c>
      <c r="N40">
        <f>AVERAGE(Log_14_4_nr0[[#This Row],[ Box weight ]],Log_15_4_nr0[[#This Row],[ Box weight ]],Log_15_4_nr1[[#This Row],[ Box weight ]],Log_15_4_nr2[[#This Row],[ Box weight ]],Log_15_4_nr1[[#This Row],[ Box weight ]])</f>
        <v>-13.302432</v>
      </c>
      <c r="O40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-5.7121423999999994</v>
      </c>
      <c r="P40">
        <f>AVERAGE(Log_14_4_nr0[[#This Row],[ projectile Speed ]],Log_15_4_nr0[[#This Row],[ projectile Speed ]],Log_15_4_nr1[[#This Row],[ projectile Speed ]],Log_15_4_nr2[[#This Row],[ projectile Speed ]],Log_15_4_nr1[[#This Row],[ projectile Speed ]])</f>
        <v>22.618966399999998</v>
      </c>
      <c r="Q40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9.5012319999999981</v>
      </c>
    </row>
    <row r="41" spans="1:17" x14ac:dyDescent="0.3">
      <c r="A41" s="2">
        <v>39</v>
      </c>
      <c r="B41">
        <f>AVERAGE(Log_14_4_nr0[[#This Row],[ Total points ]],Log_15_4_nr0[[#This Row],[ Total points ]],Log_15_4_nr1[[#This Row],[ Total points ]],Log_15_4_nr2[[#This Row],[ Total points ]],Log_15_4_nr1[[#This Row],[ Total points ]])</f>
        <v>7</v>
      </c>
      <c r="C41">
        <f>AVERAGE(Log_14_4_nr0[[#This Row],[ Points from boxes ]],Log_15_4_nr0[[#This Row],[ Points from boxes ]],Log_15_4_nr1[[#This Row],[ Points from boxes ]],Log_15_4_nr2[[#This Row],[ Points from boxes ]],Log_15_4_nr1[[#This Row],[ Points from boxes ]])</f>
        <v>2.8</v>
      </c>
      <c r="D41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4.2</v>
      </c>
      <c r="E41">
        <f>AVERAGE(Log_14_4_nr0[[#This Row],[ Steps ]],Log_15_4_nr0[[#This Row],[ Steps ]],Log_15_4_nr1[[#This Row],[ Steps ]],Log_15_4_nr2[[#This Row],[ Steps ]],Log_15_4_nr1[[#This Row],[ Steps ]])</f>
        <v>29.2</v>
      </c>
      <c r="F41">
        <f>AVERAGE(Log_14_4_nr0[[#This Row],[ Ray radius ]],Log_15_4_nr0[[#This Row],[ Ray radius ]],Log_15_4_nr1[[#This Row],[ Ray radius ]],Log_15_4_nr2[[#This Row],[ Ray radius ]],Log_15_4_nr1[[#This Row],[ Ray radius ]])</f>
        <v>14</v>
      </c>
      <c r="G41">
        <f>AVERAGE(Log_14_4_nr0[[#This Row],[ Sight ]],Log_15_4_nr0[[#This Row],[ Sight ]],Log_15_4_nr1[[#This Row],[ Sight ]],Log_15_4_nr2[[#This Row],[ Sight ]],Log_15_4_nr1[[#This Row],[ Sight ]])</f>
        <v>54.079160000000002</v>
      </c>
      <c r="H41">
        <f>AVERAGE(Log_14_4_nr0[[#This Row],[ moving speed ]],Log_15_4_nr0[[#This Row],[ moving speed ]],Log_15_4_nr1[[#This Row],[ moving speed ]],Log_15_4_nr2[[#This Row],[ moving speed ]],Log_15_4_nr1[[#This Row],[ moving speed ]])</f>
        <v>12.181841</v>
      </c>
      <c r="J41">
        <f>AVERAGE(Log_14_4_nr0[[#This Row],[ Enemy weight ]],Log_15_4_nr0[[#This Row],[ Enemy weight ]],Log_15_4_nr1[[#This Row],[ Enemy weight ]],Log_15_4_nr2[[#This Row],[ Enemy weight ]],Log_15_4_nr1[[#This Row],[ Enemy weight ]])</f>
        <v>27.245699999999999</v>
      </c>
      <c r="K41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10.059428200000001</v>
      </c>
      <c r="L41">
        <f>AVERAGE(Log_14_4_nr0[[#This Row],[ Bullet weight ]],Log_15_4_nr0[[#This Row],[ Bullet weight ]],Log_15_4_nr1[[#This Row],[ Bullet weight ]],Log_15_4_nr2[[#This Row],[ Bullet weight ]],Log_15_4_nr1[[#This Row],[ Bullet weight ]])</f>
        <v>10.053938800000001</v>
      </c>
      <c r="M41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-11.51665</v>
      </c>
      <c r="N41">
        <f>AVERAGE(Log_14_4_nr0[[#This Row],[ Box weight ]],Log_15_4_nr0[[#This Row],[ Box weight ]],Log_15_4_nr1[[#This Row],[ Box weight ]],Log_15_4_nr2[[#This Row],[ Box weight ]],Log_15_4_nr1[[#This Row],[ Box weight ]])</f>
        <v>-15.138554399999999</v>
      </c>
      <c r="O41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-6.8068739999999988</v>
      </c>
      <c r="P41">
        <f>AVERAGE(Log_14_4_nr0[[#This Row],[ projectile Speed ]],Log_15_4_nr0[[#This Row],[ projectile Speed ]],Log_15_4_nr1[[#This Row],[ projectile Speed ]],Log_15_4_nr2[[#This Row],[ projectile Speed ]],Log_15_4_nr1[[#This Row],[ projectile Speed ]])</f>
        <v>23.163587800000006</v>
      </c>
      <c r="Q41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9.8853860000000005</v>
      </c>
    </row>
    <row r="42" spans="1:17" x14ac:dyDescent="0.3">
      <c r="A42" s="1">
        <v>40</v>
      </c>
      <c r="B42">
        <f>AVERAGE(Log_14_4_nr0[[#This Row],[ Total points ]],Log_15_4_nr0[[#This Row],[ Total points ]],Log_15_4_nr1[[#This Row],[ Total points ]],Log_15_4_nr2[[#This Row],[ Total points ]],Log_15_4_nr1[[#This Row],[ Total points ]])</f>
        <v>8</v>
      </c>
      <c r="C42">
        <f>AVERAGE(Log_14_4_nr0[[#This Row],[ Points from boxes ]],Log_15_4_nr0[[#This Row],[ Points from boxes ]],Log_15_4_nr1[[#This Row],[ Points from boxes ]],Log_15_4_nr2[[#This Row],[ Points from boxes ]],Log_15_4_nr1[[#This Row],[ Points from boxes ]])</f>
        <v>3.8</v>
      </c>
      <c r="D42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4.2</v>
      </c>
      <c r="E42">
        <f>AVERAGE(Log_14_4_nr0[[#This Row],[ Steps ]],Log_15_4_nr0[[#This Row],[ Steps ]],Log_15_4_nr1[[#This Row],[ Steps ]],Log_15_4_nr2[[#This Row],[ Steps ]],Log_15_4_nr1[[#This Row],[ Steps ]])</f>
        <v>28.2</v>
      </c>
      <c r="F42">
        <f>AVERAGE(Log_14_4_nr0[[#This Row],[ Ray radius ]],Log_15_4_nr0[[#This Row],[ Ray radius ]],Log_15_4_nr1[[#This Row],[ Ray radius ]],Log_15_4_nr2[[#This Row],[ Ray radius ]],Log_15_4_nr1[[#This Row],[ Ray radius ]])</f>
        <v>14.4</v>
      </c>
      <c r="G42">
        <f>AVERAGE(Log_14_4_nr0[[#This Row],[ Sight ]],Log_15_4_nr0[[#This Row],[ Sight ]],Log_15_4_nr1[[#This Row],[ Sight ]],Log_15_4_nr2[[#This Row],[ Sight ]],Log_15_4_nr1[[#This Row],[ Sight ]])</f>
        <v>54.020154000000005</v>
      </c>
      <c r="H42">
        <f>AVERAGE(Log_14_4_nr0[[#This Row],[ moving speed ]],Log_15_4_nr0[[#This Row],[ moving speed ]],Log_15_4_nr1[[#This Row],[ moving speed ]],Log_15_4_nr2[[#This Row],[ moving speed ]],Log_15_4_nr1[[#This Row],[ moving speed ]])</f>
        <v>12.6539064</v>
      </c>
      <c r="J42">
        <f>AVERAGE(Log_14_4_nr0[[#This Row],[ Enemy weight ]],Log_15_4_nr0[[#This Row],[ Enemy weight ]],Log_15_4_nr1[[#This Row],[ Enemy weight ]],Log_15_4_nr2[[#This Row],[ Enemy weight ]],Log_15_4_nr1[[#This Row],[ Enemy weight ]])</f>
        <v>26.055705999999997</v>
      </c>
      <c r="K42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10.0522332</v>
      </c>
      <c r="L42">
        <f>AVERAGE(Log_14_4_nr0[[#This Row],[ Bullet weight ]],Log_15_4_nr0[[#This Row],[ Bullet weight ]],Log_15_4_nr1[[#This Row],[ Bullet weight ]],Log_15_4_nr2[[#This Row],[ Bullet weight ]],Log_15_4_nr1[[#This Row],[ Bullet weight ]])</f>
        <v>9.5472076000000019</v>
      </c>
      <c r="M42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-11.889144</v>
      </c>
      <c r="N42">
        <f>AVERAGE(Log_14_4_nr0[[#This Row],[ Box weight ]],Log_15_4_nr0[[#This Row],[ Box weight ]],Log_15_4_nr1[[#This Row],[ Box weight ]],Log_15_4_nr2[[#This Row],[ Box weight ]],Log_15_4_nr1[[#This Row],[ Box weight ]])</f>
        <v>-14.637536399999998</v>
      </c>
      <c r="O42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-7.2726259999999998</v>
      </c>
      <c r="P42">
        <f>AVERAGE(Log_14_4_nr0[[#This Row],[ projectile Speed ]],Log_15_4_nr0[[#This Row],[ projectile Speed ]],Log_15_4_nr1[[#This Row],[ projectile Speed ]],Log_15_4_nr2[[#This Row],[ projectile Speed ]],Log_15_4_nr1[[#This Row],[ projectile Speed ]])</f>
        <v>23.163587800000006</v>
      </c>
      <c r="Q42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9.8853860000000005</v>
      </c>
    </row>
    <row r="43" spans="1:17" x14ac:dyDescent="0.3">
      <c r="A43" s="2">
        <v>41</v>
      </c>
      <c r="B43">
        <f>AVERAGE(Log_14_4_nr0[[#This Row],[ Total points ]],Log_15_4_nr0[[#This Row],[ Total points ]],Log_15_4_nr1[[#This Row],[ Total points ]],Log_15_4_nr2[[#This Row],[ Total points ]],Log_15_4_nr1[[#This Row],[ Total points ]])</f>
        <v>6.4</v>
      </c>
      <c r="C43">
        <f>AVERAGE(Log_14_4_nr0[[#This Row],[ Points from boxes ]],Log_15_4_nr0[[#This Row],[ Points from boxes ]],Log_15_4_nr1[[#This Row],[ Points from boxes ]],Log_15_4_nr2[[#This Row],[ Points from boxes ]],Log_15_4_nr1[[#This Row],[ Points from boxes ]])</f>
        <v>2.8</v>
      </c>
      <c r="D43">
        <f>AVERAGE(Log_14_4_nr0[[#This Row],[ Points from kills ]],Log_15_4_nr0[[#This Row],[ Points from kills ]],Log_15_4_nr1[[#This Row],[ Points from kills ]],Log_15_4_nr2[[#This Row],[ Points from kills ]],Log_15_4_nr1[[#This Row],[ Points from kills ]])</f>
        <v>3.6</v>
      </c>
      <c r="E43">
        <f>AVERAGE(Log_14_4_nr0[[#This Row],[ Steps ]],Log_15_4_nr0[[#This Row],[ Steps ]],Log_15_4_nr1[[#This Row],[ Steps ]],Log_15_4_nr2[[#This Row],[ Steps ]],Log_15_4_nr1[[#This Row],[ Steps ]])</f>
        <v>28.6</v>
      </c>
      <c r="F43">
        <f>AVERAGE(Log_14_4_nr0[[#This Row],[ Ray radius ]],Log_15_4_nr0[[#This Row],[ Ray radius ]],Log_15_4_nr1[[#This Row],[ Ray radius ]],Log_15_4_nr2[[#This Row],[ Ray radius ]],Log_15_4_nr1[[#This Row],[ Ray radius ]])</f>
        <v>13.6</v>
      </c>
      <c r="G43">
        <f>AVERAGE(Log_14_4_nr0[[#This Row],[ Sight ]],Log_15_4_nr0[[#This Row],[ Sight ]],Log_15_4_nr1[[#This Row],[ Sight ]],Log_15_4_nr2[[#This Row],[ Sight ]],Log_15_4_nr1[[#This Row],[ Sight ]])</f>
        <v>53.306698000000004</v>
      </c>
      <c r="H43">
        <f>AVERAGE(Log_14_4_nr0[[#This Row],[ moving speed ]],Log_15_4_nr0[[#This Row],[ moving speed ]],Log_15_4_nr1[[#This Row],[ moving speed ]],Log_15_4_nr2[[#This Row],[ moving speed ]],Log_15_4_nr1[[#This Row],[ moving speed ]])</f>
        <v>11.414472</v>
      </c>
      <c r="J43">
        <f>AVERAGE(Log_14_4_nr0[[#This Row],[ Enemy weight ]],Log_15_4_nr0[[#This Row],[ Enemy weight ]],Log_15_4_nr1[[#This Row],[ Enemy weight ]],Log_15_4_nr2[[#This Row],[ Enemy weight ]],Log_15_4_nr1[[#This Row],[ Enemy weight ]])</f>
        <v>25.049161999999995</v>
      </c>
      <c r="K43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11.312374399999999</v>
      </c>
      <c r="L43">
        <f>AVERAGE(Log_14_4_nr0[[#This Row],[ Bullet weight ]],Log_15_4_nr0[[#This Row],[ Bullet weight ]],Log_15_4_nr1[[#This Row],[ Bullet weight ]],Log_15_4_nr2[[#This Row],[ Bullet weight ]],Log_15_4_nr1[[#This Row],[ Bullet weight ]])</f>
        <v>10.783894800000001</v>
      </c>
      <c r="M43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-11.889144</v>
      </c>
      <c r="N43">
        <f>AVERAGE(Log_14_4_nr0[[#This Row],[ Box weight ]],Log_15_4_nr0[[#This Row],[ Box weight ]],Log_15_4_nr1[[#This Row],[ Box weight ]],Log_15_4_nr2[[#This Row],[ Box weight ]],Log_15_4_nr1[[#This Row],[ Box weight ]])</f>
        <v>-14.340596399999999</v>
      </c>
      <c r="O43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-6.9121356000000009</v>
      </c>
      <c r="P43">
        <f>AVERAGE(Log_14_4_nr0[[#This Row],[ projectile Speed ]],Log_15_4_nr0[[#This Row],[ projectile Speed ]],Log_15_4_nr1[[#This Row],[ projectile Speed ]],Log_15_4_nr2[[#This Row],[ projectile Speed ]],Log_15_4_nr1[[#This Row],[ projectile Speed ]])</f>
        <v>23.0081208</v>
      </c>
      <c r="Q43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8.8811479999999996</v>
      </c>
    </row>
    <row r="44" spans="1:17" x14ac:dyDescent="0.3">
      <c r="A44" s="1">
        <v>42</v>
      </c>
      <c r="B44">
        <f>AVERAGE(Log_14_4_nr0[[#This Row],[ Total points ]],Log_15_4_nr0[[#This Row],[ Total points ]],Log_15_4_nr1[[#This Row],[ Total points ]],Log_15_4_nr2[[#This Row],[ Total points ]],Log_15_4_nr1[[#This Row],[ Total points ]])</f>
        <v>7.8</v>
      </c>
      <c r="C44">
        <f>AVERAGE(Log_14_4_nr0[[#This Row],[ Points from boxes ]],Log_15_4_nr0[[#This Row],[ Points from boxes ]],Log_15_4_nr1[[#This Row],[ Points from boxes ]],Log_15_4_nr2[[#This Row],[ Points from boxes ]],Log_15_4_nr1[[#This Row],[ Points from boxes ]])</f>
        <v>3.6</v>
      </c>
      <c r="D44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4.2</v>
      </c>
      <c r="E44">
        <f>AVERAGE(Log_14_4_nr0[[#This Row],[ Steps ]],Log_15_4_nr0[[#This Row],[ Steps ]],Log_15_4_nr1[[#This Row],[ Steps ]],Log_15_4_nr2[[#This Row],[ Steps ]],Log_15_4_nr1[[#This Row],[ Steps ]])</f>
        <v>29.8</v>
      </c>
      <c r="F44">
        <f>AVERAGE(Log_14_4_nr0[[#This Row],[ Ray radius ]],Log_15_4_nr0[[#This Row],[ Ray radius ]],Log_15_4_nr1[[#This Row],[ Ray radius ]],Log_15_4_nr2[[#This Row],[ Ray radius ]],Log_15_4_nr1[[#This Row],[ Ray radius ]])</f>
        <v>14.8</v>
      </c>
      <c r="G44">
        <f>AVERAGE(Log_14_4_nr0[[#This Row],[ Sight ]],Log_15_4_nr0[[#This Row],[ Sight ]],Log_15_4_nr1[[#This Row],[ Sight ]],Log_15_4_nr2[[#This Row],[ Sight ]],Log_15_4_nr1[[#This Row],[ Sight ]])</f>
        <v>54.172082000000003</v>
      </c>
      <c r="H44">
        <f>AVERAGE(Log_14_4_nr0[[#This Row],[ moving speed ]],Log_15_4_nr0[[#This Row],[ moving speed ]],Log_15_4_nr1[[#This Row],[ moving speed ]],Log_15_4_nr2[[#This Row],[ moving speed ]],Log_15_4_nr1[[#This Row],[ moving speed ]])</f>
        <v>14.829753800000001</v>
      </c>
      <c r="J44">
        <f>AVERAGE(Log_14_4_nr0[[#This Row],[ Enemy weight ]],Log_15_4_nr0[[#This Row],[ Enemy weight ]],Log_15_4_nr1[[#This Row],[ Enemy weight ]],Log_15_4_nr2[[#This Row],[ Enemy weight ]],Log_15_4_nr1[[#This Row],[ Enemy weight ]])</f>
        <v>28.217338000000002</v>
      </c>
      <c r="K44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9.4185641999999987</v>
      </c>
      <c r="L44">
        <f>AVERAGE(Log_14_4_nr0[[#This Row],[ Bullet weight ]],Log_15_4_nr0[[#This Row],[ Bullet weight ]],Log_15_4_nr1[[#This Row],[ Bullet weight ]],Log_15_4_nr2[[#This Row],[ Bullet weight ]],Log_15_4_nr1[[#This Row],[ Bullet weight ]])</f>
        <v>9.3847670000000001</v>
      </c>
      <c r="M44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-12.188848</v>
      </c>
      <c r="N44">
        <f>AVERAGE(Log_14_4_nr0[[#This Row],[ Box weight ]],Log_15_4_nr0[[#This Row],[ Box weight ]],Log_15_4_nr1[[#This Row],[ Box weight ]],Log_15_4_nr2[[#This Row],[ Box weight ]],Log_15_4_nr1[[#This Row],[ Box weight ]])</f>
        <v>-14.327758399999999</v>
      </c>
      <c r="O44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-7.2726259999999998</v>
      </c>
      <c r="P44">
        <f>AVERAGE(Log_14_4_nr0[[#This Row],[ projectile Speed ]],Log_15_4_nr0[[#This Row],[ projectile Speed ]],Log_15_4_nr1[[#This Row],[ projectile Speed ]],Log_15_4_nr2[[#This Row],[ projectile Speed ]],Log_15_4_nr1[[#This Row],[ projectile Speed ]])</f>
        <v>23.423569400000002</v>
      </c>
      <c r="Q44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9.8853860000000005</v>
      </c>
    </row>
    <row r="45" spans="1:17" x14ac:dyDescent="0.3">
      <c r="A45" s="2">
        <v>43</v>
      </c>
      <c r="B45">
        <f>AVERAGE(Log_14_4_nr0[[#This Row],[ Total points ]],Log_15_4_nr0[[#This Row],[ Total points ]],Log_15_4_nr1[[#This Row],[ Total points ]],Log_15_4_nr2[[#This Row],[ Total points ]],Log_15_4_nr1[[#This Row],[ Total points ]])</f>
        <v>8</v>
      </c>
      <c r="C45">
        <f>AVERAGE(Log_14_4_nr0[[#This Row],[ Points from boxes ]],Log_15_4_nr0[[#This Row],[ Points from boxes ]],Log_15_4_nr1[[#This Row],[ Points from boxes ]],Log_15_4_nr2[[#This Row],[ Points from boxes ]],Log_15_4_nr1[[#This Row],[ Points from boxes ]])</f>
        <v>3.2</v>
      </c>
      <c r="D45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4.8</v>
      </c>
      <c r="E45">
        <f>AVERAGE(Log_14_4_nr0[[#This Row],[ Steps ]],Log_15_4_nr0[[#This Row],[ Steps ]],Log_15_4_nr1[[#This Row],[ Steps ]],Log_15_4_nr2[[#This Row],[ Steps ]],Log_15_4_nr1[[#This Row],[ Steps ]])</f>
        <v>26.6</v>
      </c>
      <c r="F45">
        <f>AVERAGE(Log_14_4_nr0[[#This Row],[ Ray radius ]],Log_15_4_nr0[[#This Row],[ Ray radius ]],Log_15_4_nr1[[#This Row],[ Ray radius ]],Log_15_4_nr2[[#This Row],[ Ray radius ]],Log_15_4_nr1[[#This Row],[ Ray radius ]])</f>
        <v>14.2</v>
      </c>
      <c r="G45">
        <f>AVERAGE(Log_14_4_nr0[[#This Row],[ Sight ]],Log_15_4_nr0[[#This Row],[ Sight ]],Log_15_4_nr1[[#This Row],[ Sight ]],Log_15_4_nr2[[#This Row],[ Sight ]],Log_15_4_nr1[[#This Row],[ Sight ]])</f>
        <v>55.793798000000002</v>
      </c>
      <c r="H45">
        <f>AVERAGE(Log_14_4_nr0[[#This Row],[ moving speed ]],Log_15_4_nr0[[#This Row],[ moving speed ]],Log_15_4_nr1[[#This Row],[ moving speed ]],Log_15_4_nr2[[#This Row],[ moving speed ]],Log_15_4_nr1[[#This Row],[ moving speed ]])</f>
        <v>13.8661472</v>
      </c>
      <c r="J45">
        <f>AVERAGE(Log_14_4_nr0[[#This Row],[ Enemy weight ]],Log_15_4_nr0[[#This Row],[ Enemy weight ]],Log_15_4_nr1[[#This Row],[ Enemy weight ]],Log_15_4_nr2[[#This Row],[ Enemy weight ]],Log_15_4_nr1[[#This Row],[ Enemy weight ]])</f>
        <v>27.598398000000003</v>
      </c>
      <c r="K45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10.795721199999999</v>
      </c>
      <c r="L45">
        <f>AVERAGE(Log_14_4_nr0[[#This Row],[ Bullet weight ]],Log_15_4_nr0[[#This Row],[ Bullet weight ]],Log_15_4_nr1[[#This Row],[ Bullet weight ]],Log_15_4_nr2[[#This Row],[ Bullet weight ]],Log_15_4_nr1[[#This Row],[ Bullet weight ]])</f>
        <v>9.970839999999999</v>
      </c>
      <c r="M45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-12.7060888</v>
      </c>
      <c r="N45">
        <f>AVERAGE(Log_14_4_nr0[[#This Row],[ Box weight ]],Log_15_4_nr0[[#This Row],[ Box weight ]],Log_15_4_nr1[[#This Row],[ Box weight ]],Log_15_4_nr2[[#This Row],[ Box weight ]],Log_15_4_nr1[[#This Row],[ Box weight ]])</f>
        <v>-16.617858000000002</v>
      </c>
      <c r="O45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-8.6105435999999997</v>
      </c>
      <c r="P45">
        <f>AVERAGE(Log_14_4_nr0[[#This Row],[ projectile Speed ]],Log_15_4_nr0[[#This Row],[ projectile Speed ]],Log_15_4_nr1[[#This Row],[ projectile Speed ]],Log_15_4_nr2[[#This Row],[ projectile Speed ]],Log_15_4_nr1[[#This Row],[ projectile Speed ]])</f>
        <v>23.909443400000004</v>
      </c>
      <c r="Q45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9.2823399999999996</v>
      </c>
    </row>
    <row r="46" spans="1:17" x14ac:dyDescent="0.3">
      <c r="A46" s="1">
        <v>44</v>
      </c>
      <c r="B46">
        <f>AVERAGE(Log_14_4_nr0[[#This Row],[ Total points ]],Log_15_4_nr0[[#This Row],[ Total points ]],Log_15_4_nr1[[#This Row],[ Total points ]],Log_15_4_nr2[[#This Row],[ Total points ]],Log_15_4_nr1[[#This Row],[ Total points ]])</f>
        <v>7.6</v>
      </c>
      <c r="C46">
        <f>AVERAGE(Log_14_4_nr0[[#This Row],[ Points from boxes ]],Log_15_4_nr0[[#This Row],[ Points from boxes ]],Log_15_4_nr1[[#This Row],[ Points from boxes ]],Log_15_4_nr2[[#This Row],[ Points from boxes ]],Log_15_4_nr1[[#This Row],[ Points from boxes ]])</f>
        <v>3.4</v>
      </c>
      <c r="D46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4.2</v>
      </c>
      <c r="E46">
        <f>AVERAGE(Log_14_4_nr0[[#This Row],[ Steps ]],Log_15_4_nr0[[#This Row],[ Steps ]],Log_15_4_nr1[[#This Row],[ Steps ]],Log_15_4_nr2[[#This Row],[ Steps ]],Log_15_4_nr1[[#This Row],[ Steps ]])</f>
        <v>29.4</v>
      </c>
      <c r="F46">
        <f>AVERAGE(Log_14_4_nr0[[#This Row],[ Ray radius ]],Log_15_4_nr0[[#This Row],[ Ray radius ]],Log_15_4_nr1[[#This Row],[ Ray radius ]],Log_15_4_nr2[[#This Row],[ Ray radius ]],Log_15_4_nr1[[#This Row],[ Ray radius ]])</f>
        <v>15.2</v>
      </c>
      <c r="G46">
        <f>AVERAGE(Log_14_4_nr0[[#This Row],[ Sight ]],Log_15_4_nr0[[#This Row],[ Sight ]],Log_15_4_nr1[[#This Row],[ Sight ]],Log_15_4_nr2[[#This Row],[ Sight ]],Log_15_4_nr1[[#This Row],[ Sight ]])</f>
        <v>54.536055999999995</v>
      </c>
      <c r="H46">
        <f>AVERAGE(Log_14_4_nr0[[#This Row],[ moving speed ]],Log_15_4_nr0[[#This Row],[ moving speed ]],Log_15_4_nr1[[#This Row],[ moving speed ]],Log_15_4_nr2[[#This Row],[ moving speed ]],Log_15_4_nr1[[#This Row],[ moving speed ]])</f>
        <v>16.364328199999999</v>
      </c>
      <c r="J46">
        <f>AVERAGE(Log_14_4_nr0[[#This Row],[ Enemy weight ]],Log_15_4_nr0[[#This Row],[ Enemy weight ]],Log_15_4_nr1[[#This Row],[ Enemy weight ]],Log_15_4_nr2[[#This Row],[ Enemy weight ]],Log_15_4_nr1[[#This Row],[ Enemy weight ]])</f>
        <v>29.799295999999998</v>
      </c>
      <c r="K46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9.1566369999999999</v>
      </c>
      <c r="L46">
        <f>AVERAGE(Log_14_4_nr0[[#This Row],[ Bullet weight ]],Log_15_4_nr0[[#This Row],[ Bullet weight ]],Log_15_4_nr1[[#This Row],[ Bullet weight ]],Log_15_4_nr2[[#This Row],[ Bullet weight ]],Log_15_4_nr1[[#This Row],[ Bullet weight ]])</f>
        <v>8.5752482000000008</v>
      </c>
      <c r="M46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-12.449678</v>
      </c>
      <c r="N46">
        <f>AVERAGE(Log_14_4_nr0[[#This Row],[ Box weight ]],Log_15_4_nr0[[#This Row],[ Box weight ]],Log_15_4_nr1[[#This Row],[ Box weight ]],Log_15_4_nr2[[#This Row],[ Box weight ]],Log_15_4_nr1[[#This Row],[ Box weight ]])</f>
        <v>-14.541120400000001</v>
      </c>
      <c r="O46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-7.5053980000000013</v>
      </c>
      <c r="P46">
        <f>AVERAGE(Log_14_4_nr0[[#This Row],[ projectile Speed ]],Log_15_4_nr0[[#This Row],[ projectile Speed ]],Log_15_4_nr1[[#This Row],[ projectile Speed ]],Log_15_4_nr2[[#This Row],[ projectile Speed ]],Log_15_4_nr1[[#This Row],[ projectile Speed ]])</f>
        <v>23.197676800000004</v>
      </c>
      <c r="Q46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9.8853860000000005</v>
      </c>
    </row>
    <row r="47" spans="1:17" x14ac:dyDescent="0.3">
      <c r="A47" s="2">
        <v>45</v>
      </c>
      <c r="B47">
        <f>AVERAGE(Log_14_4_nr0[[#This Row],[ Total points ]],Log_15_4_nr0[[#This Row],[ Total points ]],Log_15_4_nr1[[#This Row],[ Total points ]],Log_15_4_nr2[[#This Row],[ Total points ]],Log_15_4_nr1[[#This Row],[ Total points ]])</f>
        <v>6.8</v>
      </c>
      <c r="C47">
        <f>AVERAGE(Log_14_4_nr0[[#This Row],[ Points from boxes ]],Log_15_4_nr0[[#This Row],[ Points from boxes ]],Log_15_4_nr1[[#This Row],[ Points from boxes ]],Log_15_4_nr2[[#This Row],[ Points from boxes ]],Log_15_4_nr1[[#This Row],[ Points from boxes ]])</f>
        <v>3.8</v>
      </c>
      <c r="D47">
        <f>AVERAGE(Log_14_4_nr0[[#This Row],[ Points from kills ]],Log_15_4_nr0[[#This Row],[ Points from kills ]],Log_15_4_nr1[[#This Row],[ Points from kills ]],Log_15_4_nr2[[#This Row],[ Points from kills ]],Log_15_4_nr1[[#This Row],[ Points from kills ]])</f>
        <v>3</v>
      </c>
      <c r="E47">
        <f>AVERAGE(Log_14_4_nr0[[#This Row],[ Steps ]],Log_15_4_nr0[[#This Row],[ Steps ]],Log_15_4_nr1[[#This Row],[ Steps ]],Log_15_4_nr2[[#This Row],[ Steps ]],Log_15_4_nr1[[#This Row],[ Steps ]])</f>
        <v>27</v>
      </c>
      <c r="F47">
        <f>AVERAGE(Log_14_4_nr0[[#This Row],[ Ray radius ]],Log_15_4_nr0[[#This Row],[ Ray radius ]],Log_15_4_nr1[[#This Row],[ Ray radius ]],Log_15_4_nr2[[#This Row],[ Ray radius ]],Log_15_4_nr1[[#This Row],[ Ray radius ]])</f>
        <v>15.4</v>
      </c>
      <c r="G47">
        <f>AVERAGE(Log_14_4_nr0[[#This Row],[ Sight ]],Log_15_4_nr0[[#This Row],[ Sight ]],Log_15_4_nr1[[#This Row],[ Sight ]],Log_15_4_nr2[[#This Row],[ Sight ]],Log_15_4_nr1[[#This Row],[ Sight ]])</f>
        <v>54.963285999999997</v>
      </c>
      <c r="H47">
        <f>AVERAGE(Log_14_4_nr0[[#This Row],[ moving speed ]],Log_15_4_nr0[[#This Row],[ moving speed ]],Log_15_4_nr1[[#This Row],[ moving speed ]],Log_15_4_nr2[[#This Row],[ moving speed ]],Log_15_4_nr1[[#This Row],[ moving speed ]])</f>
        <v>16.504724</v>
      </c>
      <c r="J47">
        <f>AVERAGE(Log_14_4_nr0[[#This Row],[ Enemy weight ]],Log_15_4_nr0[[#This Row],[ Enemy weight ]],Log_15_4_nr1[[#This Row],[ Enemy weight ]],Log_15_4_nr2[[#This Row],[ Enemy weight ]],Log_15_4_nr1[[#This Row],[ Enemy weight ]])</f>
        <v>28.068894</v>
      </c>
      <c r="K47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9.7831104</v>
      </c>
      <c r="L47">
        <f>AVERAGE(Log_14_4_nr0[[#This Row],[ Bullet weight ]],Log_15_4_nr0[[#This Row],[ Bullet weight ]],Log_15_4_nr1[[#This Row],[ Bullet weight ]],Log_15_4_nr2[[#This Row],[ Bullet weight ]],Log_15_4_nr1[[#This Row],[ Bullet weight ]])</f>
        <v>8.0630898000000002</v>
      </c>
      <c r="M47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-12.749382000000001</v>
      </c>
      <c r="N47">
        <f>AVERAGE(Log_14_4_nr0[[#This Row],[ Box weight ]],Log_15_4_nr0[[#This Row],[ Box weight ]],Log_15_4_nr1[[#This Row],[ Box weight ]],Log_15_4_nr2[[#This Row],[ Box weight ]],Log_15_4_nr1[[#This Row],[ Box weight ]])</f>
        <v>-14.545542000000001</v>
      </c>
      <c r="O47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-7.8717880000000005</v>
      </c>
      <c r="P47">
        <f>AVERAGE(Log_14_4_nr0[[#This Row],[ projectile Speed ]],Log_15_4_nr0[[#This Row],[ projectile Speed ]],Log_15_4_nr1[[#This Row],[ projectile Speed ]],Log_15_4_nr2[[#This Row],[ projectile Speed ]],Log_15_4_nr1[[#This Row],[ projectile Speed ]])</f>
        <v>23.909443400000004</v>
      </c>
      <c r="Q47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9.8805280000000018</v>
      </c>
    </row>
    <row r="48" spans="1:17" x14ac:dyDescent="0.3">
      <c r="A48" s="1">
        <v>46</v>
      </c>
      <c r="B48">
        <f>AVERAGE(Log_14_4_nr0[[#This Row],[ Total points ]],Log_15_4_nr0[[#This Row],[ Total points ]],Log_15_4_nr1[[#This Row],[ Total points ]],Log_15_4_nr2[[#This Row],[ Total points ]],Log_15_4_nr1[[#This Row],[ Total points ]])</f>
        <v>8.4</v>
      </c>
      <c r="C48">
        <f>AVERAGE(Log_14_4_nr0[[#This Row],[ Points from boxes ]],Log_15_4_nr0[[#This Row],[ Points from boxes ]],Log_15_4_nr1[[#This Row],[ Points from boxes ]],Log_15_4_nr2[[#This Row],[ Points from boxes ]],Log_15_4_nr1[[#This Row],[ Points from boxes ]])</f>
        <v>3.6</v>
      </c>
      <c r="D48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4.8</v>
      </c>
      <c r="E48">
        <f>AVERAGE(Log_14_4_nr0[[#This Row],[ Steps ]],Log_15_4_nr0[[#This Row],[ Steps ]],Log_15_4_nr1[[#This Row],[ Steps ]],Log_15_4_nr2[[#This Row],[ Steps ]],Log_15_4_nr1[[#This Row],[ Steps ]])</f>
        <v>30.6</v>
      </c>
      <c r="F48">
        <f>AVERAGE(Log_14_4_nr0[[#This Row],[ Ray radius ]],Log_15_4_nr0[[#This Row],[ Ray radius ]],Log_15_4_nr1[[#This Row],[ Ray radius ]],Log_15_4_nr2[[#This Row],[ Ray radius ]],Log_15_4_nr1[[#This Row],[ Ray radius ]])</f>
        <v>15.2</v>
      </c>
      <c r="G48">
        <f>AVERAGE(Log_14_4_nr0[[#This Row],[ Sight ]],Log_15_4_nr0[[#This Row],[ Sight ]],Log_15_4_nr1[[#This Row],[ Sight ]],Log_15_4_nr2[[#This Row],[ Sight ]],Log_15_4_nr1[[#This Row],[ Sight ]])</f>
        <v>55.226250000000007</v>
      </c>
      <c r="H48">
        <f>AVERAGE(Log_14_4_nr0[[#This Row],[ moving speed ]],Log_15_4_nr0[[#This Row],[ moving speed ]],Log_15_4_nr1[[#This Row],[ moving speed ]],Log_15_4_nr2[[#This Row],[ moving speed ]],Log_15_4_nr1[[#This Row],[ moving speed ]])</f>
        <v>17.625315399999998</v>
      </c>
      <c r="J48">
        <f>AVERAGE(Log_14_4_nr0[[#This Row],[ Enemy weight ]],Log_15_4_nr0[[#This Row],[ Enemy weight ]],Log_15_4_nr1[[#This Row],[ Enemy weight ]],Log_15_4_nr2[[#This Row],[ Enemy weight ]],Log_15_4_nr1[[#This Row],[ Enemy weight ]])</f>
        <v>29.580937999999996</v>
      </c>
      <c r="K48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10.409583600000001</v>
      </c>
      <c r="L48">
        <f>AVERAGE(Log_14_4_nr0[[#This Row],[ Bullet weight ]],Log_15_4_nr0[[#This Row],[ Bullet weight ]],Log_15_4_nr1[[#This Row],[ Bullet weight ]],Log_15_4_nr2[[#This Row],[ Bullet weight ]],Log_15_4_nr1[[#This Row],[ Bullet weight ]])</f>
        <v>9.4010081999999979</v>
      </c>
      <c r="M48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-13.049085999999999</v>
      </c>
      <c r="N48">
        <f>AVERAGE(Log_14_4_nr0[[#This Row],[ Box weight ]],Log_15_4_nr0[[#This Row],[ Box weight ]],Log_15_4_nr1[[#This Row],[ Box weight ]],Log_15_4_nr2[[#This Row],[ Box weight ]],Log_15_4_nr1[[#This Row],[ Box weight ]])</f>
        <v>-13.928414399999999</v>
      </c>
      <c r="O48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-8.43690462</v>
      </c>
      <c r="P48">
        <f>AVERAGE(Log_14_4_nr0[[#This Row],[ projectile Speed ]],Log_15_4_nr0[[#This Row],[ projectile Speed ]],Log_15_4_nr1[[#This Row],[ projectile Speed ]],Log_15_4_nr2[[#This Row],[ projectile Speed ]],Log_15_4_nr1[[#This Row],[ projectile Speed ]])</f>
        <v>24.395319399999998</v>
      </c>
      <c r="Q48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9.8805280000000018</v>
      </c>
    </row>
    <row r="49" spans="1:17" x14ac:dyDescent="0.3">
      <c r="A49" s="2">
        <v>47</v>
      </c>
      <c r="B49">
        <f>AVERAGE(Log_14_4_nr0[[#This Row],[ Total points ]],Log_15_4_nr0[[#This Row],[ Total points ]],Log_15_4_nr1[[#This Row],[ Total points ]],Log_15_4_nr2[[#This Row],[ Total points ]],Log_15_4_nr1[[#This Row],[ Total points ]])</f>
        <v>8</v>
      </c>
      <c r="C49">
        <f>AVERAGE(Log_14_4_nr0[[#This Row],[ Points from boxes ]],Log_15_4_nr0[[#This Row],[ Points from boxes ]],Log_15_4_nr1[[#This Row],[ Points from boxes ]],Log_15_4_nr2[[#This Row],[ Points from boxes ]],Log_15_4_nr1[[#This Row],[ Points from boxes ]])</f>
        <v>3.8</v>
      </c>
      <c r="D49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4.2</v>
      </c>
      <c r="E49">
        <f>AVERAGE(Log_14_4_nr0[[#This Row],[ Steps ]],Log_15_4_nr0[[#This Row],[ Steps ]],Log_15_4_nr1[[#This Row],[ Steps ]],Log_15_4_nr2[[#This Row],[ Steps ]],Log_15_4_nr1[[#This Row],[ Steps ]])</f>
        <v>30</v>
      </c>
      <c r="F49">
        <f>AVERAGE(Log_14_4_nr0[[#This Row],[ Ray radius ]],Log_15_4_nr0[[#This Row],[ Ray radius ]],Log_15_4_nr1[[#This Row],[ Ray radius ]],Log_15_4_nr2[[#This Row],[ Ray radius ]],Log_15_4_nr1[[#This Row],[ Ray radius ]])</f>
        <v>15.2</v>
      </c>
      <c r="G49">
        <f>AVERAGE(Log_14_4_nr0[[#This Row],[ Sight ]],Log_15_4_nr0[[#This Row],[ Sight ]],Log_15_4_nr1[[#This Row],[ Sight ]],Log_15_4_nr2[[#This Row],[ Sight ]],Log_15_4_nr1[[#This Row],[ Sight ]])</f>
        <v>55.061661999999998</v>
      </c>
      <c r="H49">
        <f>AVERAGE(Log_14_4_nr0[[#This Row],[ moving speed ]],Log_15_4_nr0[[#This Row],[ moving speed ]],Log_15_4_nr1[[#This Row],[ moving speed ]],Log_15_4_nr2[[#This Row],[ moving speed ]],Log_15_4_nr1[[#This Row],[ moving speed ]])</f>
        <v>17.753981799999998</v>
      </c>
      <c r="J49">
        <f>AVERAGE(Log_14_4_nr0[[#This Row],[ Enemy weight ]],Log_15_4_nr0[[#This Row],[ Enemy weight ]],Log_15_4_nr1[[#This Row],[ Enemy weight ]],Log_15_4_nr2[[#This Row],[ Enemy weight ]],Log_15_4_nr1[[#This Row],[ Enemy weight ]])</f>
        <v>28.321644000000003</v>
      </c>
      <c r="K49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10.409583600000001</v>
      </c>
      <c r="L49">
        <f>AVERAGE(Log_14_4_nr0[[#This Row],[ Bullet weight ]],Log_15_4_nr0[[#This Row],[ Bullet weight ]],Log_15_4_nr1[[#This Row],[ Bullet weight ]],Log_15_4_nr2[[#This Row],[ Bullet weight ]],Log_15_4_nr1[[#This Row],[ Bullet weight ]])</f>
        <v>9.5671529999999994</v>
      </c>
      <c r="M49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-13.049085999999999</v>
      </c>
      <c r="N49">
        <f>AVERAGE(Log_14_4_nr0[[#This Row],[ Box weight ]],Log_15_4_nr0[[#This Row],[ Box weight ]],Log_15_4_nr1[[#This Row],[ Box weight ]],Log_15_4_nr2[[#This Row],[ Box weight ]],Log_15_4_nr1[[#This Row],[ Box weight ]])</f>
        <v>-13.9657524</v>
      </c>
      <c r="O49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-8.4484293999999984</v>
      </c>
      <c r="P49">
        <f>AVERAGE(Log_14_4_nr0[[#This Row],[ projectile Speed ]],Log_15_4_nr0[[#This Row],[ projectile Speed ]],Log_15_4_nr1[[#This Row],[ projectile Speed ]],Log_15_4_nr2[[#This Row],[ projectile Speed ]],Log_15_4_nr1[[#This Row],[ projectile Speed ]])</f>
        <v>23.612001600000003</v>
      </c>
      <c r="Q49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9.3801638000000018</v>
      </c>
    </row>
    <row r="50" spans="1:17" x14ac:dyDescent="0.3">
      <c r="A50" s="1">
        <v>48</v>
      </c>
      <c r="B50">
        <f>AVERAGE(Log_14_4_nr0[[#This Row],[ Total points ]],Log_15_4_nr0[[#This Row],[ Total points ]],Log_15_4_nr1[[#This Row],[ Total points ]],Log_15_4_nr2[[#This Row],[ Total points ]],Log_15_4_nr1[[#This Row],[ Total points ]])</f>
        <v>7</v>
      </c>
      <c r="C50">
        <f>AVERAGE(Log_14_4_nr0[[#This Row],[ Points from boxes ]],Log_15_4_nr0[[#This Row],[ Points from boxes ]],Log_15_4_nr1[[#This Row],[ Points from boxes ]],Log_15_4_nr2[[#This Row],[ Points from boxes ]],Log_15_4_nr1[[#This Row],[ Points from boxes ]])</f>
        <v>2.2000000000000002</v>
      </c>
      <c r="D50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4.8</v>
      </c>
      <c r="E50">
        <f>AVERAGE(Log_14_4_nr0[[#This Row],[ Steps ]],Log_15_4_nr0[[#This Row],[ Steps ]],Log_15_4_nr1[[#This Row],[ Steps ]],Log_15_4_nr2[[#This Row],[ Steps ]],Log_15_4_nr1[[#This Row],[ Steps ]])</f>
        <v>30.6</v>
      </c>
      <c r="F50">
        <f>AVERAGE(Log_14_4_nr0[[#This Row],[ Ray radius ]],Log_15_4_nr0[[#This Row],[ Ray radius ]],Log_15_4_nr1[[#This Row],[ Ray radius ]],Log_15_4_nr2[[#This Row],[ Ray radius ]],Log_15_4_nr1[[#This Row],[ Ray radius ]])</f>
        <v>15.4</v>
      </c>
      <c r="G50">
        <f>AVERAGE(Log_14_4_nr0[[#This Row],[ Sight ]],Log_15_4_nr0[[#This Row],[ Sight ]],Log_15_4_nr1[[#This Row],[ Sight ]],Log_15_4_nr2[[#This Row],[ Sight ]],Log_15_4_nr1[[#This Row],[ Sight ]])</f>
        <v>55.198443999999995</v>
      </c>
      <c r="H50">
        <f>AVERAGE(Log_14_4_nr0[[#This Row],[ moving speed ]],Log_15_4_nr0[[#This Row],[ moving speed ]],Log_15_4_nr1[[#This Row],[ moving speed ]],Log_15_4_nr2[[#This Row],[ moving speed ]],Log_15_4_nr1[[#This Row],[ moving speed ]])</f>
        <v>18.1855878</v>
      </c>
      <c r="J50">
        <f>AVERAGE(Log_14_4_nr0[[#This Row],[ Enemy weight ]],Log_15_4_nr0[[#This Row],[ Enemy weight ]],Log_15_4_nr1[[#This Row],[ Enemy weight ]],Log_15_4_nr2[[#This Row],[ Enemy weight ]],Log_15_4_nr1[[#This Row],[ Enemy weight ]])</f>
        <v>30.612609999999997</v>
      </c>
      <c r="K50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10.0998936</v>
      </c>
      <c r="L50">
        <f>AVERAGE(Log_14_4_nr0[[#This Row],[ Bullet weight ]],Log_15_4_nr0[[#This Row],[ Bullet weight ]],Log_15_4_nr1[[#This Row],[ Bullet weight ]],Log_15_4_nr2[[#This Row],[ Bullet weight ]],Log_15_4_nr1[[#This Row],[ Bullet weight ]])</f>
        <v>8.319760200000001</v>
      </c>
      <c r="M50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-13.289010000000001</v>
      </c>
      <c r="N50">
        <f>AVERAGE(Log_14_4_nr0[[#This Row],[ Box weight ]],Log_15_4_nr0[[#This Row],[ Box weight ]],Log_15_4_nr1[[#This Row],[ Box weight ]],Log_15_4_nr2[[#This Row],[ Box weight ]],Log_15_4_nr1[[#This Row],[ Box weight ]])</f>
        <v>-14.5134344</v>
      </c>
      <c r="O50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-7.2279942200000011</v>
      </c>
      <c r="P50">
        <f>AVERAGE(Log_14_4_nr0[[#This Row],[ projectile Speed ]],Log_15_4_nr0[[#This Row],[ projectile Speed ]],Log_15_4_nr1[[#This Row],[ projectile Speed ]],Log_15_4_nr2[[#This Row],[ projectile Speed ]],Log_15_4_nr1[[#This Row],[ projectile Speed ]])</f>
        <v>23.421566200000001</v>
      </c>
      <c r="Q50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9.8708120000000008</v>
      </c>
    </row>
    <row r="51" spans="1:17" x14ac:dyDescent="0.3">
      <c r="A51" s="2">
        <v>49</v>
      </c>
      <c r="B51">
        <f>AVERAGE(Log_14_4_nr0[[#This Row],[ Total points ]],Log_15_4_nr0[[#This Row],[ Total points ]],Log_15_4_nr1[[#This Row],[ Total points ]],Log_15_4_nr2[[#This Row],[ Total points ]],Log_15_4_nr1[[#This Row],[ Total points ]])</f>
        <v>5.4</v>
      </c>
      <c r="C51">
        <f>AVERAGE(Log_14_4_nr0[[#This Row],[ Points from boxes ]],Log_15_4_nr0[[#This Row],[ Points from boxes ]],Log_15_4_nr1[[#This Row],[ Points from boxes ]],Log_15_4_nr2[[#This Row],[ Points from boxes ]],Log_15_4_nr1[[#This Row],[ Points from boxes ]])</f>
        <v>2.4</v>
      </c>
      <c r="D51">
        <f>AVERAGE(Log_14_4_nr0[[#This Row],[ Points from kills ]],Log_15_4_nr0[[#This Row],[ Points from kills ]],Log_15_4_nr1[[#This Row],[ Points from kills ]],Log_15_4_nr2[[#This Row],[ Points from kills ]],Log_15_4_nr1[[#This Row],[ Points from kills ]])</f>
        <v>3</v>
      </c>
      <c r="E51">
        <f>AVERAGE(Log_14_4_nr0[[#This Row],[ Steps ]],Log_15_4_nr0[[#This Row],[ Steps ]],Log_15_4_nr1[[#This Row],[ Steps ]],Log_15_4_nr2[[#This Row],[ Steps ]],Log_15_4_nr1[[#This Row],[ Steps ]])</f>
        <v>31</v>
      </c>
      <c r="F51">
        <f>AVERAGE(Log_14_4_nr0[[#This Row],[ Ray radius ]],Log_15_4_nr0[[#This Row],[ Ray radius ]],Log_15_4_nr1[[#This Row],[ Ray radius ]],Log_15_4_nr2[[#This Row],[ Ray radius ]],Log_15_4_nr1[[#This Row],[ Ray radius ]])</f>
        <v>14.8</v>
      </c>
      <c r="G51">
        <f>AVERAGE(Log_14_4_nr0[[#This Row],[ Sight ]],Log_15_4_nr0[[#This Row],[ Sight ]],Log_15_4_nr1[[#This Row],[ Sight ]],Log_15_4_nr2[[#This Row],[ Sight ]],Log_15_4_nr1[[#This Row],[ Sight ]])</f>
        <v>56.505400000000009</v>
      </c>
      <c r="H51">
        <f>AVERAGE(Log_14_4_nr0[[#This Row],[ moving speed ]],Log_15_4_nr0[[#This Row],[ moving speed ]],Log_15_4_nr1[[#This Row],[ moving speed ]],Log_15_4_nr2[[#This Row],[ moving speed ]],Log_15_4_nr1[[#This Row],[ moving speed ]])</f>
        <v>16.8133518</v>
      </c>
      <c r="J51">
        <f>AVERAGE(Log_14_4_nr0[[#This Row],[ Enemy weight ]],Log_15_4_nr0[[#This Row],[ Enemy weight ]],Log_15_4_nr1[[#This Row],[ Enemy weight ]],Log_15_4_nr2[[#This Row],[ Enemy weight ]],Log_15_4_nr1[[#This Row],[ Enemy weight ]])</f>
        <v>32.205736000000002</v>
      </c>
      <c r="K51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10.850675599999999</v>
      </c>
      <c r="L51">
        <f>AVERAGE(Log_14_4_nr0[[#This Row],[ Bullet weight ]],Log_15_4_nr0[[#This Row],[ Bullet weight ]],Log_15_4_nr1[[#This Row],[ Bullet weight ]],Log_15_4_nr2[[#This Row],[ Bullet weight ]],Log_15_4_nr1[[#This Row],[ Bullet weight ]])</f>
        <v>9.7488738399999999</v>
      </c>
      <c r="M51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-14.216965999999999</v>
      </c>
      <c r="N51">
        <f>AVERAGE(Log_14_4_nr0[[#This Row],[ Box weight ]],Log_15_4_nr0[[#This Row],[ Box weight ]],Log_15_4_nr1[[#This Row],[ Box weight ]],Log_15_4_nr2[[#This Row],[ Box weight ]],Log_15_4_nr1[[#This Row],[ Box weight ]])</f>
        <v>-15.877919999999998</v>
      </c>
      <c r="O51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-7.1314366000000007</v>
      </c>
      <c r="P51">
        <f>AVERAGE(Log_14_4_nr0[[#This Row],[ projectile Speed ]],Log_15_4_nr0[[#This Row],[ projectile Speed ]],Log_15_4_nr1[[#This Row],[ projectile Speed ]],Log_15_4_nr2[[#This Row],[ projectile Speed ]],Log_15_4_nr1[[#This Row],[ projectile Speed ]])</f>
        <v>24.860694000000002</v>
      </c>
      <c r="Q51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8.7674010000000013</v>
      </c>
    </row>
    <row r="52" spans="1:17" x14ac:dyDescent="0.3">
      <c r="A52" s="1">
        <v>50</v>
      </c>
      <c r="B52">
        <f>AVERAGE(Log_14_4_nr0[[#This Row],[ Total points ]],Log_15_4_nr0[[#This Row],[ Total points ]],Log_15_4_nr1[[#This Row],[ Total points ]],Log_15_4_nr2[[#This Row],[ Total points ]],Log_15_4_nr1[[#This Row],[ Total points ]])</f>
        <v>6</v>
      </c>
      <c r="C52">
        <f>AVERAGE(Log_14_4_nr0[[#This Row],[ Points from boxes ]],Log_15_4_nr0[[#This Row],[ Points from boxes ]],Log_15_4_nr1[[#This Row],[ Points from boxes ]],Log_15_4_nr2[[#This Row],[ Points from boxes ]],Log_15_4_nr1[[#This Row],[ Points from boxes ]])</f>
        <v>1.2</v>
      </c>
      <c r="D52">
        <f>AVERAGE(Log_14_4_nr0[[#This Row],[ Points from kills ]],Log_15_4_nr0[[#This Row],[ Points from kills ]],Log_15_4_nr1[[#This Row],[ Points from kills ]],Log_15_4_nr2[[#This Row],[ Points from kills ]],Log_15_4_nr1[[#This Row],[ Points from kills ]])</f>
        <v>4.8</v>
      </c>
      <c r="E52">
        <f>AVERAGE(Log_14_4_nr0[[#This Row],[ Steps ]],Log_15_4_nr0[[#This Row],[ Steps ]],Log_15_4_nr1[[#This Row],[ Steps ]],Log_15_4_nr2[[#This Row],[ Steps ]],Log_15_4_nr1[[#This Row],[ Steps ]])</f>
        <v>31.8</v>
      </c>
      <c r="F52">
        <f>AVERAGE(Log_14_4_nr0[[#This Row],[ Ray radius ]],Log_15_4_nr0[[#This Row],[ Ray radius ]],Log_15_4_nr1[[#This Row],[ Ray radius ]],Log_15_4_nr2[[#This Row],[ Ray radius ]],Log_15_4_nr1[[#This Row],[ Ray radius ]])</f>
        <v>16</v>
      </c>
      <c r="G52">
        <f>AVERAGE(Log_14_4_nr0[[#This Row],[ Sight ]],Log_15_4_nr0[[#This Row],[ Sight ]],Log_15_4_nr1[[#This Row],[ Sight ]],Log_15_4_nr2[[#This Row],[ Sight ]],Log_15_4_nr1[[#This Row],[ Sight ]])</f>
        <v>57.519330000000004</v>
      </c>
      <c r="H52">
        <f>AVERAGE(Log_14_4_nr0[[#This Row],[ moving speed ]],Log_15_4_nr0[[#This Row],[ moving speed ]],Log_15_4_nr1[[#This Row],[ moving speed ]],Log_15_4_nr2[[#This Row],[ moving speed ]],Log_15_4_nr1[[#This Row],[ moving speed ]])</f>
        <v>16.761153999999998</v>
      </c>
      <c r="J52">
        <f>AVERAGE(Log_14_4_nr0[[#This Row],[ Enemy weight ]],Log_15_4_nr0[[#This Row],[ Enemy weight ]],Log_15_4_nr1[[#This Row],[ Enemy weight ]],Log_15_4_nr2[[#This Row],[ Enemy weight ]],Log_15_4_nr1[[#This Row],[ Enemy weight ]])</f>
        <v>32.205736000000002</v>
      </c>
      <c r="K52">
        <f>AVERAGE(Log_14_4_nr0[[#This Row],[ Enemy distance factor ]],Log_15_4_nr0[[#This Row],[ Enemy distance factor ]],Log_15_4_nr1[[#This Row],[ Enemy distance factor ]],Log_15_4_nr2[[#This Row],[ Enemy distance factor ]],Log_15_4_nr1[[#This Row],[ Enemy distance factor ]])</f>
        <v>8.9496661999999993</v>
      </c>
      <c r="L52">
        <f>AVERAGE(Log_14_4_nr0[[#This Row],[ Bullet weight ]],Log_15_4_nr0[[#This Row],[ Bullet weight ]],Log_15_4_nr1[[#This Row],[ Bullet weight ]],Log_15_4_nr2[[#This Row],[ Bullet weight ]],Log_15_4_nr1[[#This Row],[ Bullet weight ]])</f>
        <v>10.523547600000001</v>
      </c>
      <c r="M52">
        <f>AVERAGE(Log_14_4_nr0[[#This Row],[ Bullet distance factor ]],Log_15_4_nr0[[#This Row],[ Bullet distance factor ]],Log_15_4_nr1[[#This Row],[ Bullet distance factor ]],Log_15_4_nr2[[#This Row],[ Bullet distance factor ]],Log_15_4_nr1[[#This Row],[ Bullet distance factor ]])</f>
        <v>-14.216965999999999</v>
      </c>
      <c r="N52">
        <f>AVERAGE(Log_14_4_nr0[[#This Row],[ Box weight ]],Log_15_4_nr0[[#This Row],[ Box weight ]],Log_15_4_nr1[[#This Row],[ Box weight ]],Log_15_4_nr2[[#This Row],[ Box weight ]],Log_15_4_nr1[[#This Row],[ Box weight ]])</f>
        <v>-16.111689999999999</v>
      </c>
      <c r="O52">
        <f>AVERAGE(Log_14_4_nr0[[#This Row],[ Box distance factor ]],Log_15_4_nr0[[#This Row],[ Box distance factor ]],Log_15_4_nr1[[#This Row],[ Box distance factor ]],Log_15_4_nr2[[#This Row],[ Box distance factor ]],Log_15_4_nr1[[#This Row],[ Box distance factor ]])</f>
        <v>-8.2904485999999995</v>
      </c>
      <c r="P52">
        <f>AVERAGE(Log_14_4_nr0[[#This Row],[ projectile Speed ]],Log_15_4_nr0[[#This Row],[ projectile Speed ]],Log_15_4_nr1[[#This Row],[ projectile Speed ]],Log_15_4_nr2[[#This Row],[ projectile Speed ]],Log_15_4_nr1[[#This Row],[ projectile Speed ]])</f>
        <v>24.224443999999998</v>
      </c>
      <c r="Q52">
        <f>AVERAGE(Log_14_4_nr0[[#This Row],[ Fire rate per minute ]],Log_15_4_nr0[[#This Row],[ Fire rate per minute ]],Log_15_4_nr1[[#This Row],[ Fire rate per minute ]],Log_15_4_nr2[[#This Row],[ Fire rate per minute ]],Log_15_4_nr1[[#This Row],[ Fire rate per minute ]])</f>
        <v>7.4846202000000002</v>
      </c>
    </row>
    <row r="54" spans="1:17" x14ac:dyDescent="0.3">
      <c r="B54" t="s">
        <v>1205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F006-6971-4747-B86F-7DB7B0CF03A5}">
  <dimension ref="A1:Q27"/>
  <sheetViews>
    <sheetView workbookViewId="0">
      <selection sqref="A1:Q1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4</v>
      </c>
      <c r="C2">
        <v>1</v>
      </c>
      <c r="D2">
        <v>3</v>
      </c>
      <c r="E2">
        <v>19</v>
      </c>
      <c r="F2">
        <v>16</v>
      </c>
      <c r="G2">
        <v>30</v>
      </c>
      <c r="H2">
        <v>4</v>
      </c>
      <c r="I2" t="s">
        <v>17</v>
      </c>
      <c r="J2">
        <v>0</v>
      </c>
      <c r="K2">
        <v>0</v>
      </c>
      <c r="L2">
        <v>-1.527417</v>
      </c>
      <c r="M2">
        <v>0</v>
      </c>
      <c r="N2">
        <v>0</v>
      </c>
      <c r="O2">
        <v>3.0403799999999999</v>
      </c>
      <c r="P2">
        <v>13.05851</v>
      </c>
      <c r="Q2">
        <v>16.812629999999999</v>
      </c>
    </row>
    <row r="3" spans="1:17" x14ac:dyDescent="0.3">
      <c r="A3">
        <v>1</v>
      </c>
      <c r="B3">
        <v>6</v>
      </c>
      <c r="C3">
        <v>3</v>
      </c>
      <c r="D3">
        <v>3</v>
      </c>
      <c r="E3">
        <v>23</v>
      </c>
      <c r="F3">
        <v>15</v>
      </c>
      <c r="G3">
        <v>32.549239999999998</v>
      </c>
      <c r="H3">
        <v>5.8977779999999997</v>
      </c>
      <c r="I3" t="s">
        <v>18</v>
      </c>
      <c r="J3">
        <v>2.7020409999999999</v>
      </c>
      <c r="K3">
        <v>0</v>
      </c>
      <c r="L3">
        <v>0</v>
      </c>
      <c r="M3">
        <v>-0.1133893</v>
      </c>
      <c r="N3">
        <v>1.948412</v>
      </c>
      <c r="O3">
        <v>0</v>
      </c>
      <c r="P3">
        <v>9.9988460000000003</v>
      </c>
      <c r="Q3">
        <v>15.115360000000001</v>
      </c>
    </row>
    <row r="4" spans="1:17" x14ac:dyDescent="0.3">
      <c r="A4">
        <v>2</v>
      </c>
      <c r="B4">
        <v>7</v>
      </c>
      <c r="C4">
        <v>1</v>
      </c>
      <c r="D4">
        <v>6</v>
      </c>
      <c r="E4">
        <v>21</v>
      </c>
      <c r="F4">
        <v>15</v>
      </c>
      <c r="G4">
        <v>35.350099999999998</v>
      </c>
      <c r="H4">
        <v>5.7227240000000004</v>
      </c>
      <c r="I4" t="s">
        <v>185</v>
      </c>
      <c r="J4">
        <v>2.5057149999999999</v>
      </c>
      <c r="K4">
        <v>1.858716</v>
      </c>
      <c r="L4">
        <v>0</v>
      </c>
      <c r="M4">
        <v>-1.648547</v>
      </c>
      <c r="N4">
        <v>8.6102960000000006E-2</v>
      </c>
      <c r="O4">
        <v>-1.163859</v>
      </c>
      <c r="P4">
        <v>8.8693810000000006</v>
      </c>
      <c r="Q4">
        <v>13.619899999999999</v>
      </c>
    </row>
    <row r="5" spans="1:17" x14ac:dyDescent="0.3">
      <c r="A5">
        <v>3</v>
      </c>
      <c r="B5">
        <v>9</v>
      </c>
      <c r="C5">
        <v>3</v>
      </c>
      <c r="D5">
        <v>6</v>
      </c>
      <c r="E5">
        <v>23</v>
      </c>
      <c r="F5">
        <v>12</v>
      </c>
      <c r="G5">
        <v>34.634399999999999</v>
      </c>
      <c r="H5">
        <v>5.767455</v>
      </c>
      <c r="I5" t="s">
        <v>186</v>
      </c>
      <c r="J5">
        <v>2.7020409999999999</v>
      </c>
      <c r="K5">
        <v>0</v>
      </c>
      <c r="L5">
        <v>0</v>
      </c>
      <c r="M5">
        <v>-0.1133893</v>
      </c>
      <c r="N5">
        <v>3.4973070000000002</v>
      </c>
      <c r="O5">
        <v>0</v>
      </c>
      <c r="P5">
        <v>10.62393</v>
      </c>
      <c r="Q5">
        <v>15.09782</v>
      </c>
    </row>
    <row r="6" spans="1:17" x14ac:dyDescent="0.3">
      <c r="A6">
        <v>4</v>
      </c>
      <c r="B6">
        <v>8</v>
      </c>
      <c r="C6">
        <v>2</v>
      </c>
      <c r="D6">
        <v>6</v>
      </c>
      <c r="E6">
        <v>24</v>
      </c>
      <c r="F6">
        <v>12</v>
      </c>
      <c r="G6">
        <v>33.37717</v>
      </c>
      <c r="H6">
        <v>5.767455</v>
      </c>
      <c r="I6" t="s">
        <v>186</v>
      </c>
      <c r="J6">
        <v>2.7281360000000001</v>
      </c>
      <c r="K6">
        <v>0</v>
      </c>
      <c r="L6">
        <v>1.824889</v>
      </c>
      <c r="M6">
        <v>-0.1133893</v>
      </c>
      <c r="N6">
        <v>3.4973070000000002</v>
      </c>
      <c r="O6">
        <v>0</v>
      </c>
      <c r="P6">
        <v>10.62393</v>
      </c>
      <c r="Q6">
        <v>15.09782</v>
      </c>
    </row>
    <row r="7" spans="1:17" x14ac:dyDescent="0.3">
      <c r="A7">
        <v>5</v>
      </c>
      <c r="B7">
        <v>7</v>
      </c>
      <c r="C7">
        <v>1</v>
      </c>
      <c r="D7">
        <v>6</v>
      </c>
      <c r="E7">
        <v>23</v>
      </c>
      <c r="F7">
        <v>13</v>
      </c>
      <c r="G7">
        <v>31.342549999999999</v>
      </c>
      <c r="H7">
        <v>5.7404830000000002</v>
      </c>
      <c r="I7" t="s">
        <v>187</v>
      </c>
      <c r="J7">
        <v>1.7835570000000001</v>
      </c>
      <c r="K7">
        <v>0</v>
      </c>
      <c r="L7">
        <v>0</v>
      </c>
      <c r="M7">
        <v>-0.1133893</v>
      </c>
      <c r="N7">
        <v>-0.62086779999999997</v>
      </c>
      <c r="O7">
        <v>3.0883159999999998</v>
      </c>
      <c r="P7">
        <v>11.05219</v>
      </c>
      <c r="Q7">
        <v>12.596</v>
      </c>
    </row>
    <row r="8" spans="1:17" x14ac:dyDescent="0.3">
      <c r="A8">
        <v>6</v>
      </c>
      <c r="B8">
        <v>6</v>
      </c>
      <c r="C8">
        <v>0</v>
      </c>
      <c r="D8">
        <v>6</v>
      </c>
      <c r="E8">
        <v>25</v>
      </c>
      <c r="F8">
        <v>13</v>
      </c>
      <c r="G8">
        <v>31.342549999999999</v>
      </c>
      <c r="H8">
        <v>5.7404830000000002</v>
      </c>
      <c r="I8" t="s">
        <v>187</v>
      </c>
      <c r="J8">
        <v>4.4855980000000004</v>
      </c>
      <c r="K8">
        <v>0</v>
      </c>
      <c r="L8">
        <v>0</v>
      </c>
      <c r="M8">
        <v>-0.1133893</v>
      </c>
      <c r="N8">
        <v>-0.62086779999999997</v>
      </c>
      <c r="O8">
        <v>3.0883159999999998</v>
      </c>
      <c r="P8">
        <v>11.05219</v>
      </c>
      <c r="Q8">
        <v>12.596</v>
      </c>
    </row>
    <row r="9" spans="1:17" x14ac:dyDescent="0.3">
      <c r="A9">
        <v>7</v>
      </c>
      <c r="B9">
        <v>6</v>
      </c>
      <c r="C9">
        <v>0</v>
      </c>
      <c r="D9">
        <v>6</v>
      </c>
      <c r="E9">
        <v>23</v>
      </c>
      <c r="F9">
        <v>10</v>
      </c>
      <c r="G9">
        <v>31.22297</v>
      </c>
      <c r="H9">
        <v>3.6583990000000002</v>
      </c>
      <c r="I9" t="s">
        <v>188</v>
      </c>
      <c r="J9">
        <v>4.4855980000000004</v>
      </c>
      <c r="K9">
        <v>0</v>
      </c>
      <c r="L9">
        <v>0</v>
      </c>
      <c r="M9">
        <v>1.6382369999999999</v>
      </c>
      <c r="N9">
        <v>-1.3036300000000001</v>
      </c>
      <c r="O9">
        <v>-1.2735529999999999</v>
      </c>
      <c r="P9">
        <v>11.05219</v>
      </c>
      <c r="Q9">
        <v>10.137130000000001</v>
      </c>
    </row>
    <row r="10" spans="1:17" x14ac:dyDescent="0.3">
      <c r="A10">
        <v>8</v>
      </c>
      <c r="B10">
        <v>5</v>
      </c>
      <c r="C10">
        <v>2</v>
      </c>
      <c r="D10">
        <v>3</v>
      </c>
      <c r="E10">
        <v>25</v>
      </c>
      <c r="F10">
        <v>12</v>
      </c>
      <c r="G10">
        <v>33.359200000000001</v>
      </c>
      <c r="H10">
        <v>5.7289050000000001</v>
      </c>
      <c r="I10" t="s">
        <v>189</v>
      </c>
      <c r="J10">
        <v>4.4855980000000004</v>
      </c>
      <c r="K10">
        <v>0</v>
      </c>
      <c r="L10">
        <v>2.73875</v>
      </c>
      <c r="M10">
        <v>-1.611909</v>
      </c>
      <c r="N10">
        <v>3.4973070000000002</v>
      </c>
      <c r="O10">
        <v>4.9273490000000003E-2</v>
      </c>
      <c r="P10">
        <v>12.3521</v>
      </c>
      <c r="Q10">
        <v>12.141489999999999</v>
      </c>
    </row>
    <row r="11" spans="1:17" x14ac:dyDescent="0.3">
      <c r="A11">
        <v>9</v>
      </c>
      <c r="B11">
        <v>6</v>
      </c>
      <c r="C11">
        <v>0</v>
      </c>
      <c r="D11">
        <v>6</v>
      </c>
      <c r="E11">
        <v>25</v>
      </c>
      <c r="F11">
        <v>12</v>
      </c>
      <c r="G11">
        <v>31.59732</v>
      </c>
      <c r="H11">
        <v>3.8212470000000001</v>
      </c>
      <c r="I11" t="s">
        <v>190</v>
      </c>
      <c r="J11">
        <v>0.31917669999999998</v>
      </c>
      <c r="K11">
        <v>3.1323660000000002</v>
      </c>
      <c r="L11">
        <v>2.73875</v>
      </c>
      <c r="M11">
        <v>-1.611909</v>
      </c>
      <c r="N11">
        <v>4.4534969999999996</v>
      </c>
      <c r="O11">
        <v>1.305644</v>
      </c>
      <c r="P11">
        <v>12.78036</v>
      </c>
      <c r="Q11">
        <v>9.6396739999999994</v>
      </c>
    </row>
    <row r="12" spans="1:17" x14ac:dyDescent="0.3">
      <c r="A12">
        <v>10</v>
      </c>
      <c r="B12">
        <v>4</v>
      </c>
      <c r="C12">
        <v>1</v>
      </c>
      <c r="D12">
        <v>3</v>
      </c>
      <c r="E12">
        <v>25</v>
      </c>
      <c r="F12">
        <v>13</v>
      </c>
      <c r="G12">
        <v>31.71763</v>
      </c>
      <c r="H12">
        <v>3.6935210000000001</v>
      </c>
      <c r="I12" t="s">
        <v>191</v>
      </c>
      <c r="J12">
        <v>3.5671140000000001</v>
      </c>
      <c r="K12">
        <v>0</v>
      </c>
      <c r="L12">
        <v>2.73875</v>
      </c>
      <c r="M12">
        <v>-1.611909</v>
      </c>
      <c r="N12">
        <v>-0.62086779999999997</v>
      </c>
      <c r="O12">
        <v>2.8891789999999999</v>
      </c>
      <c r="P12">
        <v>12.78036</v>
      </c>
      <c r="Q12">
        <v>9.6396739999999994</v>
      </c>
    </row>
    <row r="13" spans="1:17" x14ac:dyDescent="0.3">
      <c r="A13">
        <v>11</v>
      </c>
      <c r="B13">
        <v>8</v>
      </c>
      <c r="C13">
        <v>2</v>
      </c>
      <c r="D13">
        <v>6</v>
      </c>
      <c r="E13">
        <v>26</v>
      </c>
      <c r="F13">
        <v>13</v>
      </c>
      <c r="G13">
        <v>30.46039</v>
      </c>
      <c r="H13">
        <v>3.6935210000000001</v>
      </c>
      <c r="I13" t="s">
        <v>191</v>
      </c>
      <c r="J13">
        <v>3.5932089999999999</v>
      </c>
      <c r="K13">
        <v>0</v>
      </c>
      <c r="L13">
        <v>4.5636390000000002</v>
      </c>
      <c r="M13">
        <v>-1.611909</v>
      </c>
      <c r="N13">
        <v>-0.62086779999999997</v>
      </c>
      <c r="O13">
        <v>2.8891789999999999</v>
      </c>
      <c r="P13">
        <v>12.78036</v>
      </c>
      <c r="Q13">
        <v>9.6396739999999994</v>
      </c>
    </row>
    <row r="14" spans="1:17" x14ac:dyDescent="0.3">
      <c r="A14">
        <v>12</v>
      </c>
      <c r="B14">
        <v>4</v>
      </c>
      <c r="C14">
        <v>1</v>
      </c>
      <c r="D14">
        <v>3</v>
      </c>
      <c r="E14">
        <v>27</v>
      </c>
      <c r="F14">
        <v>12</v>
      </c>
      <c r="G14">
        <v>31.612459999999999</v>
      </c>
      <c r="H14">
        <v>3.700094</v>
      </c>
      <c r="I14" t="s">
        <v>192</v>
      </c>
      <c r="J14">
        <v>6.2691549999999996</v>
      </c>
      <c r="K14">
        <v>0</v>
      </c>
      <c r="L14">
        <v>2.73875</v>
      </c>
      <c r="M14">
        <v>-1.611909</v>
      </c>
      <c r="N14">
        <v>1.948412</v>
      </c>
      <c r="O14">
        <v>2.3923570000000001</v>
      </c>
      <c r="P14">
        <v>12.78036</v>
      </c>
      <c r="Q14">
        <v>9.6396739999999994</v>
      </c>
    </row>
    <row r="15" spans="1:17" x14ac:dyDescent="0.3">
      <c r="A15">
        <v>13</v>
      </c>
      <c r="B15">
        <v>6</v>
      </c>
      <c r="C15">
        <v>0</v>
      </c>
      <c r="D15">
        <v>6</v>
      </c>
      <c r="E15">
        <v>24</v>
      </c>
      <c r="F15">
        <v>13</v>
      </c>
      <c r="G15">
        <v>31.71763</v>
      </c>
      <c r="H15">
        <v>3.6935210000000001</v>
      </c>
      <c r="I15" t="s">
        <v>193</v>
      </c>
      <c r="J15">
        <v>6.2691549999999996</v>
      </c>
      <c r="K15">
        <v>0</v>
      </c>
      <c r="L15">
        <v>2.73875</v>
      </c>
      <c r="M15">
        <v>-3.4743849999999998</v>
      </c>
      <c r="N15">
        <v>-0.62086779999999997</v>
      </c>
      <c r="O15">
        <v>2.640768</v>
      </c>
      <c r="P15">
        <v>12.78036</v>
      </c>
      <c r="Q15">
        <v>9.6396739999999994</v>
      </c>
    </row>
    <row r="16" spans="1:17" x14ac:dyDescent="0.3">
      <c r="A16">
        <v>14</v>
      </c>
      <c r="B16">
        <v>6</v>
      </c>
      <c r="C16">
        <v>0</v>
      </c>
      <c r="D16">
        <v>6</v>
      </c>
      <c r="E16">
        <v>25</v>
      </c>
      <c r="F16">
        <v>12</v>
      </c>
      <c r="G16">
        <v>30.355219999999999</v>
      </c>
      <c r="H16">
        <v>3.700094</v>
      </c>
      <c r="I16" t="s">
        <v>194</v>
      </c>
      <c r="J16">
        <v>6.2952500000000002</v>
      </c>
      <c r="K16">
        <v>0</v>
      </c>
      <c r="L16">
        <v>4.5636390000000002</v>
      </c>
      <c r="M16">
        <v>-3.4743849999999998</v>
      </c>
      <c r="N16">
        <v>1.948412</v>
      </c>
      <c r="O16">
        <v>2.3923570000000001</v>
      </c>
      <c r="P16">
        <v>12.78036</v>
      </c>
      <c r="Q16">
        <v>9.6396739999999994</v>
      </c>
    </row>
    <row r="17" spans="1:17" x14ac:dyDescent="0.3">
      <c r="A17">
        <v>15</v>
      </c>
      <c r="B17">
        <v>6</v>
      </c>
      <c r="C17">
        <v>3</v>
      </c>
      <c r="D17">
        <v>3</v>
      </c>
      <c r="E17">
        <v>26</v>
      </c>
      <c r="F17">
        <v>13</v>
      </c>
      <c r="G17">
        <v>31.322030000000002</v>
      </c>
      <c r="H17">
        <v>6.8583509999999999</v>
      </c>
      <c r="I17" t="s">
        <v>193</v>
      </c>
      <c r="J17">
        <v>8.9711960000000008</v>
      </c>
      <c r="K17">
        <v>0</v>
      </c>
      <c r="L17">
        <v>1.6740569999999999</v>
      </c>
      <c r="M17">
        <v>-3.4743849999999998</v>
      </c>
      <c r="N17">
        <v>-0.62086779999999997</v>
      </c>
      <c r="O17">
        <v>2.640768</v>
      </c>
      <c r="P17">
        <v>12.78036</v>
      </c>
      <c r="Q17">
        <v>9.6396739999999994</v>
      </c>
    </row>
    <row r="18" spans="1:17" x14ac:dyDescent="0.3">
      <c r="A18">
        <v>16</v>
      </c>
      <c r="B18">
        <v>7</v>
      </c>
      <c r="C18">
        <v>1</v>
      </c>
      <c r="D18">
        <v>6</v>
      </c>
      <c r="E18">
        <v>25</v>
      </c>
      <c r="F18">
        <v>12</v>
      </c>
      <c r="G18">
        <v>32.491459999999996</v>
      </c>
      <c r="H18">
        <v>3.5665789999999999</v>
      </c>
      <c r="I18" t="s">
        <v>195</v>
      </c>
      <c r="J18">
        <v>6.2952500000000002</v>
      </c>
      <c r="K18">
        <v>1.3810800000000001</v>
      </c>
      <c r="L18">
        <v>7.3023889999999998</v>
      </c>
      <c r="M18">
        <v>-4.9729039999999998</v>
      </c>
      <c r="N18">
        <v>0.75765360000000004</v>
      </c>
      <c r="O18">
        <v>2.3923570000000001</v>
      </c>
      <c r="P18">
        <v>13.90774</v>
      </c>
      <c r="Q18">
        <v>9.61538</v>
      </c>
    </row>
    <row r="19" spans="1:17" x14ac:dyDescent="0.3">
      <c r="A19">
        <v>17</v>
      </c>
      <c r="B19">
        <v>5</v>
      </c>
      <c r="C19">
        <v>2</v>
      </c>
      <c r="D19">
        <v>3</v>
      </c>
      <c r="E19">
        <v>25</v>
      </c>
      <c r="F19">
        <v>12</v>
      </c>
      <c r="G19">
        <v>30.34008</v>
      </c>
      <c r="H19">
        <v>3.8212470000000001</v>
      </c>
      <c r="I19" t="s">
        <v>196</v>
      </c>
      <c r="J19">
        <v>3.0473129999999999</v>
      </c>
      <c r="K19">
        <v>4.5134460000000001</v>
      </c>
      <c r="L19">
        <v>4.5636390000000002</v>
      </c>
      <c r="M19">
        <v>-3.4743849999999998</v>
      </c>
      <c r="N19">
        <v>3.2627389999999998</v>
      </c>
      <c r="O19">
        <v>0.31200119999999998</v>
      </c>
      <c r="P19">
        <v>11.47836</v>
      </c>
      <c r="Q19">
        <v>9.6396739999999994</v>
      </c>
    </row>
    <row r="20" spans="1:17" x14ac:dyDescent="0.3">
      <c r="A20">
        <v>18</v>
      </c>
      <c r="B20">
        <v>7</v>
      </c>
      <c r="C20">
        <v>1</v>
      </c>
      <c r="D20">
        <v>6</v>
      </c>
      <c r="E20">
        <v>25</v>
      </c>
      <c r="F20">
        <v>12</v>
      </c>
      <c r="G20">
        <v>32.401339999999998</v>
      </c>
      <c r="H20">
        <v>4.2874889999999999</v>
      </c>
      <c r="I20" t="s">
        <v>195</v>
      </c>
      <c r="J20">
        <v>6.2952500000000002</v>
      </c>
      <c r="K20">
        <v>2.762159</v>
      </c>
      <c r="L20">
        <v>5.1255870000000003</v>
      </c>
      <c r="M20">
        <v>-4.9729039999999998</v>
      </c>
      <c r="N20">
        <v>-0.43310510000000002</v>
      </c>
      <c r="O20">
        <v>2.3923570000000001</v>
      </c>
      <c r="P20">
        <v>12.605729999999999</v>
      </c>
      <c r="Q20">
        <v>9.61538</v>
      </c>
    </row>
    <row r="21" spans="1:17" x14ac:dyDescent="0.3">
      <c r="A21">
        <v>19</v>
      </c>
      <c r="B21">
        <v>4</v>
      </c>
      <c r="C21">
        <v>1</v>
      </c>
      <c r="D21">
        <v>3</v>
      </c>
      <c r="E21">
        <v>25</v>
      </c>
      <c r="F21">
        <v>12</v>
      </c>
      <c r="G21">
        <v>30.34008</v>
      </c>
      <c r="H21">
        <v>3.8212470000000001</v>
      </c>
      <c r="I21" t="s">
        <v>197</v>
      </c>
      <c r="J21">
        <v>3.0473129999999999</v>
      </c>
      <c r="K21">
        <v>5.8945259999999999</v>
      </c>
      <c r="L21">
        <v>4.5636390000000002</v>
      </c>
      <c r="M21">
        <v>-3.4743849999999998</v>
      </c>
      <c r="N21">
        <v>2.0719799999999999</v>
      </c>
      <c r="O21">
        <v>6.3590530000000006E-2</v>
      </c>
      <c r="P21">
        <v>10.176360000000001</v>
      </c>
      <c r="Q21">
        <v>9.6396739999999994</v>
      </c>
    </row>
    <row r="22" spans="1:17" x14ac:dyDescent="0.3">
      <c r="A22">
        <v>20</v>
      </c>
      <c r="B22">
        <v>8</v>
      </c>
      <c r="C22">
        <v>2</v>
      </c>
      <c r="D22">
        <v>6</v>
      </c>
      <c r="E22">
        <v>26</v>
      </c>
      <c r="F22">
        <v>12</v>
      </c>
      <c r="G22">
        <v>29.082840000000001</v>
      </c>
      <c r="H22">
        <v>3.8212470000000001</v>
      </c>
      <c r="I22" t="s">
        <v>197</v>
      </c>
      <c r="J22">
        <v>3.0734080000000001</v>
      </c>
      <c r="K22">
        <v>5.8945259999999999</v>
      </c>
      <c r="L22">
        <v>6.388528</v>
      </c>
      <c r="M22">
        <v>-3.4743849999999998</v>
      </c>
      <c r="N22">
        <v>2.0719799999999999</v>
      </c>
      <c r="O22">
        <v>6.3590530000000006E-2</v>
      </c>
      <c r="P22">
        <v>10.176360000000001</v>
      </c>
      <c r="Q22">
        <v>9.6396739999999994</v>
      </c>
    </row>
    <row r="23" spans="1:17" x14ac:dyDescent="0.3">
      <c r="A23">
        <v>21</v>
      </c>
      <c r="B23">
        <v>4</v>
      </c>
      <c r="C23">
        <v>1</v>
      </c>
      <c r="D23">
        <v>3</v>
      </c>
      <c r="E23">
        <v>25</v>
      </c>
      <c r="F23">
        <v>13</v>
      </c>
      <c r="G23">
        <v>35.307369999999999</v>
      </c>
      <c r="H23">
        <v>4.1058630000000003</v>
      </c>
      <c r="I23" t="s">
        <v>198</v>
      </c>
      <c r="J23">
        <v>8.8009640000000005</v>
      </c>
      <c r="K23">
        <v>6.0019549999999997</v>
      </c>
      <c r="L23">
        <v>5.1255870000000003</v>
      </c>
      <c r="M23">
        <v>-6.5080619999999998</v>
      </c>
      <c r="N23">
        <v>-7.6043479999999999</v>
      </c>
      <c r="O23">
        <v>1.2284980000000001</v>
      </c>
      <c r="P23">
        <v>11.30373</v>
      </c>
      <c r="Q23">
        <v>8.1199139999999996</v>
      </c>
    </row>
    <row r="24" spans="1:17" x14ac:dyDescent="0.3">
      <c r="A24">
        <v>22</v>
      </c>
      <c r="B24">
        <v>10</v>
      </c>
      <c r="C24">
        <v>4</v>
      </c>
      <c r="D24">
        <v>6</v>
      </c>
      <c r="E24">
        <v>25</v>
      </c>
      <c r="F24">
        <v>14</v>
      </c>
      <c r="G24">
        <v>32.61168</v>
      </c>
      <c r="H24">
        <v>4.274343</v>
      </c>
      <c r="I24" t="s">
        <v>199</v>
      </c>
      <c r="J24">
        <v>6.2952500000000002</v>
      </c>
      <c r="K24">
        <v>4.1432390000000003</v>
      </c>
      <c r="L24">
        <v>5.1255870000000003</v>
      </c>
      <c r="M24">
        <v>-4.9729039999999998</v>
      </c>
      <c r="N24">
        <v>-5.2135300000000004</v>
      </c>
      <c r="O24">
        <v>2.3923570000000001</v>
      </c>
      <c r="P24">
        <v>10.17427</v>
      </c>
      <c r="Q24">
        <v>9.61538</v>
      </c>
    </row>
    <row r="25" spans="1:17" x14ac:dyDescent="0.3">
      <c r="A25">
        <v>23</v>
      </c>
      <c r="B25">
        <v>6</v>
      </c>
      <c r="C25">
        <v>0</v>
      </c>
      <c r="D25">
        <v>6</v>
      </c>
      <c r="E25">
        <v>25</v>
      </c>
      <c r="F25">
        <v>14</v>
      </c>
      <c r="G25">
        <v>32.581389999999999</v>
      </c>
      <c r="H25">
        <v>4.5166490000000001</v>
      </c>
      <c r="I25" t="s">
        <v>200</v>
      </c>
      <c r="J25">
        <v>-0.20062450000000001</v>
      </c>
      <c r="K25">
        <v>10.407970000000001</v>
      </c>
      <c r="L25">
        <v>5.1255870000000003</v>
      </c>
      <c r="M25">
        <v>-4.9729039999999998</v>
      </c>
      <c r="N25">
        <v>-1.752254</v>
      </c>
      <c r="O25">
        <v>-1.271533</v>
      </c>
      <c r="P25">
        <v>11.30373</v>
      </c>
      <c r="Q25">
        <v>9.61538</v>
      </c>
    </row>
    <row r="26" spans="1:17" x14ac:dyDescent="0.3">
      <c r="A26">
        <v>24</v>
      </c>
      <c r="B26">
        <v>6</v>
      </c>
      <c r="C26">
        <v>3</v>
      </c>
      <c r="D26">
        <v>3</v>
      </c>
      <c r="E26">
        <v>25</v>
      </c>
      <c r="F26">
        <v>14</v>
      </c>
      <c r="G26">
        <v>32.185789999999997</v>
      </c>
      <c r="H26">
        <v>7.6814790000000004</v>
      </c>
      <c r="I26" t="s">
        <v>200</v>
      </c>
      <c r="J26">
        <v>-0.20062450000000001</v>
      </c>
      <c r="K26">
        <v>10.407970000000001</v>
      </c>
      <c r="L26">
        <v>4.0608930000000001</v>
      </c>
      <c r="M26">
        <v>-4.9729039999999998</v>
      </c>
      <c r="N26">
        <v>-1.752254</v>
      </c>
      <c r="O26">
        <v>-1.271533</v>
      </c>
      <c r="P26">
        <v>11.30373</v>
      </c>
      <c r="Q26">
        <v>9.61538</v>
      </c>
    </row>
    <row r="27" spans="1:17" x14ac:dyDescent="0.3">
      <c r="A27">
        <v>25</v>
      </c>
      <c r="B27">
        <v>9</v>
      </c>
      <c r="C27">
        <v>3</v>
      </c>
      <c r="D27">
        <v>6</v>
      </c>
      <c r="E27">
        <v>27</v>
      </c>
      <c r="F27">
        <v>14</v>
      </c>
      <c r="G27">
        <v>34.732770000000002</v>
      </c>
      <c r="H27">
        <v>4.2619809999999996</v>
      </c>
      <c r="I27" t="s">
        <v>201</v>
      </c>
      <c r="J27">
        <v>5.7493540000000003</v>
      </c>
      <c r="K27">
        <v>7.2756049999999997</v>
      </c>
      <c r="L27">
        <v>7.8643359999999998</v>
      </c>
      <c r="M27">
        <v>-6.4714239999999998</v>
      </c>
      <c r="N27">
        <v>-4.257339</v>
      </c>
      <c r="O27">
        <v>0.31200119999999998</v>
      </c>
      <c r="P27">
        <v>13.73311</v>
      </c>
      <c r="Q27">
        <v>9.5910860000000007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8969-167B-43C7-80FC-F5742F7AC6B0}">
  <dimension ref="A1:Q27"/>
  <sheetViews>
    <sheetView workbookViewId="0">
      <selection sqref="A1:Q1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3</v>
      </c>
      <c r="C2">
        <v>0</v>
      </c>
      <c r="D2">
        <v>3</v>
      </c>
      <c r="E2">
        <v>19</v>
      </c>
      <c r="F2">
        <v>16</v>
      </c>
      <c r="G2">
        <v>30</v>
      </c>
      <c r="H2">
        <v>4</v>
      </c>
      <c r="I2" t="s">
        <v>17</v>
      </c>
      <c r="J2">
        <v>0</v>
      </c>
      <c r="K2">
        <v>0</v>
      </c>
      <c r="L2">
        <v>-1.527417</v>
      </c>
      <c r="M2">
        <v>0</v>
      </c>
      <c r="N2">
        <v>0</v>
      </c>
      <c r="O2">
        <v>3.0403799999999999</v>
      </c>
      <c r="P2">
        <v>13.05851</v>
      </c>
      <c r="Q2">
        <v>16.812629999999999</v>
      </c>
    </row>
    <row r="3" spans="1:17" x14ac:dyDescent="0.3">
      <c r="A3">
        <v>1</v>
      </c>
      <c r="B3">
        <v>4</v>
      </c>
      <c r="C3">
        <v>1</v>
      </c>
      <c r="D3">
        <v>3</v>
      </c>
      <c r="E3">
        <v>22</v>
      </c>
      <c r="F3">
        <v>16</v>
      </c>
      <c r="G3">
        <v>30</v>
      </c>
      <c r="H3">
        <v>4</v>
      </c>
      <c r="I3" t="s">
        <v>202</v>
      </c>
      <c r="J3">
        <v>0</v>
      </c>
      <c r="K3">
        <v>0.1211531</v>
      </c>
      <c r="L3">
        <v>0</v>
      </c>
      <c r="M3">
        <v>3.0583149999999999</v>
      </c>
      <c r="N3">
        <v>-1.6990430000000001</v>
      </c>
      <c r="O3">
        <v>3.1323660000000002</v>
      </c>
      <c r="P3">
        <v>8.8705350000000003</v>
      </c>
      <c r="Q3">
        <v>15</v>
      </c>
    </row>
    <row r="4" spans="1:17" x14ac:dyDescent="0.3">
      <c r="A4">
        <v>2</v>
      </c>
      <c r="B4">
        <v>4</v>
      </c>
      <c r="C4">
        <v>1</v>
      </c>
      <c r="D4">
        <v>3</v>
      </c>
      <c r="E4">
        <v>22</v>
      </c>
      <c r="F4">
        <v>16</v>
      </c>
      <c r="G4">
        <v>29.984860000000001</v>
      </c>
      <c r="H4">
        <v>4.1211529999999996</v>
      </c>
      <c r="I4" t="s">
        <v>147</v>
      </c>
      <c r="J4">
        <v>-3.2479369999999999</v>
      </c>
      <c r="K4">
        <v>3.2535189999999998</v>
      </c>
      <c r="L4">
        <v>0</v>
      </c>
      <c r="M4">
        <v>3.0583149999999999</v>
      </c>
      <c r="N4">
        <v>0.80604240000000005</v>
      </c>
      <c r="O4">
        <v>1.300421</v>
      </c>
      <c r="P4">
        <v>8.8705350000000003</v>
      </c>
      <c r="Q4">
        <v>15</v>
      </c>
    </row>
    <row r="5" spans="1:17" x14ac:dyDescent="0.3">
      <c r="A5">
        <v>3</v>
      </c>
      <c r="B5">
        <v>4</v>
      </c>
      <c r="C5">
        <v>1</v>
      </c>
      <c r="D5">
        <v>3</v>
      </c>
      <c r="E5">
        <v>22</v>
      </c>
      <c r="F5">
        <v>16</v>
      </c>
      <c r="G5">
        <v>32.785710000000002</v>
      </c>
      <c r="H5">
        <v>3.9460999999999999</v>
      </c>
      <c r="I5" t="s">
        <v>148</v>
      </c>
      <c r="J5">
        <v>-0.7422223</v>
      </c>
      <c r="K5">
        <v>5.1122360000000002</v>
      </c>
      <c r="L5">
        <v>0</v>
      </c>
      <c r="M5">
        <v>1.5231570000000001</v>
      </c>
      <c r="N5">
        <v>-2.6051609999999998</v>
      </c>
      <c r="O5">
        <v>0.13656190000000001</v>
      </c>
      <c r="P5">
        <v>8.8705350000000003</v>
      </c>
      <c r="Q5">
        <v>13.504530000000001</v>
      </c>
    </row>
    <row r="6" spans="1:17" x14ac:dyDescent="0.3">
      <c r="A6">
        <v>4</v>
      </c>
      <c r="B6">
        <v>4</v>
      </c>
      <c r="C6">
        <v>1</v>
      </c>
      <c r="D6">
        <v>3</v>
      </c>
      <c r="E6">
        <v>22</v>
      </c>
      <c r="F6">
        <v>16</v>
      </c>
      <c r="G6">
        <v>35.586559999999999</v>
      </c>
      <c r="H6">
        <v>3.7710460000000001</v>
      </c>
      <c r="I6" t="s">
        <v>149</v>
      </c>
      <c r="J6">
        <v>1.763493</v>
      </c>
      <c r="K6">
        <v>6.9709529999999997</v>
      </c>
      <c r="L6">
        <v>0</v>
      </c>
      <c r="M6">
        <v>-1.2001039999999999E-2</v>
      </c>
      <c r="N6">
        <v>-6.0163650000000004</v>
      </c>
      <c r="O6">
        <v>-1.0272969999999999</v>
      </c>
      <c r="P6">
        <v>8.8705350000000003</v>
      </c>
      <c r="Q6">
        <v>12.009069999999999</v>
      </c>
    </row>
    <row r="7" spans="1:17" x14ac:dyDescent="0.3">
      <c r="A7">
        <v>5</v>
      </c>
      <c r="B7">
        <v>4</v>
      </c>
      <c r="C7">
        <v>1</v>
      </c>
      <c r="D7">
        <v>3</v>
      </c>
      <c r="E7">
        <v>22</v>
      </c>
      <c r="F7">
        <v>16</v>
      </c>
      <c r="G7">
        <v>35.571420000000003</v>
      </c>
      <c r="H7">
        <v>3.8921990000000002</v>
      </c>
      <c r="I7" t="s">
        <v>150</v>
      </c>
      <c r="J7">
        <v>-1.484445</v>
      </c>
      <c r="K7">
        <v>10.10332</v>
      </c>
      <c r="L7">
        <v>0</v>
      </c>
      <c r="M7">
        <v>-1.2001039999999999E-2</v>
      </c>
      <c r="N7">
        <v>-3.5112800000000002</v>
      </c>
      <c r="O7">
        <v>-2.8592420000000001</v>
      </c>
      <c r="P7">
        <v>8.8705350000000003</v>
      </c>
      <c r="Q7">
        <v>12.009069999999999</v>
      </c>
    </row>
    <row r="8" spans="1:17" x14ac:dyDescent="0.3">
      <c r="A8">
        <v>6</v>
      </c>
      <c r="B8">
        <v>4</v>
      </c>
      <c r="C8">
        <v>1</v>
      </c>
      <c r="D8">
        <v>3</v>
      </c>
      <c r="E8">
        <v>22</v>
      </c>
      <c r="F8">
        <v>16</v>
      </c>
      <c r="G8">
        <v>38.37227</v>
      </c>
      <c r="H8">
        <v>3.7171460000000001</v>
      </c>
      <c r="I8" t="s">
        <v>151</v>
      </c>
      <c r="J8">
        <v>1.0212699999999999</v>
      </c>
      <c r="K8">
        <v>11.96204</v>
      </c>
      <c r="L8">
        <v>0</v>
      </c>
      <c r="M8">
        <v>-1.547159</v>
      </c>
      <c r="N8">
        <v>-6.9224829999999997</v>
      </c>
      <c r="O8">
        <v>-4.0231009999999996</v>
      </c>
      <c r="P8">
        <v>8.8705350000000003</v>
      </c>
      <c r="Q8">
        <v>10.5136</v>
      </c>
    </row>
    <row r="9" spans="1:17" x14ac:dyDescent="0.3">
      <c r="A9">
        <v>7</v>
      </c>
      <c r="B9">
        <v>4</v>
      </c>
      <c r="C9">
        <v>1</v>
      </c>
      <c r="D9">
        <v>3</v>
      </c>
      <c r="E9">
        <v>22</v>
      </c>
      <c r="F9">
        <v>16</v>
      </c>
      <c r="G9">
        <v>41.17313</v>
      </c>
      <c r="H9">
        <v>3.5420929999999999</v>
      </c>
      <c r="I9" t="s">
        <v>152</v>
      </c>
      <c r="J9">
        <v>3.5269849999999998</v>
      </c>
      <c r="K9">
        <v>13.82075</v>
      </c>
      <c r="L9">
        <v>0</v>
      </c>
      <c r="M9">
        <v>-3.0823170000000002</v>
      </c>
      <c r="N9">
        <v>-10.333690000000001</v>
      </c>
      <c r="O9">
        <v>-5.18696</v>
      </c>
      <c r="P9">
        <v>8.8705350000000003</v>
      </c>
      <c r="Q9">
        <v>9.0181349999999991</v>
      </c>
    </row>
    <row r="10" spans="1:17" x14ac:dyDescent="0.3">
      <c r="A10">
        <v>8</v>
      </c>
      <c r="B10">
        <v>3</v>
      </c>
      <c r="C10">
        <v>0</v>
      </c>
      <c r="D10">
        <v>3</v>
      </c>
      <c r="E10">
        <v>24</v>
      </c>
      <c r="F10">
        <v>15</v>
      </c>
      <c r="G10">
        <v>41.17313</v>
      </c>
      <c r="H10">
        <v>3.5420929999999999</v>
      </c>
      <c r="I10" t="s">
        <v>203</v>
      </c>
      <c r="J10">
        <v>8.0724219999999995</v>
      </c>
      <c r="K10">
        <v>14.69642</v>
      </c>
      <c r="L10">
        <v>0</v>
      </c>
      <c r="M10">
        <v>-3.1532550000000001</v>
      </c>
      <c r="N10">
        <v>-11.882580000000001</v>
      </c>
      <c r="O10">
        <v>-5.4647699999999997</v>
      </c>
      <c r="P10">
        <v>10</v>
      </c>
      <c r="Q10">
        <v>9.0181349999999991</v>
      </c>
    </row>
    <row r="11" spans="1:17" x14ac:dyDescent="0.3">
      <c r="A11">
        <v>9</v>
      </c>
      <c r="B11">
        <v>3</v>
      </c>
      <c r="C11">
        <v>0</v>
      </c>
      <c r="D11">
        <v>3</v>
      </c>
      <c r="E11">
        <v>24</v>
      </c>
      <c r="F11">
        <v>15</v>
      </c>
      <c r="G11">
        <v>43.053510000000003</v>
      </c>
      <c r="H11">
        <v>4.036848</v>
      </c>
      <c r="I11" t="s">
        <v>203</v>
      </c>
      <c r="J11">
        <v>9.9437049999999996</v>
      </c>
      <c r="K11">
        <v>14.69642</v>
      </c>
      <c r="L11">
        <v>0</v>
      </c>
      <c r="M11">
        <v>-3.1532550000000001</v>
      </c>
      <c r="N11">
        <v>-11.882580000000001</v>
      </c>
      <c r="O11">
        <v>-5.4647699999999997</v>
      </c>
      <c r="P11">
        <v>12.930300000000001</v>
      </c>
      <c r="Q11">
        <v>8.9888320000000004</v>
      </c>
    </row>
    <row r="12" spans="1:17" x14ac:dyDescent="0.3">
      <c r="A12">
        <v>10</v>
      </c>
      <c r="B12">
        <v>3</v>
      </c>
      <c r="C12">
        <v>0</v>
      </c>
      <c r="D12">
        <v>3</v>
      </c>
      <c r="E12">
        <v>24</v>
      </c>
      <c r="F12">
        <v>12</v>
      </c>
      <c r="G12">
        <v>45.138669999999998</v>
      </c>
      <c r="H12">
        <v>3.9065259999999999</v>
      </c>
      <c r="I12" t="s">
        <v>204</v>
      </c>
      <c r="J12">
        <v>9.9437049999999996</v>
      </c>
      <c r="K12">
        <v>14.69642</v>
      </c>
      <c r="L12">
        <v>0</v>
      </c>
      <c r="M12">
        <v>-3.1532550000000001</v>
      </c>
      <c r="N12">
        <v>-11.882580000000001</v>
      </c>
      <c r="O12">
        <v>-5.4647699999999997</v>
      </c>
      <c r="P12">
        <v>14.684850000000001</v>
      </c>
      <c r="Q12">
        <v>8.9712870000000002</v>
      </c>
    </row>
    <row r="13" spans="1:17" x14ac:dyDescent="0.3">
      <c r="A13">
        <v>11</v>
      </c>
      <c r="B13">
        <v>6</v>
      </c>
      <c r="C13">
        <v>0</v>
      </c>
      <c r="D13">
        <v>6</v>
      </c>
      <c r="E13">
        <v>24</v>
      </c>
      <c r="F13">
        <v>12</v>
      </c>
      <c r="G13">
        <v>45.138669999999998</v>
      </c>
      <c r="H13">
        <v>3.9065259999999999</v>
      </c>
      <c r="I13" t="s">
        <v>204</v>
      </c>
      <c r="J13">
        <v>9.9437049999999996</v>
      </c>
      <c r="K13">
        <v>16.077500000000001</v>
      </c>
      <c r="L13">
        <v>0</v>
      </c>
      <c r="M13">
        <v>-3.1532550000000001</v>
      </c>
      <c r="N13">
        <v>-13.07334</v>
      </c>
      <c r="O13">
        <v>-5.4647699999999997</v>
      </c>
      <c r="P13">
        <v>13.38284</v>
      </c>
      <c r="Q13">
        <v>8.9712870000000002</v>
      </c>
    </row>
    <row r="14" spans="1:17" x14ac:dyDescent="0.3">
      <c r="A14">
        <v>12</v>
      </c>
      <c r="B14">
        <v>6</v>
      </c>
      <c r="C14">
        <v>0</v>
      </c>
      <c r="D14">
        <v>6</v>
      </c>
      <c r="E14">
        <v>24</v>
      </c>
      <c r="F14">
        <v>12</v>
      </c>
      <c r="G14">
        <v>45.138669999999998</v>
      </c>
      <c r="H14">
        <v>3.9065259999999999</v>
      </c>
      <c r="I14" t="s">
        <v>204</v>
      </c>
      <c r="J14">
        <v>9.9437049999999996</v>
      </c>
      <c r="K14">
        <v>17.458570000000002</v>
      </c>
      <c r="L14">
        <v>0</v>
      </c>
      <c r="M14">
        <v>-3.1532550000000001</v>
      </c>
      <c r="N14">
        <v>-14.264099999999999</v>
      </c>
      <c r="O14">
        <v>-5.4647699999999997</v>
      </c>
      <c r="P14">
        <v>12.08084</v>
      </c>
      <c r="Q14">
        <v>8.9712870000000002</v>
      </c>
    </row>
    <row r="15" spans="1:17" x14ac:dyDescent="0.3">
      <c r="A15">
        <v>13</v>
      </c>
      <c r="B15">
        <v>6</v>
      </c>
      <c r="C15">
        <v>0</v>
      </c>
      <c r="D15">
        <v>6</v>
      </c>
      <c r="E15">
        <v>24</v>
      </c>
      <c r="F15">
        <v>12</v>
      </c>
      <c r="G15">
        <v>44.743070000000003</v>
      </c>
      <c r="H15">
        <v>7.0713549999999996</v>
      </c>
      <c r="I15" t="s">
        <v>204</v>
      </c>
      <c r="J15">
        <v>9.9437049999999996</v>
      </c>
      <c r="K15">
        <v>17.458570000000002</v>
      </c>
      <c r="L15">
        <v>-1.0646929999999999</v>
      </c>
      <c r="M15">
        <v>-3.1532550000000001</v>
      </c>
      <c r="N15">
        <v>-14.264099999999999</v>
      </c>
      <c r="O15">
        <v>-5.4647699999999997</v>
      </c>
      <c r="P15">
        <v>12.08084</v>
      </c>
      <c r="Q15">
        <v>8.9712870000000002</v>
      </c>
    </row>
    <row r="16" spans="1:17" x14ac:dyDescent="0.3">
      <c r="A16">
        <v>14</v>
      </c>
      <c r="B16">
        <v>3</v>
      </c>
      <c r="C16">
        <v>0</v>
      </c>
      <c r="D16">
        <v>3</v>
      </c>
      <c r="E16">
        <v>26</v>
      </c>
      <c r="F16">
        <v>9</v>
      </c>
      <c r="G16">
        <v>50.196069999999999</v>
      </c>
      <c r="H16">
        <v>1</v>
      </c>
      <c r="I16" t="s">
        <v>205</v>
      </c>
      <c r="J16">
        <v>9.9437049999999996</v>
      </c>
      <c r="K16">
        <v>17.458570000000002</v>
      </c>
      <c r="L16">
        <v>1.915915</v>
      </c>
      <c r="M16">
        <v>-3.1532550000000001</v>
      </c>
      <c r="N16">
        <v>-14.848520000000001</v>
      </c>
      <c r="O16">
        <v>-8.3622969999999999</v>
      </c>
      <c r="P16">
        <v>10.62</v>
      </c>
      <c r="Q16">
        <v>8.9537410000000008</v>
      </c>
    </row>
    <row r="17" spans="1:17" x14ac:dyDescent="0.3">
      <c r="A17">
        <v>15</v>
      </c>
      <c r="B17">
        <v>3</v>
      </c>
      <c r="C17">
        <v>0</v>
      </c>
      <c r="D17">
        <v>3</v>
      </c>
      <c r="E17">
        <v>26</v>
      </c>
      <c r="F17">
        <v>9</v>
      </c>
      <c r="G17">
        <v>47.209409999999998</v>
      </c>
      <c r="H17">
        <v>3.8915670000000002</v>
      </c>
      <c r="I17" t="s">
        <v>206</v>
      </c>
      <c r="J17">
        <v>12.64575</v>
      </c>
      <c r="K17">
        <v>17.458570000000002</v>
      </c>
      <c r="L17">
        <v>0</v>
      </c>
      <c r="M17">
        <v>-3.1532550000000001</v>
      </c>
      <c r="N17">
        <v>-14.264099999999999</v>
      </c>
      <c r="O17">
        <v>-8.5038129999999992</v>
      </c>
      <c r="P17">
        <v>13.83539</v>
      </c>
      <c r="Q17">
        <v>8.5235260000000004</v>
      </c>
    </row>
    <row r="18" spans="1:17" x14ac:dyDescent="0.3">
      <c r="A18">
        <v>16</v>
      </c>
      <c r="B18">
        <v>3</v>
      </c>
      <c r="C18">
        <v>0</v>
      </c>
      <c r="D18">
        <v>3</v>
      </c>
      <c r="E18">
        <v>26</v>
      </c>
      <c r="F18">
        <v>9</v>
      </c>
      <c r="G18">
        <v>50.196069999999999</v>
      </c>
      <c r="H18">
        <v>1</v>
      </c>
      <c r="I18" t="s">
        <v>207</v>
      </c>
      <c r="J18">
        <v>9.9437049999999996</v>
      </c>
      <c r="K18">
        <v>18.839649999999999</v>
      </c>
      <c r="L18">
        <v>1.915915</v>
      </c>
      <c r="M18">
        <v>-3.1532550000000001</v>
      </c>
      <c r="N18">
        <v>-16.039280000000002</v>
      </c>
      <c r="O18">
        <v>-8.6107080000000007</v>
      </c>
      <c r="P18">
        <v>9.3180010000000006</v>
      </c>
      <c r="Q18">
        <v>8.9537410000000008</v>
      </c>
    </row>
    <row r="19" spans="1:17" x14ac:dyDescent="0.3">
      <c r="A19">
        <v>17</v>
      </c>
      <c r="B19">
        <v>3</v>
      </c>
      <c r="C19">
        <v>0</v>
      </c>
      <c r="D19">
        <v>3</v>
      </c>
      <c r="E19">
        <v>26</v>
      </c>
      <c r="F19">
        <v>11</v>
      </c>
      <c r="G19">
        <v>50.00629</v>
      </c>
      <c r="H19">
        <v>2.5182630000000001</v>
      </c>
      <c r="I19" t="s">
        <v>207</v>
      </c>
      <c r="J19">
        <v>9.9437049999999996</v>
      </c>
      <c r="K19">
        <v>15.67131</v>
      </c>
      <c r="L19">
        <v>1.559061</v>
      </c>
      <c r="M19">
        <v>-3.1532550000000001</v>
      </c>
      <c r="N19">
        <v>-16.039280000000002</v>
      </c>
      <c r="O19">
        <v>-8.6107080000000007</v>
      </c>
      <c r="P19">
        <v>9.3180010000000006</v>
      </c>
      <c r="Q19">
        <v>6</v>
      </c>
    </row>
    <row r="20" spans="1:17" x14ac:dyDescent="0.3">
      <c r="A20">
        <v>18</v>
      </c>
      <c r="B20">
        <v>6</v>
      </c>
      <c r="C20">
        <v>0</v>
      </c>
      <c r="D20">
        <v>6</v>
      </c>
      <c r="E20">
        <v>26</v>
      </c>
      <c r="F20">
        <v>10</v>
      </c>
      <c r="G20">
        <v>49.483609999999999</v>
      </c>
      <c r="H20">
        <v>6.6996589999999996</v>
      </c>
      <c r="I20" t="s">
        <v>208</v>
      </c>
      <c r="J20">
        <v>10.28008</v>
      </c>
      <c r="K20">
        <v>19.259250000000002</v>
      </c>
      <c r="L20">
        <v>-2.440591</v>
      </c>
      <c r="M20">
        <v>-3.1532550000000001</v>
      </c>
      <c r="N20">
        <v>-16.039280000000002</v>
      </c>
      <c r="O20">
        <v>-8.6107080000000007</v>
      </c>
      <c r="P20">
        <v>6.5842710000000002</v>
      </c>
      <c r="Q20">
        <v>8.9537410000000008</v>
      </c>
    </row>
    <row r="21" spans="1:17" x14ac:dyDescent="0.3">
      <c r="A21">
        <v>19</v>
      </c>
      <c r="B21">
        <v>3</v>
      </c>
      <c r="C21">
        <v>0</v>
      </c>
      <c r="D21">
        <v>3</v>
      </c>
      <c r="E21">
        <v>26</v>
      </c>
      <c r="F21">
        <v>9</v>
      </c>
      <c r="G21">
        <v>48.053730000000002</v>
      </c>
      <c r="H21">
        <v>2.136018</v>
      </c>
      <c r="I21" t="s">
        <v>209</v>
      </c>
      <c r="J21">
        <v>9.0252199999999991</v>
      </c>
      <c r="K21">
        <v>18.839649999999999</v>
      </c>
      <c r="L21">
        <v>0.85122140000000002</v>
      </c>
      <c r="M21">
        <v>-3.1532550000000001</v>
      </c>
      <c r="N21">
        <v>-16.039280000000002</v>
      </c>
      <c r="O21">
        <v>-5.7708029999999999</v>
      </c>
      <c r="P21">
        <v>8.616797</v>
      </c>
      <c r="Q21">
        <v>6.4519229999999999</v>
      </c>
    </row>
    <row r="22" spans="1:17" x14ac:dyDescent="0.3">
      <c r="A22">
        <v>20</v>
      </c>
      <c r="B22">
        <v>3</v>
      </c>
      <c r="C22">
        <v>0</v>
      </c>
      <c r="D22">
        <v>3</v>
      </c>
      <c r="E22">
        <v>28</v>
      </c>
      <c r="F22">
        <v>10</v>
      </c>
      <c r="G22">
        <v>47.736870000000003</v>
      </c>
      <c r="H22">
        <v>4.6708470000000002</v>
      </c>
      <c r="I22" t="s">
        <v>208</v>
      </c>
      <c r="J22">
        <v>12.063639999999999</v>
      </c>
      <c r="K22">
        <v>19.259250000000002</v>
      </c>
      <c r="L22">
        <v>-2.440591</v>
      </c>
      <c r="M22">
        <v>-3.1532550000000001</v>
      </c>
      <c r="N22">
        <v>-16.039280000000002</v>
      </c>
      <c r="O22">
        <v>-5.522392</v>
      </c>
      <c r="P22">
        <v>5.8830679999999997</v>
      </c>
      <c r="Q22">
        <v>6.4519229999999999</v>
      </c>
    </row>
    <row r="23" spans="1:17" x14ac:dyDescent="0.3">
      <c r="A23">
        <v>21</v>
      </c>
      <c r="B23">
        <v>4</v>
      </c>
      <c r="C23">
        <v>1</v>
      </c>
      <c r="D23">
        <v>3</v>
      </c>
      <c r="E23">
        <v>26</v>
      </c>
      <c r="F23">
        <v>12</v>
      </c>
      <c r="G23">
        <v>48.053730000000002</v>
      </c>
      <c r="H23">
        <v>2.136018</v>
      </c>
      <c r="I23" t="s">
        <v>210</v>
      </c>
      <c r="J23">
        <v>9.0252199999999991</v>
      </c>
      <c r="K23">
        <v>22.250109999999999</v>
      </c>
      <c r="L23">
        <v>1.377837</v>
      </c>
      <c r="M23">
        <v>-3.1532550000000001</v>
      </c>
      <c r="N23">
        <v>-14.81246</v>
      </c>
      <c r="O23">
        <v>-5.7708029999999999</v>
      </c>
      <c r="P23">
        <v>7.4873329999999996</v>
      </c>
      <c r="Q23">
        <v>6.4519229999999999</v>
      </c>
    </row>
    <row r="24" spans="1:17" x14ac:dyDescent="0.3">
      <c r="A24">
        <v>22</v>
      </c>
      <c r="B24">
        <v>3</v>
      </c>
      <c r="C24">
        <v>0</v>
      </c>
      <c r="D24">
        <v>3</v>
      </c>
      <c r="E24">
        <v>28</v>
      </c>
      <c r="F24">
        <v>12</v>
      </c>
      <c r="G24">
        <v>49.934109999999997</v>
      </c>
      <c r="H24">
        <v>2.6307740000000002</v>
      </c>
      <c r="I24" t="s">
        <v>211</v>
      </c>
      <c r="J24">
        <v>13.59854</v>
      </c>
      <c r="K24">
        <v>22.250109999999999</v>
      </c>
      <c r="L24">
        <v>1.377837</v>
      </c>
      <c r="M24">
        <v>-3.1532550000000001</v>
      </c>
      <c r="N24">
        <v>-16.361360000000001</v>
      </c>
      <c r="O24">
        <v>-5.7708029999999999</v>
      </c>
      <c r="P24">
        <v>11.547090000000001</v>
      </c>
      <c r="Q24">
        <v>6.4226200000000002</v>
      </c>
    </row>
    <row r="25" spans="1:17" x14ac:dyDescent="0.3">
      <c r="A25">
        <v>23</v>
      </c>
      <c r="B25">
        <v>3</v>
      </c>
      <c r="C25">
        <v>0</v>
      </c>
      <c r="D25">
        <v>3</v>
      </c>
      <c r="E25">
        <v>28</v>
      </c>
      <c r="F25">
        <v>12</v>
      </c>
      <c r="G25">
        <v>49.918970000000002</v>
      </c>
      <c r="H25">
        <v>2.7519269999999998</v>
      </c>
      <c r="I25" t="s">
        <v>212</v>
      </c>
      <c r="J25">
        <v>10.35061</v>
      </c>
      <c r="K25">
        <v>25.382480000000001</v>
      </c>
      <c r="L25">
        <v>1.377837</v>
      </c>
      <c r="M25">
        <v>-3.1532550000000001</v>
      </c>
      <c r="N25">
        <v>-13.85627</v>
      </c>
      <c r="O25">
        <v>-7.6027480000000001</v>
      </c>
      <c r="P25">
        <v>11.547090000000001</v>
      </c>
      <c r="Q25">
        <v>6.4226200000000002</v>
      </c>
    </row>
    <row r="26" spans="1:17" x14ac:dyDescent="0.3">
      <c r="A26">
        <v>24</v>
      </c>
      <c r="B26">
        <v>3</v>
      </c>
      <c r="C26">
        <v>0</v>
      </c>
      <c r="D26">
        <v>3</v>
      </c>
      <c r="E26">
        <v>28</v>
      </c>
      <c r="F26">
        <v>12</v>
      </c>
      <c r="G26">
        <v>48.172229999999999</v>
      </c>
      <c r="H26">
        <v>1</v>
      </c>
      <c r="I26" t="s">
        <v>212</v>
      </c>
      <c r="J26">
        <v>9.4321210000000004</v>
      </c>
      <c r="K26">
        <v>25.382480000000001</v>
      </c>
      <c r="L26">
        <v>1.377837</v>
      </c>
      <c r="M26">
        <v>-3.1532550000000001</v>
      </c>
      <c r="N26">
        <v>-13.85627</v>
      </c>
      <c r="O26">
        <v>-4.5144320000000002</v>
      </c>
      <c r="P26">
        <v>10.845890000000001</v>
      </c>
      <c r="Q26">
        <v>6</v>
      </c>
    </row>
    <row r="27" spans="1:17" x14ac:dyDescent="0.3">
      <c r="A27">
        <v>25</v>
      </c>
      <c r="B27">
        <v>3</v>
      </c>
      <c r="C27">
        <v>0</v>
      </c>
      <c r="D27">
        <v>3</v>
      </c>
      <c r="E27">
        <v>30</v>
      </c>
      <c r="F27">
        <v>14</v>
      </c>
      <c r="G27">
        <v>49.729190000000003</v>
      </c>
      <c r="H27">
        <v>4.2701900000000004</v>
      </c>
      <c r="I27" t="s">
        <v>212</v>
      </c>
      <c r="J27">
        <v>13.05265</v>
      </c>
      <c r="K27">
        <v>22.214130000000001</v>
      </c>
      <c r="L27">
        <v>1.020983</v>
      </c>
      <c r="M27">
        <v>-3.1532550000000001</v>
      </c>
      <c r="N27">
        <v>-13.85627</v>
      </c>
      <c r="O27">
        <v>-7.6027480000000001</v>
      </c>
      <c r="P27">
        <v>11.547090000000001</v>
      </c>
      <c r="Q27">
        <v>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2FE8-9747-41B3-8524-EC77B5244D86}">
  <dimension ref="A1:Q27"/>
  <sheetViews>
    <sheetView workbookViewId="0">
      <selection sqref="A1:Q1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3</v>
      </c>
      <c r="C2">
        <v>0</v>
      </c>
      <c r="D2">
        <v>3</v>
      </c>
      <c r="E2">
        <v>19</v>
      </c>
      <c r="F2">
        <v>16</v>
      </c>
      <c r="G2">
        <v>30</v>
      </c>
      <c r="H2">
        <v>4</v>
      </c>
      <c r="I2" t="s">
        <v>17</v>
      </c>
      <c r="J2">
        <v>0</v>
      </c>
      <c r="K2">
        <v>0</v>
      </c>
      <c r="L2">
        <v>-1.527417</v>
      </c>
      <c r="M2">
        <v>0</v>
      </c>
      <c r="N2">
        <v>0</v>
      </c>
      <c r="O2">
        <v>3.0403799999999999</v>
      </c>
      <c r="P2">
        <v>13.05851</v>
      </c>
      <c r="Q2">
        <v>16.812629999999999</v>
      </c>
    </row>
    <row r="3" spans="1:17" x14ac:dyDescent="0.3">
      <c r="A3">
        <v>1</v>
      </c>
      <c r="B3">
        <v>3</v>
      </c>
      <c r="C3">
        <v>3</v>
      </c>
      <c r="D3">
        <v>0</v>
      </c>
      <c r="E3">
        <v>20</v>
      </c>
      <c r="F3">
        <v>16</v>
      </c>
      <c r="G3">
        <v>28.742760000000001</v>
      </c>
      <c r="H3">
        <v>4</v>
      </c>
      <c r="I3" t="s">
        <v>17</v>
      </c>
      <c r="J3">
        <v>2.6094909999999999E-2</v>
      </c>
      <c r="K3">
        <v>0</v>
      </c>
      <c r="L3">
        <v>0.29747210000000002</v>
      </c>
      <c r="M3">
        <v>0</v>
      </c>
      <c r="N3">
        <v>0</v>
      </c>
      <c r="O3">
        <v>3.0403799999999999</v>
      </c>
      <c r="P3">
        <v>13.05851</v>
      </c>
      <c r="Q3">
        <v>16.812629999999999</v>
      </c>
    </row>
    <row r="4" spans="1:17" x14ac:dyDescent="0.3">
      <c r="A4">
        <v>2</v>
      </c>
      <c r="B4">
        <v>4</v>
      </c>
      <c r="C4">
        <v>1</v>
      </c>
      <c r="D4">
        <v>3</v>
      </c>
      <c r="E4">
        <v>21</v>
      </c>
      <c r="F4">
        <v>16</v>
      </c>
      <c r="G4">
        <v>29.984860000000001</v>
      </c>
      <c r="H4">
        <v>4.1211529999999996</v>
      </c>
      <c r="I4" t="s">
        <v>213</v>
      </c>
      <c r="J4">
        <v>-3.2479369999999999</v>
      </c>
      <c r="K4">
        <v>3.1323660000000002</v>
      </c>
      <c r="L4">
        <v>-1.966701</v>
      </c>
      <c r="M4">
        <v>0</v>
      </c>
      <c r="N4">
        <v>4.0539800000000001</v>
      </c>
      <c r="O4">
        <v>-1.8319449999999999</v>
      </c>
      <c r="P4">
        <v>8.8705350000000003</v>
      </c>
      <c r="Q4">
        <v>15</v>
      </c>
    </row>
    <row r="5" spans="1:17" x14ac:dyDescent="0.3">
      <c r="A5">
        <v>3</v>
      </c>
      <c r="B5">
        <v>7</v>
      </c>
      <c r="C5">
        <v>1</v>
      </c>
      <c r="D5">
        <v>6</v>
      </c>
      <c r="E5">
        <v>21</v>
      </c>
      <c r="F5">
        <v>16</v>
      </c>
      <c r="G5">
        <v>32.785710000000002</v>
      </c>
      <c r="H5">
        <v>3.9460999999999999</v>
      </c>
      <c r="I5" t="s">
        <v>214</v>
      </c>
      <c r="J5">
        <v>-0.7422223</v>
      </c>
      <c r="K5">
        <v>4.9910829999999997</v>
      </c>
      <c r="L5">
        <v>-1.966701</v>
      </c>
      <c r="M5">
        <v>-1.535158</v>
      </c>
      <c r="N5">
        <v>0.64277580000000001</v>
      </c>
      <c r="O5">
        <v>-2.9958040000000001</v>
      </c>
      <c r="P5">
        <v>8.8705350000000003</v>
      </c>
      <c r="Q5">
        <v>13.504530000000001</v>
      </c>
    </row>
    <row r="6" spans="1:17" x14ac:dyDescent="0.3">
      <c r="A6">
        <v>4</v>
      </c>
      <c r="B6">
        <v>4</v>
      </c>
      <c r="C6">
        <v>1</v>
      </c>
      <c r="D6">
        <v>3</v>
      </c>
      <c r="E6">
        <v>21</v>
      </c>
      <c r="F6">
        <v>16</v>
      </c>
      <c r="G6">
        <v>35.586559999999999</v>
      </c>
      <c r="H6">
        <v>3.7710460000000001</v>
      </c>
      <c r="I6" t="s">
        <v>215</v>
      </c>
      <c r="J6">
        <v>1.763493</v>
      </c>
      <c r="K6">
        <v>6.849799</v>
      </c>
      <c r="L6">
        <v>-1.966701</v>
      </c>
      <c r="M6">
        <v>-3.070316</v>
      </c>
      <c r="N6">
        <v>-2.7684280000000001</v>
      </c>
      <c r="O6">
        <v>-4.1596630000000001</v>
      </c>
      <c r="P6">
        <v>8.8705350000000003</v>
      </c>
      <c r="Q6">
        <v>12.009069999999999</v>
      </c>
    </row>
    <row r="7" spans="1:17" x14ac:dyDescent="0.3">
      <c r="A7">
        <v>5</v>
      </c>
      <c r="B7">
        <v>4</v>
      </c>
      <c r="C7">
        <v>1</v>
      </c>
      <c r="D7">
        <v>3</v>
      </c>
      <c r="E7">
        <v>21</v>
      </c>
      <c r="F7">
        <v>16</v>
      </c>
      <c r="G7">
        <v>38.387419999999999</v>
      </c>
      <c r="H7">
        <v>3.595993</v>
      </c>
      <c r="I7" t="s">
        <v>216</v>
      </c>
      <c r="J7">
        <v>4.2692069999999998</v>
      </c>
      <c r="K7">
        <v>8.7085150000000002</v>
      </c>
      <c r="L7">
        <v>-1.966701</v>
      </c>
      <c r="M7">
        <v>-4.6054740000000001</v>
      </c>
      <c r="N7">
        <v>-6.1796319999999998</v>
      </c>
      <c r="O7">
        <v>-5.3235219999999996</v>
      </c>
      <c r="P7">
        <v>8.8705350000000003</v>
      </c>
      <c r="Q7">
        <v>10.5136</v>
      </c>
    </row>
    <row r="8" spans="1:17" x14ac:dyDescent="0.3">
      <c r="A8">
        <v>6</v>
      </c>
      <c r="B8">
        <v>4</v>
      </c>
      <c r="C8">
        <v>1</v>
      </c>
      <c r="D8">
        <v>3</v>
      </c>
      <c r="E8">
        <v>21</v>
      </c>
      <c r="F8">
        <v>18</v>
      </c>
      <c r="G8">
        <v>35.39678</v>
      </c>
      <c r="H8">
        <v>5.2893100000000004</v>
      </c>
      <c r="I8" t="s">
        <v>217</v>
      </c>
      <c r="J8">
        <v>1.763493</v>
      </c>
      <c r="K8">
        <v>3.681454</v>
      </c>
      <c r="L8">
        <v>-2.3235540000000001</v>
      </c>
      <c r="M8">
        <v>-3.070316</v>
      </c>
      <c r="N8">
        <v>-1.219533</v>
      </c>
      <c r="O8">
        <v>-4.1596630000000001</v>
      </c>
      <c r="P8">
        <v>7.7410699999999997</v>
      </c>
      <c r="Q8">
        <v>8.8021159999999998</v>
      </c>
    </row>
    <row r="9" spans="1:17" x14ac:dyDescent="0.3">
      <c r="A9">
        <v>7</v>
      </c>
      <c r="B9">
        <v>4</v>
      </c>
      <c r="C9">
        <v>1</v>
      </c>
      <c r="D9">
        <v>3</v>
      </c>
      <c r="E9">
        <v>23</v>
      </c>
      <c r="F9">
        <v>18</v>
      </c>
      <c r="G9">
        <v>38.19764</v>
      </c>
      <c r="H9">
        <v>5.1142560000000001</v>
      </c>
      <c r="I9" t="s">
        <v>216</v>
      </c>
      <c r="J9">
        <v>6.9712490000000003</v>
      </c>
      <c r="K9">
        <v>5.5401699999999998</v>
      </c>
      <c r="L9">
        <v>-2.3235540000000001</v>
      </c>
      <c r="M9">
        <v>-4.6054740000000001</v>
      </c>
      <c r="N9">
        <v>-6.1796319999999998</v>
      </c>
      <c r="O9">
        <v>-5.3235219999999996</v>
      </c>
      <c r="P9">
        <v>8.8705350000000003</v>
      </c>
      <c r="Q9">
        <v>7.3066500000000003</v>
      </c>
    </row>
    <row r="10" spans="1:17" x14ac:dyDescent="0.3">
      <c r="A10">
        <v>8</v>
      </c>
      <c r="B10">
        <v>3</v>
      </c>
      <c r="C10">
        <v>0</v>
      </c>
      <c r="D10">
        <v>3</v>
      </c>
      <c r="E10">
        <v>19</v>
      </c>
      <c r="F10">
        <v>16</v>
      </c>
      <c r="G10">
        <v>38.19764</v>
      </c>
      <c r="H10">
        <v>2.9102350000000001</v>
      </c>
      <c r="I10" t="s">
        <v>218</v>
      </c>
      <c r="J10">
        <v>4.2692069999999998</v>
      </c>
      <c r="K10">
        <v>5.5401699999999998</v>
      </c>
      <c r="L10">
        <v>-2.3235540000000001</v>
      </c>
      <c r="M10">
        <v>-2.8538480000000002</v>
      </c>
      <c r="N10">
        <v>-7.8827800000000003</v>
      </c>
      <c r="O10">
        <v>-6.6463479999999997</v>
      </c>
      <c r="P10">
        <v>7.7410699999999997</v>
      </c>
      <c r="Q10">
        <v>6</v>
      </c>
    </row>
    <row r="11" spans="1:17" x14ac:dyDescent="0.3">
      <c r="A11">
        <v>9</v>
      </c>
      <c r="B11">
        <v>4</v>
      </c>
      <c r="C11">
        <v>1</v>
      </c>
      <c r="D11">
        <v>3</v>
      </c>
      <c r="E11">
        <v>21</v>
      </c>
      <c r="F11">
        <v>18</v>
      </c>
      <c r="G11">
        <v>38.182490000000001</v>
      </c>
      <c r="H11">
        <v>5.2354099999999999</v>
      </c>
      <c r="I11" t="s">
        <v>219</v>
      </c>
      <c r="J11">
        <v>1.0212699999999999</v>
      </c>
      <c r="K11">
        <v>8.6725370000000002</v>
      </c>
      <c r="L11">
        <v>-2.3235540000000001</v>
      </c>
      <c r="M11">
        <v>-4.6054740000000001</v>
      </c>
      <c r="N11">
        <v>-0.57675770000000004</v>
      </c>
      <c r="O11">
        <v>-7.1554679999999999</v>
      </c>
      <c r="P11">
        <v>6.6116060000000001</v>
      </c>
      <c r="Q11">
        <v>7.3066500000000003</v>
      </c>
    </row>
    <row r="12" spans="1:17" x14ac:dyDescent="0.3">
      <c r="A12">
        <v>10</v>
      </c>
      <c r="B12">
        <v>4</v>
      </c>
      <c r="C12">
        <v>1</v>
      </c>
      <c r="D12">
        <v>3</v>
      </c>
      <c r="E12">
        <v>21</v>
      </c>
      <c r="F12">
        <v>18</v>
      </c>
      <c r="G12">
        <v>38.182490000000001</v>
      </c>
      <c r="H12">
        <v>5.2354099999999999</v>
      </c>
      <c r="I12" t="s">
        <v>220</v>
      </c>
      <c r="J12">
        <v>1.0212699999999999</v>
      </c>
      <c r="K12">
        <v>8.6725370000000002</v>
      </c>
      <c r="L12">
        <v>-2.3235540000000001</v>
      </c>
      <c r="M12">
        <v>-4.6054740000000001</v>
      </c>
      <c r="N12">
        <v>-0.57675770000000004</v>
      </c>
      <c r="O12">
        <v>-7.4038779999999997</v>
      </c>
      <c r="P12">
        <v>6.6116060000000001</v>
      </c>
      <c r="Q12">
        <v>7.3066500000000003</v>
      </c>
    </row>
    <row r="13" spans="1:17" x14ac:dyDescent="0.3">
      <c r="A13">
        <v>11</v>
      </c>
      <c r="B13">
        <v>3</v>
      </c>
      <c r="C13">
        <v>0</v>
      </c>
      <c r="D13">
        <v>3</v>
      </c>
      <c r="E13">
        <v>21</v>
      </c>
      <c r="F13">
        <v>16</v>
      </c>
      <c r="G13">
        <v>38.182490000000001</v>
      </c>
      <c r="H13">
        <v>3.0313880000000002</v>
      </c>
      <c r="I13" t="s">
        <v>221</v>
      </c>
      <c r="J13">
        <v>3.7233109999999998</v>
      </c>
      <c r="K13">
        <v>8.6725370000000002</v>
      </c>
      <c r="L13">
        <v>-2.3235540000000001</v>
      </c>
      <c r="M13">
        <v>-2.8538480000000002</v>
      </c>
      <c r="N13">
        <v>-5.3776950000000001</v>
      </c>
      <c r="O13">
        <v>-8.7267050000000008</v>
      </c>
      <c r="P13">
        <v>7.7410699999999997</v>
      </c>
      <c r="Q13">
        <v>6</v>
      </c>
    </row>
    <row r="14" spans="1:17" x14ac:dyDescent="0.3">
      <c r="A14">
        <v>12</v>
      </c>
      <c r="B14">
        <v>4</v>
      </c>
      <c r="C14">
        <v>1</v>
      </c>
      <c r="D14">
        <v>3</v>
      </c>
      <c r="E14">
        <v>23</v>
      </c>
      <c r="F14">
        <v>18</v>
      </c>
      <c r="G14">
        <v>38.167349999999999</v>
      </c>
      <c r="H14">
        <v>5.3565630000000004</v>
      </c>
      <c r="I14" t="s">
        <v>222</v>
      </c>
      <c r="J14">
        <v>0.47537420000000002</v>
      </c>
      <c r="K14">
        <v>11.8049</v>
      </c>
      <c r="L14">
        <v>-2.3235540000000001</v>
      </c>
      <c r="M14">
        <v>-4.6054740000000001</v>
      </c>
      <c r="N14">
        <v>1.9283269999999999</v>
      </c>
      <c r="O14">
        <v>-9.2358239999999991</v>
      </c>
      <c r="P14">
        <v>6.6116060000000001</v>
      </c>
      <c r="Q14">
        <v>7.3066500000000003</v>
      </c>
    </row>
    <row r="15" spans="1:17" x14ac:dyDescent="0.3">
      <c r="A15">
        <v>13</v>
      </c>
      <c r="B15">
        <v>4</v>
      </c>
      <c r="C15">
        <v>1</v>
      </c>
      <c r="D15">
        <v>3</v>
      </c>
      <c r="E15">
        <v>23</v>
      </c>
      <c r="F15">
        <v>18</v>
      </c>
      <c r="G15">
        <v>38.167349999999999</v>
      </c>
      <c r="H15">
        <v>5.3565630000000004</v>
      </c>
      <c r="I15" t="s">
        <v>223</v>
      </c>
      <c r="J15">
        <v>0.47537420000000002</v>
      </c>
      <c r="K15">
        <v>11.8049</v>
      </c>
      <c r="L15">
        <v>-2.3235540000000001</v>
      </c>
      <c r="M15">
        <v>-4.6054740000000001</v>
      </c>
      <c r="N15">
        <v>1.9283269999999999</v>
      </c>
      <c r="O15">
        <v>-9.4842340000000007</v>
      </c>
      <c r="P15">
        <v>6.6116060000000001</v>
      </c>
      <c r="Q15">
        <v>7.3066500000000003</v>
      </c>
    </row>
    <row r="16" spans="1:17" x14ac:dyDescent="0.3">
      <c r="A16">
        <v>14</v>
      </c>
      <c r="B16">
        <v>4</v>
      </c>
      <c r="C16">
        <v>1</v>
      </c>
      <c r="D16">
        <v>3</v>
      </c>
      <c r="E16">
        <v>25</v>
      </c>
      <c r="F16">
        <v>18</v>
      </c>
      <c r="G16">
        <v>38.167349999999999</v>
      </c>
      <c r="H16">
        <v>5.3565630000000004</v>
      </c>
      <c r="I16" t="s">
        <v>223</v>
      </c>
      <c r="J16">
        <v>3.1774149999999999</v>
      </c>
      <c r="K16">
        <v>11.8049</v>
      </c>
      <c r="L16">
        <v>-2.3235540000000001</v>
      </c>
      <c r="M16">
        <v>-4.6054740000000001</v>
      </c>
      <c r="N16">
        <v>1.9283269999999999</v>
      </c>
      <c r="O16">
        <v>-9.4842340000000007</v>
      </c>
      <c r="P16">
        <v>6.6116060000000001</v>
      </c>
      <c r="Q16">
        <v>7.3066500000000003</v>
      </c>
    </row>
    <row r="17" spans="1:17" x14ac:dyDescent="0.3">
      <c r="A17">
        <v>15</v>
      </c>
      <c r="B17">
        <v>4</v>
      </c>
      <c r="C17">
        <v>1</v>
      </c>
      <c r="D17">
        <v>3</v>
      </c>
      <c r="E17">
        <v>23</v>
      </c>
      <c r="F17">
        <v>18</v>
      </c>
      <c r="G17">
        <v>40.018300000000004</v>
      </c>
      <c r="H17">
        <v>8.3809830000000005</v>
      </c>
      <c r="I17" t="s">
        <v>224</v>
      </c>
      <c r="J17">
        <v>0.47537420000000002</v>
      </c>
      <c r="K17">
        <v>11.8049</v>
      </c>
      <c r="L17">
        <v>-3.3882469999999998</v>
      </c>
      <c r="M17">
        <v>-4.6054740000000001</v>
      </c>
      <c r="N17">
        <v>1.9283269999999999</v>
      </c>
      <c r="O17">
        <v>-9.4842340000000007</v>
      </c>
      <c r="P17">
        <v>6.6116060000000001</v>
      </c>
      <c r="Q17">
        <v>7.3066500000000003</v>
      </c>
    </row>
    <row r="18" spans="1:17" x14ac:dyDescent="0.3">
      <c r="A18">
        <v>16</v>
      </c>
      <c r="B18">
        <v>5</v>
      </c>
      <c r="C18">
        <v>2</v>
      </c>
      <c r="D18">
        <v>3</v>
      </c>
      <c r="E18">
        <v>23</v>
      </c>
      <c r="F18">
        <v>18</v>
      </c>
      <c r="G18">
        <v>37.399279999999997</v>
      </c>
      <c r="H18">
        <v>11.501110000000001</v>
      </c>
      <c r="I18" t="s">
        <v>225</v>
      </c>
      <c r="J18">
        <v>2.3981020000000002</v>
      </c>
      <c r="K18">
        <v>11.8049</v>
      </c>
      <c r="L18">
        <v>-3.3882469999999998</v>
      </c>
      <c r="M18">
        <v>-4.6054740000000001</v>
      </c>
      <c r="N18">
        <v>3.4772219999999998</v>
      </c>
      <c r="O18">
        <v>-9.4842340000000007</v>
      </c>
      <c r="P18">
        <v>6.9117740000000003</v>
      </c>
      <c r="Q18">
        <v>7.2923539999999996</v>
      </c>
    </row>
    <row r="19" spans="1:17" x14ac:dyDescent="0.3">
      <c r="A19">
        <v>17</v>
      </c>
      <c r="B19">
        <v>4</v>
      </c>
      <c r="C19">
        <v>1</v>
      </c>
      <c r="D19">
        <v>3</v>
      </c>
      <c r="E19">
        <v>23</v>
      </c>
      <c r="F19">
        <v>18</v>
      </c>
      <c r="G19">
        <v>39.622689999999999</v>
      </c>
      <c r="H19">
        <v>11.545809999999999</v>
      </c>
      <c r="I19" t="s">
        <v>226</v>
      </c>
      <c r="J19">
        <v>0.47537420000000002</v>
      </c>
      <c r="K19">
        <v>11.8049</v>
      </c>
      <c r="L19">
        <v>-4.452941</v>
      </c>
      <c r="M19">
        <v>-4.6054740000000001</v>
      </c>
      <c r="N19">
        <v>3.4772219999999998</v>
      </c>
      <c r="O19">
        <v>-9.4842340000000007</v>
      </c>
      <c r="P19">
        <v>5.4821410000000004</v>
      </c>
      <c r="Q19">
        <v>7.3066500000000003</v>
      </c>
    </row>
    <row r="20" spans="1:17" x14ac:dyDescent="0.3">
      <c r="A20">
        <v>18</v>
      </c>
      <c r="B20">
        <v>4</v>
      </c>
      <c r="C20">
        <v>1</v>
      </c>
      <c r="D20">
        <v>3</v>
      </c>
      <c r="E20">
        <v>23</v>
      </c>
      <c r="F20">
        <v>18</v>
      </c>
      <c r="G20">
        <v>37.399279999999997</v>
      </c>
      <c r="H20">
        <v>11.501110000000001</v>
      </c>
      <c r="I20" t="s">
        <v>227</v>
      </c>
      <c r="J20">
        <v>2.3981020000000002</v>
      </c>
      <c r="K20">
        <v>13.185980000000001</v>
      </c>
      <c r="L20">
        <v>-3.3882469999999998</v>
      </c>
      <c r="M20">
        <v>-4.6054740000000001</v>
      </c>
      <c r="N20">
        <v>3.8353579999999998</v>
      </c>
      <c r="O20">
        <v>-9.4842340000000007</v>
      </c>
      <c r="P20">
        <v>4.480308</v>
      </c>
      <c r="Q20">
        <v>7.2923539999999996</v>
      </c>
    </row>
    <row r="21" spans="1:17" x14ac:dyDescent="0.3">
      <c r="A21">
        <v>19</v>
      </c>
      <c r="B21">
        <v>4</v>
      </c>
      <c r="C21">
        <v>1</v>
      </c>
      <c r="D21">
        <v>3</v>
      </c>
      <c r="E21">
        <v>23</v>
      </c>
      <c r="F21">
        <v>20</v>
      </c>
      <c r="G21">
        <v>42.233759999999997</v>
      </c>
      <c r="H21">
        <v>12.88902</v>
      </c>
      <c r="I21" t="s">
        <v>228</v>
      </c>
      <c r="J21">
        <v>2.9810889999999999</v>
      </c>
      <c r="K21">
        <v>10.49527</v>
      </c>
      <c r="L21">
        <v>-4.8097940000000001</v>
      </c>
      <c r="M21">
        <v>-6.1406330000000002</v>
      </c>
      <c r="N21">
        <v>6.6018099999999996E-2</v>
      </c>
      <c r="O21">
        <v>-10.64809</v>
      </c>
      <c r="P21">
        <v>5.4821410000000004</v>
      </c>
      <c r="Q21">
        <v>6</v>
      </c>
    </row>
    <row r="22" spans="1:17" x14ac:dyDescent="0.3">
      <c r="A22">
        <v>20</v>
      </c>
      <c r="B22">
        <v>4</v>
      </c>
      <c r="C22">
        <v>1</v>
      </c>
      <c r="D22">
        <v>3</v>
      </c>
      <c r="E22">
        <v>23</v>
      </c>
      <c r="F22">
        <v>20</v>
      </c>
      <c r="G22">
        <v>43.705379999999998</v>
      </c>
      <c r="H22">
        <v>12.79705</v>
      </c>
      <c r="I22" t="s">
        <v>229</v>
      </c>
      <c r="J22">
        <v>0.47537420000000002</v>
      </c>
      <c r="K22">
        <v>8.6365580000000008</v>
      </c>
      <c r="L22">
        <v>0.66770549999999995</v>
      </c>
      <c r="M22">
        <v>-7.6025130000000001</v>
      </c>
      <c r="N22">
        <v>3.4772219999999998</v>
      </c>
      <c r="O22">
        <v>-9.4842340000000007</v>
      </c>
      <c r="P22">
        <v>10.34089</v>
      </c>
      <c r="Q22">
        <v>6</v>
      </c>
    </row>
    <row r="23" spans="1:17" x14ac:dyDescent="0.3">
      <c r="A23">
        <v>21</v>
      </c>
      <c r="B23">
        <v>5</v>
      </c>
      <c r="C23">
        <v>2</v>
      </c>
      <c r="D23">
        <v>3</v>
      </c>
      <c r="E23">
        <v>25</v>
      </c>
      <c r="F23">
        <v>20</v>
      </c>
      <c r="G23">
        <v>41.56915</v>
      </c>
      <c r="H23">
        <v>12.93056</v>
      </c>
      <c r="I23" t="s">
        <v>230</v>
      </c>
      <c r="J23">
        <v>3.1774149999999999</v>
      </c>
      <c r="K23">
        <v>8.6365580000000008</v>
      </c>
      <c r="L23">
        <v>-2.0710440000000001</v>
      </c>
      <c r="M23">
        <v>-6.1039940000000001</v>
      </c>
      <c r="N23">
        <v>5.026116</v>
      </c>
      <c r="O23">
        <v>-9.4842340000000007</v>
      </c>
      <c r="P23">
        <v>6.7820510000000001</v>
      </c>
      <c r="Q23">
        <v>6</v>
      </c>
    </row>
    <row r="24" spans="1:17" x14ac:dyDescent="0.3">
      <c r="A24">
        <v>22</v>
      </c>
      <c r="B24">
        <v>3</v>
      </c>
      <c r="C24">
        <v>0</v>
      </c>
      <c r="D24">
        <v>3</v>
      </c>
      <c r="E24">
        <v>21</v>
      </c>
      <c r="F24">
        <v>20</v>
      </c>
      <c r="G24">
        <v>43.515599999999999</v>
      </c>
      <c r="H24">
        <v>12.11129</v>
      </c>
      <c r="I24" t="s">
        <v>231</v>
      </c>
      <c r="J24">
        <v>0.47537420000000002</v>
      </c>
      <c r="K24">
        <v>5.4682120000000003</v>
      </c>
      <c r="L24">
        <v>0.31085210000000002</v>
      </c>
      <c r="M24">
        <v>-5.8508870000000002</v>
      </c>
      <c r="N24">
        <v>0.2251792</v>
      </c>
      <c r="O24">
        <v>-10.80706</v>
      </c>
      <c r="P24">
        <v>10.34089</v>
      </c>
      <c r="Q24">
        <v>6</v>
      </c>
    </row>
    <row r="25" spans="1:17" x14ac:dyDescent="0.3">
      <c r="A25">
        <v>23</v>
      </c>
      <c r="B25">
        <v>5</v>
      </c>
      <c r="C25">
        <v>2</v>
      </c>
      <c r="D25">
        <v>3</v>
      </c>
      <c r="E25">
        <v>21</v>
      </c>
      <c r="F25">
        <v>22</v>
      </c>
      <c r="G25">
        <v>45.651829999999997</v>
      </c>
      <c r="H25">
        <v>14.181800000000001</v>
      </c>
      <c r="I25" t="s">
        <v>232</v>
      </c>
      <c r="J25">
        <v>0.47537420000000002</v>
      </c>
      <c r="K25">
        <v>5.4682120000000003</v>
      </c>
      <c r="L25">
        <v>3.0496020000000001</v>
      </c>
      <c r="M25">
        <v>-8.8700200000000002</v>
      </c>
      <c r="N25">
        <v>3.4772219999999998</v>
      </c>
      <c r="O25">
        <v>-9.4842340000000007</v>
      </c>
      <c r="P25">
        <v>12.77027</v>
      </c>
      <c r="Q25">
        <v>6</v>
      </c>
    </row>
    <row r="26" spans="1:17" x14ac:dyDescent="0.3">
      <c r="A26">
        <v>24</v>
      </c>
      <c r="B26">
        <v>4</v>
      </c>
      <c r="C26">
        <v>1</v>
      </c>
      <c r="D26">
        <v>3</v>
      </c>
      <c r="E26">
        <v>21</v>
      </c>
      <c r="F26">
        <v>24</v>
      </c>
      <c r="G26">
        <v>45.462049999999998</v>
      </c>
      <c r="H26">
        <v>15.700060000000001</v>
      </c>
      <c r="I26" t="s">
        <v>232</v>
      </c>
      <c r="J26">
        <v>0.47537420000000002</v>
      </c>
      <c r="K26">
        <v>2.2998669999999999</v>
      </c>
      <c r="L26">
        <v>2.6927490000000001</v>
      </c>
      <c r="M26">
        <v>-8.8700200000000002</v>
      </c>
      <c r="N26">
        <v>3.4772219999999998</v>
      </c>
      <c r="O26">
        <v>-9.4842340000000007</v>
      </c>
      <c r="P26">
        <v>12.77027</v>
      </c>
      <c r="Q26">
        <v>6</v>
      </c>
    </row>
    <row r="27" spans="1:17" x14ac:dyDescent="0.3">
      <c r="A27">
        <v>25</v>
      </c>
      <c r="B27">
        <v>5</v>
      </c>
      <c r="C27">
        <v>2</v>
      </c>
      <c r="D27">
        <v>3</v>
      </c>
      <c r="E27">
        <v>21</v>
      </c>
      <c r="F27">
        <v>22</v>
      </c>
      <c r="G27">
        <v>43.198749999999997</v>
      </c>
      <c r="H27">
        <v>16.85014</v>
      </c>
      <c r="I27" t="s">
        <v>233</v>
      </c>
      <c r="J27">
        <v>2.6551480000000001</v>
      </c>
      <c r="K27">
        <v>6.7634679999999996</v>
      </c>
      <c r="L27">
        <v>-2.9809610000000002</v>
      </c>
      <c r="M27">
        <v>-7.4424380000000001</v>
      </c>
      <c r="N27">
        <v>5.026116</v>
      </c>
      <c r="O27">
        <v>-9.7620430000000002</v>
      </c>
      <c r="P27">
        <v>6.477697</v>
      </c>
      <c r="Q27">
        <v>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C09B-CE2F-4CAF-AD6D-28965204CAB2}">
  <dimension ref="A1:Q27"/>
  <sheetViews>
    <sheetView workbookViewId="0">
      <selection sqref="A1:Q1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3</v>
      </c>
      <c r="C2">
        <v>0</v>
      </c>
      <c r="D2">
        <v>3</v>
      </c>
      <c r="E2">
        <v>19</v>
      </c>
      <c r="F2">
        <v>16</v>
      </c>
      <c r="G2">
        <v>30</v>
      </c>
      <c r="H2">
        <v>4</v>
      </c>
      <c r="I2" t="s">
        <v>17</v>
      </c>
      <c r="J2">
        <v>0</v>
      </c>
      <c r="K2">
        <v>0</v>
      </c>
      <c r="L2">
        <v>-1.527417</v>
      </c>
      <c r="M2">
        <v>0</v>
      </c>
      <c r="N2">
        <v>0</v>
      </c>
      <c r="O2">
        <v>3.0403799999999999</v>
      </c>
      <c r="P2">
        <v>13.05851</v>
      </c>
      <c r="Q2">
        <v>16.812629999999999</v>
      </c>
    </row>
    <row r="3" spans="1:17" x14ac:dyDescent="0.3">
      <c r="A3">
        <v>1</v>
      </c>
      <c r="B3">
        <v>4</v>
      </c>
      <c r="C3">
        <v>1</v>
      </c>
      <c r="D3">
        <v>3</v>
      </c>
      <c r="E3">
        <v>20</v>
      </c>
      <c r="F3">
        <v>16</v>
      </c>
      <c r="G3">
        <v>28.742760000000001</v>
      </c>
      <c r="H3">
        <v>4</v>
      </c>
      <c r="I3" t="s">
        <v>17</v>
      </c>
      <c r="J3">
        <v>2.6094909999999999E-2</v>
      </c>
      <c r="K3">
        <v>0</v>
      </c>
      <c r="L3">
        <v>0.29747210000000002</v>
      </c>
      <c r="M3">
        <v>0</v>
      </c>
      <c r="N3">
        <v>0</v>
      </c>
      <c r="O3">
        <v>3.0403799999999999</v>
      </c>
      <c r="P3">
        <v>13.05851</v>
      </c>
      <c r="Q3">
        <v>16.812629999999999</v>
      </c>
    </row>
    <row r="4" spans="1:17" x14ac:dyDescent="0.3">
      <c r="A4">
        <v>2</v>
      </c>
      <c r="B4">
        <v>6</v>
      </c>
      <c r="C4">
        <v>0</v>
      </c>
      <c r="D4">
        <v>6</v>
      </c>
      <c r="E4">
        <v>22</v>
      </c>
      <c r="F4">
        <v>16</v>
      </c>
      <c r="G4">
        <v>35.047409999999999</v>
      </c>
      <c r="H4">
        <v>3.6845370000000002</v>
      </c>
      <c r="I4" t="s">
        <v>234</v>
      </c>
      <c r="J4">
        <v>-0.16260050000000001</v>
      </c>
      <c r="K4">
        <v>2.2933400000000002</v>
      </c>
      <c r="L4">
        <v>0</v>
      </c>
      <c r="M4">
        <v>-1.535158</v>
      </c>
      <c r="N4">
        <v>-3.4112040000000001</v>
      </c>
      <c r="O4">
        <v>-1.163859</v>
      </c>
      <c r="P4">
        <v>10</v>
      </c>
      <c r="Q4">
        <v>13.504530000000001</v>
      </c>
    </row>
    <row r="5" spans="1:17" x14ac:dyDescent="0.3">
      <c r="A5">
        <v>3</v>
      </c>
      <c r="B5">
        <v>6</v>
      </c>
      <c r="C5">
        <v>3</v>
      </c>
      <c r="D5">
        <v>3</v>
      </c>
      <c r="E5">
        <v>23</v>
      </c>
      <c r="F5">
        <v>16</v>
      </c>
      <c r="G5">
        <v>27.485520000000001</v>
      </c>
      <c r="H5">
        <v>4</v>
      </c>
      <c r="I5" t="s">
        <v>17</v>
      </c>
      <c r="J5">
        <v>2.7542309999999999</v>
      </c>
      <c r="K5">
        <v>0</v>
      </c>
      <c r="L5">
        <v>2.1223610000000002</v>
      </c>
      <c r="M5">
        <v>0</v>
      </c>
      <c r="N5">
        <v>0</v>
      </c>
      <c r="O5">
        <v>3.0403799999999999</v>
      </c>
      <c r="P5">
        <v>13.05851</v>
      </c>
      <c r="Q5">
        <v>16.812629999999999</v>
      </c>
    </row>
    <row r="6" spans="1:17" x14ac:dyDescent="0.3">
      <c r="A6">
        <v>4</v>
      </c>
      <c r="B6">
        <v>4</v>
      </c>
      <c r="C6">
        <v>1</v>
      </c>
      <c r="D6">
        <v>3</v>
      </c>
      <c r="E6">
        <v>21</v>
      </c>
      <c r="F6">
        <v>16</v>
      </c>
      <c r="G6">
        <v>30.286380000000001</v>
      </c>
      <c r="H6">
        <v>3.8249469999999999</v>
      </c>
      <c r="I6" t="s">
        <v>235</v>
      </c>
      <c r="J6">
        <v>2.5579049999999999</v>
      </c>
      <c r="K6">
        <v>1.858716</v>
      </c>
      <c r="L6">
        <v>2.1223610000000002</v>
      </c>
      <c r="M6">
        <v>-1.535158</v>
      </c>
      <c r="N6">
        <v>-1.862309</v>
      </c>
      <c r="O6">
        <v>1.8765210000000001</v>
      </c>
      <c r="P6">
        <v>11.92905</v>
      </c>
      <c r="Q6">
        <v>15.317159999999999</v>
      </c>
    </row>
    <row r="7" spans="1:17" x14ac:dyDescent="0.3">
      <c r="A7">
        <v>5</v>
      </c>
      <c r="B7">
        <v>4</v>
      </c>
      <c r="C7">
        <v>1</v>
      </c>
      <c r="D7">
        <v>3</v>
      </c>
      <c r="E7">
        <v>21</v>
      </c>
      <c r="F7">
        <v>16</v>
      </c>
      <c r="G7">
        <v>30.271229999999999</v>
      </c>
      <c r="H7">
        <v>3.9460999999999999</v>
      </c>
      <c r="I7" t="s">
        <v>236</v>
      </c>
      <c r="J7">
        <v>-0.69003250000000005</v>
      </c>
      <c r="K7">
        <v>4.9910829999999997</v>
      </c>
      <c r="L7">
        <v>2.1223610000000002</v>
      </c>
      <c r="M7">
        <v>-1.535158</v>
      </c>
      <c r="N7">
        <v>0.64277580000000001</v>
      </c>
      <c r="O7">
        <v>4.4575690000000001E-2</v>
      </c>
      <c r="P7">
        <v>11.92905</v>
      </c>
      <c r="Q7">
        <v>15.317159999999999</v>
      </c>
    </row>
    <row r="8" spans="1:17" x14ac:dyDescent="0.3">
      <c r="A8">
        <v>6</v>
      </c>
      <c r="B8">
        <v>4</v>
      </c>
      <c r="C8">
        <v>1</v>
      </c>
      <c r="D8">
        <v>3</v>
      </c>
      <c r="E8">
        <v>21</v>
      </c>
      <c r="F8">
        <v>16</v>
      </c>
      <c r="G8">
        <v>30.25609</v>
      </c>
      <c r="H8">
        <v>4.067253</v>
      </c>
      <c r="I8" t="s">
        <v>237</v>
      </c>
      <c r="J8">
        <v>-3.93797</v>
      </c>
      <c r="K8">
        <v>8.1234490000000008</v>
      </c>
      <c r="L8">
        <v>2.1223610000000002</v>
      </c>
      <c r="M8">
        <v>-1.535158</v>
      </c>
      <c r="N8">
        <v>3.1478609999999998</v>
      </c>
      <c r="O8">
        <v>-1.7873699999999999</v>
      </c>
      <c r="P8">
        <v>11.92905</v>
      </c>
      <c r="Q8">
        <v>15.317159999999999</v>
      </c>
    </row>
    <row r="9" spans="1:17" x14ac:dyDescent="0.3">
      <c r="A9">
        <v>7</v>
      </c>
      <c r="B9">
        <v>4</v>
      </c>
      <c r="C9">
        <v>1</v>
      </c>
      <c r="D9">
        <v>3</v>
      </c>
      <c r="E9">
        <v>21</v>
      </c>
      <c r="F9">
        <v>16</v>
      </c>
      <c r="G9">
        <v>33.056939999999997</v>
      </c>
      <c r="H9">
        <v>3.8921999999999999</v>
      </c>
      <c r="I9" t="s">
        <v>238</v>
      </c>
      <c r="J9">
        <v>-1.4322550000000001</v>
      </c>
      <c r="K9">
        <v>9.9821659999999994</v>
      </c>
      <c r="L9">
        <v>2.1223610000000002</v>
      </c>
      <c r="M9">
        <v>-3.070316</v>
      </c>
      <c r="N9">
        <v>-0.2633431</v>
      </c>
      <c r="O9">
        <v>-2.9512290000000001</v>
      </c>
      <c r="P9">
        <v>11.92905</v>
      </c>
      <c r="Q9">
        <v>13.82169</v>
      </c>
    </row>
    <row r="10" spans="1:17" x14ac:dyDescent="0.3">
      <c r="A10">
        <v>8</v>
      </c>
      <c r="B10">
        <v>4</v>
      </c>
      <c r="C10">
        <v>1</v>
      </c>
      <c r="D10">
        <v>3</v>
      </c>
      <c r="E10">
        <v>21</v>
      </c>
      <c r="F10">
        <v>16</v>
      </c>
      <c r="G10">
        <v>35.857799999999997</v>
      </c>
      <c r="H10">
        <v>3.7171460000000001</v>
      </c>
      <c r="I10" t="s">
        <v>239</v>
      </c>
      <c r="J10">
        <v>1.0734600000000001</v>
      </c>
      <c r="K10">
        <v>11.84088</v>
      </c>
      <c r="L10">
        <v>2.1223610000000002</v>
      </c>
      <c r="M10">
        <v>-4.6054740000000001</v>
      </c>
      <c r="N10">
        <v>-3.674547</v>
      </c>
      <c r="O10">
        <v>-4.1150880000000001</v>
      </c>
      <c r="P10">
        <v>11.92905</v>
      </c>
      <c r="Q10">
        <v>12.326230000000001</v>
      </c>
    </row>
    <row r="11" spans="1:17" x14ac:dyDescent="0.3">
      <c r="A11">
        <v>9</v>
      </c>
      <c r="B11">
        <v>3</v>
      </c>
      <c r="C11">
        <v>0</v>
      </c>
      <c r="D11">
        <v>3</v>
      </c>
      <c r="E11">
        <v>22</v>
      </c>
      <c r="F11">
        <v>16</v>
      </c>
      <c r="G11">
        <v>34.600560000000002</v>
      </c>
      <c r="H11">
        <v>3.7171460000000001</v>
      </c>
      <c r="I11" t="s">
        <v>239</v>
      </c>
      <c r="J11">
        <v>1.0995550000000001</v>
      </c>
      <c r="K11">
        <v>11.84088</v>
      </c>
      <c r="L11">
        <v>3.9472499999999999</v>
      </c>
      <c r="M11">
        <v>-4.6054740000000001</v>
      </c>
      <c r="N11">
        <v>-3.674547</v>
      </c>
      <c r="O11">
        <v>-4.1150880000000001</v>
      </c>
      <c r="P11">
        <v>11.92905</v>
      </c>
      <c r="Q11">
        <v>12.326230000000001</v>
      </c>
    </row>
    <row r="12" spans="1:17" x14ac:dyDescent="0.3">
      <c r="A12">
        <v>10</v>
      </c>
      <c r="B12">
        <v>3</v>
      </c>
      <c r="C12">
        <v>0</v>
      </c>
      <c r="D12">
        <v>3</v>
      </c>
      <c r="E12">
        <v>23</v>
      </c>
      <c r="F12">
        <v>16</v>
      </c>
      <c r="G12">
        <v>41.459499999999998</v>
      </c>
      <c r="H12">
        <v>3.3670399999999998</v>
      </c>
      <c r="I12" t="s">
        <v>240</v>
      </c>
      <c r="J12">
        <v>8.7869309999999992</v>
      </c>
      <c r="K12">
        <v>15.55832</v>
      </c>
      <c r="L12">
        <v>2.1223610000000002</v>
      </c>
      <c r="M12">
        <v>-7.6757910000000003</v>
      </c>
      <c r="N12">
        <v>-12.04585</v>
      </c>
      <c r="O12">
        <v>-6.4428049999999999</v>
      </c>
      <c r="P12">
        <v>13.05851</v>
      </c>
      <c r="Q12">
        <v>9.3352950000000003</v>
      </c>
    </row>
    <row r="13" spans="1:17" x14ac:dyDescent="0.3">
      <c r="A13">
        <v>11</v>
      </c>
      <c r="B13">
        <v>4</v>
      </c>
      <c r="C13">
        <v>1</v>
      </c>
      <c r="D13">
        <v>3</v>
      </c>
      <c r="E13">
        <v>23</v>
      </c>
      <c r="F13">
        <v>16</v>
      </c>
      <c r="G13">
        <v>41.087040000000002</v>
      </c>
      <c r="H13">
        <v>6.3467560000000001</v>
      </c>
      <c r="I13" t="s">
        <v>240</v>
      </c>
      <c r="J13">
        <v>10.70966</v>
      </c>
      <c r="K13">
        <v>15.55832</v>
      </c>
      <c r="L13">
        <v>2.1223610000000002</v>
      </c>
      <c r="M13">
        <v>-7.6757910000000003</v>
      </c>
      <c r="N13">
        <v>-12.04585</v>
      </c>
      <c r="O13">
        <v>-6.4428049999999999</v>
      </c>
      <c r="P13">
        <v>14.48814</v>
      </c>
      <c r="Q13">
        <v>9.3209979999999995</v>
      </c>
    </row>
    <row r="14" spans="1:17" x14ac:dyDescent="0.3">
      <c r="A14">
        <v>12</v>
      </c>
      <c r="B14">
        <v>4</v>
      </c>
      <c r="C14">
        <v>1</v>
      </c>
      <c r="D14">
        <v>3</v>
      </c>
      <c r="E14">
        <v>23</v>
      </c>
      <c r="F14">
        <v>16</v>
      </c>
      <c r="G14">
        <v>43.339889999999997</v>
      </c>
      <c r="H14">
        <v>3.8617949999999999</v>
      </c>
      <c r="I14" t="s">
        <v>240</v>
      </c>
      <c r="J14">
        <v>10.65821</v>
      </c>
      <c r="K14">
        <v>16.939399999999999</v>
      </c>
      <c r="L14">
        <v>2.1223610000000002</v>
      </c>
      <c r="M14">
        <v>-7.6757910000000003</v>
      </c>
      <c r="N14">
        <v>-13.236610000000001</v>
      </c>
      <c r="O14">
        <v>-6.4428049999999999</v>
      </c>
      <c r="P14">
        <v>14.686809999999999</v>
      </c>
      <c r="Q14">
        <v>9.3059919999999998</v>
      </c>
    </row>
    <row r="15" spans="1:17" x14ac:dyDescent="0.3">
      <c r="A15">
        <v>13</v>
      </c>
      <c r="B15">
        <v>3</v>
      </c>
      <c r="C15">
        <v>0</v>
      </c>
      <c r="D15">
        <v>3</v>
      </c>
      <c r="E15">
        <v>25</v>
      </c>
      <c r="F15">
        <v>14</v>
      </c>
      <c r="G15">
        <v>41.459499999999998</v>
      </c>
      <c r="H15">
        <v>3.267649</v>
      </c>
      <c r="I15" t="s">
        <v>240</v>
      </c>
      <c r="J15">
        <v>11.48897</v>
      </c>
      <c r="K15">
        <v>14.55175</v>
      </c>
      <c r="L15">
        <v>2.1223610000000002</v>
      </c>
      <c r="M15">
        <v>-7.3768960000000003</v>
      </c>
      <c r="N15">
        <v>-15.936820000000001</v>
      </c>
      <c r="O15">
        <v>-3.734972</v>
      </c>
      <c r="P15">
        <v>11.75651</v>
      </c>
      <c r="Q15">
        <v>9.3352950000000003</v>
      </c>
    </row>
    <row r="16" spans="1:17" x14ac:dyDescent="0.3">
      <c r="A16">
        <v>14</v>
      </c>
      <c r="B16">
        <v>3</v>
      </c>
      <c r="C16">
        <v>0</v>
      </c>
      <c r="D16">
        <v>3</v>
      </c>
      <c r="E16">
        <v>23</v>
      </c>
      <c r="F16">
        <v>15</v>
      </c>
      <c r="G16">
        <v>42.944290000000002</v>
      </c>
      <c r="H16">
        <v>7.0266250000000001</v>
      </c>
      <c r="I16" t="s">
        <v>241</v>
      </c>
      <c r="J16">
        <v>12.501609999999999</v>
      </c>
      <c r="K16">
        <v>17.815059999999999</v>
      </c>
      <c r="L16">
        <v>1.0576680000000001</v>
      </c>
      <c r="M16">
        <v>-7.7467280000000001</v>
      </c>
      <c r="N16">
        <v>-13.236610000000001</v>
      </c>
      <c r="O16">
        <v>-6.7206149999999996</v>
      </c>
      <c r="P16">
        <v>14.686809999999999</v>
      </c>
      <c r="Q16">
        <v>9.3059919999999998</v>
      </c>
    </row>
    <row r="17" spans="1:17" x14ac:dyDescent="0.3">
      <c r="A17">
        <v>15</v>
      </c>
      <c r="B17">
        <v>3</v>
      </c>
      <c r="C17">
        <v>0</v>
      </c>
      <c r="D17">
        <v>3</v>
      </c>
      <c r="E17">
        <v>25</v>
      </c>
      <c r="F17">
        <v>16</v>
      </c>
      <c r="G17">
        <v>45.901380000000003</v>
      </c>
      <c r="H17">
        <v>3.4902860000000002</v>
      </c>
      <c r="I17" t="s">
        <v>242</v>
      </c>
      <c r="J17">
        <v>7.4102750000000004</v>
      </c>
      <c r="K17">
        <v>20.071760000000001</v>
      </c>
      <c r="L17">
        <v>2.9735830000000001</v>
      </c>
      <c r="M17">
        <v>-7.6757910000000003</v>
      </c>
      <c r="N17">
        <v>-11.315950000000001</v>
      </c>
      <c r="O17">
        <v>-11.172280000000001</v>
      </c>
      <c r="P17">
        <v>11.47142</v>
      </c>
      <c r="Q17">
        <v>9.3059919999999998</v>
      </c>
    </row>
    <row r="18" spans="1:17" x14ac:dyDescent="0.3">
      <c r="A18">
        <v>16</v>
      </c>
      <c r="B18">
        <v>6</v>
      </c>
      <c r="C18">
        <v>0</v>
      </c>
      <c r="D18">
        <v>6</v>
      </c>
      <c r="E18">
        <v>25</v>
      </c>
      <c r="F18">
        <v>16</v>
      </c>
      <c r="G18">
        <v>45.505780000000001</v>
      </c>
      <c r="H18">
        <v>6.6551159999999996</v>
      </c>
      <c r="I18" t="s">
        <v>242</v>
      </c>
      <c r="J18">
        <v>7.4102750000000004</v>
      </c>
      <c r="K18">
        <v>20.071760000000001</v>
      </c>
      <c r="L18">
        <v>1.9088890000000001</v>
      </c>
      <c r="M18">
        <v>-7.6757910000000003</v>
      </c>
      <c r="N18">
        <v>-11.315950000000001</v>
      </c>
      <c r="O18">
        <v>-11.172280000000001</v>
      </c>
      <c r="P18">
        <v>11.47142</v>
      </c>
      <c r="Q18">
        <v>9.3059919999999998</v>
      </c>
    </row>
    <row r="19" spans="1:17" x14ac:dyDescent="0.3">
      <c r="A19">
        <v>17</v>
      </c>
      <c r="B19">
        <v>6</v>
      </c>
      <c r="C19">
        <v>0</v>
      </c>
      <c r="D19">
        <v>6</v>
      </c>
      <c r="E19">
        <v>25</v>
      </c>
      <c r="F19">
        <v>16</v>
      </c>
      <c r="G19">
        <v>45.505780000000001</v>
      </c>
      <c r="H19">
        <v>6.6551159999999996</v>
      </c>
      <c r="I19" t="s">
        <v>242</v>
      </c>
      <c r="J19">
        <v>7.4102750000000004</v>
      </c>
      <c r="K19">
        <v>21.452839999999998</v>
      </c>
      <c r="L19">
        <v>1.9088890000000001</v>
      </c>
      <c r="M19">
        <v>-7.6757910000000003</v>
      </c>
      <c r="N19">
        <v>-12.50671</v>
      </c>
      <c r="O19">
        <v>-11.172280000000001</v>
      </c>
      <c r="P19">
        <v>10.169420000000001</v>
      </c>
      <c r="Q19">
        <v>9.3059919999999998</v>
      </c>
    </row>
    <row r="20" spans="1:17" x14ac:dyDescent="0.3">
      <c r="A20">
        <v>18</v>
      </c>
      <c r="B20">
        <v>3</v>
      </c>
      <c r="C20">
        <v>0</v>
      </c>
      <c r="D20">
        <v>3</v>
      </c>
      <c r="E20">
        <v>25</v>
      </c>
      <c r="F20">
        <v>16</v>
      </c>
      <c r="G20">
        <v>46.940350000000002</v>
      </c>
      <c r="H20">
        <v>1.4075740000000001</v>
      </c>
      <c r="I20" t="s">
        <v>243</v>
      </c>
      <c r="J20">
        <v>5.7495690000000002</v>
      </c>
      <c r="K20">
        <v>25.062850000000001</v>
      </c>
      <c r="L20">
        <v>2.9735830000000001</v>
      </c>
      <c r="M20">
        <v>-9.2109489999999994</v>
      </c>
      <c r="N20">
        <v>-12.22207</v>
      </c>
      <c r="O20">
        <v>-11.07977</v>
      </c>
      <c r="P20">
        <v>10.77022</v>
      </c>
      <c r="Q20">
        <v>6</v>
      </c>
    </row>
    <row r="21" spans="1:17" x14ac:dyDescent="0.3">
      <c r="A21">
        <v>19</v>
      </c>
      <c r="B21">
        <v>3</v>
      </c>
      <c r="C21">
        <v>0</v>
      </c>
      <c r="D21">
        <v>3</v>
      </c>
      <c r="E21">
        <v>29</v>
      </c>
      <c r="F21">
        <v>16</v>
      </c>
      <c r="G21">
        <v>47.111730000000001</v>
      </c>
      <c r="H21">
        <v>1</v>
      </c>
      <c r="I21" t="s">
        <v>244</v>
      </c>
      <c r="J21">
        <v>5.9458950000000002</v>
      </c>
      <c r="K21">
        <v>23.204129999999999</v>
      </c>
      <c r="L21">
        <v>4.8894979999999997</v>
      </c>
      <c r="M21">
        <v>-7.6757910000000003</v>
      </c>
      <c r="N21">
        <v>-9.3952880000000007</v>
      </c>
      <c r="O21">
        <v>-12.81344</v>
      </c>
      <c r="P21">
        <v>7.5548260000000003</v>
      </c>
      <c r="Q21">
        <v>6.8041739999999997</v>
      </c>
    </row>
    <row r="22" spans="1:17" x14ac:dyDescent="0.3">
      <c r="A22">
        <v>20</v>
      </c>
      <c r="B22">
        <v>3</v>
      </c>
      <c r="C22">
        <v>0</v>
      </c>
      <c r="D22">
        <v>3</v>
      </c>
      <c r="E22">
        <v>27</v>
      </c>
      <c r="F22">
        <v>16</v>
      </c>
      <c r="G22">
        <v>46.739269999999998</v>
      </c>
      <c r="H22">
        <v>3.9797169999999999</v>
      </c>
      <c r="I22" t="s">
        <v>245</v>
      </c>
      <c r="J22">
        <v>5.166582</v>
      </c>
      <c r="K22">
        <v>23.204129999999999</v>
      </c>
      <c r="L22">
        <v>4.8894979999999997</v>
      </c>
      <c r="M22">
        <v>-7.6757910000000003</v>
      </c>
      <c r="N22">
        <v>-9.3952880000000007</v>
      </c>
      <c r="O22">
        <v>-13.06185</v>
      </c>
      <c r="P22">
        <v>8.9844589999999993</v>
      </c>
      <c r="Q22">
        <v>6.7898779999999999</v>
      </c>
    </row>
    <row r="23" spans="1:17" x14ac:dyDescent="0.3">
      <c r="A23">
        <v>21</v>
      </c>
      <c r="B23">
        <v>3</v>
      </c>
      <c r="C23">
        <v>0</v>
      </c>
      <c r="D23">
        <v>3</v>
      </c>
      <c r="E23">
        <v>25</v>
      </c>
      <c r="F23">
        <v>16</v>
      </c>
      <c r="G23">
        <v>46.366810000000001</v>
      </c>
      <c r="H23">
        <v>6.9594339999999999</v>
      </c>
      <c r="I23" t="s">
        <v>244</v>
      </c>
      <c r="J23">
        <v>7.0893090000000001</v>
      </c>
      <c r="K23">
        <v>23.204129999999999</v>
      </c>
      <c r="L23">
        <v>4.8894979999999997</v>
      </c>
      <c r="M23">
        <v>-7.4447780000000003</v>
      </c>
      <c r="N23">
        <v>-9.3952880000000007</v>
      </c>
      <c r="O23">
        <v>-12.81344</v>
      </c>
      <c r="P23">
        <v>10.41409</v>
      </c>
      <c r="Q23">
        <v>6</v>
      </c>
    </row>
    <row r="24" spans="1:17" x14ac:dyDescent="0.3">
      <c r="A24">
        <v>22</v>
      </c>
      <c r="B24">
        <v>3</v>
      </c>
      <c r="C24">
        <v>0</v>
      </c>
      <c r="D24">
        <v>3</v>
      </c>
      <c r="E24">
        <v>27</v>
      </c>
      <c r="F24">
        <v>17</v>
      </c>
      <c r="G24">
        <v>46.026809999999998</v>
      </c>
      <c r="H24">
        <v>9.6793759999999995</v>
      </c>
      <c r="I24" t="s">
        <v>246</v>
      </c>
      <c r="J24">
        <v>5.5029599999999999</v>
      </c>
      <c r="K24">
        <v>23.623719999999999</v>
      </c>
      <c r="L24">
        <v>0.5329914</v>
      </c>
      <c r="M24">
        <v>-7.6757910000000003</v>
      </c>
      <c r="N24">
        <v>-9.3952880000000007</v>
      </c>
      <c r="O24">
        <v>-13.06185</v>
      </c>
      <c r="P24">
        <v>6.2507299999999999</v>
      </c>
      <c r="Q24">
        <v>6.7898779999999999</v>
      </c>
    </row>
    <row r="25" spans="1:17" x14ac:dyDescent="0.3">
      <c r="A25">
        <v>23</v>
      </c>
      <c r="B25">
        <v>3</v>
      </c>
      <c r="C25">
        <v>0</v>
      </c>
      <c r="D25">
        <v>3</v>
      </c>
      <c r="E25">
        <v>27</v>
      </c>
      <c r="F25">
        <v>16</v>
      </c>
      <c r="G25">
        <v>48.217750000000002</v>
      </c>
      <c r="H25">
        <v>9.9838539999999991</v>
      </c>
      <c r="I25" t="s">
        <v>247</v>
      </c>
      <c r="J25">
        <v>7.0893090000000001</v>
      </c>
      <c r="K25">
        <v>23.204129999999999</v>
      </c>
      <c r="L25">
        <v>3.8248039999999999</v>
      </c>
      <c r="M25">
        <v>-7.6757910000000003</v>
      </c>
      <c r="N25">
        <v>-9.3952880000000007</v>
      </c>
      <c r="O25">
        <v>-13.06185</v>
      </c>
      <c r="P25">
        <v>10.41409</v>
      </c>
      <c r="Q25">
        <v>6.7755809999999999</v>
      </c>
    </row>
    <row r="26" spans="1:17" x14ac:dyDescent="0.3">
      <c r="A26">
        <v>24</v>
      </c>
      <c r="B26">
        <v>3</v>
      </c>
      <c r="C26">
        <v>0</v>
      </c>
      <c r="D26">
        <v>3</v>
      </c>
      <c r="E26">
        <v>29</v>
      </c>
      <c r="F26">
        <v>14</v>
      </c>
      <c r="G26">
        <v>45.971200000000003</v>
      </c>
      <c r="H26">
        <v>10.02487</v>
      </c>
      <c r="I26" t="s">
        <v>245</v>
      </c>
      <c r="J26">
        <v>9.7913499999999996</v>
      </c>
      <c r="K26">
        <v>20.816479999999999</v>
      </c>
      <c r="L26">
        <v>3.8248039999999999</v>
      </c>
      <c r="M26">
        <v>-7.3768960000000003</v>
      </c>
      <c r="N26">
        <v>-12.095499999999999</v>
      </c>
      <c r="O26">
        <v>-10.354010000000001</v>
      </c>
      <c r="P26">
        <v>10.41409</v>
      </c>
      <c r="Q26">
        <v>6.7755809999999999</v>
      </c>
    </row>
    <row r="27" spans="1:17" x14ac:dyDescent="0.3">
      <c r="A27">
        <v>25</v>
      </c>
      <c r="B27">
        <v>6</v>
      </c>
      <c r="C27">
        <v>3</v>
      </c>
      <c r="D27">
        <v>3</v>
      </c>
      <c r="E27">
        <v>29</v>
      </c>
      <c r="F27">
        <v>14</v>
      </c>
      <c r="G27">
        <v>45.598739999999999</v>
      </c>
      <c r="H27">
        <v>13.00459</v>
      </c>
      <c r="I27" t="s">
        <v>245</v>
      </c>
      <c r="J27">
        <v>11.714079999999999</v>
      </c>
      <c r="K27">
        <v>20.816479999999999</v>
      </c>
      <c r="L27">
        <v>3.8248039999999999</v>
      </c>
      <c r="M27">
        <v>-7.3768960000000003</v>
      </c>
      <c r="N27">
        <v>-12.095499999999999</v>
      </c>
      <c r="O27">
        <v>-10.354010000000001</v>
      </c>
      <c r="P27">
        <v>11.843730000000001</v>
      </c>
      <c r="Q27">
        <v>6.761285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93F9-0E28-4957-A2F0-3D5A20F344CB}">
  <dimension ref="A1:Q27"/>
  <sheetViews>
    <sheetView workbookViewId="0">
      <selection sqref="A1:Q1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3</v>
      </c>
      <c r="C2">
        <v>0</v>
      </c>
      <c r="D2">
        <v>3</v>
      </c>
      <c r="E2">
        <v>19</v>
      </c>
      <c r="F2">
        <v>16</v>
      </c>
      <c r="G2">
        <v>30</v>
      </c>
      <c r="H2">
        <v>4</v>
      </c>
      <c r="I2" t="s">
        <v>17</v>
      </c>
      <c r="J2">
        <v>0</v>
      </c>
      <c r="K2">
        <v>0</v>
      </c>
      <c r="L2">
        <v>-1.527417</v>
      </c>
      <c r="M2">
        <v>0</v>
      </c>
      <c r="N2">
        <v>0</v>
      </c>
      <c r="O2">
        <v>3.0403799999999999</v>
      </c>
      <c r="P2">
        <v>13.05851</v>
      </c>
      <c r="Q2">
        <v>16.812629999999999</v>
      </c>
    </row>
    <row r="3" spans="1:17" x14ac:dyDescent="0.3">
      <c r="A3">
        <v>1</v>
      </c>
      <c r="B3">
        <v>6</v>
      </c>
      <c r="C3">
        <v>3</v>
      </c>
      <c r="D3">
        <v>3</v>
      </c>
      <c r="E3">
        <v>24</v>
      </c>
      <c r="F3">
        <v>16</v>
      </c>
      <c r="G3">
        <v>30</v>
      </c>
      <c r="H3">
        <v>4</v>
      </c>
      <c r="I3" t="s">
        <v>18</v>
      </c>
      <c r="J3">
        <v>2.7020409999999999</v>
      </c>
      <c r="K3">
        <v>0</v>
      </c>
      <c r="L3">
        <v>0</v>
      </c>
      <c r="M3">
        <v>0</v>
      </c>
      <c r="N3">
        <v>2.1362350000000001</v>
      </c>
      <c r="O3">
        <v>0</v>
      </c>
      <c r="P3">
        <v>8.3335670000000004</v>
      </c>
      <c r="Q3">
        <v>13.026960000000001</v>
      </c>
    </row>
    <row r="4" spans="1:17" x14ac:dyDescent="0.3">
      <c r="A4">
        <v>2</v>
      </c>
      <c r="B4">
        <v>6</v>
      </c>
      <c r="C4">
        <v>3</v>
      </c>
      <c r="D4">
        <v>3</v>
      </c>
      <c r="E4">
        <v>24</v>
      </c>
      <c r="F4">
        <v>16</v>
      </c>
      <c r="G4">
        <v>29.909890000000001</v>
      </c>
      <c r="H4">
        <v>4.7209099999999999</v>
      </c>
      <c r="I4" t="s">
        <v>18</v>
      </c>
      <c r="J4">
        <v>2.7020409999999999</v>
      </c>
      <c r="K4">
        <v>0</v>
      </c>
      <c r="L4">
        <v>-2.1768019999999999</v>
      </c>
      <c r="M4">
        <v>0</v>
      </c>
      <c r="N4">
        <v>2.1362350000000001</v>
      </c>
      <c r="O4">
        <v>0</v>
      </c>
      <c r="P4">
        <v>8.3335670000000004</v>
      </c>
      <c r="Q4">
        <v>13.026960000000001</v>
      </c>
    </row>
    <row r="5" spans="1:17" x14ac:dyDescent="0.3">
      <c r="A5">
        <v>3</v>
      </c>
      <c r="B5">
        <v>6</v>
      </c>
      <c r="C5">
        <v>3</v>
      </c>
      <c r="D5">
        <v>3</v>
      </c>
      <c r="E5">
        <v>24</v>
      </c>
      <c r="F5">
        <v>16</v>
      </c>
      <c r="G5">
        <v>29.909890000000001</v>
      </c>
      <c r="H5">
        <v>4.7209099999999999</v>
      </c>
      <c r="I5" t="s">
        <v>248</v>
      </c>
      <c r="J5">
        <v>2.7020409999999999</v>
      </c>
      <c r="K5">
        <v>0</v>
      </c>
      <c r="L5">
        <v>-2.1768019999999999</v>
      </c>
      <c r="M5">
        <v>0</v>
      </c>
      <c r="N5">
        <v>3.6851289999999999</v>
      </c>
      <c r="O5">
        <v>0</v>
      </c>
      <c r="P5">
        <v>7.2041019999999998</v>
      </c>
      <c r="Q5">
        <v>13.026960000000001</v>
      </c>
    </row>
    <row r="6" spans="1:17" x14ac:dyDescent="0.3">
      <c r="A6">
        <v>4</v>
      </c>
      <c r="B6">
        <v>7</v>
      </c>
      <c r="C6">
        <v>4</v>
      </c>
      <c r="D6">
        <v>3</v>
      </c>
      <c r="E6">
        <v>22</v>
      </c>
      <c r="F6">
        <v>16</v>
      </c>
      <c r="G6">
        <v>29.894739999999999</v>
      </c>
      <c r="H6">
        <v>4.8420629999999996</v>
      </c>
      <c r="I6" t="s">
        <v>249</v>
      </c>
      <c r="J6">
        <v>-3.2479369999999999</v>
      </c>
      <c r="K6">
        <v>3.1323660000000002</v>
      </c>
      <c r="L6">
        <v>-2.1768019999999999</v>
      </c>
      <c r="M6">
        <v>0</v>
      </c>
      <c r="N6">
        <v>7.739109</v>
      </c>
      <c r="O6">
        <v>-1.8319449999999999</v>
      </c>
      <c r="P6">
        <v>6.0746370000000001</v>
      </c>
      <c r="Q6">
        <v>13.026960000000001</v>
      </c>
    </row>
    <row r="7" spans="1:17" x14ac:dyDescent="0.3">
      <c r="A7">
        <v>5</v>
      </c>
      <c r="B7">
        <v>10</v>
      </c>
      <c r="C7">
        <v>4</v>
      </c>
      <c r="D7">
        <v>6</v>
      </c>
      <c r="E7">
        <v>22</v>
      </c>
      <c r="F7">
        <v>16</v>
      </c>
      <c r="G7">
        <v>33.911360000000002</v>
      </c>
      <c r="H7">
        <v>5.2033040000000002</v>
      </c>
      <c r="I7" t="s">
        <v>250</v>
      </c>
      <c r="J7">
        <v>-1.376655</v>
      </c>
      <c r="K7">
        <v>3.1323660000000002</v>
      </c>
      <c r="L7">
        <v>0.5619478</v>
      </c>
      <c r="M7">
        <v>-1.4985189999999999</v>
      </c>
      <c r="N7">
        <v>6.1902140000000001</v>
      </c>
      <c r="O7">
        <v>-1.8319449999999999</v>
      </c>
      <c r="P7">
        <v>12.56377</v>
      </c>
      <c r="Q7">
        <v>12.973369999999999</v>
      </c>
    </row>
    <row r="8" spans="1:17" x14ac:dyDescent="0.3">
      <c r="A8">
        <v>6</v>
      </c>
      <c r="B8">
        <v>6</v>
      </c>
      <c r="C8">
        <v>3</v>
      </c>
      <c r="D8">
        <v>3</v>
      </c>
      <c r="E8">
        <v>26</v>
      </c>
      <c r="F8">
        <v>16</v>
      </c>
      <c r="G8">
        <v>31.775130000000001</v>
      </c>
      <c r="H8">
        <v>5.3368190000000002</v>
      </c>
      <c r="I8" t="s">
        <v>213</v>
      </c>
      <c r="J8">
        <v>4.0274270000000003</v>
      </c>
      <c r="K8">
        <v>3.1323660000000002</v>
      </c>
      <c r="L8">
        <v>-2.1768019999999999</v>
      </c>
      <c r="M8">
        <v>0</v>
      </c>
      <c r="N8">
        <v>6.1902140000000001</v>
      </c>
      <c r="O8">
        <v>-1.8319449999999999</v>
      </c>
      <c r="P8">
        <v>10.134399999999999</v>
      </c>
      <c r="Q8">
        <v>12.99766</v>
      </c>
    </row>
    <row r="9" spans="1:17" x14ac:dyDescent="0.3">
      <c r="A9">
        <v>7</v>
      </c>
      <c r="B9">
        <v>9</v>
      </c>
      <c r="C9">
        <v>3</v>
      </c>
      <c r="D9">
        <v>6</v>
      </c>
      <c r="E9">
        <v>23</v>
      </c>
      <c r="F9">
        <v>16</v>
      </c>
      <c r="G9">
        <v>32.654130000000002</v>
      </c>
      <c r="H9">
        <v>5.2033040000000002</v>
      </c>
      <c r="I9" t="s">
        <v>251</v>
      </c>
      <c r="J9">
        <v>-1.35056</v>
      </c>
      <c r="K9">
        <v>3.1323660000000002</v>
      </c>
      <c r="L9">
        <v>2.3868369999999999</v>
      </c>
      <c r="M9">
        <v>-1.4985189999999999</v>
      </c>
      <c r="N9">
        <v>7.739109</v>
      </c>
      <c r="O9">
        <v>-1.8319449999999999</v>
      </c>
      <c r="P9">
        <v>11.43431</v>
      </c>
      <c r="Q9">
        <v>12.973369999999999</v>
      </c>
    </row>
    <row r="10" spans="1:17" x14ac:dyDescent="0.3">
      <c r="A10">
        <v>8</v>
      </c>
      <c r="B10">
        <v>6</v>
      </c>
      <c r="C10">
        <v>3</v>
      </c>
      <c r="D10">
        <v>3</v>
      </c>
      <c r="E10">
        <v>25</v>
      </c>
      <c r="F10">
        <v>16</v>
      </c>
      <c r="G10">
        <v>34.534509999999997</v>
      </c>
      <c r="H10">
        <v>5.6980599999999999</v>
      </c>
      <c r="I10" t="s">
        <v>250</v>
      </c>
      <c r="J10">
        <v>3.222763</v>
      </c>
      <c r="K10">
        <v>3.1323660000000002</v>
      </c>
      <c r="L10">
        <v>2.3868369999999999</v>
      </c>
      <c r="M10">
        <v>-1.4985189999999999</v>
      </c>
      <c r="N10">
        <v>6.1902140000000001</v>
      </c>
      <c r="O10">
        <v>-1.8319449999999999</v>
      </c>
      <c r="P10">
        <v>15.494070000000001</v>
      </c>
      <c r="Q10">
        <v>12.94406</v>
      </c>
    </row>
    <row r="11" spans="1:17" x14ac:dyDescent="0.3">
      <c r="A11">
        <v>9</v>
      </c>
      <c r="B11">
        <v>8</v>
      </c>
      <c r="C11">
        <v>2</v>
      </c>
      <c r="D11">
        <v>6</v>
      </c>
      <c r="E11">
        <v>26</v>
      </c>
      <c r="F11">
        <v>16</v>
      </c>
      <c r="G11">
        <v>33.277279999999998</v>
      </c>
      <c r="H11">
        <v>5.6980599999999999</v>
      </c>
      <c r="I11" t="s">
        <v>250</v>
      </c>
      <c r="J11">
        <v>3.2488570000000001</v>
      </c>
      <c r="K11">
        <v>3.1323660000000002</v>
      </c>
      <c r="L11">
        <v>4.2117259999999996</v>
      </c>
      <c r="M11">
        <v>-1.4985189999999999</v>
      </c>
      <c r="N11">
        <v>6.1902140000000001</v>
      </c>
      <c r="O11">
        <v>-1.8319449999999999</v>
      </c>
      <c r="P11">
        <v>15.494070000000001</v>
      </c>
      <c r="Q11">
        <v>12.94406</v>
      </c>
    </row>
    <row r="12" spans="1:17" x14ac:dyDescent="0.3">
      <c r="A12">
        <v>10</v>
      </c>
      <c r="B12">
        <v>7</v>
      </c>
      <c r="C12">
        <v>1</v>
      </c>
      <c r="D12">
        <v>6</v>
      </c>
      <c r="E12">
        <v>23</v>
      </c>
      <c r="F12">
        <v>16</v>
      </c>
      <c r="G12">
        <v>34.534509999999997</v>
      </c>
      <c r="H12">
        <v>5.6980599999999999</v>
      </c>
      <c r="I12" t="s">
        <v>252</v>
      </c>
      <c r="J12">
        <v>0.5207214</v>
      </c>
      <c r="K12">
        <v>4.5134460000000001</v>
      </c>
      <c r="L12">
        <v>2.3868369999999999</v>
      </c>
      <c r="M12">
        <v>-1.4985189999999999</v>
      </c>
      <c r="N12">
        <v>6.5483500000000001</v>
      </c>
      <c r="O12">
        <v>-2.0803560000000001</v>
      </c>
      <c r="P12">
        <v>13.0626</v>
      </c>
      <c r="Q12">
        <v>12.94406</v>
      </c>
    </row>
    <row r="13" spans="1:17" x14ac:dyDescent="0.3">
      <c r="A13">
        <v>11</v>
      </c>
      <c r="B13">
        <v>6</v>
      </c>
      <c r="C13">
        <v>3</v>
      </c>
      <c r="D13">
        <v>3</v>
      </c>
      <c r="E13">
        <v>25</v>
      </c>
      <c r="F13">
        <v>16</v>
      </c>
      <c r="G13">
        <v>36.670749999999998</v>
      </c>
      <c r="H13">
        <v>5.5645449999999999</v>
      </c>
      <c r="I13" t="s">
        <v>253</v>
      </c>
      <c r="J13">
        <v>3.222763</v>
      </c>
      <c r="K13">
        <v>4.5134460000000001</v>
      </c>
      <c r="L13">
        <v>5.1255870000000003</v>
      </c>
      <c r="M13">
        <v>-2.997039</v>
      </c>
      <c r="N13">
        <v>6.5483500000000001</v>
      </c>
      <c r="O13">
        <v>-1.8319449999999999</v>
      </c>
      <c r="P13">
        <v>15.49198</v>
      </c>
      <c r="Q13">
        <v>12.91977</v>
      </c>
    </row>
    <row r="14" spans="1:17" x14ac:dyDescent="0.3">
      <c r="A14">
        <v>12</v>
      </c>
      <c r="B14">
        <v>7</v>
      </c>
      <c r="C14">
        <v>1</v>
      </c>
      <c r="D14">
        <v>6</v>
      </c>
      <c r="E14">
        <v>23</v>
      </c>
      <c r="F14">
        <v>17</v>
      </c>
      <c r="G14">
        <v>36.775910000000003</v>
      </c>
      <c r="H14">
        <v>5.5579720000000004</v>
      </c>
      <c r="I14" t="s">
        <v>254</v>
      </c>
      <c r="J14">
        <v>0.5207214</v>
      </c>
      <c r="K14">
        <v>4.5134460000000001</v>
      </c>
      <c r="L14">
        <v>5.1255870000000003</v>
      </c>
      <c r="M14">
        <v>-2.997039</v>
      </c>
      <c r="N14">
        <v>5.527965</v>
      </c>
      <c r="O14">
        <v>-1.8319449999999999</v>
      </c>
      <c r="P14">
        <v>14.36251</v>
      </c>
      <c r="Q14">
        <v>12.91977</v>
      </c>
    </row>
    <row r="15" spans="1:17" x14ac:dyDescent="0.3">
      <c r="A15">
        <v>13</v>
      </c>
      <c r="B15">
        <v>6</v>
      </c>
      <c r="C15">
        <v>3</v>
      </c>
      <c r="D15">
        <v>3</v>
      </c>
      <c r="E15">
        <v>27</v>
      </c>
      <c r="F15">
        <v>13</v>
      </c>
      <c r="G15">
        <v>38.75591</v>
      </c>
      <c r="H15">
        <v>5.4342220000000001</v>
      </c>
      <c r="I15" t="s">
        <v>255</v>
      </c>
      <c r="J15">
        <v>5.924804</v>
      </c>
      <c r="K15">
        <v>4.5134460000000001</v>
      </c>
      <c r="L15">
        <v>5.1255870000000003</v>
      </c>
      <c r="M15">
        <v>-2.997039</v>
      </c>
      <c r="N15">
        <v>6.5483500000000001</v>
      </c>
      <c r="O15">
        <v>-1.8319449999999999</v>
      </c>
      <c r="P15">
        <v>17.24653</v>
      </c>
      <c r="Q15">
        <v>12.90222</v>
      </c>
    </row>
    <row r="16" spans="1:17" x14ac:dyDescent="0.3">
      <c r="A16">
        <v>14</v>
      </c>
      <c r="B16">
        <v>7</v>
      </c>
      <c r="C16">
        <v>4</v>
      </c>
      <c r="D16">
        <v>3</v>
      </c>
      <c r="E16">
        <v>25</v>
      </c>
      <c r="F16">
        <v>13</v>
      </c>
      <c r="G16">
        <v>43.028370000000002</v>
      </c>
      <c r="H16">
        <v>5.167192</v>
      </c>
      <c r="I16" t="s">
        <v>256</v>
      </c>
      <c r="J16">
        <v>3.222763</v>
      </c>
      <c r="K16">
        <v>4.5134460000000001</v>
      </c>
      <c r="L16">
        <v>10.60309</v>
      </c>
      <c r="M16">
        <v>-5.994078</v>
      </c>
      <c r="N16">
        <v>6.5483500000000001</v>
      </c>
      <c r="O16">
        <v>-1.8319449999999999</v>
      </c>
      <c r="P16">
        <v>22.10528</v>
      </c>
      <c r="Q16">
        <v>12.85364</v>
      </c>
    </row>
    <row r="17" spans="1:17" x14ac:dyDescent="0.3">
      <c r="A17">
        <v>15</v>
      </c>
      <c r="B17">
        <v>6</v>
      </c>
      <c r="C17">
        <v>3</v>
      </c>
      <c r="D17">
        <v>3</v>
      </c>
      <c r="E17">
        <v>25</v>
      </c>
      <c r="F17">
        <v>16</v>
      </c>
      <c r="G17">
        <v>43.028370000000002</v>
      </c>
      <c r="H17">
        <v>5.167192</v>
      </c>
      <c r="I17" t="s">
        <v>257</v>
      </c>
      <c r="J17">
        <v>3.222763</v>
      </c>
      <c r="K17">
        <v>7.9239059999999997</v>
      </c>
      <c r="L17">
        <v>11.1297</v>
      </c>
      <c r="M17">
        <v>-5.994078</v>
      </c>
      <c r="N17">
        <v>6.2262760000000004</v>
      </c>
      <c r="O17">
        <v>-1.8319449999999999</v>
      </c>
      <c r="P17">
        <v>22.10528</v>
      </c>
      <c r="Q17">
        <v>12.85364</v>
      </c>
    </row>
    <row r="18" spans="1:17" x14ac:dyDescent="0.3">
      <c r="A18">
        <v>16</v>
      </c>
      <c r="B18">
        <v>6</v>
      </c>
      <c r="C18">
        <v>3</v>
      </c>
      <c r="D18">
        <v>3</v>
      </c>
      <c r="E18">
        <v>27</v>
      </c>
      <c r="F18">
        <v>13</v>
      </c>
      <c r="G18">
        <v>43.028370000000002</v>
      </c>
      <c r="H18">
        <v>5.167192</v>
      </c>
      <c r="I18" t="s">
        <v>256</v>
      </c>
      <c r="J18">
        <v>5.924804</v>
      </c>
      <c r="K18">
        <v>5.8945259999999999</v>
      </c>
      <c r="L18">
        <v>10.60309</v>
      </c>
      <c r="M18">
        <v>-5.994078</v>
      </c>
      <c r="N18">
        <v>5.3575920000000004</v>
      </c>
      <c r="O18">
        <v>-1.8319449999999999</v>
      </c>
      <c r="P18">
        <v>20.803280000000001</v>
      </c>
      <c r="Q18">
        <v>12.85364</v>
      </c>
    </row>
    <row r="19" spans="1:17" x14ac:dyDescent="0.3">
      <c r="A19">
        <v>17</v>
      </c>
      <c r="B19">
        <v>10</v>
      </c>
      <c r="C19">
        <v>1</v>
      </c>
      <c r="D19">
        <v>9</v>
      </c>
      <c r="E19">
        <v>25</v>
      </c>
      <c r="F19">
        <v>16</v>
      </c>
      <c r="G19">
        <v>44.768999999999998</v>
      </c>
      <c r="H19">
        <v>8.1985069999999993</v>
      </c>
      <c r="I19" t="s">
        <v>258</v>
      </c>
      <c r="J19">
        <v>3.222763</v>
      </c>
      <c r="K19">
        <v>7.9239059999999997</v>
      </c>
      <c r="L19">
        <v>12.80376</v>
      </c>
      <c r="M19">
        <v>-7.492597</v>
      </c>
      <c r="N19">
        <v>6.2262760000000004</v>
      </c>
      <c r="O19">
        <v>-1.8319449999999999</v>
      </c>
      <c r="P19">
        <v>24.534649999999999</v>
      </c>
      <c r="Q19">
        <v>12.82934</v>
      </c>
    </row>
    <row r="20" spans="1:17" x14ac:dyDescent="0.3">
      <c r="A20">
        <v>18</v>
      </c>
      <c r="B20">
        <v>8</v>
      </c>
      <c r="C20">
        <v>5</v>
      </c>
      <c r="D20">
        <v>3</v>
      </c>
      <c r="E20">
        <v>25</v>
      </c>
      <c r="F20">
        <v>16</v>
      </c>
      <c r="G20">
        <v>40.513570000000001</v>
      </c>
      <c r="H20">
        <v>9.2829280000000001</v>
      </c>
      <c r="I20" t="s">
        <v>257</v>
      </c>
      <c r="J20">
        <v>4.2270060000000003</v>
      </c>
      <c r="K20">
        <v>7.9239059999999997</v>
      </c>
      <c r="L20">
        <v>10.065009999999999</v>
      </c>
      <c r="M20">
        <v>-5.994078</v>
      </c>
      <c r="N20">
        <v>6.2262760000000004</v>
      </c>
      <c r="O20">
        <v>1.2563709999999999</v>
      </c>
      <c r="P20">
        <v>22.83371</v>
      </c>
      <c r="Q20">
        <v>10.33752</v>
      </c>
    </row>
    <row r="21" spans="1:17" x14ac:dyDescent="0.3">
      <c r="A21">
        <v>19</v>
      </c>
      <c r="B21">
        <v>11</v>
      </c>
      <c r="C21">
        <v>8</v>
      </c>
      <c r="D21">
        <v>3</v>
      </c>
      <c r="E21">
        <v>25</v>
      </c>
      <c r="F21">
        <v>16</v>
      </c>
      <c r="G21">
        <v>40.11797</v>
      </c>
      <c r="H21">
        <v>12.447760000000001</v>
      </c>
      <c r="I21" t="s">
        <v>257</v>
      </c>
      <c r="J21">
        <v>4.2270060000000003</v>
      </c>
      <c r="K21">
        <v>7.9239059999999997</v>
      </c>
      <c r="L21">
        <v>9.0003150000000005</v>
      </c>
      <c r="M21">
        <v>-5.994078</v>
      </c>
      <c r="N21">
        <v>6.2262760000000004</v>
      </c>
      <c r="O21">
        <v>1.2563709999999999</v>
      </c>
      <c r="P21">
        <v>22.83371</v>
      </c>
      <c r="Q21">
        <v>10.33752</v>
      </c>
    </row>
    <row r="22" spans="1:17" x14ac:dyDescent="0.3">
      <c r="A22">
        <v>20</v>
      </c>
      <c r="B22">
        <v>9</v>
      </c>
      <c r="C22">
        <v>3</v>
      </c>
      <c r="D22">
        <v>6</v>
      </c>
      <c r="E22">
        <v>27</v>
      </c>
      <c r="F22">
        <v>16</v>
      </c>
      <c r="G22">
        <v>42.760120000000001</v>
      </c>
      <c r="H22">
        <v>9.1425180000000008</v>
      </c>
      <c r="I22" t="s">
        <v>259</v>
      </c>
      <c r="J22">
        <v>6.9290469999999997</v>
      </c>
      <c r="K22">
        <v>7.9239059999999997</v>
      </c>
      <c r="L22">
        <v>10.065009999999999</v>
      </c>
      <c r="M22">
        <v>-5.994078</v>
      </c>
      <c r="N22">
        <v>6.2262760000000004</v>
      </c>
      <c r="O22">
        <v>1.2563709999999999</v>
      </c>
      <c r="P22">
        <v>22.83371</v>
      </c>
      <c r="Q22">
        <v>10.33752</v>
      </c>
    </row>
    <row r="23" spans="1:17" x14ac:dyDescent="0.3">
      <c r="A23">
        <v>21</v>
      </c>
      <c r="B23">
        <v>10</v>
      </c>
      <c r="C23">
        <v>7</v>
      </c>
      <c r="D23">
        <v>3</v>
      </c>
      <c r="E23">
        <v>27</v>
      </c>
      <c r="F23">
        <v>16</v>
      </c>
      <c r="G23">
        <v>42.364519999999999</v>
      </c>
      <c r="H23">
        <v>12.30735</v>
      </c>
      <c r="I23" t="s">
        <v>259</v>
      </c>
      <c r="J23">
        <v>6.9290469999999997</v>
      </c>
      <c r="K23">
        <v>7.9239059999999997</v>
      </c>
      <c r="L23">
        <v>9.0003150000000005</v>
      </c>
      <c r="M23">
        <v>-5.994078</v>
      </c>
      <c r="N23">
        <v>6.2262760000000004</v>
      </c>
      <c r="O23">
        <v>1.2563709999999999</v>
      </c>
      <c r="P23">
        <v>22.83371</v>
      </c>
      <c r="Q23">
        <v>10.33752</v>
      </c>
    </row>
    <row r="24" spans="1:17" x14ac:dyDescent="0.3">
      <c r="A24">
        <v>22</v>
      </c>
      <c r="B24">
        <v>9</v>
      </c>
      <c r="C24">
        <v>3</v>
      </c>
      <c r="D24">
        <v>6</v>
      </c>
      <c r="E24">
        <v>30</v>
      </c>
      <c r="F24">
        <v>16</v>
      </c>
      <c r="G24">
        <v>41.502879999999998</v>
      </c>
      <c r="H24">
        <v>9.1425180000000008</v>
      </c>
      <c r="I24" t="s">
        <v>259</v>
      </c>
      <c r="J24">
        <v>9.6571829999999999</v>
      </c>
      <c r="K24">
        <v>7.9239059999999997</v>
      </c>
      <c r="L24">
        <v>11.889900000000001</v>
      </c>
      <c r="M24">
        <v>-5.994078</v>
      </c>
      <c r="N24">
        <v>6.2262760000000004</v>
      </c>
      <c r="O24">
        <v>1.2563709999999999</v>
      </c>
      <c r="P24">
        <v>22.83371</v>
      </c>
      <c r="Q24">
        <v>10.33752</v>
      </c>
    </row>
    <row r="25" spans="1:17" x14ac:dyDescent="0.3">
      <c r="A25">
        <v>23</v>
      </c>
      <c r="B25">
        <v>8</v>
      </c>
      <c r="C25">
        <v>2</v>
      </c>
      <c r="D25">
        <v>6</v>
      </c>
      <c r="E25">
        <v>28</v>
      </c>
      <c r="F25">
        <v>16</v>
      </c>
      <c r="G25">
        <v>41.988840000000003</v>
      </c>
      <c r="H25">
        <v>11.01742</v>
      </c>
      <c r="I25" t="s">
        <v>260</v>
      </c>
      <c r="J25">
        <v>6.9551420000000004</v>
      </c>
      <c r="K25">
        <v>7.9239059999999997</v>
      </c>
      <c r="L25">
        <v>14.62865</v>
      </c>
      <c r="M25">
        <v>-7.492597</v>
      </c>
      <c r="N25">
        <v>6.2262760000000004</v>
      </c>
      <c r="O25">
        <v>1.2563709999999999</v>
      </c>
      <c r="P25">
        <v>25.263079999999999</v>
      </c>
      <c r="Q25">
        <v>10.313230000000001</v>
      </c>
    </row>
    <row r="26" spans="1:17" x14ac:dyDescent="0.3">
      <c r="A26">
        <v>24</v>
      </c>
      <c r="B26">
        <v>10</v>
      </c>
      <c r="C26">
        <v>4</v>
      </c>
      <c r="D26">
        <v>6</v>
      </c>
      <c r="E26">
        <v>32</v>
      </c>
      <c r="F26">
        <v>16</v>
      </c>
      <c r="G26">
        <v>44.079520000000002</v>
      </c>
      <c r="H26">
        <v>8.649858</v>
      </c>
      <c r="I26" t="s">
        <v>261</v>
      </c>
      <c r="J26">
        <v>9.6571829999999999</v>
      </c>
      <c r="K26">
        <v>7.9239059999999997</v>
      </c>
      <c r="L26">
        <v>12.74112</v>
      </c>
      <c r="M26">
        <v>-5.994078</v>
      </c>
      <c r="N26">
        <v>5.6418520000000001</v>
      </c>
      <c r="O26">
        <v>-1.641157</v>
      </c>
      <c r="P26">
        <v>19.618320000000001</v>
      </c>
      <c r="Q26">
        <v>10.33752</v>
      </c>
    </row>
    <row r="27" spans="1:17" x14ac:dyDescent="0.3">
      <c r="A27">
        <v>25</v>
      </c>
      <c r="B27">
        <v>10</v>
      </c>
      <c r="C27">
        <v>4</v>
      </c>
      <c r="D27">
        <v>6</v>
      </c>
      <c r="E27">
        <v>30</v>
      </c>
      <c r="F27">
        <v>16</v>
      </c>
      <c r="G27">
        <v>45.234220000000001</v>
      </c>
      <c r="H27">
        <v>12.66169</v>
      </c>
      <c r="I27" t="s">
        <v>262</v>
      </c>
      <c r="J27">
        <v>11.528460000000001</v>
      </c>
      <c r="K27">
        <v>7.9239059999999997</v>
      </c>
      <c r="L27">
        <v>10.825200000000001</v>
      </c>
      <c r="M27">
        <v>-5.994078</v>
      </c>
      <c r="N27">
        <v>6.2262760000000004</v>
      </c>
      <c r="O27">
        <v>1.2563709999999999</v>
      </c>
      <c r="P27">
        <v>25.764009999999999</v>
      </c>
      <c r="Q27">
        <v>10.30822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B150-5994-4C70-AA9D-0F10886C6AFE}">
  <sheetPr>
    <tabColor rgb="FFFF0000"/>
  </sheetPr>
  <dimension ref="A1:Q30"/>
  <sheetViews>
    <sheetView topLeftCell="I7" workbookViewId="0">
      <selection activeCell="T25" sqref="T25"/>
    </sheetView>
  </sheetViews>
  <sheetFormatPr defaultRowHeight="14.4" x14ac:dyDescent="0.3"/>
  <cols>
    <col min="1" max="1" width="12.44140625" customWidth="1"/>
    <col min="2" max="2" width="13.21875" customWidth="1"/>
    <col min="3" max="3" width="18.21875" customWidth="1"/>
    <col min="4" max="4" width="16.88671875" customWidth="1"/>
    <col min="6" max="6" width="12.109375" customWidth="1"/>
    <col min="8" max="8" width="15" customWidth="1"/>
    <col min="9" max="9" width="18.33203125" customWidth="1"/>
    <col min="10" max="10" width="14.88671875" customWidth="1"/>
    <col min="11" max="11" width="21.88671875" customWidth="1"/>
    <col min="12" max="12" width="14.21875" customWidth="1"/>
    <col min="13" max="13" width="21.21875" customWidth="1"/>
    <col min="14" max="14" width="12.33203125" customWidth="1"/>
    <col min="15" max="15" width="19.33203125" customWidth="1"/>
    <col min="16" max="16" width="17.33203125" customWidth="1"/>
    <col min="17" max="17" width="19.77734375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x14ac:dyDescent="0.3">
      <c r="A2" s="1">
        <v>0</v>
      </c>
      <c r="B2">
        <f>AVERAGE(Log_16_4_nr0[[#This Row],[ Total points ]],Log_16_4_nr1[[#This Row],[ Total points ]],Log_16_4_nr2[[#This Row],[ Total points ]],Log_16_4_nr3[[#This Row],[ Total points ]],Log_16_4_nr4[[#This Row],[ Total points ]])</f>
        <v>3.2</v>
      </c>
      <c r="C2">
        <f>AVERAGE(Log_16_4_nr0[[#This Row],[ Points from boxes ]],Log_16_4_nr1[[#This Row],[ Points from boxes ]],Log_16_4_nr2[[#This Row],[ Points from boxes ]],Log_16_4_nr3[[#This Row],[ Points from boxes ]],Log_16_4_nr4[[#This Row],[ Points from boxes ]])</f>
        <v>0.2</v>
      </c>
      <c r="D2">
        <f>AVERAGE(Log_16_4_nr0[[#This Row],[ Points from kills ]],Log_16_4_nr1[[#This Row],[ Points from kills ]],Log_16_4_nr2[[#This Row],[ Points from kills ]],Log_16_4_nr3[[#This Row],[ Points from kills ]],Log_16_4_nr4[[#This Row],[ Points from kills ]])</f>
        <v>3</v>
      </c>
      <c r="E2">
        <f>AVERAGE(Log_16_4_nr0[[#This Row],[ Steps ]],Log_16_4_nr1[[#This Row],[ Steps ]],Log_16_4_nr2[[#This Row],[ Steps ]],Log_16_4_nr3[[#This Row],[ Steps ]],Log_16_4_nr4[[#This Row],[ Steps ]])</f>
        <v>19</v>
      </c>
      <c r="F2">
        <f>AVERAGE(Log_16_4_nr0[[#This Row],[ Ray radius ]],Log_16_4_nr1[[#This Row],[ Ray radius ]],Log_16_4_nr2[[#This Row],[ Ray radius ]],Log_16_4_nr3[[#This Row],[ Ray radius ]],Log_16_4_nr4[[#This Row],[ Ray radius ]])</f>
        <v>16</v>
      </c>
      <c r="G2">
        <f>AVERAGE(Log_16_4_nr0[[#This Row],[ Sight ]],Log_16_4_nr1[[#This Row],[ Sight ]],Log_16_4_nr2[[#This Row],[ Sight ]],Log_16_4_nr3[[#This Row],[ Sight ]],Log_16_4_nr4[[#This Row],[ Sight ]])</f>
        <v>30</v>
      </c>
      <c r="H2">
        <f>AVERAGE(Log_16_4_nr0[[#This Row],[ moving speed ]],Log_16_4_nr1[[#This Row],[ moving speed ]],Log_16_4_nr2[[#This Row],[ moving speed ]],Log_16_4_nr3[[#This Row],[ moving speed ]],Log_16_4_nr4[[#This Row],[ moving speed ]])</f>
        <v>4</v>
      </c>
      <c r="J2">
        <f>AVERAGE(Log_16_4_nr0[[#This Row],[ Enemy weight ]],Log_16_4_nr1[[#This Row],[ Enemy weight ]],Log_16_4_nr2[[#This Row],[ Enemy weight ]],Log_16_4_nr3[[#This Row],[ Enemy weight ]],Log_16_4_nr4[[#This Row],[ Enemy weight ]])</f>
        <v>0</v>
      </c>
      <c r="K2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0</v>
      </c>
      <c r="L2">
        <f>AVERAGE(Log_16_4_nr0[[#This Row],[ Bullet weight ]],Log_16_4_nr1[[#This Row],[ Bullet weight ]],Log_16_4_nr2[[#This Row],[ Bullet weight ]],Log_16_4_nr3[[#This Row],[ Bullet weight ]],Log_16_4_nr4[[#This Row],[ Bullet weight ]])</f>
        <v>-1.527417</v>
      </c>
      <c r="M2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0</v>
      </c>
      <c r="N2">
        <f>AVERAGE(Log_16_4_nr0[[#This Row],[ Box weight ]],Log_16_4_nr1[[#This Row],[ Box weight ]],Log_16_4_nr2[[#This Row],[ Box weight ]],Log_16_4_nr3[[#This Row],[ Box weight ]],Log_16_4_nr4[[#This Row],[ Box weight ]])</f>
        <v>0</v>
      </c>
      <c r="O2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3.0403799999999999</v>
      </c>
      <c r="P2">
        <f>AVERAGE(Log_16_4_nr0[[#This Row],[ projectile Speed ]],Log_16_4_nr1[[#This Row],[ projectile Speed ]],Log_16_4_nr2[[#This Row],[ projectile Speed ]],Log_16_4_nr3[[#This Row],[ projectile Speed ]],Log_16_4_nr4[[#This Row],[ projectile Speed ]])</f>
        <v>13.058510000000002</v>
      </c>
      <c r="Q2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16.812629999999999</v>
      </c>
    </row>
    <row r="3" spans="1:17" x14ac:dyDescent="0.3">
      <c r="A3" s="2">
        <v>1</v>
      </c>
      <c r="B3">
        <f>AVERAGE(Log_16_4_nr0[[#This Row],[ Total points ]],Log_16_4_nr1[[#This Row],[ Total points ]],Log_16_4_nr2[[#This Row],[ Total points ]],Log_16_4_nr3[[#This Row],[ Total points ]],Log_16_4_nr4[[#This Row],[ Total points ]])</f>
        <v>4.5999999999999996</v>
      </c>
      <c r="C3">
        <f>AVERAGE(Log_16_4_nr0[[#This Row],[ Points from boxes ]],Log_16_4_nr1[[#This Row],[ Points from boxes ]],Log_16_4_nr2[[#This Row],[ Points from boxes ]],Log_16_4_nr3[[#This Row],[ Points from boxes ]],Log_16_4_nr4[[#This Row],[ Points from boxes ]])</f>
        <v>2.2000000000000002</v>
      </c>
      <c r="D3">
        <f>AVERAGE(Log_16_4_nr0[[#This Row],[ Points from kills ]],Log_16_4_nr1[[#This Row],[ Points from kills ]],Log_16_4_nr2[[#This Row],[ Points from kills ]],Log_16_4_nr3[[#This Row],[ Points from kills ]],Log_16_4_nr4[[#This Row],[ Points from kills ]])</f>
        <v>2.4</v>
      </c>
      <c r="E3">
        <f>AVERAGE(Log_16_4_nr0[[#This Row],[ Steps ]],Log_16_4_nr1[[#This Row],[ Steps ]],Log_16_4_nr2[[#This Row],[ Steps ]],Log_16_4_nr3[[#This Row],[ Steps ]],Log_16_4_nr4[[#This Row],[ Steps ]])</f>
        <v>21.8</v>
      </c>
      <c r="F3">
        <f>AVERAGE(Log_16_4_nr0[[#This Row],[ Ray radius ]],Log_16_4_nr1[[#This Row],[ Ray radius ]],Log_16_4_nr2[[#This Row],[ Ray radius ]],Log_16_4_nr3[[#This Row],[ Ray radius ]],Log_16_4_nr4[[#This Row],[ Ray radius ]])</f>
        <v>15.8</v>
      </c>
      <c r="G3">
        <f>AVERAGE(Log_16_4_nr0[[#This Row],[ Sight ]],Log_16_4_nr1[[#This Row],[ Sight ]],Log_16_4_nr2[[#This Row],[ Sight ]],Log_16_4_nr3[[#This Row],[ Sight ]],Log_16_4_nr4[[#This Row],[ Sight ]])</f>
        <v>30.006952000000002</v>
      </c>
      <c r="H3">
        <f>AVERAGE(Log_16_4_nr0[[#This Row],[ moving speed ]],Log_16_4_nr1[[#This Row],[ moving speed ]],Log_16_4_nr2[[#This Row],[ moving speed ]],Log_16_4_nr3[[#This Row],[ moving speed ]],Log_16_4_nr4[[#This Row],[ moving speed ]])</f>
        <v>4.3795555999999998</v>
      </c>
      <c r="J3">
        <f>AVERAGE(Log_16_4_nr0[[#This Row],[ Enemy weight ]],Log_16_4_nr1[[#This Row],[ Enemy weight ]],Log_16_4_nr2[[#This Row],[ Enemy weight ]],Log_16_4_nr3[[#This Row],[ Enemy weight ]],Log_16_4_nr4[[#This Row],[ Enemy weight ]])</f>
        <v>1.0912543639999999</v>
      </c>
      <c r="K3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2.4230620000000001E-2</v>
      </c>
      <c r="L3">
        <f>AVERAGE(Log_16_4_nr0[[#This Row],[ Bullet weight ]],Log_16_4_nr1[[#This Row],[ Bullet weight ]],Log_16_4_nr2[[#This Row],[ Bullet weight ]],Log_16_4_nr3[[#This Row],[ Bullet weight ]],Log_16_4_nr4[[#This Row],[ Bullet weight ]])</f>
        <v>0.11898884000000001</v>
      </c>
      <c r="M3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0.58898513999999991</v>
      </c>
      <c r="N3">
        <f>AVERAGE(Log_16_4_nr0[[#This Row],[ Box weight ]],Log_16_4_nr1[[#This Row],[ Box weight ]],Log_16_4_nr2[[#This Row],[ Box weight ]],Log_16_4_nr3[[#This Row],[ Box weight ]],Log_16_4_nr4[[#This Row],[ Box weight ]])</f>
        <v>0.47712079999999996</v>
      </c>
      <c r="O3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1.8426251999999999</v>
      </c>
      <c r="P3">
        <f>AVERAGE(Log_16_4_nr0[[#This Row],[ projectile Speed ]],Log_16_4_nr1[[#This Row],[ projectile Speed ]],Log_16_4_nr2[[#This Row],[ projectile Speed ]],Log_16_4_nr3[[#This Row],[ projectile Speed ]],Log_16_4_nr4[[#This Row],[ projectile Speed ]])</f>
        <v>10.663993600000001</v>
      </c>
      <c r="Q3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15.353515999999999</v>
      </c>
    </row>
    <row r="4" spans="1:17" x14ac:dyDescent="0.3">
      <c r="A4" s="1">
        <v>2</v>
      </c>
      <c r="B4">
        <f>AVERAGE(Log_16_4_nr0[[#This Row],[ Total points ]],Log_16_4_nr1[[#This Row],[ Total points ]],Log_16_4_nr2[[#This Row],[ Total points ]],Log_16_4_nr3[[#This Row],[ Total points ]],Log_16_4_nr4[[#This Row],[ Total points ]])</f>
        <v>5.4</v>
      </c>
      <c r="C4">
        <f>AVERAGE(Log_16_4_nr0[[#This Row],[ Points from boxes ]],Log_16_4_nr1[[#This Row],[ Points from boxes ]],Log_16_4_nr2[[#This Row],[ Points from boxes ]],Log_16_4_nr3[[#This Row],[ Points from boxes ]],Log_16_4_nr4[[#This Row],[ Points from boxes ]])</f>
        <v>1.2</v>
      </c>
      <c r="D4">
        <f>AVERAGE(Log_16_4_nr0[[#This Row],[ Points from kills ]],Log_16_4_nr1[[#This Row],[ Points from kills ]],Log_16_4_nr2[[#This Row],[ Points from kills ]],Log_16_4_nr3[[#This Row],[ Points from kills ]],Log_16_4_nr4[[#This Row],[ Points from kills ]])</f>
        <v>4.2</v>
      </c>
      <c r="E4">
        <f>AVERAGE(Log_16_4_nr0[[#This Row],[ Steps ]],Log_16_4_nr1[[#This Row],[ Steps ]],Log_16_4_nr2[[#This Row],[ Steps ]],Log_16_4_nr3[[#This Row],[ Steps ]],Log_16_4_nr4[[#This Row],[ Steps ]])</f>
        <v>22</v>
      </c>
      <c r="F4">
        <f>AVERAGE(Log_16_4_nr0[[#This Row],[ Ray radius ]],Log_16_4_nr1[[#This Row],[ Ray radius ]],Log_16_4_nr2[[#This Row],[ Ray radius ]],Log_16_4_nr3[[#This Row],[ Ray radius ]],Log_16_4_nr4[[#This Row],[ Ray radius ]])</f>
        <v>15.8</v>
      </c>
      <c r="G4">
        <f>AVERAGE(Log_16_4_nr0[[#This Row],[ Sight ]],Log_16_4_nr1[[#This Row],[ Sight ]],Log_16_4_nr2[[#This Row],[ Sight ]],Log_16_4_nr3[[#This Row],[ Sight ]],Log_16_4_nr4[[#This Row],[ Sight ]])</f>
        <v>32.055424000000002</v>
      </c>
      <c r="H4">
        <f>AVERAGE(Log_16_4_nr0[[#This Row],[ moving speed ]],Log_16_4_nr1[[#This Row],[ moving speed ]],Log_16_4_nr2[[#This Row],[ moving speed ]],Log_16_4_nr3[[#This Row],[ moving speed ]],Log_16_4_nr4[[#This Row],[ moving speed ]])</f>
        <v>4.4740953999999995</v>
      </c>
      <c r="J4">
        <f>AVERAGE(Log_16_4_nr0[[#This Row],[ Enemy weight ]],Log_16_4_nr1[[#This Row],[ Enemy weight ]],Log_16_4_nr2[[#This Row],[ Enemy weight ]],Log_16_4_nr3[[#This Row],[ Enemy weight ]],Log_16_4_nr4[[#This Row],[ Enemy weight ]])</f>
        <v>-0.29014370000000006</v>
      </c>
      <c r="K4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2.1075881999999999</v>
      </c>
      <c r="L4">
        <f>AVERAGE(Log_16_4_nr0[[#This Row],[ Bullet weight ]],Log_16_4_nr1[[#This Row],[ Bullet weight ]],Log_16_4_nr2[[#This Row],[ Bullet weight ]],Log_16_4_nr3[[#This Row],[ Bullet weight ]],Log_16_4_nr4[[#This Row],[ Bullet weight ]])</f>
        <v>-0.82870060000000001</v>
      </c>
      <c r="M4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-2.5078000000000024E-2</v>
      </c>
      <c r="N4">
        <f>AVERAGE(Log_16_4_nr0[[#This Row],[ Box weight ]],Log_16_4_nr1[[#This Row],[ Box weight ]],Log_16_4_nr2[[#This Row],[ Box weight ]],Log_16_4_nr3[[#This Row],[ Box weight ]],Log_16_4_nr4[[#This Row],[ Box weight ]])</f>
        <v>0.73423127199999993</v>
      </c>
      <c r="O4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-0.57184840000000003</v>
      </c>
      <c r="P4">
        <f>AVERAGE(Log_16_4_nr0[[#This Row],[ projectile Speed ]],Log_16_4_nr1[[#This Row],[ projectile Speed ]],Log_16_4_nr2[[#This Row],[ projectile Speed ]],Log_16_4_nr3[[#This Row],[ projectile Speed ]],Log_16_4_nr4[[#This Row],[ projectile Speed ]])</f>
        <v>8.9888036000000007</v>
      </c>
      <c r="Q4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14.030278000000001</v>
      </c>
    </row>
    <row r="5" spans="1:17" x14ac:dyDescent="0.3">
      <c r="A5" s="2">
        <v>3</v>
      </c>
      <c r="B5">
        <f>AVERAGE(Log_16_4_nr0[[#This Row],[ Total points ]],Log_16_4_nr1[[#This Row],[ Total points ]],Log_16_4_nr2[[#This Row],[ Total points ]],Log_16_4_nr3[[#This Row],[ Total points ]],Log_16_4_nr4[[#This Row],[ Total points ]])</f>
        <v>6.4</v>
      </c>
      <c r="C5">
        <f>AVERAGE(Log_16_4_nr0[[#This Row],[ Points from boxes ]],Log_16_4_nr1[[#This Row],[ Points from boxes ]],Log_16_4_nr2[[#This Row],[ Points from boxes ]],Log_16_4_nr3[[#This Row],[ Points from boxes ]],Log_16_4_nr4[[#This Row],[ Points from boxes ]])</f>
        <v>2.2000000000000002</v>
      </c>
      <c r="D5">
        <f>AVERAGE(Log_16_4_nr0[[#This Row],[ Points from kills ]],Log_16_4_nr1[[#This Row],[ Points from kills ]],Log_16_4_nr2[[#This Row],[ Points from kills ]],Log_16_4_nr3[[#This Row],[ Points from kills ]],Log_16_4_nr4[[#This Row],[ Points from kills ]])</f>
        <v>4.2</v>
      </c>
      <c r="E5">
        <f>AVERAGE(Log_16_4_nr0[[#This Row],[ Steps ]],Log_16_4_nr1[[#This Row],[ Steps ]],Log_16_4_nr2[[#This Row],[ Steps ]],Log_16_4_nr3[[#This Row],[ Steps ]],Log_16_4_nr4[[#This Row],[ Steps ]])</f>
        <v>22.6</v>
      </c>
      <c r="F5">
        <f>AVERAGE(Log_16_4_nr0[[#This Row],[ Ray radius ]],Log_16_4_nr1[[#This Row],[ Ray radius ]],Log_16_4_nr2[[#This Row],[ Ray radius ]],Log_16_4_nr3[[#This Row],[ Ray radius ]],Log_16_4_nr4[[#This Row],[ Ray radius ]])</f>
        <v>15.2</v>
      </c>
      <c r="G5">
        <f>AVERAGE(Log_16_4_nr0[[#This Row],[ Sight ]],Log_16_4_nr1[[#This Row],[ Sight ]],Log_16_4_nr2[[#This Row],[ Sight ]],Log_16_4_nr3[[#This Row],[ Sight ]],Log_16_4_nr4[[#This Row],[ Sight ]])</f>
        <v>31.520245999999997</v>
      </c>
      <c r="H5">
        <f>AVERAGE(Log_16_4_nr0[[#This Row],[ moving speed ]],Log_16_4_nr1[[#This Row],[ moving speed ]],Log_16_4_nr2[[#This Row],[ moving speed ]],Log_16_4_nr3[[#This Row],[ moving speed ]],Log_16_4_nr4[[#This Row],[ moving speed ]])</f>
        <v>4.4761129999999998</v>
      </c>
      <c r="J5">
        <f>AVERAGE(Log_16_4_nr0[[#This Row],[ Enemy weight ]],Log_16_4_nr1[[#This Row],[ Enemy weight ]],Log_16_4_nr2[[#This Row],[ Enemy weight ]],Log_16_4_nr3[[#This Row],[ Enemy weight ]],Log_16_4_nr4[[#This Row],[ Enemy weight ]])</f>
        <v>1.3347736800000001</v>
      </c>
      <c r="K5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2.0206637999999999</v>
      </c>
      <c r="L5">
        <f>AVERAGE(Log_16_4_nr0[[#This Row],[ Bullet weight ]],Log_16_4_nr1[[#This Row],[ Bullet weight ]],Log_16_4_nr2[[#This Row],[ Bullet weight ]],Log_16_4_nr3[[#This Row],[ Bullet weight ]],Log_16_4_nr4[[#This Row],[ Bullet weight ]])</f>
        <v>-0.40422839999999993</v>
      </c>
      <c r="M5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-2.5078059999999968E-2</v>
      </c>
      <c r="N5">
        <f>AVERAGE(Log_16_4_nr0[[#This Row],[ Box weight ]],Log_16_4_nr1[[#This Row],[ Box weight ]],Log_16_4_nr2[[#This Row],[ Box weight ]],Log_16_4_nr3[[#This Row],[ Box weight ]],Log_16_4_nr4[[#This Row],[ Box weight ]])</f>
        <v>1.04401016</v>
      </c>
      <c r="O5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3.6227579999999905E-2</v>
      </c>
      <c r="P5">
        <f>AVERAGE(Log_16_4_nr0[[#This Row],[ projectile Speed ]],Log_16_4_nr1[[#This Row],[ projectile Speed ]],Log_16_4_nr2[[#This Row],[ projectile Speed ]],Log_16_4_nr3[[#This Row],[ projectile Speed ]],Log_16_4_nr4[[#This Row],[ projectile Speed ]])</f>
        <v>9.7255223999999991</v>
      </c>
      <c r="Q5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14.389294000000001</v>
      </c>
    </row>
    <row r="6" spans="1:17" x14ac:dyDescent="0.3">
      <c r="A6" s="1">
        <v>4</v>
      </c>
      <c r="B6">
        <f>AVERAGE(Log_16_4_nr0[[#This Row],[ Total points ]],Log_16_4_nr1[[#This Row],[ Total points ]],Log_16_4_nr2[[#This Row],[ Total points ]],Log_16_4_nr3[[#This Row],[ Total points ]],Log_16_4_nr4[[#This Row],[ Total points ]])</f>
        <v>5.4</v>
      </c>
      <c r="C6">
        <f>AVERAGE(Log_16_4_nr0[[#This Row],[ Points from boxes ]],Log_16_4_nr1[[#This Row],[ Points from boxes ]],Log_16_4_nr2[[#This Row],[ Points from boxes ]],Log_16_4_nr3[[#This Row],[ Points from boxes ]],Log_16_4_nr4[[#This Row],[ Points from boxes ]])</f>
        <v>1.8</v>
      </c>
      <c r="D6">
        <f>AVERAGE(Log_16_4_nr0[[#This Row],[ Points from kills ]],Log_16_4_nr1[[#This Row],[ Points from kills ]],Log_16_4_nr2[[#This Row],[ Points from kills ]],Log_16_4_nr3[[#This Row],[ Points from kills ]],Log_16_4_nr4[[#This Row],[ Points from kills ]])</f>
        <v>3.6</v>
      </c>
      <c r="E6">
        <f>AVERAGE(Log_16_4_nr0[[#This Row],[ Steps ]],Log_16_4_nr1[[#This Row],[ Steps ]],Log_16_4_nr2[[#This Row],[ Steps ]],Log_16_4_nr3[[#This Row],[ Steps ]],Log_16_4_nr4[[#This Row],[ Steps ]])</f>
        <v>22</v>
      </c>
      <c r="F6">
        <f>AVERAGE(Log_16_4_nr0[[#This Row],[ Ray radius ]],Log_16_4_nr1[[#This Row],[ Ray radius ]],Log_16_4_nr2[[#This Row],[ Ray radius ]],Log_16_4_nr3[[#This Row],[ Ray radius ]],Log_16_4_nr4[[#This Row],[ Ray radius ]])</f>
        <v>15.2</v>
      </c>
      <c r="G6">
        <f>AVERAGE(Log_16_4_nr0[[#This Row],[ Sight ]],Log_16_4_nr1[[#This Row],[ Sight ]],Log_16_4_nr2[[#This Row],[ Sight ]],Log_16_4_nr3[[#This Row],[ Sight ]],Log_16_4_nr4[[#This Row],[ Sight ]])</f>
        <v>32.946281999999997</v>
      </c>
      <c r="H6">
        <f>AVERAGE(Log_16_4_nr0[[#This Row],[ moving speed ]],Log_16_4_nr1[[#This Row],[ moving speed ]],Log_16_4_nr2[[#This Row],[ moving speed ]],Log_16_4_nr3[[#This Row],[ moving speed ]],Log_16_4_nr4[[#This Row],[ moving speed ]])</f>
        <v>4.3953113999999998</v>
      </c>
      <c r="J6">
        <f>AVERAGE(Log_16_4_nr0[[#This Row],[ Enemy weight ]],Log_16_4_nr1[[#This Row],[ Enemy weight ]],Log_16_4_nr2[[#This Row],[ Enemy weight ]],Log_16_4_nr3[[#This Row],[ Enemy weight ]],Log_16_4_nr4[[#This Row],[ Enemy weight ]])</f>
        <v>1.1130179999999998</v>
      </c>
      <c r="K6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3.7623667999999997</v>
      </c>
      <c r="L6">
        <f>AVERAGE(Log_16_4_nr0[[#This Row],[ Bullet weight ]],Log_16_4_nr1[[#This Row],[ Bullet weight ]],Log_16_4_nr2[[#This Row],[ Bullet weight ]],Log_16_4_nr3[[#This Row],[ Bullet weight ]],Log_16_4_nr4[[#This Row],[ Bullet weight ]])</f>
        <v>-3.9250599999999955E-2</v>
      </c>
      <c r="M6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-0.946172868</v>
      </c>
      <c r="N6">
        <f>AVERAGE(Log_16_4_nr0[[#This Row],[ Box weight ]],Log_16_4_nr1[[#This Row],[ Box weight ]],Log_16_4_nr2[[#This Row],[ Box weight ]],Log_16_4_nr3[[#This Row],[ Box weight ]],Log_16_4_nr4[[#This Row],[ Box weight ]])</f>
        <v>0.11786279999999998</v>
      </c>
      <c r="O6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-1.0284768</v>
      </c>
      <c r="P6">
        <f>AVERAGE(Log_16_4_nr0[[#This Row],[ projectile Speed ]],Log_16_4_nr1[[#This Row],[ projectile Speed ]],Log_16_4_nr2[[#This Row],[ projectile Speed ]],Log_16_4_nr3[[#This Row],[ projectile Speed ]],Log_16_4_nr4[[#This Row],[ projectile Speed ]])</f>
        <v>9.2737373999999999</v>
      </c>
      <c r="Q6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13.492016000000001</v>
      </c>
    </row>
    <row r="7" spans="1:17" x14ac:dyDescent="0.3">
      <c r="A7" s="2">
        <v>5</v>
      </c>
      <c r="B7">
        <f>AVERAGE(Log_16_4_nr0[[#This Row],[ Total points ]],Log_16_4_nr1[[#This Row],[ Total points ]],Log_16_4_nr2[[#This Row],[ Total points ]],Log_16_4_nr3[[#This Row],[ Total points ]],Log_16_4_nr4[[#This Row],[ Total points ]])</f>
        <v>5.8</v>
      </c>
      <c r="C7">
        <f>AVERAGE(Log_16_4_nr0[[#This Row],[ Points from boxes ]],Log_16_4_nr1[[#This Row],[ Points from boxes ]],Log_16_4_nr2[[#This Row],[ Points from boxes ]],Log_16_4_nr3[[#This Row],[ Points from boxes ]],Log_16_4_nr4[[#This Row],[ Points from boxes ]])</f>
        <v>1.6</v>
      </c>
      <c r="D7">
        <f>AVERAGE(Log_16_4_nr0[[#This Row],[ Points from kills ]],Log_16_4_nr1[[#This Row],[ Points from kills ]],Log_16_4_nr2[[#This Row],[ Points from kills ]],Log_16_4_nr3[[#This Row],[ Points from kills ]],Log_16_4_nr4[[#This Row],[ Points from kills ]])</f>
        <v>4.2</v>
      </c>
      <c r="E7">
        <f>AVERAGE(Log_16_4_nr0[[#This Row],[ Steps ]],Log_16_4_nr1[[#This Row],[ Steps ]],Log_16_4_nr2[[#This Row],[ Steps ]],Log_16_4_nr3[[#This Row],[ Steps ]],Log_16_4_nr4[[#This Row],[ Steps ]])</f>
        <v>21.8</v>
      </c>
      <c r="F7">
        <f>AVERAGE(Log_16_4_nr0[[#This Row],[ Ray radius ]],Log_16_4_nr1[[#This Row],[ Ray radius ]],Log_16_4_nr2[[#This Row],[ Ray radius ]],Log_16_4_nr3[[#This Row],[ Ray radius ]],Log_16_4_nr4[[#This Row],[ Ray radius ]])</f>
        <v>15.4</v>
      </c>
      <c r="G7">
        <f>AVERAGE(Log_16_4_nr0[[#This Row],[ Sight ]],Log_16_4_nr1[[#This Row],[ Sight ]],Log_16_4_nr2[[#This Row],[ Sight ]],Log_16_4_nr3[[#This Row],[ Sight ]],Log_16_4_nr4[[#This Row],[ Sight ]])</f>
        <v>33.896796000000002</v>
      </c>
      <c r="H7">
        <f>AVERAGE(Log_16_4_nr0[[#This Row],[ moving speed ]],Log_16_4_nr1[[#This Row],[ moving speed ]],Log_16_4_nr2[[#This Row],[ moving speed ]],Log_16_4_nr3[[#This Row],[ moving speed ]],Log_16_4_nr4[[#This Row],[ moving speed ]])</f>
        <v>4.4756157999999999</v>
      </c>
      <c r="J7">
        <f>AVERAGE(Log_16_4_nr0[[#This Row],[ Enemy weight ]],Log_16_4_nr1[[#This Row],[ Enemy weight ]],Log_16_4_nr2[[#This Row],[ Enemy weight ]],Log_16_4_nr3[[#This Row],[ Enemy weight ]],Log_16_4_nr4[[#This Row],[ Enemy weight ]])</f>
        <v>0.5003263</v>
      </c>
      <c r="K7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5.3870568000000008</v>
      </c>
      <c r="L7">
        <f>AVERAGE(Log_16_4_nr0[[#This Row],[ Bullet weight ]],Log_16_4_nr1[[#This Row],[ Bullet weight ]],Log_16_4_nr2[[#This Row],[ Bullet weight ]],Log_16_4_nr3[[#This Row],[ Bullet weight ]],Log_16_4_nr4[[#This Row],[ Bullet weight ]])</f>
        <v>0.14352156000000002</v>
      </c>
      <c r="M7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-1.5529082679999999</v>
      </c>
      <c r="N7">
        <f>AVERAGE(Log_16_4_nr0[[#This Row],[ Box weight ]],Log_16_4_nr1[[#This Row],[ Box weight ]],Log_16_4_nr2[[#This Row],[ Box weight ]],Log_16_4_nr3[[#This Row],[ Box weight ]],Log_16_4_nr4[[#This Row],[ Box weight ]])</f>
        <v>-0.69575799999999988</v>
      </c>
      <c r="O7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-1.376363462</v>
      </c>
      <c r="P7">
        <f>AVERAGE(Log_16_4_nr0[[#This Row],[ projectile Speed ]],Log_16_4_nr1[[#This Row],[ projectile Speed ]],Log_16_4_nr2[[#This Row],[ projectile Speed ]],Log_16_4_nr3[[#This Row],[ projectile Speed ]],Log_16_4_nr4[[#This Row],[ projectile Speed ]])</f>
        <v>10.657216</v>
      </c>
      <c r="Q7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12.681839999999999</v>
      </c>
    </row>
    <row r="8" spans="1:17" x14ac:dyDescent="0.3">
      <c r="A8" s="1">
        <v>6</v>
      </c>
      <c r="B8">
        <f>AVERAGE(Log_16_4_nr0[[#This Row],[ Total points ]],Log_16_4_nr1[[#This Row],[ Total points ]],Log_16_4_nr2[[#This Row],[ Total points ]],Log_16_4_nr3[[#This Row],[ Total points ]],Log_16_4_nr4[[#This Row],[ Total points ]])</f>
        <v>4.8</v>
      </c>
      <c r="C8">
        <f>AVERAGE(Log_16_4_nr0[[#This Row],[ Points from boxes ]],Log_16_4_nr1[[#This Row],[ Points from boxes ]],Log_16_4_nr2[[#This Row],[ Points from boxes ]],Log_16_4_nr3[[#This Row],[ Points from boxes ]],Log_16_4_nr4[[#This Row],[ Points from boxes ]])</f>
        <v>1.2</v>
      </c>
      <c r="D8">
        <f>AVERAGE(Log_16_4_nr0[[#This Row],[ Points from kills ]],Log_16_4_nr1[[#This Row],[ Points from kills ]],Log_16_4_nr2[[#This Row],[ Points from kills ]],Log_16_4_nr3[[#This Row],[ Points from kills ]],Log_16_4_nr4[[#This Row],[ Points from kills ]])</f>
        <v>3.6</v>
      </c>
      <c r="E8">
        <f>AVERAGE(Log_16_4_nr0[[#This Row],[ Steps ]],Log_16_4_nr1[[#This Row],[ Steps ]],Log_16_4_nr2[[#This Row],[ Steps ]],Log_16_4_nr3[[#This Row],[ Steps ]],Log_16_4_nr4[[#This Row],[ Steps ]])</f>
        <v>23</v>
      </c>
      <c r="F8">
        <f>AVERAGE(Log_16_4_nr0[[#This Row],[ Ray radius ]],Log_16_4_nr1[[#This Row],[ Ray radius ]],Log_16_4_nr2[[#This Row],[ Ray radius ]],Log_16_4_nr3[[#This Row],[ Ray radius ]],Log_16_4_nr4[[#This Row],[ Ray radius ]])</f>
        <v>15.8</v>
      </c>
      <c r="G8">
        <f>AVERAGE(Log_16_4_nr0[[#This Row],[ Sight ]],Log_16_4_nr1[[#This Row],[ Sight ]],Log_16_4_nr2[[#This Row],[ Sight ]],Log_16_4_nr3[[#This Row],[ Sight ]],Log_16_4_nr4[[#This Row],[ Sight ]])</f>
        <v>33.428564000000001</v>
      </c>
      <c r="H8">
        <f>AVERAGE(Log_16_4_nr0[[#This Row],[ moving speed ]],Log_16_4_nr1[[#This Row],[ moving speed ]],Log_16_4_nr2[[#This Row],[ moving speed ]],Log_16_4_nr3[[#This Row],[ moving speed ]],Log_16_4_nr4[[#This Row],[ moving speed ]])</f>
        <v>4.8302022000000004</v>
      </c>
      <c r="J8">
        <f>AVERAGE(Log_16_4_nr0[[#This Row],[ Enemy weight ]],Log_16_4_nr1[[#This Row],[ Enemy weight ]],Log_16_4_nr2[[#This Row],[ Enemy weight ]],Log_16_4_nr3[[#This Row],[ Enemy weight ]],Log_16_4_nr4[[#This Row],[ Enemy weight ]])</f>
        <v>1.4719636000000003</v>
      </c>
      <c r="K8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5.3798618000000005</v>
      </c>
      <c r="L8">
        <f>AVERAGE(Log_16_4_nr0[[#This Row],[ Bullet weight ]],Log_16_4_nr1[[#This Row],[ Bullet weight ]],Log_16_4_nr2[[#This Row],[ Bullet weight ]],Log_16_4_nr3[[#This Row],[ Bullet weight ]],Log_16_4_nr4[[#This Row],[ Bullet weight ]])</f>
        <v>-0.47559899999999999</v>
      </c>
      <c r="M8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-1.2532044600000001</v>
      </c>
      <c r="N8">
        <f>AVERAGE(Log_16_4_nr0[[#This Row],[ Box weight ]],Log_16_4_nr1[[#This Row],[ Box weight ]],Log_16_4_nr2[[#This Row],[ Box weight ]],Log_16_4_nr3[[#This Row],[ Box weight ]],Log_16_4_nr4[[#This Row],[ Box weight ]])</f>
        <v>0.11503824000000015</v>
      </c>
      <c r="O8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-1.7427526</v>
      </c>
      <c r="P8">
        <f>AVERAGE(Log_16_4_nr0[[#This Row],[ projectile Speed ]],Log_16_4_nr1[[#This Row],[ projectile Speed ]],Log_16_4_nr2[[#This Row],[ projectile Speed ]],Log_16_4_nr3[[#This Row],[ projectile Speed ]],Log_16_4_nr4[[#This Row],[ projectile Speed ]])</f>
        <v>9.945449</v>
      </c>
      <c r="Q8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12.0453072</v>
      </c>
    </row>
    <row r="9" spans="1:17" x14ac:dyDescent="0.3">
      <c r="A9" s="2">
        <v>7</v>
      </c>
      <c r="B9">
        <f>AVERAGE(Log_16_4_nr0[[#This Row],[ Total points ]],Log_16_4_nr1[[#This Row],[ Total points ]],Log_16_4_nr2[[#This Row],[ Total points ]],Log_16_4_nr3[[#This Row],[ Total points ]],Log_16_4_nr4[[#This Row],[ Total points ]])</f>
        <v>5.4</v>
      </c>
      <c r="C9">
        <f>AVERAGE(Log_16_4_nr0[[#This Row],[ Points from boxes ]],Log_16_4_nr1[[#This Row],[ Points from boxes ]],Log_16_4_nr2[[#This Row],[ Points from boxes ]],Log_16_4_nr3[[#This Row],[ Points from boxes ]],Log_16_4_nr4[[#This Row],[ Points from boxes ]])</f>
        <v>1.2</v>
      </c>
      <c r="D9">
        <f>AVERAGE(Log_16_4_nr0[[#This Row],[ Points from kills ]],Log_16_4_nr1[[#This Row],[ Points from kills ]],Log_16_4_nr2[[#This Row],[ Points from kills ]],Log_16_4_nr3[[#This Row],[ Points from kills ]],Log_16_4_nr4[[#This Row],[ Points from kills ]])</f>
        <v>4.2</v>
      </c>
      <c r="E9">
        <f>AVERAGE(Log_16_4_nr0[[#This Row],[ Steps ]],Log_16_4_nr1[[#This Row],[ Steps ]],Log_16_4_nr2[[#This Row],[ Steps ]],Log_16_4_nr3[[#This Row],[ Steps ]],Log_16_4_nr4[[#This Row],[ Steps ]])</f>
        <v>22.4</v>
      </c>
      <c r="F9">
        <f>AVERAGE(Log_16_4_nr0[[#This Row],[ Ray radius ]],Log_16_4_nr1[[#This Row],[ Ray radius ]],Log_16_4_nr2[[#This Row],[ Ray radius ]],Log_16_4_nr3[[#This Row],[ Ray radius ]],Log_16_4_nr4[[#This Row],[ Ray radius ]])</f>
        <v>15.2</v>
      </c>
      <c r="G9">
        <f>AVERAGE(Log_16_4_nr0[[#This Row],[ Sight ]],Log_16_4_nr1[[#This Row],[ Sight ]],Log_16_4_nr2[[#This Row],[ Sight ]],Log_16_4_nr3[[#This Row],[ Sight ]],Log_16_4_nr4[[#This Row],[ Sight ]])</f>
        <v>35.260961999999999</v>
      </c>
      <c r="H9">
        <f>AVERAGE(Log_16_4_nr0[[#This Row],[ moving speed ]],Log_16_4_nr1[[#This Row],[ moving speed ]],Log_16_4_nr2[[#This Row],[ moving speed ]],Log_16_4_nr3[[#This Row],[ moving speed ]],Log_16_4_nr4[[#This Row],[ moving speed ]])</f>
        <v>4.2820504000000001</v>
      </c>
      <c r="J9">
        <f>AVERAGE(Log_16_4_nr0[[#This Row],[ Enemy weight ]],Log_16_4_nr1[[#This Row],[ Enemy weight ]],Log_16_4_nr2[[#This Row],[ Enemy weight ]],Log_16_4_nr3[[#This Row],[ Enemy weight ]],Log_16_4_nr4[[#This Row],[ Enemy weight ]])</f>
        <v>2.4402034000000001</v>
      </c>
      <c r="K9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6.4950903999999996</v>
      </c>
      <c r="L9">
        <f>AVERAGE(Log_16_4_nr0[[#This Row],[ Bullet weight ]],Log_16_4_nr1[[#This Row],[ Bullet weight ]],Log_16_4_nr2[[#This Row],[ Bullet weight ]],Log_16_4_nr3[[#This Row],[ Bullet weight ]],Log_16_4_nr4[[#This Row],[ Bullet weight ]])</f>
        <v>0.43712879999999998</v>
      </c>
      <c r="M9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-2.1236778000000003</v>
      </c>
      <c r="N9">
        <f>AVERAGE(Log_16_4_nr0[[#This Row],[ Box weight ]],Log_16_4_nr1[[#This Row],[ Box weight ]],Log_16_4_nr2[[#This Row],[ Box weight ]],Log_16_4_nr3[[#This Row],[ Box weight ]],Log_16_4_nr4[[#This Row],[ Box weight ]])</f>
        <v>-2.0682372200000003</v>
      </c>
      <c r="O9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-3.3134417999999997</v>
      </c>
      <c r="P9">
        <f>AVERAGE(Log_16_4_nr0[[#This Row],[ projectile Speed ]],Log_16_4_nr1[[#This Row],[ projectile Speed ]],Log_16_4_nr2[[#This Row],[ projectile Speed ]],Log_16_4_nr3[[#This Row],[ projectile Speed ]],Log_16_4_nr4[[#This Row],[ projectile Speed ]])</f>
        <v>10.431324</v>
      </c>
      <c r="Q9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10.651394999999999</v>
      </c>
    </row>
    <row r="10" spans="1:17" x14ac:dyDescent="0.3">
      <c r="A10" s="1">
        <v>8</v>
      </c>
      <c r="B10">
        <f>AVERAGE(Log_16_4_nr0[[#This Row],[ Total points ]],Log_16_4_nr1[[#This Row],[ Total points ]],Log_16_4_nr2[[#This Row],[ Total points ]],Log_16_4_nr3[[#This Row],[ Total points ]],Log_16_4_nr4[[#This Row],[ Total points ]])</f>
        <v>4.2</v>
      </c>
      <c r="C10">
        <f>AVERAGE(Log_16_4_nr0[[#This Row],[ Points from boxes ]],Log_16_4_nr1[[#This Row],[ Points from boxes ]],Log_16_4_nr2[[#This Row],[ Points from boxes ]],Log_16_4_nr3[[#This Row],[ Points from boxes ]],Log_16_4_nr4[[#This Row],[ Points from boxes ]])</f>
        <v>1.2</v>
      </c>
      <c r="D10">
        <f>AVERAGE(Log_16_4_nr0[[#This Row],[ Points from kills ]],Log_16_4_nr1[[#This Row],[ Points from kills ]],Log_16_4_nr2[[#This Row],[ Points from kills ]],Log_16_4_nr3[[#This Row],[ Points from kills ]],Log_16_4_nr4[[#This Row],[ Points from kills ]])</f>
        <v>3</v>
      </c>
      <c r="E10">
        <f>AVERAGE(Log_16_4_nr0[[#This Row],[ Steps ]],Log_16_4_nr1[[#This Row],[ Steps ]],Log_16_4_nr2[[#This Row],[ Steps ]],Log_16_4_nr3[[#This Row],[ Steps ]],Log_16_4_nr4[[#This Row],[ Steps ]])</f>
        <v>22.8</v>
      </c>
      <c r="F10">
        <f>AVERAGE(Log_16_4_nr0[[#This Row],[ Ray radius ]],Log_16_4_nr1[[#This Row],[ Ray radius ]],Log_16_4_nr2[[#This Row],[ Ray radius ]],Log_16_4_nr3[[#This Row],[ Ray radius ]],Log_16_4_nr4[[#This Row],[ Ray radius ]])</f>
        <v>15</v>
      </c>
      <c r="G10">
        <f>AVERAGE(Log_16_4_nr0[[#This Row],[ Sight ]],Log_16_4_nr1[[#This Row],[ Sight ]],Log_16_4_nr2[[#This Row],[ Sight ]],Log_16_4_nr3[[#This Row],[ Sight ]],Log_16_4_nr4[[#This Row],[ Sight ]])</f>
        <v>36.624455999999995</v>
      </c>
      <c r="H10">
        <f>AVERAGE(Log_16_4_nr0[[#This Row],[ moving speed ]],Log_16_4_nr1[[#This Row],[ moving speed ]],Log_16_4_nr2[[#This Row],[ moving speed ]],Log_16_4_nr3[[#This Row],[ moving speed ]],Log_16_4_nr4[[#This Row],[ moving speed ]])</f>
        <v>4.3192877999999997</v>
      </c>
      <c r="J10">
        <f>AVERAGE(Log_16_4_nr0[[#This Row],[ Enemy weight ]],Log_16_4_nr1[[#This Row],[ Enemy weight ]],Log_16_4_nr2[[#This Row],[ Enemy weight ]],Log_16_4_nr3[[#This Row],[ Enemy weight ]],Log_16_4_nr4[[#This Row],[ Enemy weight ]])</f>
        <v>4.2246900000000007</v>
      </c>
      <c r="K10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7.0419671999999993</v>
      </c>
      <c r="L10">
        <f>AVERAGE(Log_16_4_nr0[[#This Row],[ Bullet weight ]],Log_16_4_nr1[[#This Row],[ Bullet weight ]],Log_16_4_nr2[[#This Row],[ Bullet weight ]],Log_16_4_nr3[[#This Row],[ Bullet weight ]],Log_16_4_nr4[[#This Row],[ Bullet weight ]])</f>
        <v>0.98487879999999994</v>
      </c>
      <c r="M10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-2.7446010000000003</v>
      </c>
      <c r="N10">
        <f>AVERAGE(Log_16_4_nr0[[#This Row],[ Box weight ]],Log_16_4_nr1[[#This Row],[ Box weight ]],Log_16_4_nr2[[#This Row],[ Box weight ]],Log_16_4_nr3[[#This Row],[ Box weight ]],Log_16_4_nr4[[#This Row],[ Box weight ]])</f>
        <v>-2.7504772000000002</v>
      </c>
      <c r="O10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-3.6017755020000002</v>
      </c>
      <c r="P10">
        <f>AVERAGE(Log_16_4_nr0[[#This Row],[ projectile Speed ]],Log_16_4_nr1[[#This Row],[ projectile Speed ]],Log_16_4_nr2[[#This Row],[ projectile Speed ]],Log_16_4_nr3[[#This Row],[ projectile Speed ]],Log_16_4_nr4[[#This Row],[ projectile Speed ]])</f>
        <v>11.503258000000001</v>
      </c>
      <c r="Q10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10.485983000000001</v>
      </c>
    </row>
    <row r="11" spans="1:17" x14ac:dyDescent="0.3">
      <c r="A11" s="2">
        <v>9</v>
      </c>
      <c r="B11">
        <f>AVERAGE(Log_16_4_nr0[[#This Row],[ Total points ]],Log_16_4_nr1[[#This Row],[ Total points ]],Log_16_4_nr2[[#This Row],[ Total points ]],Log_16_4_nr3[[#This Row],[ Total points ]],Log_16_4_nr4[[#This Row],[ Total points ]])</f>
        <v>4.8</v>
      </c>
      <c r="C11">
        <f>AVERAGE(Log_16_4_nr0[[#This Row],[ Points from boxes ]],Log_16_4_nr1[[#This Row],[ Points from boxes ]],Log_16_4_nr2[[#This Row],[ Points from boxes ]],Log_16_4_nr3[[#This Row],[ Points from boxes ]],Log_16_4_nr4[[#This Row],[ Points from boxes ]])</f>
        <v>0.6</v>
      </c>
      <c r="D11">
        <f>AVERAGE(Log_16_4_nr0[[#This Row],[ Points from kills ]],Log_16_4_nr1[[#This Row],[ Points from kills ]],Log_16_4_nr2[[#This Row],[ Points from kills ]],Log_16_4_nr3[[#This Row],[ Points from kills ]],Log_16_4_nr4[[#This Row],[ Points from kills ]])</f>
        <v>4.2</v>
      </c>
      <c r="E11">
        <f>AVERAGE(Log_16_4_nr0[[#This Row],[ Steps ]],Log_16_4_nr1[[#This Row],[ Steps ]],Log_16_4_nr2[[#This Row],[ Steps ]],Log_16_4_nr3[[#This Row],[ Steps ]],Log_16_4_nr4[[#This Row],[ Steps ]])</f>
        <v>23.6</v>
      </c>
      <c r="F11">
        <f>AVERAGE(Log_16_4_nr0[[#This Row],[ Ray radius ]],Log_16_4_nr1[[#This Row],[ Ray radius ]],Log_16_4_nr2[[#This Row],[ Ray radius ]],Log_16_4_nr3[[#This Row],[ Ray radius ]],Log_16_4_nr4[[#This Row],[ Ray radius ]])</f>
        <v>15.4</v>
      </c>
      <c r="G11">
        <f>AVERAGE(Log_16_4_nr0[[#This Row],[ Sight ]],Log_16_4_nr1[[#This Row],[ Sight ]],Log_16_4_nr2[[#This Row],[ Sight ]],Log_16_4_nr3[[#This Row],[ Sight ]],Log_16_4_nr4[[#This Row],[ Sight ]])</f>
        <v>36.142231999999993</v>
      </c>
      <c r="H11">
        <f>AVERAGE(Log_16_4_nr0[[#This Row],[ moving speed ]],Log_16_4_nr1[[#This Row],[ moving speed ]],Log_16_4_nr2[[#This Row],[ moving speed ]],Log_16_4_nr3[[#This Row],[ moving speed ]],Log_16_4_nr4[[#This Row],[ moving speed ]])</f>
        <v>4.5017421999999998</v>
      </c>
      <c r="J11">
        <f>AVERAGE(Log_16_4_nr0[[#This Row],[ Enemy weight ]],Log_16_4_nr1[[#This Row],[ Enemy weight ]],Log_16_4_nr2[[#This Row],[ Enemy weight ]],Log_16_4_nr3[[#This Row],[ Enemy weight ]],Log_16_4_nr4[[#This Row],[ Enemy weight ]])</f>
        <v>3.1265127399999999</v>
      </c>
      <c r="K11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8.2949137999999998</v>
      </c>
      <c r="L11">
        <f>AVERAGE(Log_16_4_nr0[[#This Row],[ Bullet weight ]],Log_16_4_nr1[[#This Row],[ Bullet weight ]],Log_16_4_nr2[[#This Row],[ Bullet weight ]],Log_16_4_nr3[[#This Row],[ Bullet weight ]],Log_16_4_nr4[[#This Row],[ Bullet weight ]])</f>
        <v>1.7148344000000002</v>
      </c>
      <c r="M11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-3.0949262000000002</v>
      </c>
      <c r="N11">
        <f>AVERAGE(Log_16_4_nr0[[#This Row],[ Box weight ]],Log_16_4_nr1[[#This Row],[ Box weight ]],Log_16_4_nr2[[#This Row],[ Box weight ]],Log_16_4_nr3[[#This Row],[ Box weight ]],Log_16_4_nr4[[#This Row],[ Box weight ]])</f>
        <v>-1.0980347400000006</v>
      </c>
      <c r="O11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-3.4523254000000003</v>
      </c>
      <c r="P11">
        <f>AVERAGE(Log_16_4_nr0[[#This Row],[ projectile Speed ]],Log_16_4_nr1[[#This Row],[ projectile Speed ]],Log_16_4_nr2[[#This Row],[ projectile Speed ]],Log_16_4_nr3[[#This Row],[ projectile Speed ]],Log_16_4_nr4[[#This Row],[ projectile Speed ]])</f>
        <v>11.949077200000001</v>
      </c>
      <c r="Q11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10.241089200000001</v>
      </c>
    </row>
    <row r="12" spans="1:17" x14ac:dyDescent="0.3">
      <c r="A12" s="1">
        <v>10</v>
      </c>
      <c r="B12">
        <f>AVERAGE(Log_16_4_nr0[[#This Row],[ Total points ]],Log_16_4_nr1[[#This Row],[ Total points ]],Log_16_4_nr2[[#This Row],[ Total points ]],Log_16_4_nr3[[#This Row],[ Total points ]],Log_16_4_nr4[[#This Row],[ Total points ]])</f>
        <v>4.2</v>
      </c>
      <c r="C12">
        <f>AVERAGE(Log_16_4_nr0[[#This Row],[ Points from boxes ]],Log_16_4_nr1[[#This Row],[ Points from boxes ]],Log_16_4_nr2[[#This Row],[ Points from boxes ]],Log_16_4_nr3[[#This Row],[ Points from boxes ]],Log_16_4_nr4[[#This Row],[ Points from boxes ]])</f>
        <v>0.6</v>
      </c>
      <c r="D12">
        <f>AVERAGE(Log_16_4_nr0[[#This Row],[ Points from kills ]],Log_16_4_nr1[[#This Row],[ Points from kills ]],Log_16_4_nr2[[#This Row],[ Points from kills ]],Log_16_4_nr3[[#This Row],[ Points from kills ]],Log_16_4_nr4[[#This Row],[ Points from kills ]])</f>
        <v>3.6</v>
      </c>
      <c r="E12">
        <f>AVERAGE(Log_16_4_nr0[[#This Row],[ Steps ]],Log_16_4_nr1[[#This Row],[ Steps ]],Log_16_4_nr2[[#This Row],[ Steps ]],Log_16_4_nr3[[#This Row],[ Steps ]],Log_16_4_nr4[[#This Row],[ Steps ]])</f>
        <v>23.2</v>
      </c>
      <c r="F12">
        <f>AVERAGE(Log_16_4_nr0[[#This Row],[ Ray radius ]],Log_16_4_nr1[[#This Row],[ Ray radius ]],Log_16_4_nr2[[#This Row],[ Ray radius ]],Log_16_4_nr3[[#This Row],[ Ray radius ]],Log_16_4_nr4[[#This Row],[ Ray radius ]])</f>
        <v>15</v>
      </c>
      <c r="G12">
        <f>AVERAGE(Log_16_4_nr0[[#This Row],[ Sight ]],Log_16_4_nr1[[#This Row],[ Sight ]],Log_16_4_nr2[[#This Row],[ Sight ]],Log_16_4_nr3[[#This Row],[ Sight ]],Log_16_4_nr4[[#This Row],[ Sight ]])</f>
        <v>38.206560000000003</v>
      </c>
      <c r="H12">
        <f>AVERAGE(Log_16_4_nr0[[#This Row],[ moving speed ]],Log_16_4_nr1[[#This Row],[ moving speed ]],Log_16_4_nr2[[#This Row],[ moving speed ]],Log_16_4_nr3[[#This Row],[ moving speed ]],Log_16_4_nr4[[#This Row],[ moving speed ]])</f>
        <v>4.3801113999999997</v>
      </c>
      <c r="J12">
        <f>AVERAGE(Log_16_4_nr0[[#This Row],[ Enemy weight ]],Log_16_4_nr1[[#This Row],[ Enemy weight ]],Log_16_4_nr2[[#This Row],[ Enemy weight ]],Log_16_4_nr3[[#This Row],[ Enemy weight ]],Log_16_4_nr4[[#This Row],[ Enemy weight ]])</f>
        <v>4.7679482799999997</v>
      </c>
      <c r="K12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8.6881446000000011</v>
      </c>
      <c r="L12">
        <f>AVERAGE(Log_16_4_nr0[[#This Row],[ Bullet weight ]],Log_16_4_nr1[[#This Row],[ Bullet weight ]],Log_16_4_nr2[[#This Row],[ Bullet weight ]],Log_16_4_nr3[[#This Row],[ Bullet weight ]],Log_16_4_nr4[[#This Row],[ Bullet weight ]])</f>
        <v>0.98487879999999994</v>
      </c>
      <c r="M12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-3.7089895999999998</v>
      </c>
      <c r="N12">
        <f>AVERAGE(Log_16_4_nr0[[#This Row],[ Box weight ]],Log_16_4_nr1[[#This Row],[ Box weight ]],Log_16_4_nr2[[#This Row],[ Box weight ]],Log_16_4_nr3[[#This Row],[ Box weight ]],Log_16_4_nr4[[#This Row],[ Box weight ]])</f>
        <v>-3.7155411000000003</v>
      </c>
      <c r="O12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-3.7005260000000009</v>
      </c>
      <c r="P12">
        <f>AVERAGE(Log_16_4_nr0[[#This Row],[ projectile Speed ]],Log_16_4_nr1[[#This Row],[ projectile Speed ]],Log_16_4_nr2[[#This Row],[ projectile Speed ]],Log_16_4_nr3[[#This Row],[ projectile Speed ]],Log_16_4_nr4[[#This Row],[ projectile Speed ]])</f>
        <v>12.039585199999999</v>
      </c>
      <c r="Q12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9.6393932000000007</v>
      </c>
    </row>
    <row r="13" spans="1:17" x14ac:dyDescent="0.3">
      <c r="A13" s="2">
        <v>11</v>
      </c>
      <c r="B13">
        <f>AVERAGE(Log_16_4_nr0[[#This Row],[ Total points ]],Log_16_4_nr1[[#This Row],[ Total points ]],Log_16_4_nr2[[#This Row],[ Total points ]],Log_16_4_nr3[[#This Row],[ Total points ]],Log_16_4_nr4[[#This Row],[ Total points ]])</f>
        <v>5.4</v>
      </c>
      <c r="C13">
        <f>AVERAGE(Log_16_4_nr0[[#This Row],[ Points from boxes ]],Log_16_4_nr1[[#This Row],[ Points from boxes ]],Log_16_4_nr2[[#This Row],[ Points from boxes ]],Log_16_4_nr3[[#This Row],[ Points from boxes ]],Log_16_4_nr4[[#This Row],[ Points from boxes ]])</f>
        <v>1.2</v>
      </c>
      <c r="D13">
        <f>AVERAGE(Log_16_4_nr0[[#This Row],[ Points from kills ]],Log_16_4_nr1[[#This Row],[ Points from kills ]],Log_16_4_nr2[[#This Row],[ Points from kills ]],Log_16_4_nr3[[#This Row],[ Points from kills ]],Log_16_4_nr4[[#This Row],[ Points from kills ]])</f>
        <v>4.2</v>
      </c>
      <c r="E13">
        <f>AVERAGE(Log_16_4_nr0[[#This Row],[ Steps ]],Log_16_4_nr1[[#This Row],[ Steps ]],Log_16_4_nr2[[#This Row],[ Steps ]],Log_16_4_nr3[[#This Row],[ Steps ]],Log_16_4_nr4[[#This Row],[ Steps ]])</f>
        <v>23.8</v>
      </c>
      <c r="F13">
        <f>AVERAGE(Log_16_4_nr0[[#This Row],[ Ray radius ]],Log_16_4_nr1[[#This Row],[ Ray radius ]],Log_16_4_nr2[[#This Row],[ Ray radius ]],Log_16_4_nr3[[#This Row],[ Ray radius ]],Log_16_4_nr4[[#This Row],[ Ray radius ]])</f>
        <v>14.6</v>
      </c>
      <c r="G13">
        <f>AVERAGE(Log_16_4_nr0[[#This Row],[ Sight ]],Log_16_4_nr1[[#This Row],[ Sight ]],Log_16_4_nr2[[#This Row],[ Sight ]],Log_16_4_nr3[[#This Row],[ Sight ]],Log_16_4_nr4[[#This Row],[ Sight ]])</f>
        <v>38.307867999999999</v>
      </c>
      <c r="H13">
        <f>AVERAGE(Log_16_4_nr0[[#This Row],[ moving speed ]],Log_16_4_nr1[[#This Row],[ moving speed ]],Log_16_4_nr2[[#This Row],[ moving speed ]],Log_16_4_nr3[[#This Row],[ moving speed ]],Log_16_4_nr4[[#This Row],[ moving speed ]])</f>
        <v>4.5085471999999998</v>
      </c>
      <c r="J13">
        <f>AVERAGE(Log_16_4_nr0[[#This Row],[ Enemy weight ]],Log_16_4_nr1[[#This Row],[ Enemy weight ]],Log_16_4_nr2[[#This Row],[ Enemy weight ]],Log_16_4_nr3[[#This Row],[ Enemy weight ]],Log_16_4_nr4[[#This Row],[ Enemy weight ]])</f>
        <v>6.2385295999999997</v>
      </c>
      <c r="K13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8.9643606000000009</v>
      </c>
      <c r="L13">
        <f>AVERAGE(Log_16_4_nr0[[#This Row],[ Bullet weight ]],Log_16_4_nr1[[#This Row],[ Bullet weight ]],Log_16_4_nr2[[#This Row],[ Bullet weight ]],Log_16_4_nr3[[#This Row],[ Bullet weight ]],Log_16_4_nr4[[#This Row],[ Bullet weight ]])</f>
        <v>1.8976066000000003</v>
      </c>
      <c r="M13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-3.6583684000000005</v>
      </c>
      <c r="N13">
        <f>AVERAGE(Log_16_4_nr0[[#This Row],[ Box weight ]],Log_16_4_nr1[[#This Row],[ Box weight ]],Log_16_4_nr2[[#This Row],[ Box weight ]],Log_16_4_nr3[[#This Row],[ Box weight ]],Log_16_4_nr4[[#This Row],[ Box weight ]])</f>
        <v>-4.91388056</v>
      </c>
      <c r="O13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-3.9154092</v>
      </c>
      <c r="P13">
        <f>AVERAGE(Log_16_4_nr0[[#This Row],[ projectile Speed ]],Log_16_4_nr1[[#This Row],[ projectile Speed ]],Log_16_4_nr2[[#This Row],[ projectile Speed ]],Log_16_4_nr3[[#This Row],[ projectile Speed ]],Log_16_4_nr4[[#This Row],[ projectile Speed ]])</f>
        <v>12.776878</v>
      </c>
      <c r="Q13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9.3703457999999991</v>
      </c>
    </row>
    <row r="14" spans="1:17" x14ac:dyDescent="0.3">
      <c r="A14" s="1">
        <v>12</v>
      </c>
      <c r="B14">
        <f>AVERAGE(Log_16_4_nr0[[#This Row],[ Total points ]],Log_16_4_nr1[[#This Row],[ Total points ]],Log_16_4_nr2[[#This Row],[ Total points ]],Log_16_4_nr3[[#This Row],[ Total points ]],Log_16_4_nr4[[#This Row],[ Total points ]])</f>
        <v>5</v>
      </c>
      <c r="C14">
        <f>AVERAGE(Log_16_4_nr0[[#This Row],[ Points from boxes ]],Log_16_4_nr1[[#This Row],[ Points from boxes ]],Log_16_4_nr2[[#This Row],[ Points from boxes ]],Log_16_4_nr3[[#This Row],[ Points from boxes ]],Log_16_4_nr4[[#This Row],[ Points from boxes ]])</f>
        <v>0.8</v>
      </c>
      <c r="D14">
        <f>AVERAGE(Log_16_4_nr0[[#This Row],[ Points from kills ]],Log_16_4_nr1[[#This Row],[ Points from kills ]],Log_16_4_nr2[[#This Row],[ Points from kills ]],Log_16_4_nr3[[#This Row],[ Points from kills ]],Log_16_4_nr4[[#This Row],[ Points from kills ]])</f>
        <v>4.2</v>
      </c>
      <c r="E14">
        <f>AVERAGE(Log_16_4_nr0[[#This Row],[ Steps ]],Log_16_4_nr1[[#This Row],[ Steps ]],Log_16_4_nr2[[#This Row],[ Steps ]],Log_16_4_nr3[[#This Row],[ Steps ]],Log_16_4_nr4[[#This Row],[ Steps ]])</f>
        <v>24</v>
      </c>
      <c r="F14">
        <f>AVERAGE(Log_16_4_nr0[[#This Row],[ Ray radius ]],Log_16_4_nr1[[#This Row],[ Ray radius ]],Log_16_4_nr2[[#This Row],[ Ray radius ]],Log_16_4_nr3[[#This Row],[ Ray radius ]],Log_16_4_nr4[[#This Row],[ Ray radius ]])</f>
        <v>15</v>
      </c>
      <c r="G14">
        <f>AVERAGE(Log_16_4_nr0[[#This Row],[ Sight ]],Log_16_4_nr1[[#This Row],[ Sight ]],Log_16_4_nr2[[#This Row],[ Sight ]],Log_16_4_nr3[[#This Row],[ Sight ]],Log_16_4_nr4[[#This Row],[ Sight ]])</f>
        <v>39.006855999999999</v>
      </c>
      <c r="H14">
        <f>AVERAGE(Log_16_4_nr0[[#This Row],[ moving speed ]],Log_16_4_nr1[[#This Row],[ moving speed ]],Log_16_4_nr2[[#This Row],[ moving speed ]],Log_16_4_nr3[[#This Row],[ moving speed ]],Log_16_4_nr4[[#This Row],[ moving speed ]])</f>
        <v>4.4765899999999998</v>
      </c>
      <c r="J14">
        <f>AVERAGE(Log_16_4_nr0[[#This Row],[ Enemy weight ]],Log_16_4_nr1[[#This Row],[ Enemy weight ]],Log_16_4_nr2[[#This Row],[ Enemy weight ]],Log_16_4_nr3[[#This Row],[ Enemy weight ]],Log_16_4_nr4[[#This Row],[ Enemy weight ]])</f>
        <v>5.5734331199999998</v>
      </c>
      <c r="K14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10.143263200000002</v>
      </c>
      <c r="L14">
        <f>AVERAGE(Log_16_4_nr0[[#This Row],[ Bullet weight ]],Log_16_4_nr1[[#This Row],[ Bullet weight ]],Log_16_4_nr2[[#This Row],[ Bullet weight ]],Log_16_4_nr3[[#This Row],[ Bullet weight ]],Log_16_4_nr4[[#This Row],[ Bullet weight ]])</f>
        <v>1.5326288000000001</v>
      </c>
      <c r="M14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-4.0086936</v>
      </c>
      <c r="N14">
        <f>AVERAGE(Log_16_4_nr0[[#This Row],[ Box weight ]],Log_16_4_nr1[[#This Row],[ Box weight ]],Log_16_4_nr2[[#This Row],[ Box weight ]],Log_16_4_nr3[[#This Row],[ Box weight ]],Log_16_4_nr4[[#This Row],[ Box weight ]])</f>
        <v>-3.6192012000000005</v>
      </c>
      <c r="O14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-4.1165973999999999</v>
      </c>
      <c r="P14">
        <f>AVERAGE(Log_16_4_nr0[[#This Row],[ projectile Speed ]],Log_16_4_nr1[[#This Row],[ projectile Speed ]],Log_16_4_nr2[[#This Row],[ projectile Speed ]],Log_16_4_nr3[[#This Row],[ projectile Speed ]],Log_16_4_nr4[[#This Row],[ projectile Speed ]])</f>
        <v>12.1044252</v>
      </c>
      <c r="Q14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9.6286746000000001</v>
      </c>
    </row>
    <row r="15" spans="1:17" x14ac:dyDescent="0.3">
      <c r="A15" s="2">
        <v>13</v>
      </c>
      <c r="B15">
        <f>AVERAGE(Log_16_4_nr0[[#This Row],[ Total points ]],Log_16_4_nr1[[#This Row],[ Total points ]],Log_16_4_nr2[[#This Row],[ Total points ]],Log_16_4_nr3[[#This Row],[ Total points ]],Log_16_4_nr4[[#This Row],[ Total points ]])</f>
        <v>5</v>
      </c>
      <c r="C15">
        <f>AVERAGE(Log_16_4_nr0[[#This Row],[ Points from boxes ]],Log_16_4_nr1[[#This Row],[ Points from boxes ]],Log_16_4_nr2[[#This Row],[ Points from boxes ]],Log_16_4_nr3[[#This Row],[ Points from boxes ]],Log_16_4_nr4[[#This Row],[ Points from boxes ]])</f>
        <v>0.8</v>
      </c>
      <c r="D15">
        <f>AVERAGE(Log_16_4_nr0[[#This Row],[ Points from kills ]],Log_16_4_nr1[[#This Row],[ Points from kills ]],Log_16_4_nr2[[#This Row],[ Points from kills ]],Log_16_4_nr3[[#This Row],[ Points from kills ]],Log_16_4_nr4[[#This Row],[ Points from kills ]])</f>
        <v>4.2</v>
      </c>
      <c r="E15">
        <f>AVERAGE(Log_16_4_nr0[[#This Row],[ Steps ]],Log_16_4_nr1[[#This Row],[ Steps ]],Log_16_4_nr2[[#This Row],[ Steps ]],Log_16_4_nr3[[#This Row],[ Steps ]],Log_16_4_nr4[[#This Row],[ Steps ]])</f>
        <v>24.6</v>
      </c>
      <c r="F15">
        <f>AVERAGE(Log_16_4_nr0[[#This Row],[ Ray radius ]],Log_16_4_nr1[[#This Row],[ Ray radius ]],Log_16_4_nr2[[#This Row],[ Ray radius ]],Log_16_4_nr3[[#This Row],[ Ray radius ]],Log_16_4_nr4[[#This Row],[ Ray radius ]])</f>
        <v>14</v>
      </c>
      <c r="G15">
        <f>AVERAGE(Log_16_4_nr0[[#This Row],[ Sight ]],Log_16_4_nr1[[#This Row],[ Sight ]],Log_16_4_nr2[[#This Row],[ Sight ]],Log_16_4_nr3[[#This Row],[ Sight ]],Log_16_4_nr4[[#This Row],[ Sight ]])</f>
        <v>38.968691999999997</v>
      </c>
      <c r="H15">
        <f>AVERAGE(Log_16_4_nr0[[#This Row],[ moving speed ]],Log_16_4_nr1[[#This Row],[ moving speed ]],Log_16_4_nr2[[#This Row],[ moving speed ]],Log_16_4_nr3[[#This Row],[ moving speed ]],Log_16_4_nr4[[#This Row],[ moving speed ]])</f>
        <v>4.9646619999999997</v>
      </c>
      <c r="J15">
        <f>AVERAGE(Log_16_4_nr0[[#This Row],[ Enemy weight ]],Log_16_4_nr1[[#This Row],[ Enemy weight ]],Log_16_4_nr2[[#This Row],[ Enemy weight ]],Log_16_4_nr3[[#This Row],[ Enemy weight ]],Log_16_4_nr4[[#This Row],[ Enemy weight ]])</f>
        <v>6.82040164</v>
      </c>
      <c r="K15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9.6657332000000018</v>
      </c>
      <c r="L15">
        <f>AVERAGE(Log_16_4_nr0[[#This Row],[ Bullet weight ]],Log_16_4_nr1[[#This Row],[ Bullet weight ]],Log_16_4_nr2[[#This Row],[ Bullet weight ]],Log_16_4_nr3[[#This Row],[ Bullet weight ]],Log_16_4_nr4[[#This Row],[ Bullet weight ]])</f>
        <v>1.3196902000000001</v>
      </c>
      <c r="M15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-4.3214098000000005</v>
      </c>
      <c r="N15">
        <f>AVERAGE(Log_16_4_nr0[[#This Row],[ Box weight ]],Log_16_4_nr1[[#This Row],[ Box weight ]],Log_16_4_nr2[[#This Row],[ Box weight ]],Log_16_4_nr3[[#This Row],[ Box weight ]],Log_16_4_nr4[[#This Row],[ Box weight ]])</f>
        <v>-4.4690221599999997</v>
      </c>
      <c r="O15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-3.5750306000000003</v>
      </c>
      <c r="P15">
        <f>AVERAGE(Log_16_4_nr0[[#This Row],[ projectile Speed ]],Log_16_4_nr1[[#This Row],[ projectile Speed ]],Log_16_4_nr2[[#This Row],[ projectile Speed ]],Log_16_4_nr3[[#This Row],[ projectile Speed ]],Log_16_4_nr4[[#This Row],[ projectile Speed ]])</f>
        <v>12.095169199999999</v>
      </c>
      <c r="Q15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9.6310251999999998</v>
      </c>
    </row>
    <row r="16" spans="1:17" x14ac:dyDescent="0.3">
      <c r="A16" s="1">
        <v>14</v>
      </c>
      <c r="B16">
        <f>AVERAGE(Log_16_4_nr0[[#This Row],[ Total points ]],Log_16_4_nr1[[#This Row],[ Total points ]],Log_16_4_nr2[[#This Row],[ Total points ]],Log_16_4_nr3[[#This Row],[ Total points ]],Log_16_4_nr4[[#This Row],[ Total points ]])</f>
        <v>4.5999999999999996</v>
      </c>
      <c r="C16">
        <f>AVERAGE(Log_16_4_nr0[[#This Row],[ Points from boxes ]],Log_16_4_nr1[[#This Row],[ Points from boxes ]],Log_16_4_nr2[[#This Row],[ Points from boxes ]],Log_16_4_nr3[[#This Row],[ Points from boxes ]],Log_16_4_nr4[[#This Row],[ Points from boxes ]])</f>
        <v>1</v>
      </c>
      <c r="D16">
        <f>AVERAGE(Log_16_4_nr0[[#This Row],[ Points from kills ]],Log_16_4_nr1[[#This Row],[ Points from kills ]],Log_16_4_nr2[[#This Row],[ Points from kills ]],Log_16_4_nr3[[#This Row],[ Points from kills ]],Log_16_4_nr4[[#This Row],[ Points from kills ]])</f>
        <v>3.6</v>
      </c>
      <c r="E16">
        <f>AVERAGE(Log_16_4_nr0[[#This Row],[ Steps ]],Log_16_4_nr1[[#This Row],[ Steps ]],Log_16_4_nr2[[#This Row],[ Steps ]],Log_16_4_nr3[[#This Row],[ Steps ]],Log_16_4_nr4[[#This Row],[ Steps ]])</f>
        <v>24.8</v>
      </c>
      <c r="F16">
        <f>AVERAGE(Log_16_4_nr0[[#This Row],[ Ray radius ]],Log_16_4_nr1[[#This Row],[ Ray radius ]],Log_16_4_nr2[[#This Row],[ Ray radius ]],Log_16_4_nr3[[#This Row],[ Ray radius ]],Log_16_4_nr4[[#This Row],[ Ray radius ]])</f>
        <v>13.4</v>
      </c>
      <c r="G16">
        <f>AVERAGE(Log_16_4_nr0[[#This Row],[ Sight ]],Log_16_4_nr1[[#This Row],[ Sight ]],Log_16_4_nr2[[#This Row],[ Sight ]],Log_16_4_nr3[[#This Row],[ Sight ]],Log_16_4_nr4[[#This Row],[ Sight ]])</f>
        <v>40.93826</v>
      </c>
      <c r="H16">
        <f>AVERAGE(Log_16_4_nr0[[#This Row],[ moving speed ]],Log_16_4_nr1[[#This Row],[ moving speed ]],Log_16_4_nr2[[#This Row],[ moving speed ]],Log_16_4_nr3[[#This Row],[ moving speed ]],Log_16_4_nr4[[#This Row],[ moving speed ]])</f>
        <v>4.4500948000000005</v>
      </c>
      <c r="J16">
        <f>AVERAGE(Log_16_4_nr0[[#This Row],[ Enemy weight ]],Log_16_4_nr1[[#This Row],[ Enemy weight ]],Log_16_4_nr2[[#This Row],[ Enemy weight ]],Log_16_4_nr3[[#This Row],[ Enemy weight ]],Log_16_4_nr4[[#This Row],[ Enemy weight ]])</f>
        <v>7.0281485999999997</v>
      </c>
      <c r="K16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10.318395200000001</v>
      </c>
      <c r="L16">
        <f>AVERAGE(Log_16_4_nr0[[#This Row],[ Bullet weight ]],Log_16_4_nr1[[#This Row],[ Bullet weight ]],Log_16_4_nr2[[#This Row],[ Bullet weight ]],Log_16_4_nr3[[#This Row],[ Bullet weight ]],Log_16_4_nr4[[#This Row],[ Bullet weight ]])</f>
        <v>3.1633515999999999</v>
      </c>
      <c r="M16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-4.9947840000000001</v>
      </c>
      <c r="N16">
        <f>AVERAGE(Log_16_4_nr0[[#This Row],[ Box weight ]],Log_16_4_nr1[[#This Row],[ Box weight ]],Log_16_4_nr2[[#This Row],[ Box weight ]],Log_16_4_nr3[[#This Row],[ Box weight ]],Log_16_4_nr4[[#This Row],[ Box weight ]])</f>
        <v>-3.5320082000000008</v>
      </c>
      <c r="O16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-4.8013468000000001</v>
      </c>
      <c r="P16">
        <f>AVERAGE(Log_16_4_nr0[[#This Row],[ projectile Speed ]],Log_16_4_nr1[[#This Row],[ projectile Speed ]],Log_16_4_nr2[[#This Row],[ projectile Speed ]],Log_16_4_nr3[[#This Row],[ projectile Speed ]],Log_16_4_nr4[[#This Row],[ projectile Speed ]])</f>
        <v>13.360811200000001</v>
      </c>
      <c r="Q16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9.6119394000000007</v>
      </c>
    </row>
    <row r="17" spans="1:17" x14ac:dyDescent="0.3">
      <c r="A17" s="2">
        <v>15</v>
      </c>
      <c r="B17">
        <f>AVERAGE(Log_16_4_nr0[[#This Row],[ Total points ]],Log_16_4_nr1[[#This Row],[ Total points ]],Log_16_4_nr2[[#This Row],[ Total points ]],Log_16_4_nr3[[#This Row],[ Total points ]],Log_16_4_nr4[[#This Row],[ Total points ]])</f>
        <v>4.4000000000000004</v>
      </c>
      <c r="C17">
        <f>AVERAGE(Log_16_4_nr0[[#This Row],[ Points from boxes ]],Log_16_4_nr1[[#This Row],[ Points from boxes ]],Log_16_4_nr2[[#This Row],[ Points from boxes ]],Log_16_4_nr3[[#This Row],[ Points from boxes ]],Log_16_4_nr4[[#This Row],[ Points from boxes ]])</f>
        <v>1.4</v>
      </c>
      <c r="D17">
        <f>AVERAGE(Log_16_4_nr0[[#This Row],[ Points from kills ]],Log_16_4_nr1[[#This Row],[ Points from kills ]],Log_16_4_nr2[[#This Row],[ Points from kills ]],Log_16_4_nr3[[#This Row],[ Points from kills ]],Log_16_4_nr4[[#This Row],[ Points from kills ]])</f>
        <v>3</v>
      </c>
      <c r="E17">
        <f>AVERAGE(Log_16_4_nr0[[#This Row],[ Steps ]],Log_16_4_nr1[[#This Row],[ Steps ]],Log_16_4_nr2[[#This Row],[ Steps ]],Log_16_4_nr3[[#This Row],[ Steps ]],Log_16_4_nr4[[#This Row],[ Steps ]])</f>
        <v>25</v>
      </c>
      <c r="F17">
        <f>AVERAGE(Log_16_4_nr0[[#This Row],[ Ray radius ]],Log_16_4_nr1[[#This Row],[ Ray radius ]],Log_16_4_nr2[[#This Row],[ Ray radius ]],Log_16_4_nr3[[#This Row],[ Ray radius ]],Log_16_4_nr4[[#This Row],[ Ray radius ]])</f>
        <v>14.4</v>
      </c>
      <c r="G17">
        <f>AVERAGE(Log_16_4_nr0[[#This Row],[ Sight ]],Log_16_4_nr1[[#This Row],[ Sight ]],Log_16_4_nr2[[#This Row],[ Sight ]],Log_16_4_nr3[[#This Row],[ Sight ]],Log_16_4_nr4[[#This Row],[ Sight ]])</f>
        <v>41.495897999999997</v>
      </c>
      <c r="H17">
        <f>AVERAGE(Log_16_4_nr0[[#This Row],[ moving speed ]],Log_16_4_nr1[[#This Row],[ moving speed ]],Log_16_4_nr2[[#This Row],[ moving speed ]],Log_16_4_nr3[[#This Row],[ moving speed ]],Log_16_4_nr4[[#This Row],[ moving speed ]])</f>
        <v>5.5576758000000002</v>
      </c>
      <c r="J17">
        <f>AVERAGE(Log_16_4_nr0[[#This Row],[ Enemy weight ]],Log_16_4_nr1[[#This Row],[ Enemy weight ]],Log_16_4_nr2[[#This Row],[ Enemy weight ]],Log_16_4_nr3[[#This Row],[ Enemy weight ]],Log_16_4_nr4[[#This Row],[ Enemy weight ]])</f>
        <v>6.5450716400000006</v>
      </c>
      <c r="K17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11.4518272</v>
      </c>
      <c r="L17">
        <f>AVERAGE(Log_16_4_nr0[[#This Row],[ Bullet weight ]],Log_16_4_nr1[[#This Row],[ Bullet weight ]],Log_16_4_nr2[[#This Row],[ Bullet weight ]],Log_16_4_nr3[[#This Row],[ Bullet weight ]],Log_16_4_nr4[[#This Row],[ Bullet weight ]])</f>
        <v>2.4778186</v>
      </c>
      <c r="M17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-4.9805966000000002</v>
      </c>
      <c r="N17">
        <f>AVERAGE(Log_16_4_nr0[[#This Row],[ Box weight ]],Log_16_4_nr1[[#This Row],[ Box weight ]],Log_16_4_nr2[[#This Row],[ Box weight ]],Log_16_4_nr3[[#This Row],[ Box weight ]],Log_16_4_nr4[[#This Row],[ Box weight ]])</f>
        <v>-3.6092629599999997</v>
      </c>
      <c r="O17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-5.6703008000000006</v>
      </c>
      <c r="P17">
        <f>AVERAGE(Log_16_4_nr0[[#This Row],[ projectile Speed ]],Log_16_4_nr1[[#This Row],[ projectile Speed ]],Log_16_4_nr2[[#This Row],[ projectile Speed ]],Log_16_4_nr3[[#This Row],[ projectile Speed ]],Log_16_4_nr4[[#This Row],[ projectile Speed ]])</f>
        <v>13.360811200000001</v>
      </c>
      <c r="Q17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9.5258963999999988</v>
      </c>
    </row>
    <row r="18" spans="1:17" x14ac:dyDescent="0.3">
      <c r="A18" s="1">
        <v>16</v>
      </c>
      <c r="B18">
        <f>AVERAGE(Log_16_4_nr0[[#This Row],[ Total points ]],Log_16_4_nr1[[#This Row],[ Total points ]],Log_16_4_nr2[[#This Row],[ Total points ]],Log_16_4_nr3[[#This Row],[ Total points ]],Log_16_4_nr4[[#This Row],[ Total points ]])</f>
        <v>5.4</v>
      </c>
      <c r="C18">
        <f>AVERAGE(Log_16_4_nr0[[#This Row],[ Points from boxes ]],Log_16_4_nr1[[#This Row],[ Points from boxes ]],Log_16_4_nr2[[#This Row],[ Points from boxes ]],Log_16_4_nr3[[#This Row],[ Points from boxes ]],Log_16_4_nr4[[#This Row],[ Points from boxes ]])</f>
        <v>1.2</v>
      </c>
      <c r="D18">
        <f>AVERAGE(Log_16_4_nr0[[#This Row],[ Points from kills ]],Log_16_4_nr1[[#This Row],[ Points from kills ]],Log_16_4_nr2[[#This Row],[ Points from kills ]],Log_16_4_nr3[[#This Row],[ Points from kills ]],Log_16_4_nr4[[#This Row],[ Points from kills ]])</f>
        <v>4.2</v>
      </c>
      <c r="E18">
        <f>AVERAGE(Log_16_4_nr0[[#This Row],[ Steps ]],Log_16_4_nr1[[#This Row],[ Steps ]],Log_16_4_nr2[[#This Row],[ Steps ]],Log_16_4_nr3[[#This Row],[ Steps ]],Log_16_4_nr4[[#This Row],[ Steps ]])</f>
        <v>25.2</v>
      </c>
      <c r="F18">
        <f>AVERAGE(Log_16_4_nr0[[#This Row],[ Ray radius ]],Log_16_4_nr1[[#This Row],[ Ray radius ]],Log_16_4_nr2[[#This Row],[ Ray radius ]],Log_16_4_nr3[[#This Row],[ Ray radius ]],Log_16_4_nr4[[#This Row],[ Ray radius ]])</f>
        <v>13.6</v>
      </c>
      <c r="G18">
        <f>AVERAGE(Log_16_4_nr0[[#This Row],[ Sight ]],Log_16_4_nr1[[#This Row],[ Sight ]],Log_16_4_nr2[[#This Row],[ Sight ]],Log_16_4_nr3[[#This Row],[ Sight ]],Log_16_4_nr4[[#This Row],[ Sight ]])</f>
        <v>41.724191999999995</v>
      </c>
      <c r="H18">
        <f>AVERAGE(Log_16_4_nr0[[#This Row],[ moving speed ]],Log_16_4_nr1[[#This Row],[ moving speed ]],Log_16_4_nr2[[#This Row],[ moving speed ]],Log_16_4_nr3[[#This Row],[ moving speed ]],Log_16_4_nr4[[#This Row],[ moving speed ]])</f>
        <v>5.5779994000000004</v>
      </c>
      <c r="J18">
        <f>AVERAGE(Log_16_4_nr0[[#This Row],[ Enemy weight ]],Log_16_4_nr1[[#This Row],[ Enemy weight ]],Log_16_4_nr2[[#This Row],[ Enemy weight ]],Log_16_4_nr3[[#This Row],[ Enemy weight ]],Log_16_4_nr4[[#This Row],[ Enemy weight ]])</f>
        <v>6.3944272000000009</v>
      </c>
      <c r="K18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11.598383200000001</v>
      </c>
      <c r="L18">
        <f>AVERAGE(Log_16_4_nr0[[#This Row],[ Bullet weight ]],Log_16_4_nr1[[#This Row],[ Bullet weight ]],Log_16_4_nr2[[#This Row],[ Bullet weight ]],Log_16_4_nr3[[#This Row],[ Bullet weight ]],Log_16_4_nr4[[#This Row],[ Bullet weight ]])</f>
        <v>3.6684071999999999</v>
      </c>
      <c r="M18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-5.2803003999999998</v>
      </c>
      <c r="N18">
        <f>AVERAGE(Log_16_4_nr0[[#This Row],[ Box weight ]],Log_16_4_nr1[[#This Row],[ Box weight ]],Log_16_4_nr2[[#This Row],[ Box weight ]],Log_16_4_nr3[[#This Row],[ Box weight ]],Log_16_4_nr4[[#This Row],[ Box weight ]])</f>
        <v>-3.5525524800000006</v>
      </c>
      <c r="O18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-5.7413620000000005</v>
      </c>
      <c r="P18">
        <f>AVERAGE(Log_16_4_nr0[[#This Row],[ projectile Speed ]],Log_16_4_nr1[[#This Row],[ projectile Speed ]],Log_16_4_nr2[[#This Row],[ projectile Speed ]],Log_16_4_nr3[[#This Row],[ projectile Speed ]],Log_16_4_nr4[[#This Row],[ projectile Speed ]])</f>
        <v>12.482443</v>
      </c>
      <c r="Q18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9.6042214000000001</v>
      </c>
    </row>
    <row r="19" spans="1:17" x14ac:dyDescent="0.3">
      <c r="A19" s="2">
        <v>17</v>
      </c>
      <c r="B19">
        <f>AVERAGE(Log_16_4_nr0[[#This Row],[ Total points ]],Log_16_4_nr1[[#This Row],[ Total points ]],Log_16_4_nr2[[#This Row],[ Total points ]],Log_16_4_nr3[[#This Row],[ Total points ]],Log_16_4_nr4[[#This Row],[ Total points ]])</f>
        <v>5.6</v>
      </c>
      <c r="C19">
        <f>AVERAGE(Log_16_4_nr0[[#This Row],[ Points from boxes ]],Log_16_4_nr1[[#This Row],[ Points from boxes ]],Log_16_4_nr2[[#This Row],[ Points from boxes ]],Log_16_4_nr3[[#This Row],[ Points from boxes ]],Log_16_4_nr4[[#This Row],[ Points from boxes ]])</f>
        <v>0.8</v>
      </c>
      <c r="D19">
        <f>AVERAGE(Log_16_4_nr0[[#This Row],[ Points from kills ]],Log_16_4_nr1[[#This Row],[ Points from kills ]],Log_16_4_nr2[[#This Row],[ Points from kills ]],Log_16_4_nr3[[#This Row],[ Points from kills ]],Log_16_4_nr4[[#This Row],[ Points from kills ]])</f>
        <v>4.8</v>
      </c>
      <c r="E19">
        <f>AVERAGE(Log_16_4_nr0[[#This Row],[ Steps ]],Log_16_4_nr1[[#This Row],[ Steps ]],Log_16_4_nr2[[#This Row],[ Steps ]],Log_16_4_nr3[[#This Row],[ Steps ]],Log_16_4_nr4[[#This Row],[ Steps ]])</f>
        <v>24.8</v>
      </c>
      <c r="F19">
        <f>AVERAGE(Log_16_4_nr0[[#This Row],[ Ray radius ]],Log_16_4_nr1[[#This Row],[ Ray radius ]],Log_16_4_nr2[[#This Row],[ Ray radius ]],Log_16_4_nr3[[#This Row],[ Ray radius ]],Log_16_4_nr4[[#This Row],[ Ray radius ]])</f>
        <v>14.6</v>
      </c>
      <c r="G19">
        <f>AVERAGE(Log_16_4_nr0[[#This Row],[ Sight ]],Log_16_4_nr1[[#This Row],[ Sight ]],Log_16_4_nr2[[#This Row],[ Sight ]],Log_16_4_nr3[[#This Row],[ Sight ]],Log_16_4_nr4[[#This Row],[ Sight ]])</f>
        <v>42.04876800000001</v>
      </c>
      <c r="H19">
        <f>AVERAGE(Log_16_4_nr0[[#This Row],[ moving speed ]],Log_16_4_nr1[[#This Row],[ moving speed ]],Log_16_4_nr2[[#This Row],[ moving speed ]],Log_16_4_nr3[[#This Row],[ moving speed ]],Log_16_4_nr4[[#This Row],[ moving speed ]])</f>
        <v>6.5477885999999996</v>
      </c>
      <c r="J19">
        <f>AVERAGE(Log_16_4_nr0[[#This Row],[ Enemy weight ]],Log_16_4_nr1[[#This Row],[ Enemy weight ]],Log_16_4_nr2[[#This Row],[ Enemy weight ]],Log_16_4_nr3[[#This Row],[ Enemy weight ]],Log_16_4_nr4[[#This Row],[ Enemy weight ]])</f>
        <v>4.8198860400000001</v>
      </c>
      <c r="K19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12.273280400000001</v>
      </c>
      <c r="L19">
        <f>AVERAGE(Log_16_4_nr0[[#This Row],[ Bullet weight ]],Log_16_4_nr1[[#This Row],[ Bullet weight ]],Log_16_4_nr2[[#This Row],[ Bullet weight ]],Log_16_4_nr3[[#This Row],[ Bullet weight ]],Log_16_4_nr4[[#This Row],[ Bullet weight ]])</f>
        <v>3.2764816000000003</v>
      </c>
      <c r="M19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-5.2803003999999998</v>
      </c>
      <c r="N19">
        <f>AVERAGE(Log_16_4_nr0[[#This Row],[ Box weight ]],Log_16_4_nr1[[#This Row],[ Box weight ]],Log_16_4_nr2[[#This Row],[ Box weight ]],Log_16_4_nr3[[#This Row],[ Box weight ]],Log_16_4_nr4[[#This Row],[ Box weight ]])</f>
        <v>-3.1159506000000006</v>
      </c>
      <c r="O19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-6.157433160000001</v>
      </c>
      <c r="P19">
        <f>AVERAGE(Log_16_4_nr0[[#This Row],[ projectile Speed ]],Log_16_4_nr1[[#This Row],[ projectile Speed ]],Log_16_4_nr2[[#This Row],[ projectile Speed ]],Log_16_4_nr3[[#This Row],[ projectile Speed ]],Log_16_4_nr4[[#This Row],[ projectile Speed ]])</f>
        <v>12.196514400000002</v>
      </c>
      <c r="Q19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9.0163311999999998</v>
      </c>
    </row>
    <row r="20" spans="1:17" x14ac:dyDescent="0.3">
      <c r="A20" s="1">
        <v>18</v>
      </c>
      <c r="B20">
        <f>AVERAGE(Log_16_4_nr0[[#This Row],[ Total points ]],Log_16_4_nr1[[#This Row],[ Total points ]],Log_16_4_nr2[[#This Row],[ Total points ]],Log_16_4_nr3[[#This Row],[ Total points ]],Log_16_4_nr4[[#This Row],[ Total points ]])</f>
        <v>5.6</v>
      </c>
      <c r="C20">
        <f>AVERAGE(Log_16_4_nr0[[#This Row],[ Points from boxes ]],Log_16_4_nr1[[#This Row],[ Points from boxes ]],Log_16_4_nr2[[#This Row],[ Points from boxes ]],Log_16_4_nr3[[#This Row],[ Points from boxes ]],Log_16_4_nr4[[#This Row],[ Points from boxes ]])</f>
        <v>1.4</v>
      </c>
      <c r="D20">
        <f>AVERAGE(Log_16_4_nr0[[#This Row],[ Points from kills ]],Log_16_4_nr1[[#This Row],[ Points from kills ]],Log_16_4_nr2[[#This Row],[ Points from kills ]],Log_16_4_nr3[[#This Row],[ Points from kills ]],Log_16_4_nr4[[#This Row],[ Points from kills ]])</f>
        <v>4.2</v>
      </c>
      <c r="E20">
        <f>AVERAGE(Log_16_4_nr0[[#This Row],[ Steps ]],Log_16_4_nr1[[#This Row],[ Steps ]],Log_16_4_nr2[[#This Row],[ Steps ]],Log_16_4_nr3[[#This Row],[ Steps ]],Log_16_4_nr4[[#This Row],[ Steps ]])</f>
        <v>24.8</v>
      </c>
      <c r="F20">
        <f>AVERAGE(Log_16_4_nr0[[#This Row],[ Ray radius ]],Log_16_4_nr1[[#This Row],[ Ray radius ]],Log_16_4_nr2[[#This Row],[ Ray radius ]],Log_16_4_nr3[[#This Row],[ Ray radius ]],Log_16_4_nr4[[#This Row],[ Ray radius ]])</f>
        <v>14.4</v>
      </c>
      <c r="G20">
        <f>AVERAGE(Log_16_4_nr0[[#This Row],[ Sight ]],Log_16_4_nr1[[#This Row],[ Sight ]],Log_16_4_nr2[[#This Row],[ Sight ]],Log_16_4_nr3[[#This Row],[ Sight ]],Log_16_4_nr4[[#This Row],[ Sight ]])</f>
        <v>41.347630000000002</v>
      </c>
      <c r="H20">
        <f>AVERAGE(Log_16_4_nr0[[#This Row],[ moving speed ]],Log_16_4_nr1[[#This Row],[ moving speed ]],Log_16_4_nr2[[#This Row],[ moving speed ]],Log_16_4_nr3[[#This Row],[ moving speed ]],Log_16_4_nr4[[#This Row],[ moving speed ]])</f>
        <v>6.635752000000001</v>
      </c>
      <c r="J20">
        <f>AVERAGE(Log_16_4_nr0[[#This Row],[ Enemy weight ]],Log_16_4_nr1[[#This Row],[ Enemy weight ]],Log_16_4_nr2[[#This Row],[ Enemy weight ]],Log_16_4_nr3[[#This Row],[ Enemy weight ]],Log_16_4_nr4[[#This Row],[ Enemy weight ]])</f>
        <v>5.7900014000000004</v>
      </c>
      <c r="K20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13.638829000000001</v>
      </c>
      <c r="L20">
        <f>AVERAGE(Log_16_4_nr0[[#This Row],[ Bullet weight ]],Log_16_4_nr1[[#This Row],[ Bullet weight ]],Log_16_4_nr2[[#This Row],[ Bullet weight ]],Log_16_4_nr3[[#This Row],[ Bullet weight ]],Log_16_4_nr4[[#This Row],[ Bullet weight ]])</f>
        <v>2.4670684000000001</v>
      </c>
      <c r="M20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-5.5873319999999991</v>
      </c>
      <c r="N20">
        <f>AVERAGE(Log_16_4_nr0[[#This Row],[ Box weight ]],Log_16_4_nr1[[#This Row],[ Box weight ]],Log_16_4_nr2[[#This Row],[ Box weight ]],Log_16_4_nr3[[#This Row],[ Box weight ]],Log_16_4_nr4[[#This Row],[ Box weight ]])</f>
        <v>-3.7265642200000002</v>
      </c>
      <c r="O20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-5.1051967999999999</v>
      </c>
      <c r="P20">
        <f>AVERAGE(Log_16_4_nr0[[#This Row],[ projectile Speed ]],Log_16_4_nr1[[#This Row],[ projectile Speed ]],Log_16_4_nr2[[#This Row],[ projectile Speed ]],Log_16_4_nr3[[#This Row],[ projectile Speed ]],Log_16_4_nr4[[#This Row],[ projectile Speed ]])</f>
        <v>11.4548478</v>
      </c>
      <c r="Q20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8.4397990000000007</v>
      </c>
    </row>
    <row r="21" spans="1:17" x14ac:dyDescent="0.3">
      <c r="A21" s="2">
        <v>19</v>
      </c>
      <c r="B21">
        <f>AVERAGE(Log_16_4_nr0[[#This Row],[ Total points ]],Log_16_4_nr1[[#This Row],[ Total points ]],Log_16_4_nr2[[#This Row],[ Total points ]],Log_16_4_nr3[[#This Row],[ Total points ]],Log_16_4_nr4[[#This Row],[ Total points ]])</f>
        <v>5</v>
      </c>
      <c r="C21">
        <f>AVERAGE(Log_16_4_nr0[[#This Row],[ Points from boxes ]],Log_16_4_nr1[[#This Row],[ Points from boxes ]],Log_16_4_nr2[[#This Row],[ Points from boxes ]],Log_16_4_nr3[[#This Row],[ Points from boxes ]],Log_16_4_nr4[[#This Row],[ Points from boxes ]])</f>
        <v>2</v>
      </c>
      <c r="D21">
        <f>AVERAGE(Log_16_4_nr0[[#This Row],[ Points from kills ]],Log_16_4_nr1[[#This Row],[ Points from kills ]],Log_16_4_nr2[[#This Row],[ Points from kills ]],Log_16_4_nr3[[#This Row],[ Points from kills ]],Log_16_4_nr4[[#This Row],[ Points from kills ]])</f>
        <v>3</v>
      </c>
      <c r="E21">
        <f>AVERAGE(Log_16_4_nr0[[#This Row],[ Steps ]],Log_16_4_nr1[[#This Row],[ Steps ]],Log_16_4_nr2[[#This Row],[ Steps ]],Log_16_4_nr3[[#This Row],[ Steps ]],Log_16_4_nr4[[#This Row],[ Steps ]])</f>
        <v>25.6</v>
      </c>
      <c r="F21">
        <f>AVERAGE(Log_16_4_nr0[[#This Row],[ Ray radius ]],Log_16_4_nr1[[#This Row],[ Ray radius ]],Log_16_4_nr2[[#This Row],[ Ray radius ]],Log_16_4_nr3[[#This Row],[ Ray radius ]],Log_16_4_nr4[[#This Row],[ Ray radius ]])</f>
        <v>14.6</v>
      </c>
      <c r="G21">
        <f>AVERAGE(Log_16_4_nr0[[#This Row],[ Sight ]],Log_16_4_nr1[[#This Row],[ Sight ]],Log_16_4_nr2[[#This Row],[ Sight ]],Log_16_4_nr3[[#This Row],[ Sight ]],Log_16_4_nr4[[#This Row],[ Sight ]])</f>
        <v>41.571453999999996</v>
      </c>
      <c r="H21">
        <f>AVERAGE(Log_16_4_nr0[[#This Row],[ moving speed ]],Log_16_4_nr1[[#This Row],[ moving speed ]],Log_16_4_nr2[[#This Row],[ moving speed ]],Log_16_4_nr3[[#This Row],[ moving speed ]],Log_16_4_nr4[[#This Row],[ moving speed ]])</f>
        <v>6.4588090000000005</v>
      </c>
      <c r="J21">
        <f>AVERAGE(Log_16_4_nr0[[#This Row],[ Enemy weight ]],Log_16_4_nr1[[#This Row],[ Enemy weight ]],Log_16_4_nr2[[#This Row],[ Enemy weight ]],Log_16_4_nr3[[#This Row],[ Enemy weight ]],Log_16_4_nr4[[#This Row],[ Enemy weight ]])</f>
        <v>5.0453045999999997</v>
      </c>
      <c r="K21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13.271496399999998</v>
      </c>
      <c r="L21">
        <f>AVERAGE(Log_16_4_nr0[[#This Row],[ Bullet weight ]],Log_16_4_nr1[[#This Row],[ Bullet weight ]],Log_16_4_nr2[[#This Row],[ Bullet weight ]],Log_16_4_nr3[[#This Row],[ Bullet weight ]],Log_16_4_nr4[[#This Row],[ Bullet weight ]])</f>
        <v>2.8989758800000001</v>
      </c>
      <c r="M21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-5.2876284</v>
      </c>
      <c r="N21">
        <f>AVERAGE(Log_16_4_nr0[[#This Row],[ Box weight ]],Log_16_4_nr1[[#This Row],[ Box weight ]],Log_16_4_nr2[[#This Row],[ Box weight ]],Log_16_4_nr3[[#This Row],[ Box weight ]],Log_16_4_nr4[[#This Row],[ Box weight ]])</f>
        <v>-3.4140587800000004</v>
      </c>
      <c r="O21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-5.5824742939999989</v>
      </c>
      <c r="P21">
        <f>AVERAGE(Log_16_4_nr0[[#This Row],[ projectile Speed ]],Log_16_4_nr1[[#This Row],[ projectile Speed ]],Log_16_4_nr2[[#This Row],[ projectile Speed ]],Log_16_4_nr3[[#This Row],[ projectile Speed ]],Log_16_4_nr4[[#This Row],[ projectile Speed ]])</f>
        <v>10.9327668</v>
      </c>
      <c r="Q21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7.8466582000000002</v>
      </c>
    </row>
    <row r="22" spans="1:17" x14ac:dyDescent="0.3">
      <c r="A22" s="1">
        <v>20</v>
      </c>
      <c r="B22">
        <f>AVERAGE(Log_16_4_nr0[[#This Row],[ Total points ]],Log_16_4_nr1[[#This Row],[ Total points ]],Log_16_4_nr2[[#This Row],[ Total points ]],Log_16_4_nr3[[#This Row],[ Total points ]],Log_16_4_nr4[[#This Row],[ Total points ]])</f>
        <v>5.4</v>
      </c>
      <c r="C22">
        <f>AVERAGE(Log_16_4_nr0[[#This Row],[ Points from boxes ]],Log_16_4_nr1[[#This Row],[ Points from boxes ]],Log_16_4_nr2[[#This Row],[ Points from boxes ]],Log_16_4_nr3[[#This Row],[ Points from boxes ]],Log_16_4_nr4[[#This Row],[ Points from boxes ]])</f>
        <v>1.2</v>
      </c>
      <c r="D22">
        <f>AVERAGE(Log_16_4_nr0[[#This Row],[ Points from kills ]],Log_16_4_nr1[[#This Row],[ Points from kills ]],Log_16_4_nr2[[#This Row],[ Points from kills ]],Log_16_4_nr3[[#This Row],[ Points from kills ]],Log_16_4_nr4[[#This Row],[ Points from kills ]])</f>
        <v>4.2</v>
      </c>
      <c r="E22">
        <f>AVERAGE(Log_16_4_nr0[[#This Row],[ Steps ]],Log_16_4_nr1[[#This Row],[ Steps ]],Log_16_4_nr2[[#This Row],[ Steps ]],Log_16_4_nr3[[#This Row],[ Steps ]],Log_16_4_nr4[[#This Row],[ Steps ]])</f>
        <v>26.2</v>
      </c>
      <c r="F22">
        <f>AVERAGE(Log_16_4_nr0[[#This Row],[ Ray radius ]],Log_16_4_nr1[[#This Row],[ Ray radius ]],Log_16_4_nr2[[#This Row],[ Ray radius ]],Log_16_4_nr3[[#This Row],[ Ray radius ]],Log_16_4_nr4[[#This Row],[ Ray radius ]])</f>
        <v>14.8</v>
      </c>
      <c r="G22">
        <f>AVERAGE(Log_16_4_nr0[[#This Row],[ Sight ]],Log_16_4_nr1[[#This Row],[ Sight ]],Log_16_4_nr2[[#This Row],[ Sight ]],Log_16_4_nr3[[#This Row],[ Sight ]],Log_16_4_nr4[[#This Row],[ Sight ]])</f>
        <v>42.004896000000002</v>
      </c>
      <c r="H22">
        <f>AVERAGE(Log_16_4_nr0[[#This Row],[ moving speed ]],Log_16_4_nr1[[#This Row],[ moving speed ]],Log_16_4_nr2[[#This Row],[ moving speed ]],Log_16_4_nr3[[#This Row],[ moving speed ]],Log_16_4_nr4[[#This Row],[ moving speed ]])</f>
        <v>6.8822758000000004</v>
      </c>
      <c r="J22">
        <f>AVERAGE(Log_16_4_nr0[[#This Row],[ Enemy weight ]],Log_16_4_nr1[[#This Row],[ Enemy weight ]],Log_16_4_nr2[[#This Row],[ Enemy weight ]],Log_16_4_nr3[[#This Row],[ Enemy weight ]],Log_16_4_nr4[[#This Row],[ Enemy weight ]])</f>
        <v>5.5416102399999998</v>
      </c>
      <c r="K22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12.983673999999999</v>
      </c>
      <c r="L22">
        <f>AVERAGE(Log_16_4_nr0[[#This Row],[ Bullet weight ]],Log_16_4_nr1[[#This Row],[ Bullet weight ]],Log_16_4_nr2[[#This Row],[ Bullet weight ]],Log_16_4_nr3[[#This Row],[ Bullet weight ]],Log_16_4_nr4[[#This Row],[ Bullet weight ]])</f>
        <v>3.9140300999999993</v>
      </c>
      <c r="M22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-5.5800044</v>
      </c>
      <c r="N22">
        <f>AVERAGE(Log_16_4_nr0[[#This Row],[ Box weight ]],Log_16_4_nr1[[#This Row],[ Box weight ]],Log_16_4_nr2[[#This Row],[ Box weight ]],Log_16_4_nr3[[#This Row],[ Box weight ]],Log_16_4_nr4[[#This Row],[ Box weight ]])</f>
        <v>-2.731818000000001</v>
      </c>
      <c r="O22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-5.349702894</v>
      </c>
      <c r="P22">
        <f>AVERAGE(Log_16_4_nr0[[#This Row],[ projectile Speed ]],Log_16_4_nr1[[#This Row],[ projectile Speed ]],Log_16_4_nr2[[#This Row],[ projectile Speed ]],Log_16_4_nr3[[#This Row],[ projectile Speed ]],Log_16_4_nr4[[#This Row],[ projectile Speed ]])</f>
        <v>11.643697399999999</v>
      </c>
      <c r="Q22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7.8437989999999997</v>
      </c>
    </row>
    <row r="23" spans="1:17" x14ac:dyDescent="0.3">
      <c r="A23" s="2">
        <v>21</v>
      </c>
      <c r="B23">
        <f>AVERAGE(Log_16_4_nr0[[#This Row],[ Total points ]],Log_16_4_nr1[[#This Row],[ Total points ]],Log_16_4_nr2[[#This Row],[ Total points ]],Log_16_4_nr3[[#This Row],[ Total points ]],Log_16_4_nr4[[#This Row],[ Total points ]])</f>
        <v>5.2</v>
      </c>
      <c r="C23">
        <f>AVERAGE(Log_16_4_nr0[[#This Row],[ Points from boxes ]],Log_16_4_nr1[[#This Row],[ Points from boxes ]],Log_16_4_nr2[[#This Row],[ Points from boxes ]],Log_16_4_nr3[[#This Row],[ Points from boxes ]],Log_16_4_nr4[[#This Row],[ Points from boxes ]])</f>
        <v>2.2000000000000002</v>
      </c>
      <c r="D23">
        <f>AVERAGE(Log_16_4_nr0[[#This Row],[ Points from kills ]],Log_16_4_nr1[[#This Row],[ Points from kills ]],Log_16_4_nr2[[#This Row],[ Points from kills ]],Log_16_4_nr3[[#This Row],[ Points from kills ]],Log_16_4_nr4[[#This Row],[ Points from kills ]])</f>
        <v>3</v>
      </c>
      <c r="E23">
        <f>AVERAGE(Log_16_4_nr0[[#This Row],[ Steps ]],Log_16_4_nr1[[#This Row],[ Steps ]],Log_16_4_nr2[[#This Row],[ Steps ]],Log_16_4_nr3[[#This Row],[ Steps ]],Log_16_4_nr4[[#This Row],[ Steps ]])</f>
        <v>25.6</v>
      </c>
      <c r="F23">
        <f>AVERAGE(Log_16_4_nr0[[#This Row],[ Ray radius ]],Log_16_4_nr1[[#This Row],[ Ray radius ]],Log_16_4_nr2[[#This Row],[ Ray radius ]],Log_16_4_nr3[[#This Row],[ Ray radius ]],Log_16_4_nr4[[#This Row],[ Ray radius ]])</f>
        <v>15.4</v>
      </c>
      <c r="G23">
        <f>AVERAGE(Log_16_4_nr0[[#This Row],[ Sight ]],Log_16_4_nr1[[#This Row],[ Sight ]],Log_16_4_nr2[[#This Row],[ Sight ]],Log_16_4_nr3[[#This Row],[ Sight ]],Log_16_4_nr4[[#This Row],[ Sight ]])</f>
        <v>42.732315999999997</v>
      </c>
      <c r="H23">
        <f>AVERAGE(Log_16_4_nr0[[#This Row],[ moving speed ]],Log_16_4_nr1[[#This Row],[ moving speed ]],Log_16_4_nr2[[#This Row],[ moving speed ]],Log_16_4_nr3[[#This Row],[ moving speed ]],Log_16_4_nr4[[#This Row],[ moving speed ]])</f>
        <v>7.6878450000000003</v>
      </c>
      <c r="J23">
        <f>AVERAGE(Log_16_4_nr0[[#This Row],[ Enemy weight ]],Log_16_4_nr1[[#This Row],[ Enemy weight ]],Log_16_4_nr2[[#This Row],[ Enemy weight ]],Log_16_4_nr3[[#This Row],[ Enemy weight ]],Log_16_4_nr4[[#This Row],[ Enemy weight ]])</f>
        <v>7.004391</v>
      </c>
      <c r="K23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13.603331799999998</v>
      </c>
      <c r="L23">
        <f>AVERAGE(Log_16_4_nr0[[#This Row],[ Bullet weight ]],Log_16_4_nr1[[#This Row],[ Bullet weight ]],Log_16_4_nr2[[#This Row],[ Bullet weight ]],Log_16_4_nr3[[#This Row],[ Bullet weight ]],Log_16_4_nr4[[#This Row],[ Bullet weight ]])</f>
        <v>3.6644385999999995</v>
      </c>
      <c r="M23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-5.8408333999999993</v>
      </c>
      <c r="N23">
        <f>AVERAGE(Log_16_4_nr0[[#This Row],[ Box weight ]],Log_16_4_nr1[[#This Row],[ Box weight ]],Log_16_4_nr2[[#This Row],[ Box weight ]],Log_16_4_nr3[[#This Row],[ Box weight ]],Log_16_4_nr4[[#This Row],[ Box weight ]])</f>
        <v>-4.1119408000000011</v>
      </c>
      <c r="O23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-5.1167216</v>
      </c>
      <c r="P23">
        <f>AVERAGE(Log_16_4_nr0[[#This Row],[ projectile Speed ]],Log_16_4_nr1[[#This Row],[ projectile Speed ]],Log_16_4_nr2[[#This Row],[ projectile Speed ]],Log_16_4_nr3[[#This Row],[ projectile Speed ]],Log_16_4_nr4[[#This Row],[ projectile Speed ]])</f>
        <v>11.7641828</v>
      </c>
      <c r="Q23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7.3818713999999996</v>
      </c>
    </row>
    <row r="24" spans="1:17" x14ac:dyDescent="0.3">
      <c r="A24" s="1">
        <v>22</v>
      </c>
      <c r="B24">
        <f>AVERAGE(Log_16_4_nr0[[#This Row],[ Total points ]],Log_16_4_nr1[[#This Row],[ Total points ]],Log_16_4_nr2[[#This Row],[ Total points ]],Log_16_4_nr3[[#This Row],[ Total points ]],Log_16_4_nr4[[#This Row],[ Total points ]])</f>
        <v>5.6</v>
      </c>
      <c r="C24">
        <f>AVERAGE(Log_16_4_nr0[[#This Row],[ Points from boxes ]],Log_16_4_nr1[[#This Row],[ Points from boxes ]],Log_16_4_nr2[[#This Row],[ Points from boxes ]],Log_16_4_nr3[[#This Row],[ Points from boxes ]],Log_16_4_nr4[[#This Row],[ Points from boxes ]])</f>
        <v>1.4</v>
      </c>
      <c r="D24">
        <f>AVERAGE(Log_16_4_nr0[[#This Row],[ Points from kills ]],Log_16_4_nr1[[#This Row],[ Points from kills ]],Log_16_4_nr2[[#This Row],[ Points from kills ]],Log_16_4_nr3[[#This Row],[ Points from kills ]],Log_16_4_nr4[[#This Row],[ Points from kills ]])</f>
        <v>4.2</v>
      </c>
      <c r="E24">
        <f>AVERAGE(Log_16_4_nr0[[#This Row],[ Steps ]],Log_16_4_nr1[[#This Row],[ Steps ]],Log_16_4_nr2[[#This Row],[ Steps ]],Log_16_4_nr3[[#This Row],[ Steps ]],Log_16_4_nr4[[#This Row],[ Steps ]])</f>
        <v>26.2</v>
      </c>
      <c r="F24">
        <f>AVERAGE(Log_16_4_nr0[[#This Row],[ Ray radius ]],Log_16_4_nr1[[#This Row],[ Ray radius ]],Log_16_4_nr2[[#This Row],[ Ray radius ]],Log_16_4_nr3[[#This Row],[ Ray radius ]],Log_16_4_nr4[[#This Row],[ Ray radius ]])</f>
        <v>15.8</v>
      </c>
      <c r="G24">
        <f>AVERAGE(Log_16_4_nr0[[#This Row],[ Sight ]],Log_16_4_nr1[[#This Row],[ Sight ]],Log_16_4_nr2[[#This Row],[ Sight ]],Log_16_4_nr3[[#This Row],[ Sight ]],Log_16_4_nr4[[#This Row],[ Sight ]])</f>
        <v>42.718215999999998</v>
      </c>
      <c r="H24">
        <f>AVERAGE(Log_16_4_nr0[[#This Row],[ moving speed ]],Log_16_4_nr1[[#This Row],[ moving speed ]],Log_16_4_nr2[[#This Row],[ moving speed ]],Log_16_4_nr3[[#This Row],[ moving speed ]],Log_16_4_nr4[[#This Row],[ moving speed ]])</f>
        <v>7.5676602000000006</v>
      </c>
      <c r="J24">
        <f>AVERAGE(Log_16_4_nr0[[#This Row],[ Enemy weight ]],Log_16_4_nr1[[#This Row],[ Enemy weight ]],Log_16_4_nr2[[#This Row],[ Enemy weight ]],Log_16_4_nr3[[#This Row],[ Enemy weight ]],Log_16_4_nr4[[#This Row],[ Enemy weight ]])</f>
        <v>7.1058614400000009</v>
      </c>
      <c r="K24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12.681837400000001</v>
      </c>
      <c r="L24">
        <f>AVERAGE(Log_16_4_nr0[[#This Row],[ Bullet weight ]],Log_16_4_nr1[[#This Row],[ Bullet weight ]],Log_16_4_nr2[[#This Row],[ Bullet weight ]],Log_16_4_nr3[[#This Row],[ Bullet weight ]],Log_16_4_nr4[[#This Row],[ Bullet weight ]])</f>
        <v>3.8474335000000002</v>
      </c>
      <c r="M24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-5.5293830000000002</v>
      </c>
      <c r="N24">
        <f>AVERAGE(Log_16_4_nr0[[#This Row],[ Box weight ]],Log_16_4_nr1[[#This Row],[ Box weight ]],Log_16_4_nr2[[#This Row],[ Box weight ]],Log_16_4_nr3[[#This Row],[ Box weight ]],Log_16_4_nr4[[#This Row],[ Box weight ]])</f>
        <v>-4.9037445600000016</v>
      </c>
      <c r="O24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-5.1981969999999995</v>
      </c>
      <c r="P24">
        <f>AVERAGE(Log_16_4_nr0[[#This Row],[ projectile Speed ]],Log_16_4_nr1[[#This Row],[ projectile Speed ]],Log_16_4_nr2[[#This Row],[ projectile Speed ]],Log_16_4_nr3[[#This Row],[ projectile Speed ]],Log_16_4_nr4[[#This Row],[ projectile Speed ]])</f>
        <v>12.229337999999998</v>
      </c>
      <c r="Q24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7.8330795999999996</v>
      </c>
    </row>
    <row r="25" spans="1:17" x14ac:dyDescent="0.3">
      <c r="A25" s="2">
        <v>23</v>
      </c>
      <c r="B25">
        <f>AVERAGE(Log_16_4_nr0[[#This Row],[ Total points ]],Log_16_4_nr1[[#This Row],[ Total points ]],Log_16_4_nr2[[#This Row],[ Total points ]],Log_16_4_nr3[[#This Row],[ Total points ]],Log_16_4_nr4[[#This Row],[ Total points ]])</f>
        <v>5</v>
      </c>
      <c r="C25">
        <f>AVERAGE(Log_16_4_nr0[[#This Row],[ Points from boxes ]],Log_16_4_nr1[[#This Row],[ Points from boxes ]],Log_16_4_nr2[[#This Row],[ Points from boxes ]],Log_16_4_nr3[[#This Row],[ Points from boxes ]],Log_16_4_nr4[[#This Row],[ Points from boxes ]])</f>
        <v>0.8</v>
      </c>
      <c r="D25">
        <f>AVERAGE(Log_16_4_nr0[[#This Row],[ Points from kills ]],Log_16_4_nr1[[#This Row],[ Points from kills ]],Log_16_4_nr2[[#This Row],[ Points from kills ]],Log_16_4_nr3[[#This Row],[ Points from kills ]],Log_16_4_nr4[[#This Row],[ Points from kills ]])</f>
        <v>4.2</v>
      </c>
      <c r="E25">
        <f>AVERAGE(Log_16_4_nr0[[#This Row],[ Steps ]],Log_16_4_nr1[[#This Row],[ Steps ]],Log_16_4_nr2[[#This Row],[ Steps ]],Log_16_4_nr3[[#This Row],[ Steps ]],Log_16_4_nr4[[#This Row],[ Steps ]])</f>
        <v>25.8</v>
      </c>
      <c r="F25">
        <f>AVERAGE(Log_16_4_nr0[[#This Row],[ Ray radius ]],Log_16_4_nr1[[#This Row],[ Ray radius ]],Log_16_4_nr2[[#This Row],[ Ray radius ]],Log_16_4_nr3[[#This Row],[ Ray radius ]],Log_16_4_nr4[[#This Row],[ Ray radius ]])</f>
        <v>16</v>
      </c>
      <c r="G25">
        <f>AVERAGE(Log_16_4_nr0[[#This Row],[ Sight ]],Log_16_4_nr1[[#This Row],[ Sight ]],Log_16_4_nr2[[#This Row],[ Sight ]],Log_16_4_nr3[[#This Row],[ Sight ]],Log_16_4_nr4[[#This Row],[ Sight ]])</f>
        <v>43.671756000000002</v>
      </c>
      <c r="H25">
        <f>AVERAGE(Log_16_4_nr0[[#This Row],[ moving speed ]],Log_16_4_nr1[[#This Row],[ moving speed ]],Log_16_4_nr2[[#This Row],[ moving speed ]],Log_16_4_nr3[[#This Row],[ moving speed ]],Log_16_4_nr4[[#This Row],[ moving speed ]])</f>
        <v>8.4903300000000002</v>
      </c>
      <c r="J25">
        <f>AVERAGE(Log_16_4_nr0[[#This Row],[ Enemy weight ]],Log_16_4_nr1[[#This Row],[ Enemy weight ]],Log_16_4_nr2[[#This Row],[ Enemy weight ]],Log_16_4_nr3[[#This Row],[ Enemy weight ]],Log_16_4_nr4[[#This Row],[ Enemy weight ]])</f>
        <v>4.9339621400000002</v>
      </c>
      <c r="K25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14.477339600000002</v>
      </c>
      <c r="L25">
        <f>AVERAGE(Log_16_4_nr0[[#This Row],[ Bullet weight ]],Log_16_4_nr1[[#This Row],[ Bullet weight ]],Log_16_4_nr2[[#This Row],[ Bullet weight ]],Log_16_4_nr3[[#This Row],[ Bullet weight ]],Log_16_4_nr4[[#This Row],[ Bullet weight ]])</f>
        <v>5.6012960000000005</v>
      </c>
      <c r="M25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-6.4329133999999994</v>
      </c>
      <c r="N25">
        <f>AVERAGE(Log_16_4_nr0[[#This Row],[ Box weight ]],Log_16_4_nr1[[#This Row],[ Box weight ]],Log_16_4_nr2[[#This Row],[ Box weight ]],Log_16_4_nr3[[#This Row],[ Box weight ]],Log_16_4_nr4[[#This Row],[ Box weight ]])</f>
        <v>-3.0600628000000003</v>
      </c>
      <c r="O25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-6.0327988000000001</v>
      </c>
      <c r="P25">
        <f>AVERAGE(Log_16_4_nr0[[#This Row],[ projectile Speed ]],Log_16_4_nr1[[#This Row],[ projectile Speed ]],Log_16_4_nr2[[#This Row],[ projectile Speed ]],Log_16_4_nr3[[#This Row],[ projectile Speed ]],Log_16_4_nr4[[#This Row],[ projectile Speed ]])</f>
        <v>14.259651999999999</v>
      </c>
      <c r="Q25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7.8253622000000007</v>
      </c>
    </row>
    <row r="26" spans="1:17" x14ac:dyDescent="0.3">
      <c r="A26" s="1">
        <v>24</v>
      </c>
      <c r="B26">
        <f>AVERAGE(Log_16_4_nr0[[#This Row],[ Total points ]],Log_16_4_nr1[[#This Row],[ Total points ]],Log_16_4_nr2[[#This Row],[ Total points ]],Log_16_4_nr3[[#This Row],[ Total points ]],Log_16_4_nr4[[#This Row],[ Total points ]])</f>
        <v>5.2</v>
      </c>
      <c r="C26">
        <f>AVERAGE(Log_16_4_nr0[[#This Row],[ Points from boxes ]],Log_16_4_nr1[[#This Row],[ Points from boxes ]],Log_16_4_nr2[[#This Row],[ Points from boxes ]],Log_16_4_nr3[[#This Row],[ Points from boxes ]],Log_16_4_nr4[[#This Row],[ Points from boxes ]])</f>
        <v>1.6</v>
      </c>
      <c r="D26">
        <f>AVERAGE(Log_16_4_nr0[[#This Row],[ Points from kills ]],Log_16_4_nr1[[#This Row],[ Points from kills ]],Log_16_4_nr2[[#This Row],[ Points from kills ]],Log_16_4_nr3[[#This Row],[ Points from kills ]],Log_16_4_nr4[[#This Row],[ Points from kills ]])</f>
        <v>3.6</v>
      </c>
      <c r="E26">
        <f>AVERAGE(Log_16_4_nr0[[#This Row],[ Steps ]],Log_16_4_nr1[[#This Row],[ Steps ]],Log_16_4_nr2[[#This Row],[ Steps ]],Log_16_4_nr3[[#This Row],[ Steps ]],Log_16_4_nr4[[#This Row],[ Steps ]])</f>
        <v>27</v>
      </c>
      <c r="F26">
        <f>AVERAGE(Log_16_4_nr0[[#This Row],[ Ray radius ]],Log_16_4_nr1[[#This Row],[ Ray radius ]],Log_16_4_nr2[[#This Row],[ Ray radius ]],Log_16_4_nr3[[#This Row],[ Ray radius ]],Log_16_4_nr4[[#This Row],[ Ray radius ]])</f>
        <v>16</v>
      </c>
      <c r="G26">
        <f>AVERAGE(Log_16_4_nr0[[#This Row],[ Sight ]],Log_16_4_nr1[[#This Row],[ Sight ]],Log_16_4_nr2[[#This Row],[ Sight ]],Log_16_4_nr3[[#This Row],[ Sight ]],Log_16_4_nr4[[#This Row],[ Sight ]])</f>
        <v>43.174157999999998</v>
      </c>
      <c r="H26">
        <f>AVERAGE(Log_16_4_nr0[[#This Row],[ moving speed ]],Log_16_4_nr1[[#This Row],[ moving speed ]],Log_16_4_nr2[[#This Row],[ moving speed ]],Log_16_4_nr3[[#This Row],[ moving speed ]],Log_16_4_nr4[[#This Row],[ moving speed ]])</f>
        <v>8.6112533999999989</v>
      </c>
      <c r="J26">
        <f>AVERAGE(Log_16_4_nr0[[#This Row],[ Enemy weight ]],Log_16_4_nr1[[#This Row],[ Enemy weight ]],Log_16_4_nr2[[#This Row],[ Enemy weight ]],Log_16_4_nr3[[#This Row],[ Enemy weight ]],Log_16_4_nr4[[#This Row],[ Enemy weight ]])</f>
        <v>5.8310807399999991</v>
      </c>
      <c r="K26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13.3661406</v>
      </c>
      <c r="L26">
        <f>AVERAGE(Log_16_4_nr0[[#This Row],[ Bullet weight ]],Log_16_4_nr1[[#This Row],[ Bullet weight ]],Log_16_4_nr2[[#This Row],[ Bullet weight ]],Log_16_4_nr3[[#This Row],[ Bullet weight ]],Log_16_4_nr4[[#This Row],[ Bullet weight ]])</f>
        <v>4.9394806000000004</v>
      </c>
      <c r="M26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-6.0734306</v>
      </c>
      <c r="N26">
        <f>AVERAGE(Log_16_4_nr0[[#This Row],[ Box weight ]],Log_16_4_nr1[[#This Row],[ Box weight ]],Log_16_4_nr2[[#This Row],[ Box weight ]],Log_16_4_nr3[[#This Row],[ Box weight ]],Log_16_4_nr4[[#This Row],[ Box weight ]])</f>
        <v>-3.71699</v>
      </c>
      <c r="O26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-5.4530732000000004</v>
      </c>
      <c r="P26">
        <f>AVERAGE(Log_16_4_nr0[[#This Row],[ projectile Speed ]],Log_16_4_nr1[[#This Row],[ projectile Speed ]],Log_16_4_nr2[[#This Row],[ projectile Speed ]],Log_16_4_nr3[[#This Row],[ projectile Speed ]],Log_16_4_nr4[[#This Row],[ projectile Speed ]])</f>
        <v>12.990459999999999</v>
      </c>
      <c r="Q26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7.7456962000000003</v>
      </c>
    </row>
    <row r="27" spans="1:17" x14ac:dyDescent="0.3">
      <c r="A27" s="2">
        <v>25</v>
      </c>
      <c r="B27">
        <f>AVERAGE(Log_16_4_nr0[[#This Row],[ Total points ]],Log_16_4_nr1[[#This Row],[ Total points ]],Log_16_4_nr2[[#This Row],[ Total points ]],Log_16_4_nr3[[#This Row],[ Total points ]],Log_16_4_nr4[[#This Row],[ Total points ]])</f>
        <v>6.6</v>
      </c>
      <c r="C27">
        <f>AVERAGE(Log_16_4_nr0[[#This Row],[ Points from boxes ]],Log_16_4_nr1[[#This Row],[ Points from boxes ]],Log_16_4_nr2[[#This Row],[ Points from boxes ]],Log_16_4_nr3[[#This Row],[ Points from boxes ]],Log_16_4_nr4[[#This Row],[ Points from boxes ]])</f>
        <v>2.4</v>
      </c>
      <c r="D27">
        <f>AVERAGE(Log_16_4_nr0[[#This Row],[ Points from kills ]],Log_16_4_nr1[[#This Row],[ Points from kills ]],Log_16_4_nr2[[#This Row],[ Points from kills ]],Log_16_4_nr3[[#This Row],[ Points from kills ]],Log_16_4_nr4[[#This Row],[ Points from kills ]])</f>
        <v>4.2</v>
      </c>
      <c r="E27">
        <f>AVERAGE(Log_16_4_nr0[[#This Row],[ Steps ]],Log_16_4_nr1[[#This Row],[ Steps ]],Log_16_4_nr2[[#This Row],[ Steps ]],Log_16_4_nr3[[#This Row],[ Steps ]],Log_16_4_nr4[[#This Row],[ Steps ]])</f>
        <v>27.4</v>
      </c>
      <c r="F27">
        <f>AVERAGE(Log_16_4_nr0[[#This Row],[ Ray radius ]],Log_16_4_nr1[[#This Row],[ Ray radius ]],Log_16_4_nr2[[#This Row],[ Ray radius ]],Log_16_4_nr3[[#This Row],[ Ray radius ]],Log_16_4_nr4[[#This Row],[ Ray radius ]])</f>
        <v>16</v>
      </c>
      <c r="G27">
        <f>AVERAGE(Log_16_4_nr0[[#This Row],[ Sight ]],Log_16_4_nr1[[#This Row],[ Sight ]],Log_16_4_nr2[[#This Row],[ Sight ]],Log_16_4_nr3[[#This Row],[ Sight ]],Log_16_4_nr4[[#This Row],[ Sight ]])</f>
        <v>43.698733999999995</v>
      </c>
      <c r="H27">
        <f>AVERAGE(Log_16_4_nr0[[#This Row],[ moving speed ]],Log_16_4_nr1[[#This Row],[ moving speed ]],Log_16_4_nr2[[#This Row],[ moving speed ]],Log_16_4_nr3[[#This Row],[ moving speed ]],Log_16_4_nr4[[#This Row],[ moving speed ]])</f>
        <v>10.209718200000001</v>
      </c>
      <c r="J27">
        <f>AVERAGE(Log_16_4_nr0[[#This Row],[ Enemy weight ]],Log_16_4_nr1[[#This Row],[ Enemy weight ]],Log_16_4_nr2[[#This Row],[ Enemy weight ]],Log_16_4_nr3[[#This Row],[ Enemy weight ]],Log_16_4_nr4[[#This Row],[ Enemy weight ]])</f>
        <v>8.9399384000000008</v>
      </c>
      <c r="K27">
        <f>AVERAGE(Log_16_4_nr0[[#This Row],[ Enemy distance factor ]],Log_16_4_nr1[[#This Row],[ Enemy distance factor ]],Log_16_4_nr2[[#This Row],[ Enemy distance factor ]],Log_16_4_nr3[[#This Row],[ Enemy distance factor ]],Log_16_4_nr4[[#This Row],[ Enemy distance factor ]])</f>
        <v>12.9987178</v>
      </c>
      <c r="L27">
        <f>AVERAGE(Log_16_4_nr0[[#This Row],[ Bullet weight ]],Log_16_4_nr1[[#This Row],[ Bullet weight ]],Log_16_4_nr2[[#This Row],[ Bullet weight ]],Log_16_4_nr3[[#This Row],[ Bullet weight ]],Log_16_4_nr4[[#This Row],[ Bullet weight ]])</f>
        <v>4.1108723999999999</v>
      </c>
      <c r="M27">
        <f>AVERAGE(Log_16_4_nr0[[#This Row],[ Bullet distance factor ]],Log_16_4_nr1[[#This Row],[ Bullet distance factor ]],Log_16_4_nr2[[#This Row],[ Bullet distance factor ]],Log_16_4_nr3[[#This Row],[ Bullet distance factor ]],Log_16_4_nr4[[#This Row],[ Bullet distance factor ]])</f>
        <v>-6.0876181999999996</v>
      </c>
      <c r="N27">
        <f>AVERAGE(Log_16_4_nr0[[#This Row],[ Box weight ]],Log_16_4_nr1[[#This Row],[ Box weight ]],Log_16_4_nr2[[#This Row],[ Box weight ]],Log_16_4_nr3[[#This Row],[ Box weight ]],Log_16_4_nr4[[#This Row],[ Box weight ]])</f>
        <v>-3.7913433999999997</v>
      </c>
      <c r="O27">
        <f>AVERAGE(Log_16_4_nr0[[#This Row],[ Box distance factor ]],Log_16_4_nr1[[#This Row],[ Box distance factor ]],Log_16_4_nr2[[#This Row],[ Box distance factor ]],Log_16_4_nr3[[#This Row],[ Box distance factor ]],Log_16_4_nr4[[#This Row],[ Box distance factor ]])</f>
        <v>-5.2300857599999997</v>
      </c>
      <c r="P27">
        <f>AVERAGE(Log_16_4_nr0[[#This Row],[ projectile Speed ]],Log_16_4_nr1[[#This Row],[ projectile Speed ]],Log_16_4_nr2[[#This Row],[ projectile Speed ]],Log_16_4_nr3[[#This Row],[ projectile Speed ]],Log_16_4_nr4[[#This Row],[ projectile Speed ]])</f>
        <v>13.873127399999998</v>
      </c>
      <c r="Q27">
        <f>AVERAGE(Log_16_4_nr0[[#This Row],[ Fire rate per minute ]],Log_16_4_nr1[[#This Row],[ Fire rate per minute ]],Log_16_4_nr2[[#This Row],[ Fire rate per minute ]],Log_16_4_nr3[[#This Row],[ Fire rate per minute ]],Log_16_4_nr4[[#This Row],[ Fire rate per minute ]])</f>
        <v>7.7321182000000004</v>
      </c>
    </row>
    <row r="30" spans="1:17" x14ac:dyDescent="0.3">
      <c r="A30" t="s">
        <v>1211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C0E0-E9ED-416B-B4FD-F6DC0FDC0C18}">
  <dimension ref="A1:Q77"/>
  <sheetViews>
    <sheetView workbookViewId="0">
      <selection activeCell="A2" sqref="A2:A77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3</v>
      </c>
      <c r="C2">
        <v>0</v>
      </c>
      <c r="D2">
        <v>3</v>
      </c>
      <c r="E2">
        <v>19</v>
      </c>
      <c r="F2">
        <v>16</v>
      </c>
      <c r="G2">
        <v>30</v>
      </c>
      <c r="H2">
        <v>4</v>
      </c>
      <c r="I2" t="s">
        <v>17</v>
      </c>
      <c r="J2">
        <v>0</v>
      </c>
      <c r="K2">
        <v>0</v>
      </c>
      <c r="L2">
        <v>-1.527417</v>
      </c>
      <c r="M2">
        <v>0</v>
      </c>
      <c r="N2">
        <v>0</v>
      </c>
      <c r="O2">
        <v>3.0403799999999999</v>
      </c>
      <c r="P2">
        <v>13.05851</v>
      </c>
      <c r="Q2">
        <v>16.812629999999999</v>
      </c>
    </row>
    <row r="3" spans="1:17" x14ac:dyDescent="0.3">
      <c r="A3">
        <v>1</v>
      </c>
      <c r="B3">
        <v>4</v>
      </c>
      <c r="C3">
        <v>1</v>
      </c>
      <c r="D3">
        <v>3</v>
      </c>
      <c r="E3">
        <v>22</v>
      </c>
      <c r="F3">
        <v>16</v>
      </c>
      <c r="G3">
        <v>30</v>
      </c>
      <c r="H3">
        <v>4</v>
      </c>
      <c r="I3" t="s">
        <v>202</v>
      </c>
      <c r="J3">
        <v>0</v>
      </c>
      <c r="K3">
        <v>0.1211531</v>
      </c>
      <c r="L3">
        <v>0</v>
      </c>
      <c r="M3">
        <v>3.0583149999999999</v>
      </c>
      <c r="N3">
        <v>-1.6990430000000001</v>
      </c>
      <c r="O3">
        <v>3.1323660000000002</v>
      </c>
      <c r="P3">
        <v>8.8705350000000003</v>
      </c>
      <c r="Q3">
        <v>15</v>
      </c>
    </row>
    <row r="4" spans="1:17" x14ac:dyDescent="0.3">
      <c r="A4">
        <v>2</v>
      </c>
      <c r="B4">
        <v>4</v>
      </c>
      <c r="C4">
        <v>1</v>
      </c>
      <c r="D4">
        <v>3</v>
      </c>
      <c r="E4">
        <v>22</v>
      </c>
      <c r="F4">
        <v>16</v>
      </c>
      <c r="G4">
        <v>29.984860000000001</v>
      </c>
      <c r="H4">
        <v>4.1211529999999996</v>
      </c>
      <c r="I4" t="s">
        <v>147</v>
      </c>
      <c r="J4">
        <v>-3.2479369999999999</v>
      </c>
      <c r="K4">
        <v>3.2535189999999998</v>
      </c>
      <c r="L4">
        <v>0</v>
      </c>
      <c r="M4">
        <v>3.0583149999999999</v>
      </c>
      <c r="N4">
        <v>0.80604240000000005</v>
      </c>
      <c r="O4">
        <v>1.300421</v>
      </c>
      <c r="P4">
        <v>8.8705350000000003</v>
      </c>
      <c r="Q4">
        <v>15</v>
      </c>
    </row>
    <row r="5" spans="1:17" x14ac:dyDescent="0.3">
      <c r="A5">
        <v>3</v>
      </c>
      <c r="B5">
        <v>4</v>
      </c>
      <c r="C5">
        <v>1</v>
      </c>
      <c r="D5">
        <v>3</v>
      </c>
      <c r="E5">
        <v>22</v>
      </c>
      <c r="F5">
        <v>16</v>
      </c>
      <c r="G5">
        <v>32.785710000000002</v>
      </c>
      <c r="H5">
        <v>3.9460999999999999</v>
      </c>
      <c r="I5" t="s">
        <v>148</v>
      </c>
      <c r="J5">
        <v>-0.7422223</v>
      </c>
      <c r="K5">
        <v>5.1122360000000002</v>
      </c>
      <c r="L5">
        <v>0</v>
      </c>
      <c r="M5">
        <v>1.5231570000000001</v>
      </c>
      <c r="N5">
        <v>-2.6051609999999998</v>
      </c>
      <c r="O5">
        <v>0.13656190000000001</v>
      </c>
      <c r="P5">
        <v>8.8705350000000003</v>
      </c>
      <c r="Q5">
        <v>13.504530000000001</v>
      </c>
    </row>
    <row r="6" spans="1:17" x14ac:dyDescent="0.3">
      <c r="A6">
        <v>4</v>
      </c>
      <c r="B6">
        <v>4</v>
      </c>
      <c r="C6">
        <v>1</v>
      </c>
      <c r="D6">
        <v>3</v>
      </c>
      <c r="E6">
        <v>22</v>
      </c>
      <c r="F6">
        <v>16</v>
      </c>
      <c r="G6">
        <v>35.586559999999999</v>
      </c>
      <c r="H6">
        <v>3.7710460000000001</v>
      </c>
      <c r="I6" t="s">
        <v>149</v>
      </c>
      <c r="J6">
        <v>1.763493</v>
      </c>
      <c r="K6">
        <v>6.9709529999999997</v>
      </c>
      <c r="L6">
        <v>0</v>
      </c>
      <c r="M6">
        <v>-1.2001039999999999E-2</v>
      </c>
      <c r="N6">
        <v>-6.0163650000000004</v>
      </c>
      <c r="O6">
        <v>-1.0272969999999999</v>
      </c>
      <c r="P6">
        <v>8.8705350000000003</v>
      </c>
      <c r="Q6">
        <v>12.009069999999999</v>
      </c>
    </row>
    <row r="7" spans="1:17" x14ac:dyDescent="0.3">
      <c r="A7">
        <v>5</v>
      </c>
      <c r="B7">
        <v>7</v>
      </c>
      <c r="C7">
        <v>1</v>
      </c>
      <c r="D7">
        <v>6</v>
      </c>
      <c r="E7">
        <v>22</v>
      </c>
      <c r="F7">
        <v>16</v>
      </c>
      <c r="G7">
        <v>35.571420000000003</v>
      </c>
      <c r="H7">
        <v>3.8921990000000002</v>
      </c>
      <c r="I7" t="s">
        <v>150</v>
      </c>
      <c r="J7">
        <v>-1.484445</v>
      </c>
      <c r="K7">
        <v>10.10332</v>
      </c>
      <c r="L7">
        <v>0</v>
      </c>
      <c r="M7">
        <v>-1.2001039999999999E-2</v>
      </c>
      <c r="N7">
        <v>-3.5112800000000002</v>
      </c>
      <c r="O7">
        <v>-2.8592420000000001</v>
      </c>
      <c r="P7">
        <v>8.8705350000000003</v>
      </c>
      <c r="Q7">
        <v>12.009069999999999</v>
      </c>
    </row>
    <row r="8" spans="1:17" x14ac:dyDescent="0.3">
      <c r="A8">
        <v>6</v>
      </c>
      <c r="B8">
        <v>6</v>
      </c>
      <c r="C8">
        <v>0</v>
      </c>
      <c r="D8">
        <v>6</v>
      </c>
      <c r="E8">
        <v>22</v>
      </c>
      <c r="F8">
        <v>16</v>
      </c>
      <c r="G8">
        <v>37.817970000000003</v>
      </c>
      <c r="H8">
        <v>3.7517900000000002</v>
      </c>
      <c r="I8" t="s">
        <v>263</v>
      </c>
      <c r="J8">
        <v>-1.484445</v>
      </c>
      <c r="K8">
        <v>10.10332</v>
      </c>
      <c r="L8">
        <v>0</v>
      </c>
      <c r="M8">
        <v>-1.2001039999999999E-2</v>
      </c>
      <c r="N8">
        <v>-5.0601750000000001</v>
      </c>
      <c r="O8">
        <v>-3.107653</v>
      </c>
      <c r="P8">
        <v>10</v>
      </c>
      <c r="Q8">
        <v>12.009069999999999</v>
      </c>
    </row>
    <row r="9" spans="1:17" x14ac:dyDescent="0.3">
      <c r="A9">
        <v>7</v>
      </c>
      <c r="B9">
        <v>6</v>
      </c>
      <c r="C9">
        <v>0</v>
      </c>
      <c r="D9">
        <v>6</v>
      </c>
      <c r="E9">
        <v>22</v>
      </c>
      <c r="F9">
        <v>16</v>
      </c>
      <c r="G9">
        <v>37.817970000000003</v>
      </c>
      <c r="H9">
        <v>3.7517900000000002</v>
      </c>
      <c r="I9" t="s">
        <v>264</v>
      </c>
      <c r="J9">
        <v>-1.484445</v>
      </c>
      <c r="K9">
        <v>10.10332</v>
      </c>
      <c r="L9">
        <v>0</v>
      </c>
      <c r="M9">
        <v>-1.2001039999999999E-2</v>
      </c>
      <c r="N9">
        <v>-3.5112800000000002</v>
      </c>
      <c r="O9">
        <v>-3.107653</v>
      </c>
      <c r="P9">
        <v>8.8705350000000003</v>
      </c>
      <c r="Q9">
        <v>12.009069999999999</v>
      </c>
    </row>
    <row r="10" spans="1:17" x14ac:dyDescent="0.3">
      <c r="A10">
        <v>8</v>
      </c>
      <c r="B10">
        <v>4</v>
      </c>
      <c r="C10">
        <v>1</v>
      </c>
      <c r="D10">
        <v>3</v>
      </c>
      <c r="E10">
        <v>22</v>
      </c>
      <c r="F10">
        <v>16</v>
      </c>
      <c r="G10">
        <v>35.571420000000003</v>
      </c>
      <c r="H10">
        <v>3.8921990000000002</v>
      </c>
      <c r="I10" t="s">
        <v>265</v>
      </c>
      <c r="J10">
        <v>-1.484445</v>
      </c>
      <c r="K10">
        <v>10.10332</v>
      </c>
      <c r="L10">
        <v>0</v>
      </c>
      <c r="M10">
        <v>-1.2001039999999999E-2</v>
      </c>
      <c r="N10">
        <v>-0.413491</v>
      </c>
      <c r="O10">
        <v>-3.107653</v>
      </c>
      <c r="P10">
        <v>6.6116060000000001</v>
      </c>
      <c r="Q10">
        <v>12.009069999999999</v>
      </c>
    </row>
    <row r="11" spans="1:17" x14ac:dyDescent="0.3">
      <c r="A11">
        <v>9</v>
      </c>
      <c r="B11">
        <v>4</v>
      </c>
      <c r="C11">
        <v>1</v>
      </c>
      <c r="D11">
        <v>3</v>
      </c>
      <c r="E11">
        <v>22</v>
      </c>
      <c r="F11">
        <v>16</v>
      </c>
      <c r="G11">
        <v>38.37227</v>
      </c>
      <c r="H11">
        <v>3.7171460000000001</v>
      </c>
      <c r="I11" t="s">
        <v>266</v>
      </c>
      <c r="J11">
        <v>1.0212699999999999</v>
      </c>
      <c r="K11">
        <v>11.96204</v>
      </c>
      <c r="L11">
        <v>0</v>
      </c>
      <c r="M11">
        <v>-1.547159</v>
      </c>
      <c r="N11">
        <v>-3.8246950000000002</v>
      </c>
      <c r="O11">
        <v>-4.2715120000000004</v>
      </c>
      <c r="P11">
        <v>6.6116060000000001</v>
      </c>
      <c r="Q11">
        <v>10.5136</v>
      </c>
    </row>
    <row r="12" spans="1:17" x14ac:dyDescent="0.3">
      <c r="A12">
        <v>10</v>
      </c>
      <c r="B12">
        <v>6</v>
      </c>
      <c r="C12">
        <v>0</v>
      </c>
      <c r="D12">
        <v>6</v>
      </c>
      <c r="E12">
        <v>22</v>
      </c>
      <c r="F12">
        <v>16</v>
      </c>
      <c r="G12">
        <v>38.37227</v>
      </c>
      <c r="H12">
        <v>3.7171460000000001</v>
      </c>
      <c r="I12" t="s">
        <v>266</v>
      </c>
      <c r="J12">
        <v>1.0212699999999999</v>
      </c>
      <c r="K12">
        <v>13.343120000000001</v>
      </c>
      <c r="L12">
        <v>0</v>
      </c>
      <c r="M12">
        <v>-1.547159</v>
      </c>
      <c r="N12">
        <v>-5.0154529999999999</v>
      </c>
      <c r="O12">
        <v>-4.2715120000000004</v>
      </c>
      <c r="P12">
        <v>5.3096040000000002</v>
      </c>
      <c r="Q12">
        <v>10.5136</v>
      </c>
    </row>
    <row r="13" spans="1:17" x14ac:dyDescent="0.3">
      <c r="A13">
        <v>11</v>
      </c>
      <c r="B13">
        <v>4</v>
      </c>
      <c r="C13">
        <v>1</v>
      </c>
      <c r="D13">
        <v>3</v>
      </c>
      <c r="E13">
        <v>22</v>
      </c>
      <c r="F13">
        <v>18</v>
      </c>
      <c r="G13">
        <v>38.182490000000001</v>
      </c>
      <c r="H13">
        <v>5.2354089999999998</v>
      </c>
      <c r="I13" t="s">
        <v>267</v>
      </c>
      <c r="J13">
        <v>1.0212699999999999</v>
      </c>
      <c r="K13">
        <v>8.7936910000000008</v>
      </c>
      <c r="L13">
        <v>-0.35685349999999999</v>
      </c>
      <c r="M13">
        <v>-1.547159</v>
      </c>
      <c r="N13">
        <v>-2.2757999999999998</v>
      </c>
      <c r="O13">
        <v>-4.2715120000000004</v>
      </c>
      <c r="P13">
        <v>5.4821410000000004</v>
      </c>
      <c r="Q13">
        <v>7.3066500000000003</v>
      </c>
    </row>
    <row r="14" spans="1:17" x14ac:dyDescent="0.3">
      <c r="A14">
        <v>12</v>
      </c>
      <c r="B14">
        <v>3</v>
      </c>
      <c r="C14">
        <v>0</v>
      </c>
      <c r="D14">
        <v>3</v>
      </c>
      <c r="E14">
        <v>24</v>
      </c>
      <c r="F14">
        <v>18</v>
      </c>
      <c r="G14">
        <v>38.182490000000001</v>
      </c>
      <c r="H14">
        <v>5.2354089999999998</v>
      </c>
      <c r="I14" t="s">
        <v>268</v>
      </c>
      <c r="J14">
        <v>3.7233109999999998</v>
      </c>
      <c r="K14">
        <v>8.7936910000000008</v>
      </c>
      <c r="L14">
        <v>-0.35685349999999999</v>
      </c>
      <c r="M14">
        <v>-1.547159</v>
      </c>
      <c r="N14">
        <v>-3.8246950000000002</v>
      </c>
      <c r="O14">
        <v>-4.5199230000000004</v>
      </c>
      <c r="P14">
        <v>6.6116060000000001</v>
      </c>
      <c r="Q14">
        <v>7.3066500000000003</v>
      </c>
    </row>
    <row r="15" spans="1:17" x14ac:dyDescent="0.3">
      <c r="A15">
        <v>13</v>
      </c>
      <c r="B15">
        <v>4</v>
      </c>
      <c r="C15">
        <v>1</v>
      </c>
      <c r="D15">
        <v>3</v>
      </c>
      <c r="E15">
        <v>24</v>
      </c>
      <c r="F15">
        <v>18</v>
      </c>
      <c r="G15">
        <v>40.06288</v>
      </c>
      <c r="H15">
        <v>5.7301650000000004</v>
      </c>
      <c r="I15" t="s">
        <v>267</v>
      </c>
      <c r="J15">
        <v>5.5945929999999997</v>
      </c>
      <c r="K15">
        <v>8.7936910000000008</v>
      </c>
      <c r="L15">
        <v>-0.35685349999999999</v>
      </c>
      <c r="M15">
        <v>-1.547159</v>
      </c>
      <c r="N15">
        <v>-2.2757999999999998</v>
      </c>
      <c r="O15">
        <v>-4.2715120000000004</v>
      </c>
      <c r="P15">
        <v>8.4124370000000006</v>
      </c>
      <c r="Q15">
        <v>7.2773469999999998</v>
      </c>
    </row>
    <row r="16" spans="1:17" x14ac:dyDescent="0.3">
      <c r="A16">
        <v>14</v>
      </c>
      <c r="B16">
        <v>4</v>
      </c>
      <c r="C16">
        <v>1</v>
      </c>
      <c r="D16">
        <v>3</v>
      </c>
      <c r="E16">
        <v>26</v>
      </c>
      <c r="F16">
        <v>18</v>
      </c>
      <c r="G16">
        <v>43.019970000000001</v>
      </c>
      <c r="H16">
        <v>2.1938260000000001</v>
      </c>
      <c r="I16" t="s">
        <v>269</v>
      </c>
      <c r="J16">
        <v>2.3466559999999999</v>
      </c>
      <c r="K16">
        <v>11.92606</v>
      </c>
      <c r="L16">
        <v>1.559061</v>
      </c>
      <c r="M16">
        <v>-1.547159</v>
      </c>
      <c r="N16">
        <v>-1.904034</v>
      </c>
      <c r="O16">
        <v>-9.000985</v>
      </c>
      <c r="P16">
        <v>6.3265130000000003</v>
      </c>
      <c r="Q16">
        <v>7.2773469999999998</v>
      </c>
    </row>
    <row r="17" spans="1:17" x14ac:dyDescent="0.3">
      <c r="A17">
        <v>15</v>
      </c>
      <c r="B17">
        <v>3</v>
      </c>
      <c r="C17">
        <v>0</v>
      </c>
      <c r="D17">
        <v>3</v>
      </c>
      <c r="E17">
        <v>26</v>
      </c>
      <c r="F17">
        <v>20</v>
      </c>
      <c r="G17">
        <v>42.830190000000002</v>
      </c>
      <c r="H17">
        <v>3.7120890000000002</v>
      </c>
      <c r="I17" t="s">
        <v>269</v>
      </c>
      <c r="J17">
        <v>2.3466559999999999</v>
      </c>
      <c r="K17">
        <v>8.7577110000000005</v>
      </c>
      <c r="L17">
        <v>1.2022079999999999</v>
      </c>
      <c r="M17">
        <v>-1.547159</v>
      </c>
      <c r="N17">
        <v>-1.904034</v>
      </c>
      <c r="O17">
        <v>-9.000985</v>
      </c>
      <c r="P17">
        <v>6.3265130000000003</v>
      </c>
      <c r="Q17">
        <v>6</v>
      </c>
    </row>
    <row r="18" spans="1:17" x14ac:dyDescent="0.3">
      <c r="A18">
        <v>16</v>
      </c>
      <c r="B18">
        <v>4</v>
      </c>
      <c r="C18">
        <v>1</v>
      </c>
      <c r="D18">
        <v>3</v>
      </c>
      <c r="E18">
        <v>26</v>
      </c>
      <c r="F18">
        <v>18</v>
      </c>
      <c r="G18">
        <v>42.624369999999999</v>
      </c>
      <c r="H18">
        <v>5.3586559999999999</v>
      </c>
      <c r="I18" t="s">
        <v>270</v>
      </c>
      <c r="J18">
        <v>2.3466559999999999</v>
      </c>
      <c r="K18">
        <v>11.92606</v>
      </c>
      <c r="L18">
        <v>0.49436799999999997</v>
      </c>
      <c r="M18">
        <v>-1.547159</v>
      </c>
      <c r="N18">
        <v>-0.35513990000000001</v>
      </c>
      <c r="O18">
        <v>-9.000985</v>
      </c>
      <c r="P18">
        <v>5.1970489999999998</v>
      </c>
      <c r="Q18">
        <v>7.2773469999999998</v>
      </c>
    </row>
    <row r="19" spans="1:17" x14ac:dyDescent="0.3">
      <c r="A19">
        <v>17</v>
      </c>
      <c r="B19">
        <v>4</v>
      </c>
      <c r="C19">
        <v>1</v>
      </c>
      <c r="D19">
        <v>3</v>
      </c>
      <c r="E19">
        <v>26</v>
      </c>
      <c r="F19">
        <v>18</v>
      </c>
      <c r="G19">
        <v>42.624369999999999</v>
      </c>
      <c r="H19">
        <v>5.3586559999999999</v>
      </c>
      <c r="I19" t="s">
        <v>271</v>
      </c>
      <c r="J19">
        <v>2.3466559999999999</v>
      </c>
      <c r="K19">
        <v>11.92606</v>
      </c>
      <c r="L19">
        <v>0.49436799999999997</v>
      </c>
      <c r="M19">
        <v>-1.547159</v>
      </c>
      <c r="N19">
        <v>-0.35513990000000001</v>
      </c>
      <c r="O19">
        <v>-9.2493949999999998</v>
      </c>
      <c r="P19">
        <v>5.1970489999999998</v>
      </c>
      <c r="Q19">
        <v>7.2773469999999998</v>
      </c>
    </row>
    <row r="20" spans="1:17" x14ac:dyDescent="0.3">
      <c r="A20">
        <v>18</v>
      </c>
      <c r="B20">
        <v>3</v>
      </c>
      <c r="C20">
        <v>0</v>
      </c>
      <c r="D20">
        <v>3</v>
      </c>
      <c r="E20">
        <v>28</v>
      </c>
      <c r="F20">
        <v>18</v>
      </c>
      <c r="G20">
        <v>42.624369999999999</v>
      </c>
      <c r="H20">
        <v>5.3586559999999999</v>
      </c>
      <c r="I20" t="s">
        <v>270</v>
      </c>
      <c r="J20">
        <v>5.0486969999999998</v>
      </c>
      <c r="K20">
        <v>13.30714</v>
      </c>
      <c r="L20">
        <v>0.49436799999999997</v>
      </c>
      <c r="M20">
        <v>-1.547159</v>
      </c>
      <c r="N20">
        <v>-1.5458989999999999</v>
      </c>
      <c r="O20">
        <v>-9.000985</v>
      </c>
      <c r="P20">
        <v>3.8950469999999999</v>
      </c>
      <c r="Q20">
        <v>7.2773469999999998</v>
      </c>
    </row>
    <row r="21" spans="1:17" x14ac:dyDescent="0.3">
      <c r="A21">
        <v>19</v>
      </c>
      <c r="B21">
        <v>4</v>
      </c>
      <c r="C21">
        <v>1</v>
      </c>
      <c r="D21">
        <v>3</v>
      </c>
      <c r="E21">
        <v>26</v>
      </c>
      <c r="F21">
        <v>18</v>
      </c>
      <c r="G21">
        <v>46.751300000000001</v>
      </c>
      <c r="H21">
        <v>5.7130020000000004</v>
      </c>
      <c r="I21" t="s">
        <v>272</v>
      </c>
      <c r="J21">
        <v>4.217937</v>
      </c>
      <c r="K21">
        <v>13.30714</v>
      </c>
      <c r="L21">
        <v>0.49436799999999997</v>
      </c>
      <c r="M21">
        <v>-1.547159</v>
      </c>
      <c r="N21">
        <v>-1.5458989999999999</v>
      </c>
      <c r="O21">
        <v>-9.000985</v>
      </c>
      <c r="P21">
        <v>6.8253440000000003</v>
      </c>
      <c r="Q21">
        <v>7.2480440000000002</v>
      </c>
    </row>
    <row r="22" spans="1:17" x14ac:dyDescent="0.3">
      <c r="A22">
        <v>20</v>
      </c>
      <c r="B22">
        <v>4</v>
      </c>
      <c r="C22">
        <v>1</v>
      </c>
      <c r="D22">
        <v>3</v>
      </c>
      <c r="E22">
        <v>26</v>
      </c>
      <c r="F22">
        <v>16</v>
      </c>
      <c r="G22">
        <v>47.843150000000001</v>
      </c>
      <c r="H22">
        <v>1</v>
      </c>
      <c r="I22" t="s">
        <v>273</v>
      </c>
      <c r="J22">
        <v>2.3466559999999999</v>
      </c>
      <c r="K22">
        <v>13.30714</v>
      </c>
      <c r="L22">
        <v>2.4102830000000002</v>
      </c>
      <c r="M22">
        <v>0.20446710000000001</v>
      </c>
      <c r="N22">
        <v>-5.3823660000000002</v>
      </c>
      <c r="O22">
        <v>-13.22134</v>
      </c>
      <c r="P22">
        <v>2</v>
      </c>
      <c r="Q22">
        <v>6</v>
      </c>
    </row>
    <row r="23" spans="1:17" x14ac:dyDescent="0.3">
      <c r="A23">
        <v>21</v>
      </c>
      <c r="B23">
        <v>3</v>
      </c>
      <c r="C23">
        <v>0</v>
      </c>
      <c r="D23">
        <v>3</v>
      </c>
      <c r="E23">
        <v>24</v>
      </c>
      <c r="F23">
        <v>15</v>
      </c>
      <c r="G23">
        <v>46.751300000000001</v>
      </c>
      <c r="H23">
        <v>3.5089809999999999</v>
      </c>
      <c r="I23" t="s">
        <v>274</v>
      </c>
      <c r="J23">
        <v>6.0613330000000003</v>
      </c>
      <c r="K23">
        <v>14.1828</v>
      </c>
      <c r="L23">
        <v>0.49436799999999997</v>
      </c>
      <c r="M23">
        <v>0.1335297</v>
      </c>
      <c r="N23">
        <v>-4.7979409999999998</v>
      </c>
      <c r="O23">
        <v>-10.60162</v>
      </c>
      <c r="P23">
        <v>6.8253440000000003</v>
      </c>
      <c r="Q23">
        <v>6</v>
      </c>
    </row>
    <row r="24" spans="1:17" x14ac:dyDescent="0.3">
      <c r="A24">
        <v>22</v>
      </c>
      <c r="B24">
        <v>3</v>
      </c>
      <c r="C24">
        <v>0</v>
      </c>
      <c r="D24">
        <v>3</v>
      </c>
      <c r="E24">
        <v>24</v>
      </c>
      <c r="F24">
        <v>15</v>
      </c>
      <c r="G24">
        <v>46.751300000000001</v>
      </c>
      <c r="H24">
        <v>3.5089809999999999</v>
      </c>
      <c r="I24" t="s">
        <v>275</v>
      </c>
      <c r="J24">
        <v>6.0613330000000003</v>
      </c>
      <c r="K24">
        <v>14.1828</v>
      </c>
      <c r="L24">
        <v>0.49436799999999997</v>
      </c>
      <c r="M24">
        <v>0.1335297</v>
      </c>
      <c r="N24">
        <v>-4.7979409999999998</v>
      </c>
      <c r="O24">
        <v>-10.85003</v>
      </c>
      <c r="P24">
        <v>6.8253440000000003</v>
      </c>
      <c r="Q24">
        <v>6</v>
      </c>
    </row>
    <row r="25" spans="1:17" x14ac:dyDescent="0.3">
      <c r="A25">
        <v>23</v>
      </c>
      <c r="B25">
        <v>3</v>
      </c>
      <c r="C25">
        <v>0</v>
      </c>
      <c r="D25">
        <v>3</v>
      </c>
      <c r="E25">
        <v>26</v>
      </c>
      <c r="F25">
        <v>15</v>
      </c>
      <c r="G25">
        <v>49.327939999999998</v>
      </c>
      <c r="H25">
        <v>3.0163190000000002</v>
      </c>
      <c r="I25" t="s">
        <v>276</v>
      </c>
      <c r="J25">
        <v>6.0613330000000003</v>
      </c>
      <c r="K25">
        <v>14.1828</v>
      </c>
      <c r="L25">
        <v>1.3455889999999999</v>
      </c>
      <c r="M25">
        <v>0.1335297</v>
      </c>
      <c r="N25">
        <v>-5.3823660000000002</v>
      </c>
      <c r="O25">
        <v>-13.49915</v>
      </c>
      <c r="P25">
        <v>3.6099549999999998</v>
      </c>
      <c r="Q25">
        <v>6</v>
      </c>
    </row>
    <row r="26" spans="1:17" x14ac:dyDescent="0.3">
      <c r="A26">
        <v>24</v>
      </c>
      <c r="B26">
        <v>3</v>
      </c>
      <c r="C26">
        <v>0</v>
      </c>
      <c r="D26">
        <v>3</v>
      </c>
      <c r="E26">
        <v>19</v>
      </c>
      <c r="F26">
        <v>15</v>
      </c>
      <c r="G26">
        <v>46.355699999999999</v>
      </c>
      <c r="H26">
        <v>6.6738099999999996</v>
      </c>
      <c r="I26" t="s">
        <v>277</v>
      </c>
      <c r="J26">
        <v>6.0613330000000003</v>
      </c>
      <c r="K26">
        <v>14.1828</v>
      </c>
      <c r="L26">
        <v>-0.57032550000000004</v>
      </c>
      <c r="M26">
        <v>-1.4979340000000001</v>
      </c>
      <c r="N26">
        <v>-4.7979409999999998</v>
      </c>
      <c r="O26">
        <v>-10.60162</v>
      </c>
      <c r="P26">
        <v>6.8253440000000003</v>
      </c>
      <c r="Q26">
        <v>6</v>
      </c>
    </row>
    <row r="27" spans="1:17" x14ac:dyDescent="0.3">
      <c r="A27">
        <v>25</v>
      </c>
      <c r="B27">
        <v>3</v>
      </c>
      <c r="C27">
        <v>0</v>
      </c>
      <c r="D27">
        <v>3</v>
      </c>
      <c r="E27">
        <v>28</v>
      </c>
      <c r="F27">
        <v>15</v>
      </c>
      <c r="G27">
        <v>48.93233</v>
      </c>
      <c r="H27">
        <v>6.1811489999999996</v>
      </c>
      <c r="I27" t="s">
        <v>276</v>
      </c>
      <c r="J27">
        <v>8.7633740000000007</v>
      </c>
      <c r="K27">
        <v>14.1828</v>
      </c>
      <c r="L27">
        <v>0.28089589999999998</v>
      </c>
      <c r="M27">
        <v>0.1335297</v>
      </c>
      <c r="N27">
        <v>-5.3823660000000002</v>
      </c>
      <c r="O27">
        <v>-13.49915</v>
      </c>
      <c r="P27">
        <v>3.6099549999999998</v>
      </c>
      <c r="Q27">
        <v>6</v>
      </c>
    </row>
    <row r="28" spans="1:17" x14ac:dyDescent="0.3">
      <c r="A28">
        <v>26</v>
      </c>
      <c r="B28">
        <v>4</v>
      </c>
      <c r="C28">
        <v>1</v>
      </c>
      <c r="D28">
        <v>3</v>
      </c>
      <c r="E28">
        <v>19</v>
      </c>
      <c r="F28">
        <v>17</v>
      </c>
      <c r="G28">
        <v>46.355699999999999</v>
      </c>
      <c r="H28">
        <v>6.6738099999999996</v>
      </c>
      <c r="I28" t="s">
        <v>278</v>
      </c>
      <c r="J28">
        <v>7.9047289999999997</v>
      </c>
      <c r="K28">
        <v>18.468920000000001</v>
      </c>
      <c r="L28">
        <v>-4.3709989999999997E-2</v>
      </c>
      <c r="M28">
        <v>-1.5688709999999999</v>
      </c>
      <c r="N28">
        <v>-5.1200150000000004</v>
      </c>
      <c r="O28">
        <v>-10.879429999999999</v>
      </c>
      <c r="P28">
        <v>6.8253440000000003</v>
      </c>
      <c r="Q28">
        <v>6</v>
      </c>
    </row>
    <row r="29" spans="1:17" x14ac:dyDescent="0.3">
      <c r="A29">
        <v>27</v>
      </c>
      <c r="B29">
        <v>3</v>
      </c>
      <c r="C29">
        <v>0</v>
      </c>
      <c r="D29">
        <v>3</v>
      </c>
      <c r="E29">
        <v>28</v>
      </c>
      <c r="F29">
        <v>17</v>
      </c>
      <c r="G29">
        <v>48.742550000000001</v>
      </c>
      <c r="H29">
        <v>7.6994109999999996</v>
      </c>
      <c r="I29" t="s">
        <v>279</v>
      </c>
      <c r="J29">
        <v>8.7633740000000007</v>
      </c>
      <c r="K29">
        <v>11.01445</v>
      </c>
      <c r="L29">
        <v>-7.5957540000000004E-2</v>
      </c>
      <c r="M29">
        <v>0.1335297</v>
      </c>
      <c r="N29">
        <v>-5.3823660000000002</v>
      </c>
      <c r="O29">
        <v>-13.74756</v>
      </c>
      <c r="P29">
        <v>3.6099549999999998</v>
      </c>
      <c r="Q29">
        <v>6</v>
      </c>
    </row>
    <row r="30" spans="1:17" x14ac:dyDescent="0.3">
      <c r="A30">
        <v>28</v>
      </c>
      <c r="B30">
        <v>3</v>
      </c>
      <c r="C30">
        <v>0</v>
      </c>
      <c r="D30">
        <v>3</v>
      </c>
      <c r="E30">
        <v>30</v>
      </c>
      <c r="F30">
        <v>17</v>
      </c>
      <c r="G30">
        <v>51.700369999999999</v>
      </c>
      <c r="H30">
        <v>4.1572849999999999</v>
      </c>
      <c r="I30" t="s">
        <v>280</v>
      </c>
      <c r="J30">
        <v>8.7633740000000007</v>
      </c>
      <c r="K30">
        <v>11.01445</v>
      </c>
      <c r="L30">
        <v>1.8399570000000001</v>
      </c>
      <c r="M30">
        <v>0.1335297</v>
      </c>
      <c r="N30">
        <v>-5.9667899999999996</v>
      </c>
      <c r="O30">
        <v>-19.43572</v>
      </c>
      <c r="P30">
        <v>2</v>
      </c>
      <c r="Q30">
        <v>6</v>
      </c>
    </row>
    <row r="31" spans="1:17" x14ac:dyDescent="0.3">
      <c r="A31">
        <v>29</v>
      </c>
      <c r="B31">
        <v>3</v>
      </c>
      <c r="C31">
        <v>0</v>
      </c>
      <c r="D31">
        <v>3</v>
      </c>
      <c r="E31">
        <v>32</v>
      </c>
      <c r="F31">
        <v>17</v>
      </c>
      <c r="G31">
        <v>53.595179999999999</v>
      </c>
      <c r="H31">
        <v>4.5366749999999998</v>
      </c>
      <c r="I31" t="s">
        <v>281</v>
      </c>
      <c r="J31">
        <v>13.3367</v>
      </c>
      <c r="K31">
        <v>11.01445</v>
      </c>
      <c r="L31">
        <v>1.8399570000000001</v>
      </c>
      <c r="M31">
        <v>0.1335297</v>
      </c>
      <c r="N31">
        <v>-5.9667899999999996</v>
      </c>
      <c r="O31">
        <v>-16.39668</v>
      </c>
      <c r="P31">
        <v>4.9302970000000004</v>
      </c>
      <c r="Q31">
        <v>6</v>
      </c>
    </row>
    <row r="32" spans="1:17" x14ac:dyDescent="0.3">
      <c r="A32">
        <v>30</v>
      </c>
      <c r="B32">
        <v>3</v>
      </c>
      <c r="C32">
        <v>0</v>
      </c>
      <c r="D32">
        <v>3</v>
      </c>
      <c r="E32">
        <v>30</v>
      </c>
      <c r="F32">
        <v>17</v>
      </c>
      <c r="G32">
        <v>53.208289999999998</v>
      </c>
      <c r="H32">
        <v>7.6317570000000003</v>
      </c>
      <c r="I32" t="s">
        <v>280</v>
      </c>
      <c r="J32">
        <v>12.55738</v>
      </c>
      <c r="K32">
        <v>11.01445</v>
      </c>
      <c r="L32">
        <v>1.8399570000000001</v>
      </c>
      <c r="M32">
        <v>0.1335297</v>
      </c>
      <c r="N32">
        <v>-5.9667899999999996</v>
      </c>
      <c r="O32">
        <v>-19.43572</v>
      </c>
      <c r="P32">
        <v>6.3599309999999996</v>
      </c>
      <c r="Q32">
        <v>6</v>
      </c>
    </row>
    <row r="33" spans="1:17" x14ac:dyDescent="0.3">
      <c r="A33">
        <v>31</v>
      </c>
      <c r="B33">
        <v>4</v>
      </c>
      <c r="C33">
        <v>1</v>
      </c>
      <c r="D33">
        <v>3</v>
      </c>
      <c r="E33">
        <v>28</v>
      </c>
      <c r="F33">
        <v>17</v>
      </c>
      <c r="G33">
        <v>55.103099999999998</v>
      </c>
      <c r="H33">
        <v>8.0111480000000004</v>
      </c>
      <c r="I33" t="s">
        <v>281</v>
      </c>
      <c r="J33">
        <v>14.42867</v>
      </c>
      <c r="K33">
        <v>11.01445</v>
      </c>
      <c r="L33">
        <v>1.8399570000000001</v>
      </c>
      <c r="M33">
        <v>0.36454180000000003</v>
      </c>
      <c r="N33">
        <v>-5.9667899999999996</v>
      </c>
      <c r="O33">
        <v>-16.39668</v>
      </c>
      <c r="P33">
        <v>9.2902280000000008</v>
      </c>
      <c r="Q33">
        <v>6</v>
      </c>
    </row>
    <row r="34" spans="1:17" x14ac:dyDescent="0.3">
      <c r="A34">
        <v>32</v>
      </c>
      <c r="B34">
        <v>4</v>
      </c>
      <c r="C34">
        <v>1</v>
      </c>
      <c r="D34">
        <v>3</v>
      </c>
      <c r="E34">
        <v>30</v>
      </c>
      <c r="F34">
        <v>20</v>
      </c>
      <c r="G34">
        <v>53.12368</v>
      </c>
      <c r="H34">
        <v>9.1434470000000001</v>
      </c>
      <c r="I34" t="s">
        <v>280</v>
      </c>
      <c r="J34">
        <v>12.55738</v>
      </c>
      <c r="K34">
        <v>7.8461090000000002</v>
      </c>
      <c r="L34">
        <v>1.483104</v>
      </c>
      <c r="M34">
        <v>0.1335297</v>
      </c>
      <c r="N34">
        <v>-8.5360700000000005</v>
      </c>
      <c r="O34">
        <v>-19.43572</v>
      </c>
      <c r="P34">
        <v>6.3599309999999996</v>
      </c>
      <c r="Q34">
        <v>6</v>
      </c>
    </row>
    <row r="35" spans="1:17" x14ac:dyDescent="0.3">
      <c r="A35">
        <v>33</v>
      </c>
      <c r="B35">
        <v>4</v>
      </c>
      <c r="C35">
        <v>1</v>
      </c>
      <c r="D35">
        <v>3</v>
      </c>
      <c r="E35">
        <v>30</v>
      </c>
      <c r="F35">
        <v>19</v>
      </c>
      <c r="G35">
        <v>52.913249999999998</v>
      </c>
      <c r="H35">
        <v>9.9920829999999992</v>
      </c>
      <c r="I35" t="s">
        <v>282</v>
      </c>
      <c r="J35">
        <v>9.3094459999999994</v>
      </c>
      <c r="K35">
        <v>10.978479999999999</v>
      </c>
      <c r="L35">
        <v>-0.69369829999999999</v>
      </c>
      <c r="M35">
        <v>0.1335297</v>
      </c>
      <c r="N35">
        <v>-3.4617049999999998</v>
      </c>
      <c r="O35">
        <v>-21.267659999999999</v>
      </c>
      <c r="P35">
        <v>6.3599309999999996</v>
      </c>
      <c r="Q35">
        <v>6</v>
      </c>
    </row>
    <row r="36" spans="1:17" x14ac:dyDescent="0.3">
      <c r="A36">
        <v>34</v>
      </c>
      <c r="B36">
        <v>3</v>
      </c>
      <c r="C36">
        <v>0</v>
      </c>
      <c r="D36">
        <v>3</v>
      </c>
      <c r="E36">
        <v>26</v>
      </c>
      <c r="F36">
        <v>15</v>
      </c>
      <c r="G36">
        <v>53.003369999999997</v>
      </c>
      <c r="H36">
        <v>4.86313</v>
      </c>
      <c r="I36" t="s">
        <v>283</v>
      </c>
      <c r="J36">
        <v>9.3094459999999994</v>
      </c>
      <c r="K36">
        <v>10.978479999999999</v>
      </c>
      <c r="L36">
        <v>1.483104</v>
      </c>
      <c r="M36">
        <v>3.6367820000000002</v>
      </c>
      <c r="N36">
        <v>-9.9657909999999994</v>
      </c>
      <c r="O36">
        <v>-23.913319999999999</v>
      </c>
      <c r="P36">
        <v>6.3599309999999996</v>
      </c>
      <c r="Q36">
        <v>6</v>
      </c>
    </row>
    <row r="37" spans="1:17" x14ac:dyDescent="0.3">
      <c r="A37">
        <v>35</v>
      </c>
      <c r="B37">
        <v>3</v>
      </c>
      <c r="C37">
        <v>0</v>
      </c>
      <c r="D37">
        <v>3</v>
      </c>
      <c r="E37">
        <v>26</v>
      </c>
      <c r="F37">
        <v>15</v>
      </c>
      <c r="G37">
        <v>53.003369999999997</v>
      </c>
      <c r="H37">
        <v>4.86313</v>
      </c>
      <c r="I37" t="s">
        <v>284</v>
      </c>
      <c r="J37">
        <v>9.3094459999999994</v>
      </c>
      <c r="K37">
        <v>10.978479999999999</v>
      </c>
      <c r="L37">
        <v>1.483104</v>
      </c>
      <c r="M37">
        <v>3.6367820000000002</v>
      </c>
      <c r="N37">
        <v>-9.9657909999999994</v>
      </c>
      <c r="O37">
        <v>-24.161729999999999</v>
      </c>
      <c r="P37">
        <v>6.3599309999999996</v>
      </c>
      <c r="Q37">
        <v>6</v>
      </c>
    </row>
    <row r="38" spans="1:17" x14ac:dyDescent="0.3">
      <c r="A38">
        <v>36</v>
      </c>
      <c r="B38">
        <v>3</v>
      </c>
      <c r="C38">
        <v>0</v>
      </c>
      <c r="D38">
        <v>3</v>
      </c>
      <c r="E38">
        <v>28</v>
      </c>
      <c r="F38">
        <v>18</v>
      </c>
      <c r="G38">
        <v>52.686520000000002</v>
      </c>
      <c r="H38">
        <v>9.6019799999999993</v>
      </c>
      <c r="I38" t="s">
        <v>285</v>
      </c>
      <c r="J38">
        <v>9.6458239999999993</v>
      </c>
      <c r="K38">
        <v>11.398070000000001</v>
      </c>
      <c r="L38">
        <v>-1.8087089999999999</v>
      </c>
      <c r="M38">
        <v>1.8851560000000001</v>
      </c>
      <c r="N38">
        <v>-6.7137479999999998</v>
      </c>
      <c r="O38">
        <v>-23.087309999999999</v>
      </c>
      <c r="P38">
        <v>3.626201</v>
      </c>
      <c r="Q38">
        <v>6</v>
      </c>
    </row>
    <row r="39" spans="1:17" x14ac:dyDescent="0.3">
      <c r="A39">
        <v>37</v>
      </c>
      <c r="B39">
        <v>4</v>
      </c>
      <c r="C39">
        <v>1</v>
      </c>
      <c r="D39">
        <v>3</v>
      </c>
      <c r="E39">
        <v>28</v>
      </c>
      <c r="F39">
        <v>18</v>
      </c>
      <c r="G39">
        <v>56.703139999999998</v>
      </c>
      <c r="H39">
        <v>9.963222</v>
      </c>
      <c r="I39" t="s">
        <v>286</v>
      </c>
      <c r="J39">
        <v>11.517110000000001</v>
      </c>
      <c r="K39">
        <v>11.398070000000001</v>
      </c>
      <c r="L39">
        <v>0.93004100000000001</v>
      </c>
      <c r="M39">
        <v>0.38663649999999999</v>
      </c>
      <c r="N39">
        <v>-6.7137479999999998</v>
      </c>
      <c r="O39">
        <v>-22.838899999999999</v>
      </c>
      <c r="P39">
        <v>8.9858729999999998</v>
      </c>
      <c r="Q39">
        <v>6</v>
      </c>
    </row>
    <row r="40" spans="1:17" x14ac:dyDescent="0.3">
      <c r="A40">
        <v>38</v>
      </c>
      <c r="B40">
        <v>4</v>
      </c>
      <c r="C40">
        <v>1</v>
      </c>
      <c r="D40">
        <v>3</v>
      </c>
      <c r="E40">
        <v>28</v>
      </c>
      <c r="F40">
        <v>17</v>
      </c>
      <c r="G40">
        <v>57.367759999999997</v>
      </c>
      <c r="H40">
        <v>9.9216820000000006</v>
      </c>
      <c r="I40" t="s">
        <v>287</v>
      </c>
      <c r="J40">
        <v>15.86622</v>
      </c>
      <c r="K40">
        <v>14.13245</v>
      </c>
      <c r="L40">
        <v>-1.8087089999999999</v>
      </c>
      <c r="M40">
        <v>0.27906039999999999</v>
      </c>
      <c r="N40">
        <v>-10.12495</v>
      </c>
      <c r="O40">
        <v>-24.280570000000001</v>
      </c>
      <c r="P40">
        <v>6.5564989999999996</v>
      </c>
      <c r="Q40">
        <v>6</v>
      </c>
    </row>
    <row r="41" spans="1:17" x14ac:dyDescent="0.3">
      <c r="A41">
        <v>39</v>
      </c>
      <c r="B41">
        <v>3</v>
      </c>
      <c r="C41">
        <v>0</v>
      </c>
      <c r="D41">
        <v>3</v>
      </c>
      <c r="E41">
        <v>31</v>
      </c>
      <c r="F41">
        <v>18</v>
      </c>
      <c r="G41">
        <v>55.445900000000002</v>
      </c>
      <c r="H41">
        <v>9.963222</v>
      </c>
      <c r="I41" t="s">
        <v>286</v>
      </c>
      <c r="J41">
        <v>14.245240000000001</v>
      </c>
      <c r="K41">
        <v>11.398070000000001</v>
      </c>
      <c r="L41">
        <v>2.7549299999999999</v>
      </c>
      <c r="M41">
        <v>0.38663649999999999</v>
      </c>
      <c r="N41">
        <v>-6.7137479999999998</v>
      </c>
      <c r="O41">
        <v>-22.838899999999999</v>
      </c>
      <c r="P41">
        <v>8.9858729999999998</v>
      </c>
      <c r="Q41">
        <v>6</v>
      </c>
    </row>
    <row r="42" spans="1:17" x14ac:dyDescent="0.3">
      <c r="A42">
        <v>40</v>
      </c>
      <c r="B42">
        <v>5</v>
      </c>
      <c r="C42">
        <v>2</v>
      </c>
      <c r="D42">
        <v>3</v>
      </c>
      <c r="E42">
        <v>31</v>
      </c>
      <c r="F42">
        <v>18</v>
      </c>
      <c r="G42">
        <v>58.402990000000003</v>
      </c>
      <c r="H42">
        <v>6.4268840000000003</v>
      </c>
      <c r="I42" t="s">
        <v>288</v>
      </c>
      <c r="J42">
        <v>8.2952639999999995</v>
      </c>
      <c r="K42">
        <v>14.530430000000001</v>
      </c>
      <c r="L42">
        <v>4.6708449999999999</v>
      </c>
      <c r="M42">
        <v>0.38663649999999999</v>
      </c>
      <c r="N42">
        <v>-4.7930869999999999</v>
      </c>
      <c r="O42">
        <v>-27.568370000000002</v>
      </c>
      <c r="P42">
        <v>5.7704839999999997</v>
      </c>
      <c r="Q42">
        <v>6</v>
      </c>
    </row>
    <row r="43" spans="1:17" x14ac:dyDescent="0.3">
      <c r="A43">
        <v>41</v>
      </c>
      <c r="B43">
        <v>3</v>
      </c>
      <c r="C43">
        <v>0</v>
      </c>
      <c r="D43">
        <v>3</v>
      </c>
      <c r="E43">
        <v>27</v>
      </c>
      <c r="F43">
        <v>18</v>
      </c>
      <c r="G43">
        <v>53.684019999999997</v>
      </c>
      <c r="H43">
        <v>8.0555629999999994</v>
      </c>
      <c r="I43" t="s">
        <v>289</v>
      </c>
      <c r="J43">
        <v>7.3767800000000001</v>
      </c>
      <c r="K43">
        <v>14.530430000000001</v>
      </c>
      <c r="L43">
        <v>2.7549299999999999</v>
      </c>
      <c r="M43">
        <v>0.61764859999999999</v>
      </c>
      <c r="N43">
        <v>-4.2086629999999996</v>
      </c>
      <c r="O43">
        <v>-21.582529999999998</v>
      </c>
      <c r="P43">
        <v>8.2846700000000002</v>
      </c>
      <c r="Q43">
        <v>6</v>
      </c>
    </row>
    <row r="44" spans="1:17" x14ac:dyDescent="0.3">
      <c r="A44">
        <v>42</v>
      </c>
      <c r="B44">
        <v>5</v>
      </c>
      <c r="C44">
        <v>2</v>
      </c>
      <c r="D44">
        <v>3</v>
      </c>
      <c r="E44">
        <v>29</v>
      </c>
      <c r="F44">
        <v>18</v>
      </c>
      <c r="G44">
        <v>55.430759999999999</v>
      </c>
      <c r="H44">
        <v>10.08437</v>
      </c>
      <c r="I44" t="s">
        <v>290</v>
      </c>
      <c r="J44">
        <v>10.997299999999999</v>
      </c>
      <c r="K44">
        <v>14.530430000000001</v>
      </c>
      <c r="L44">
        <v>2.7549299999999999</v>
      </c>
      <c r="M44">
        <v>0.61764859999999999</v>
      </c>
      <c r="N44">
        <v>-4.2086629999999996</v>
      </c>
      <c r="O44">
        <v>-24.919260000000001</v>
      </c>
      <c r="P44">
        <v>8.9858729999999998</v>
      </c>
      <c r="Q44">
        <v>6</v>
      </c>
    </row>
    <row r="45" spans="1:17" x14ac:dyDescent="0.3">
      <c r="A45">
        <v>43</v>
      </c>
      <c r="B45">
        <v>4</v>
      </c>
      <c r="C45">
        <v>1</v>
      </c>
      <c r="D45">
        <v>3</v>
      </c>
      <c r="E45">
        <v>27</v>
      </c>
      <c r="F45">
        <v>18</v>
      </c>
      <c r="G45">
        <v>60.112000000000002</v>
      </c>
      <c r="H45">
        <v>10.40408</v>
      </c>
      <c r="I45" t="s">
        <v>291</v>
      </c>
      <c r="J45">
        <v>12.67226</v>
      </c>
      <c r="K45">
        <v>16.389150000000001</v>
      </c>
      <c r="L45">
        <v>2.7549299999999999</v>
      </c>
      <c r="M45">
        <v>-0.91750960000000004</v>
      </c>
      <c r="N45">
        <v>-7.6198670000000002</v>
      </c>
      <c r="O45">
        <v>-26.083120000000001</v>
      </c>
      <c r="P45">
        <v>11.916169999999999</v>
      </c>
      <c r="Q45">
        <v>6</v>
      </c>
    </row>
    <row r="46" spans="1:17" x14ac:dyDescent="0.3">
      <c r="A46">
        <v>44</v>
      </c>
      <c r="B46">
        <v>4</v>
      </c>
      <c r="C46">
        <v>1</v>
      </c>
      <c r="D46">
        <v>3</v>
      </c>
      <c r="E46">
        <v>30</v>
      </c>
      <c r="F46">
        <v>18</v>
      </c>
      <c r="G46">
        <v>52.523240000000001</v>
      </c>
      <c r="H46">
        <v>12.092790000000001</v>
      </c>
      <c r="I46" t="s">
        <v>292</v>
      </c>
      <c r="J46">
        <v>11.023400000000001</v>
      </c>
      <c r="K46">
        <v>14.530430000000001</v>
      </c>
      <c r="L46">
        <v>4.5798189999999996</v>
      </c>
      <c r="M46">
        <v>0.61764859999999999</v>
      </c>
      <c r="N46">
        <v>-4.2086629999999996</v>
      </c>
      <c r="O46">
        <v>-24.919260000000001</v>
      </c>
      <c r="P46">
        <v>8.9858729999999998</v>
      </c>
      <c r="Q46">
        <v>6</v>
      </c>
    </row>
    <row r="47" spans="1:17" x14ac:dyDescent="0.3">
      <c r="A47">
        <v>45</v>
      </c>
      <c r="B47">
        <v>4</v>
      </c>
      <c r="C47">
        <v>1</v>
      </c>
      <c r="D47">
        <v>3</v>
      </c>
      <c r="E47">
        <v>27</v>
      </c>
      <c r="F47">
        <v>20</v>
      </c>
      <c r="G47">
        <v>59.92221</v>
      </c>
      <c r="H47">
        <v>11.92234</v>
      </c>
      <c r="I47" t="s">
        <v>293</v>
      </c>
      <c r="J47">
        <v>12.67226</v>
      </c>
      <c r="K47">
        <v>13.22081</v>
      </c>
      <c r="L47">
        <v>2.3980769999999998</v>
      </c>
      <c r="M47">
        <v>-0.91750960000000004</v>
      </c>
      <c r="N47">
        <v>-6.0709720000000003</v>
      </c>
      <c r="O47">
        <v>-26.083120000000001</v>
      </c>
      <c r="P47">
        <v>10.786709999999999</v>
      </c>
      <c r="Q47">
        <v>6</v>
      </c>
    </row>
    <row r="48" spans="1:17" x14ac:dyDescent="0.3">
      <c r="A48">
        <v>46</v>
      </c>
      <c r="B48">
        <v>3</v>
      </c>
      <c r="C48">
        <v>0</v>
      </c>
      <c r="D48">
        <v>3</v>
      </c>
      <c r="E48">
        <v>31</v>
      </c>
      <c r="F48">
        <v>20</v>
      </c>
      <c r="G48">
        <v>59.92221</v>
      </c>
      <c r="H48">
        <v>11.92234</v>
      </c>
      <c r="I48" t="s">
        <v>291</v>
      </c>
      <c r="J48">
        <v>18.076339999999998</v>
      </c>
      <c r="K48">
        <v>13.22081</v>
      </c>
      <c r="L48">
        <v>2.3980769999999998</v>
      </c>
      <c r="M48">
        <v>-0.91750960000000004</v>
      </c>
      <c r="N48">
        <v>-7.6198670000000002</v>
      </c>
      <c r="O48">
        <v>-26.083120000000001</v>
      </c>
      <c r="P48">
        <v>11.916169999999999</v>
      </c>
      <c r="Q48">
        <v>6</v>
      </c>
    </row>
    <row r="49" spans="1:17" x14ac:dyDescent="0.3">
      <c r="A49">
        <v>47</v>
      </c>
      <c r="B49">
        <v>6</v>
      </c>
      <c r="C49">
        <v>3</v>
      </c>
      <c r="D49">
        <v>3</v>
      </c>
      <c r="E49">
        <v>29</v>
      </c>
      <c r="F49">
        <v>20</v>
      </c>
      <c r="G49">
        <v>60.976329999999997</v>
      </c>
      <c r="H49">
        <v>9.7184740000000005</v>
      </c>
      <c r="I49" t="s">
        <v>294</v>
      </c>
      <c r="J49">
        <v>16.96153</v>
      </c>
      <c r="K49">
        <v>15.07952</v>
      </c>
      <c r="L49">
        <v>2.3980769999999998</v>
      </c>
      <c r="M49">
        <v>-2.4526680000000001</v>
      </c>
      <c r="N49">
        <v>-11.03107</v>
      </c>
      <c r="O49">
        <v>-24.158660000000001</v>
      </c>
      <c r="P49">
        <v>11.214969999999999</v>
      </c>
      <c r="Q49">
        <v>6</v>
      </c>
    </row>
    <row r="50" spans="1:17" x14ac:dyDescent="0.3">
      <c r="A50">
        <v>48</v>
      </c>
      <c r="B50">
        <v>4</v>
      </c>
      <c r="C50">
        <v>1</v>
      </c>
      <c r="D50">
        <v>3</v>
      </c>
      <c r="E50">
        <v>29</v>
      </c>
      <c r="F50">
        <v>19</v>
      </c>
      <c r="G50">
        <v>60.055860000000003</v>
      </c>
      <c r="H50">
        <v>10.38828</v>
      </c>
      <c r="I50" t="s">
        <v>295</v>
      </c>
      <c r="J50">
        <v>18.170500000000001</v>
      </c>
      <c r="K50">
        <v>14.09647</v>
      </c>
      <c r="L50">
        <v>2.3980769999999998</v>
      </c>
      <c r="M50">
        <v>-0.98844699999999996</v>
      </c>
      <c r="N50">
        <v>-7.6198670000000002</v>
      </c>
      <c r="O50">
        <v>-23.27261</v>
      </c>
      <c r="P50">
        <v>14.14526</v>
      </c>
      <c r="Q50">
        <v>6</v>
      </c>
    </row>
    <row r="51" spans="1:17" x14ac:dyDescent="0.3">
      <c r="A51">
        <v>49</v>
      </c>
      <c r="B51">
        <v>3</v>
      </c>
      <c r="C51">
        <v>0</v>
      </c>
      <c r="D51">
        <v>3</v>
      </c>
      <c r="E51">
        <v>29</v>
      </c>
      <c r="F51">
        <v>19</v>
      </c>
      <c r="G51">
        <v>58.160330000000002</v>
      </c>
      <c r="H51">
        <v>10.01468</v>
      </c>
      <c r="I51" t="s">
        <v>296</v>
      </c>
      <c r="J51">
        <v>13.05128</v>
      </c>
      <c r="K51">
        <v>17.228829999999999</v>
      </c>
      <c r="L51">
        <v>2.3980769999999998</v>
      </c>
      <c r="M51">
        <v>-0.98844699999999996</v>
      </c>
      <c r="N51">
        <v>-5.1147819999999999</v>
      </c>
      <c r="O51">
        <v>-25.352969999999999</v>
      </c>
      <c r="P51">
        <v>11.214969999999999</v>
      </c>
      <c r="Q51">
        <v>6</v>
      </c>
    </row>
    <row r="52" spans="1:17" x14ac:dyDescent="0.3">
      <c r="A52">
        <v>50</v>
      </c>
      <c r="B52">
        <v>3</v>
      </c>
      <c r="C52">
        <v>0</v>
      </c>
      <c r="D52">
        <v>3</v>
      </c>
      <c r="E52">
        <v>31</v>
      </c>
      <c r="F52">
        <v>19</v>
      </c>
      <c r="G52">
        <v>58.145189999999999</v>
      </c>
      <c r="H52">
        <v>10.13583</v>
      </c>
      <c r="I52" t="s">
        <v>297</v>
      </c>
      <c r="J52">
        <v>12.505380000000001</v>
      </c>
      <c r="K52">
        <v>20.3612</v>
      </c>
      <c r="L52">
        <v>2.3980769999999998</v>
      </c>
      <c r="M52">
        <v>-0.98844699999999996</v>
      </c>
      <c r="N52">
        <v>-2.6096970000000002</v>
      </c>
      <c r="O52">
        <v>-26.936499999999999</v>
      </c>
      <c r="P52">
        <v>11.214969999999999</v>
      </c>
      <c r="Q52">
        <v>6</v>
      </c>
    </row>
    <row r="53" spans="1:17" x14ac:dyDescent="0.3">
      <c r="A53">
        <v>51</v>
      </c>
      <c r="B53">
        <v>4</v>
      </c>
      <c r="C53">
        <v>1</v>
      </c>
      <c r="D53">
        <v>3</v>
      </c>
      <c r="E53">
        <v>29</v>
      </c>
      <c r="F53">
        <v>18</v>
      </c>
      <c r="G53">
        <v>60.281419999999997</v>
      </c>
      <c r="H53">
        <v>10.002319999999999</v>
      </c>
      <c r="I53" t="s">
        <v>298</v>
      </c>
      <c r="J53">
        <v>11.64673</v>
      </c>
      <c r="K53">
        <v>21.23686</v>
      </c>
      <c r="L53">
        <v>5.1368270000000003</v>
      </c>
      <c r="M53">
        <v>-2.5579040000000002</v>
      </c>
      <c r="N53">
        <v>-2.6096970000000002</v>
      </c>
      <c r="O53">
        <v>-27.214310000000001</v>
      </c>
      <c r="P53">
        <v>13.64434</v>
      </c>
      <c r="Q53">
        <v>6</v>
      </c>
    </row>
    <row r="54" spans="1:17" x14ac:dyDescent="0.3">
      <c r="A54">
        <v>52</v>
      </c>
      <c r="B54">
        <v>3</v>
      </c>
      <c r="C54">
        <v>0</v>
      </c>
      <c r="D54">
        <v>3</v>
      </c>
      <c r="E54">
        <v>27</v>
      </c>
      <c r="F54">
        <v>19</v>
      </c>
      <c r="G54">
        <v>63.082279999999997</v>
      </c>
      <c r="H54">
        <v>9.8272659999999998</v>
      </c>
      <c r="I54" t="s">
        <v>299</v>
      </c>
      <c r="J54">
        <v>12.309049999999999</v>
      </c>
      <c r="K54">
        <v>22.219919999999998</v>
      </c>
      <c r="L54">
        <v>5.1368270000000003</v>
      </c>
      <c r="M54">
        <v>-3.791112</v>
      </c>
      <c r="N54">
        <v>-6.0209010000000003</v>
      </c>
      <c r="O54">
        <v>-28.100359999999998</v>
      </c>
      <c r="P54">
        <v>13.64434</v>
      </c>
      <c r="Q54">
        <v>6</v>
      </c>
    </row>
    <row r="55" spans="1:17" x14ac:dyDescent="0.3">
      <c r="A55">
        <v>53</v>
      </c>
      <c r="B55">
        <v>3</v>
      </c>
      <c r="C55">
        <v>0</v>
      </c>
      <c r="D55">
        <v>3</v>
      </c>
      <c r="E55">
        <v>27</v>
      </c>
      <c r="F55">
        <v>21</v>
      </c>
      <c r="G55">
        <v>62.892490000000002</v>
      </c>
      <c r="H55">
        <v>11.34553</v>
      </c>
      <c r="I55" t="s">
        <v>299</v>
      </c>
      <c r="J55">
        <v>12.309049999999999</v>
      </c>
      <c r="K55">
        <v>19.051570000000002</v>
      </c>
      <c r="L55">
        <v>4.779973</v>
      </c>
      <c r="M55">
        <v>-3.791112</v>
      </c>
      <c r="N55">
        <v>-6.0209010000000003</v>
      </c>
      <c r="O55">
        <v>-28.100359999999998</v>
      </c>
      <c r="P55">
        <v>13.64434</v>
      </c>
      <c r="Q55">
        <v>6</v>
      </c>
    </row>
    <row r="56" spans="1:17" x14ac:dyDescent="0.3">
      <c r="A56">
        <v>54</v>
      </c>
      <c r="B56">
        <v>4</v>
      </c>
      <c r="C56">
        <v>1</v>
      </c>
      <c r="D56">
        <v>3</v>
      </c>
      <c r="E56">
        <v>23</v>
      </c>
      <c r="F56">
        <v>19</v>
      </c>
      <c r="G56">
        <v>60.281419999999997</v>
      </c>
      <c r="H56">
        <v>10.002319999999999</v>
      </c>
      <c r="I56" t="s">
        <v>300</v>
      </c>
      <c r="J56">
        <v>9.8033389999999994</v>
      </c>
      <c r="K56">
        <v>20.3612</v>
      </c>
      <c r="L56">
        <v>5.1368270000000003</v>
      </c>
      <c r="M56">
        <v>-1.79393</v>
      </c>
      <c r="N56">
        <v>-1.060802</v>
      </c>
      <c r="O56">
        <v>-26.936499999999999</v>
      </c>
      <c r="P56">
        <v>12.51488</v>
      </c>
      <c r="Q56">
        <v>6</v>
      </c>
    </row>
    <row r="57" spans="1:17" x14ac:dyDescent="0.3">
      <c r="A57">
        <v>55</v>
      </c>
      <c r="B57">
        <v>4</v>
      </c>
      <c r="C57">
        <v>1</v>
      </c>
      <c r="D57">
        <v>3</v>
      </c>
      <c r="E57">
        <v>25</v>
      </c>
      <c r="F57">
        <v>19</v>
      </c>
      <c r="G57">
        <v>60.191310000000001</v>
      </c>
      <c r="H57">
        <v>10.723229999999999</v>
      </c>
      <c r="I57" t="s">
        <v>301</v>
      </c>
      <c r="J57">
        <v>12.505380000000001</v>
      </c>
      <c r="K57">
        <v>20.3612</v>
      </c>
      <c r="L57">
        <v>2.9600240000000002</v>
      </c>
      <c r="M57">
        <v>-1.79393</v>
      </c>
      <c r="N57">
        <v>-2.6096970000000002</v>
      </c>
      <c r="O57">
        <v>-26.936499999999999</v>
      </c>
      <c r="P57">
        <v>13.64434</v>
      </c>
      <c r="Q57">
        <v>6</v>
      </c>
    </row>
    <row r="58" spans="1:17" x14ac:dyDescent="0.3">
      <c r="A58">
        <v>56</v>
      </c>
      <c r="B58">
        <v>4</v>
      </c>
      <c r="C58">
        <v>1</v>
      </c>
      <c r="D58">
        <v>3</v>
      </c>
      <c r="E58">
        <v>27</v>
      </c>
      <c r="F58">
        <v>18</v>
      </c>
      <c r="G58">
        <v>60.281419999999997</v>
      </c>
      <c r="H58">
        <v>10.002319999999999</v>
      </c>
      <c r="I58" t="s">
        <v>298</v>
      </c>
      <c r="J58">
        <v>17.050820000000002</v>
      </c>
      <c r="K58">
        <v>21.23686</v>
      </c>
      <c r="L58">
        <v>5.1368270000000003</v>
      </c>
      <c r="M58">
        <v>-1.8648670000000001</v>
      </c>
      <c r="N58">
        <v>-2.6096970000000002</v>
      </c>
      <c r="O58">
        <v>-27.214310000000001</v>
      </c>
      <c r="P58">
        <v>13.64434</v>
      </c>
      <c r="Q58">
        <v>6</v>
      </c>
    </row>
    <row r="59" spans="1:17" x14ac:dyDescent="0.3">
      <c r="A59">
        <v>57</v>
      </c>
      <c r="B59">
        <v>4</v>
      </c>
      <c r="C59">
        <v>1</v>
      </c>
      <c r="D59">
        <v>3</v>
      </c>
      <c r="E59">
        <v>27</v>
      </c>
      <c r="F59">
        <v>19</v>
      </c>
      <c r="G59">
        <v>63.067129999999999</v>
      </c>
      <c r="H59">
        <v>9.9484189999999995</v>
      </c>
      <c r="I59" t="s">
        <v>302</v>
      </c>
      <c r="J59">
        <v>14.465199999999999</v>
      </c>
      <c r="K59">
        <v>25.35228</v>
      </c>
      <c r="L59">
        <v>5.1368270000000003</v>
      </c>
      <c r="M59">
        <v>-3.329088</v>
      </c>
      <c r="N59">
        <v>-3.5158160000000001</v>
      </c>
      <c r="O59">
        <v>-29.932300000000001</v>
      </c>
      <c r="P59">
        <v>13.64434</v>
      </c>
      <c r="Q59">
        <v>6</v>
      </c>
    </row>
    <row r="60" spans="1:17" x14ac:dyDescent="0.3">
      <c r="A60">
        <v>58</v>
      </c>
      <c r="B60">
        <v>4</v>
      </c>
      <c r="C60">
        <v>1</v>
      </c>
      <c r="D60">
        <v>3</v>
      </c>
      <c r="E60">
        <v>27</v>
      </c>
      <c r="F60">
        <v>19</v>
      </c>
      <c r="G60">
        <v>62.977020000000003</v>
      </c>
      <c r="H60">
        <v>10.66933</v>
      </c>
      <c r="I60" t="s">
        <v>302</v>
      </c>
      <c r="J60">
        <v>14.465199999999999</v>
      </c>
      <c r="K60">
        <v>25.35228</v>
      </c>
      <c r="L60">
        <v>2.9600240000000002</v>
      </c>
      <c r="M60">
        <v>-3.329088</v>
      </c>
      <c r="N60">
        <v>-3.5158160000000001</v>
      </c>
      <c r="O60">
        <v>-29.932300000000001</v>
      </c>
      <c r="P60">
        <v>13.64434</v>
      </c>
      <c r="Q60">
        <v>6</v>
      </c>
    </row>
    <row r="61" spans="1:17" x14ac:dyDescent="0.3">
      <c r="A61">
        <v>59</v>
      </c>
      <c r="B61">
        <v>4</v>
      </c>
      <c r="C61">
        <v>1</v>
      </c>
      <c r="D61">
        <v>3</v>
      </c>
      <c r="E61">
        <v>29</v>
      </c>
      <c r="F61">
        <v>19</v>
      </c>
      <c r="G61">
        <v>60.08605</v>
      </c>
      <c r="H61">
        <v>11.565289999999999</v>
      </c>
      <c r="I61" t="s">
        <v>303</v>
      </c>
      <c r="J61">
        <v>14.661530000000001</v>
      </c>
      <c r="K61">
        <v>23.493569999999998</v>
      </c>
      <c r="L61">
        <v>0.78322219999999998</v>
      </c>
      <c r="M61">
        <v>-1.79393</v>
      </c>
      <c r="N61">
        <v>-0.10461189999999999</v>
      </c>
      <c r="O61">
        <v>-28.768450000000001</v>
      </c>
      <c r="P61">
        <v>13.64434</v>
      </c>
      <c r="Q61">
        <v>6</v>
      </c>
    </row>
    <row r="62" spans="1:17" x14ac:dyDescent="0.3">
      <c r="A62">
        <v>60</v>
      </c>
      <c r="B62">
        <v>4</v>
      </c>
      <c r="C62">
        <v>1</v>
      </c>
      <c r="D62">
        <v>3</v>
      </c>
      <c r="E62">
        <v>31</v>
      </c>
      <c r="F62">
        <v>20</v>
      </c>
      <c r="G62">
        <v>60.281329999999997</v>
      </c>
      <c r="H62">
        <v>10.837809999999999</v>
      </c>
      <c r="I62" t="s">
        <v>303</v>
      </c>
      <c r="J62">
        <v>17.363569999999999</v>
      </c>
      <c r="K62">
        <v>23.493569999999998</v>
      </c>
      <c r="L62">
        <v>2.9600240000000002</v>
      </c>
      <c r="M62">
        <v>-1.79393</v>
      </c>
      <c r="N62">
        <v>-2.6738919999999999</v>
      </c>
      <c r="O62">
        <v>-28.768450000000001</v>
      </c>
      <c r="P62">
        <v>13.64434</v>
      </c>
      <c r="Q62">
        <v>6</v>
      </c>
    </row>
    <row r="63" spans="1:17" x14ac:dyDescent="0.3">
      <c r="A63">
        <v>61</v>
      </c>
      <c r="B63">
        <v>3</v>
      </c>
      <c r="C63">
        <v>0</v>
      </c>
      <c r="D63">
        <v>3</v>
      </c>
      <c r="E63">
        <v>35</v>
      </c>
      <c r="F63">
        <v>19</v>
      </c>
      <c r="G63">
        <v>63.148400000000002</v>
      </c>
      <c r="H63">
        <v>7.1868920000000003</v>
      </c>
      <c r="I63" t="s">
        <v>304</v>
      </c>
      <c r="J63">
        <v>20.06561</v>
      </c>
      <c r="K63">
        <v>23.493569999999998</v>
      </c>
      <c r="L63">
        <v>4.8759389999999998</v>
      </c>
      <c r="M63">
        <v>-1.79393</v>
      </c>
      <c r="N63">
        <v>-0.68903650000000005</v>
      </c>
      <c r="O63">
        <v>-31.665970000000002</v>
      </c>
      <c r="P63">
        <v>10.42895</v>
      </c>
      <c r="Q63">
        <v>6</v>
      </c>
    </row>
    <row r="64" spans="1:17" x14ac:dyDescent="0.3">
      <c r="A64">
        <v>62</v>
      </c>
      <c r="B64">
        <v>3</v>
      </c>
      <c r="C64">
        <v>0</v>
      </c>
      <c r="D64">
        <v>3</v>
      </c>
      <c r="E64">
        <v>35</v>
      </c>
      <c r="F64">
        <v>21</v>
      </c>
      <c r="G64">
        <v>62.958620000000003</v>
      </c>
      <c r="H64">
        <v>8.7051540000000003</v>
      </c>
      <c r="I64" t="s">
        <v>304</v>
      </c>
      <c r="J64">
        <v>20.06561</v>
      </c>
      <c r="K64">
        <v>20.325220000000002</v>
      </c>
      <c r="L64">
        <v>4.5190859999999997</v>
      </c>
      <c r="M64">
        <v>-1.79393</v>
      </c>
      <c r="N64">
        <v>-0.68903650000000005</v>
      </c>
      <c r="O64">
        <v>-31.665970000000002</v>
      </c>
      <c r="P64">
        <v>10.42895</v>
      </c>
      <c r="Q64">
        <v>6</v>
      </c>
    </row>
    <row r="65" spans="1:17" x14ac:dyDescent="0.3">
      <c r="A65">
        <v>63</v>
      </c>
      <c r="B65">
        <v>5</v>
      </c>
      <c r="C65">
        <v>2</v>
      </c>
      <c r="D65">
        <v>3</v>
      </c>
      <c r="E65">
        <v>29</v>
      </c>
      <c r="F65">
        <v>22</v>
      </c>
      <c r="G65">
        <v>60.091549999999998</v>
      </c>
      <c r="H65">
        <v>12.356070000000001</v>
      </c>
      <c r="I65" t="s">
        <v>305</v>
      </c>
      <c r="J65">
        <v>17.363569999999999</v>
      </c>
      <c r="K65">
        <v>20.325220000000002</v>
      </c>
      <c r="L65">
        <v>2.6031710000000001</v>
      </c>
      <c r="M65">
        <v>-1.562918</v>
      </c>
      <c r="N65">
        <v>-1.124997</v>
      </c>
      <c r="O65">
        <v>-28.768450000000001</v>
      </c>
      <c r="P65">
        <v>12.51488</v>
      </c>
      <c r="Q65">
        <v>6</v>
      </c>
    </row>
    <row r="66" spans="1:17" x14ac:dyDescent="0.3">
      <c r="A66">
        <v>64</v>
      </c>
      <c r="B66">
        <v>4</v>
      </c>
      <c r="C66">
        <v>1</v>
      </c>
      <c r="D66">
        <v>3</v>
      </c>
      <c r="E66">
        <v>29</v>
      </c>
      <c r="F66">
        <v>22</v>
      </c>
      <c r="G66">
        <v>62.892400000000002</v>
      </c>
      <c r="H66">
        <v>12.18102</v>
      </c>
      <c r="I66" t="s">
        <v>306</v>
      </c>
      <c r="J66">
        <v>19.86928</v>
      </c>
      <c r="K66">
        <v>22.18394</v>
      </c>
      <c r="L66">
        <v>2.6031710000000001</v>
      </c>
      <c r="M66">
        <v>-3.0980759999999998</v>
      </c>
      <c r="N66">
        <v>-4.5362010000000001</v>
      </c>
      <c r="O66">
        <v>-29.932300000000001</v>
      </c>
      <c r="P66">
        <v>12.51488</v>
      </c>
      <c r="Q66">
        <v>6</v>
      </c>
    </row>
    <row r="67" spans="1:17" x14ac:dyDescent="0.3">
      <c r="A67">
        <v>65</v>
      </c>
      <c r="B67">
        <v>4</v>
      </c>
      <c r="C67">
        <v>1</v>
      </c>
      <c r="D67">
        <v>3</v>
      </c>
      <c r="E67">
        <v>29</v>
      </c>
      <c r="F67">
        <v>21</v>
      </c>
      <c r="G67">
        <v>62.892400000000002</v>
      </c>
      <c r="H67">
        <v>12.18102</v>
      </c>
      <c r="I67" t="s">
        <v>307</v>
      </c>
      <c r="J67">
        <v>21.712679999999999</v>
      </c>
      <c r="K67">
        <v>23.0596</v>
      </c>
      <c r="L67">
        <v>2.6031710000000001</v>
      </c>
      <c r="M67">
        <v>-3.1690140000000002</v>
      </c>
      <c r="N67">
        <v>-4.5362010000000001</v>
      </c>
      <c r="O67">
        <v>-30.21011</v>
      </c>
      <c r="P67">
        <v>12.51488</v>
      </c>
      <c r="Q67">
        <v>6</v>
      </c>
    </row>
    <row r="68" spans="1:17" x14ac:dyDescent="0.3">
      <c r="A68">
        <v>66</v>
      </c>
      <c r="B68">
        <v>4</v>
      </c>
      <c r="C68">
        <v>1</v>
      </c>
      <c r="D68">
        <v>3</v>
      </c>
      <c r="E68">
        <v>29</v>
      </c>
      <c r="F68">
        <v>20</v>
      </c>
      <c r="G68">
        <v>65.028639999999996</v>
      </c>
      <c r="H68">
        <v>12.047499999999999</v>
      </c>
      <c r="I68" t="s">
        <v>308</v>
      </c>
      <c r="J68">
        <v>23.556069999999998</v>
      </c>
      <c r="K68">
        <v>23.935269999999999</v>
      </c>
      <c r="L68">
        <v>5.3419210000000001</v>
      </c>
      <c r="M68">
        <v>-4.7384700000000004</v>
      </c>
      <c r="N68">
        <v>-6.0850960000000001</v>
      </c>
      <c r="O68">
        <v>-30.487919999999999</v>
      </c>
      <c r="P68">
        <v>16.073720000000002</v>
      </c>
      <c r="Q68">
        <v>6</v>
      </c>
    </row>
    <row r="69" spans="1:17" x14ac:dyDescent="0.3">
      <c r="A69">
        <v>67</v>
      </c>
      <c r="B69">
        <v>4</v>
      </c>
      <c r="C69">
        <v>1</v>
      </c>
      <c r="D69">
        <v>3</v>
      </c>
      <c r="E69">
        <v>29</v>
      </c>
      <c r="F69">
        <v>20</v>
      </c>
      <c r="G69">
        <v>65.028639999999996</v>
      </c>
      <c r="H69">
        <v>12.047499999999999</v>
      </c>
      <c r="I69" t="s">
        <v>309</v>
      </c>
      <c r="J69">
        <v>23.556069999999998</v>
      </c>
      <c r="K69">
        <v>23.935269999999999</v>
      </c>
      <c r="L69">
        <v>5.3419210000000001</v>
      </c>
      <c r="M69">
        <v>-4.7384700000000004</v>
      </c>
      <c r="N69">
        <v>-6.0850960000000001</v>
      </c>
      <c r="O69">
        <v>-30.736329999999999</v>
      </c>
      <c r="P69">
        <v>16.073720000000002</v>
      </c>
      <c r="Q69">
        <v>6</v>
      </c>
    </row>
    <row r="70" spans="1:17" x14ac:dyDescent="0.3">
      <c r="A70">
        <v>68</v>
      </c>
      <c r="B70">
        <v>4</v>
      </c>
      <c r="C70">
        <v>1</v>
      </c>
      <c r="D70">
        <v>3</v>
      </c>
      <c r="E70">
        <v>31</v>
      </c>
      <c r="F70">
        <v>21</v>
      </c>
      <c r="G70">
        <v>64.93853</v>
      </c>
      <c r="H70">
        <v>12.768409999999999</v>
      </c>
      <c r="I70" t="s">
        <v>310</v>
      </c>
      <c r="J70">
        <v>24.414719999999999</v>
      </c>
      <c r="K70">
        <v>23.0596</v>
      </c>
      <c r="L70">
        <v>3.1651189999999998</v>
      </c>
      <c r="M70">
        <v>-4.6675329999999997</v>
      </c>
      <c r="N70">
        <v>-6.0850960000000001</v>
      </c>
      <c r="O70">
        <v>-30.45852</v>
      </c>
      <c r="P70">
        <v>16.073720000000002</v>
      </c>
      <c r="Q70">
        <v>6</v>
      </c>
    </row>
    <row r="71" spans="1:17" x14ac:dyDescent="0.3">
      <c r="A71">
        <v>69</v>
      </c>
      <c r="B71">
        <v>4</v>
      </c>
      <c r="C71">
        <v>1</v>
      </c>
      <c r="D71">
        <v>3</v>
      </c>
      <c r="E71">
        <v>33</v>
      </c>
      <c r="F71">
        <v>21</v>
      </c>
      <c r="G71">
        <v>69.881259999999997</v>
      </c>
      <c r="H71">
        <v>8.8847690000000004</v>
      </c>
      <c r="I71" t="s">
        <v>311</v>
      </c>
      <c r="J71">
        <v>26.286000000000001</v>
      </c>
      <c r="K71">
        <v>23.0596</v>
      </c>
      <c r="L71">
        <v>7.2578360000000002</v>
      </c>
      <c r="M71">
        <v>-4.6675329999999997</v>
      </c>
      <c r="N71">
        <v>-6.6695200000000003</v>
      </c>
      <c r="O71">
        <v>-33.356050000000003</v>
      </c>
      <c r="P71">
        <v>15.78862</v>
      </c>
      <c r="Q71">
        <v>6</v>
      </c>
    </row>
    <row r="72" spans="1:17" x14ac:dyDescent="0.3">
      <c r="A72">
        <v>70</v>
      </c>
      <c r="B72">
        <v>4</v>
      </c>
      <c r="C72">
        <v>1</v>
      </c>
      <c r="D72">
        <v>3</v>
      </c>
      <c r="E72">
        <v>33</v>
      </c>
      <c r="F72">
        <v>21</v>
      </c>
      <c r="G72">
        <v>66.818910000000002</v>
      </c>
      <c r="H72">
        <v>13.263170000000001</v>
      </c>
      <c r="I72" t="s">
        <v>310</v>
      </c>
      <c r="J72">
        <v>28.988040000000002</v>
      </c>
      <c r="K72">
        <v>23.0596</v>
      </c>
      <c r="L72">
        <v>3.1651189999999998</v>
      </c>
      <c r="M72">
        <v>-4.6675329999999997</v>
      </c>
      <c r="N72">
        <v>-6.0850960000000001</v>
      </c>
      <c r="O72">
        <v>-30.45852</v>
      </c>
      <c r="P72">
        <v>19.004010000000001</v>
      </c>
      <c r="Q72">
        <v>6</v>
      </c>
    </row>
    <row r="73" spans="1:17" x14ac:dyDescent="0.3">
      <c r="A73">
        <v>71</v>
      </c>
      <c r="B73">
        <v>4</v>
      </c>
      <c r="C73">
        <v>1</v>
      </c>
      <c r="D73">
        <v>3</v>
      </c>
      <c r="E73">
        <v>33</v>
      </c>
      <c r="F73">
        <v>21</v>
      </c>
      <c r="G73">
        <v>68.699290000000005</v>
      </c>
      <c r="H73">
        <v>13.75793</v>
      </c>
      <c r="I73" t="s">
        <v>310</v>
      </c>
      <c r="J73">
        <v>30.85933</v>
      </c>
      <c r="K73">
        <v>23.0596</v>
      </c>
      <c r="L73">
        <v>3.1651189999999998</v>
      </c>
      <c r="M73">
        <v>-4.6675329999999997</v>
      </c>
      <c r="N73">
        <v>-6.0850960000000001</v>
      </c>
      <c r="O73">
        <v>-30.45852</v>
      </c>
      <c r="P73">
        <v>21.93431</v>
      </c>
      <c r="Q73">
        <v>6</v>
      </c>
    </row>
    <row r="74" spans="1:17" x14ac:dyDescent="0.3">
      <c r="A74">
        <v>72</v>
      </c>
      <c r="B74">
        <v>4</v>
      </c>
      <c r="C74">
        <v>1</v>
      </c>
      <c r="D74">
        <v>3</v>
      </c>
      <c r="E74">
        <v>35</v>
      </c>
      <c r="F74">
        <v>21</v>
      </c>
      <c r="G74">
        <v>70.925640000000001</v>
      </c>
      <c r="H74">
        <v>12.903499999999999</v>
      </c>
      <c r="I74" t="s">
        <v>312</v>
      </c>
      <c r="J74">
        <v>33.561369999999997</v>
      </c>
      <c r="K74">
        <v>23.0596</v>
      </c>
      <c r="L74">
        <v>8.0806710000000006</v>
      </c>
      <c r="M74">
        <v>-6.1660519999999996</v>
      </c>
      <c r="N74">
        <v>-6.0850960000000001</v>
      </c>
      <c r="O74">
        <v>-30.45852</v>
      </c>
      <c r="P74">
        <v>24.363689999999998</v>
      </c>
      <c r="Q74">
        <v>6</v>
      </c>
    </row>
    <row r="75" spans="1:17" x14ac:dyDescent="0.3">
      <c r="A75">
        <v>73</v>
      </c>
      <c r="B75">
        <v>4</v>
      </c>
      <c r="C75">
        <v>1</v>
      </c>
      <c r="D75">
        <v>3</v>
      </c>
      <c r="E75">
        <v>33</v>
      </c>
      <c r="F75">
        <v>21</v>
      </c>
      <c r="G75">
        <v>68.774249999999995</v>
      </c>
      <c r="H75">
        <v>13.15817</v>
      </c>
      <c r="I75" t="s">
        <v>313</v>
      </c>
      <c r="J75">
        <v>30.31343</v>
      </c>
      <c r="K75">
        <v>26.191970000000001</v>
      </c>
      <c r="L75">
        <v>4.5612370000000002</v>
      </c>
      <c r="M75">
        <v>-4.6675329999999997</v>
      </c>
      <c r="N75">
        <v>-3.1822629999999998</v>
      </c>
      <c r="O75">
        <v>-32.290469999999999</v>
      </c>
      <c r="P75">
        <v>21.93431</v>
      </c>
      <c r="Q75">
        <v>6</v>
      </c>
    </row>
    <row r="76" spans="1:17" x14ac:dyDescent="0.3">
      <c r="A76">
        <v>74</v>
      </c>
      <c r="B76">
        <v>4</v>
      </c>
      <c r="C76">
        <v>1</v>
      </c>
      <c r="D76">
        <v>3</v>
      </c>
      <c r="E76">
        <v>39</v>
      </c>
      <c r="F76">
        <v>21</v>
      </c>
      <c r="G76">
        <v>68.774249999999995</v>
      </c>
      <c r="H76">
        <v>13.15817</v>
      </c>
      <c r="I76" t="s">
        <v>314</v>
      </c>
      <c r="J76">
        <v>35.717509999999997</v>
      </c>
      <c r="K76">
        <v>26.191970000000001</v>
      </c>
      <c r="L76">
        <v>5.3419210000000001</v>
      </c>
      <c r="M76">
        <v>-4.6675329999999997</v>
      </c>
      <c r="N76">
        <v>-3.5800109999999998</v>
      </c>
      <c r="O76">
        <v>-32.290469999999999</v>
      </c>
      <c r="P76">
        <v>21.93431</v>
      </c>
      <c r="Q76">
        <v>6</v>
      </c>
    </row>
    <row r="77" spans="1:17" x14ac:dyDescent="0.3">
      <c r="A77">
        <v>75</v>
      </c>
      <c r="B77">
        <v>4</v>
      </c>
      <c r="C77">
        <v>1</v>
      </c>
      <c r="D77">
        <v>3</v>
      </c>
      <c r="E77">
        <v>37</v>
      </c>
      <c r="F77">
        <v>20</v>
      </c>
      <c r="G77">
        <v>68.759829999999994</v>
      </c>
      <c r="H77">
        <v>13.273529999999999</v>
      </c>
      <c r="I77" t="s">
        <v>315</v>
      </c>
      <c r="J77">
        <v>34.858870000000003</v>
      </c>
      <c r="K77">
        <v>27.067630000000001</v>
      </c>
      <c r="L77">
        <v>5.3419210000000001</v>
      </c>
      <c r="M77">
        <v>-4.7384700000000004</v>
      </c>
      <c r="N77">
        <v>-3.5800109999999998</v>
      </c>
      <c r="O77">
        <v>-35.607320000000001</v>
      </c>
      <c r="P77">
        <v>21.93431</v>
      </c>
      <c r="Q77">
        <v>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17DC7-942B-4B3B-9BE0-F0D4BF043062}">
  <dimension ref="A1:Q77"/>
  <sheetViews>
    <sheetView workbookViewId="0">
      <selection activeCell="A2" sqref="A2:A77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4</v>
      </c>
      <c r="C2">
        <v>1</v>
      </c>
      <c r="D2">
        <v>3</v>
      </c>
      <c r="E2">
        <v>19</v>
      </c>
      <c r="F2">
        <v>16</v>
      </c>
      <c r="G2">
        <v>30</v>
      </c>
      <c r="H2">
        <v>4</v>
      </c>
      <c r="I2" t="s">
        <v>17</v>
      </c>
      <c r="J2">
        <v>0</v>
      </c>
      <c r="K2">
        <v>0</v>
      </c>
      <c r="L2">
        <v>-1.527417</v>
      </c>
      <c r="M2">
        <v>0</v>
      </c>
      <c r="N2">
        <v>0</v>
      </c>
      <c r="O2">
        <v>3.0403799999999999</v>
      </c>
      <c r="P2">
        <v>13.05851</v>
      </c>
      <c r="Q2">
        <v>16.812629999999999</v>
      </c>
    </row>
    <row r="3" spans="1:17" x14ac:dyDescent="0.3">
      <c r="A3">
        <v>1</v>
      </c>
      <c r="B3">
        <v>6</v>
      </c>
      <c r="C3">
        <v>3</v>
      </c>
      <c r="D3">
        <v>3</v>
      </c>
      <c r="E3">
        <v>23</v>
      </c>
      <c r="F3">
        <v>15</v>
      </c>
      <c r="G3">
        <v>32.549239999999998</v>
      </c>
      <c r="H3">
        <v>5.8977779999999997</v>
      </c>
      <c r="I3" t="s">
        <v>18</v>
      </c>
      <c r="J3">
        <v>2.7020409999999999</v>
      </c>
      <c r="K3">
        <v>0</v>
      </c>
      <c r="L3">
        <v>0</v>
      </c>
      <c r="M3">
        <v>-0.1133893</v>
      </c>
      <c r="N3">
        <v>1.948412</v>
      </c>
      <c r="O3">
        <v>0</v>
      </c>
      <c r="P3">
        <v>9.9988460000000003</v>
      </c>
      <c r="Q3">
        <v>15.115360000000001</v>
      </c>
    </row>
    <row r="4" spans="1:17" x14ac:dyDescent="0.3">
      <c r="A4">
        <v>2</v>
      </c>
      <c r="B4">
        <v>9</v>
      </c>
      <c r="C4">
        <v>3</v>
      </c>
      <c r="D4">
        <v>6</v>
      </c>
      <c r="E4">
        <v>21</v>
      </c>
      <c r="F4">
        <v>15</v>
      </c>
      <c r="G4">
        <v>34.057169999999999</v>
      </c>
      <c r="H4">
        <v>9.3722510000000003</v>
      </c>
      <c r="I4" t="s">
        <v>18</v>
      </c>
      <c r="J4">
        <v>3.794009</v>
      </c>
      <c r="K4">
        <v>0</v>
      </c>
      <c r="L4">
        <v>0</v>
      </c>
      <c r="M4">
        <v>-0.1133893</v>
      </c>
      <c r="N4">
        <v>1.948412</v>
      </c>
      <c r="O4">
        <v>0</v>
      </c>
      <c r="P4">
        <v>14.358779999999999</v>
      </c>
      <c r="Q4">
        <v>15.071759999999999</v>
      </c>
    </row>
    <row r="5" spans="1:17" x14ac:dyDescent="0.3">
      <c r="A5">
        <v>3</v>
      </c>
      <c r="B5">
        <v>8</v>
      </c>
      <c r="C5">
        <v>2</v>
      </c>
      <c r="D5">
        <v>6</v>
      </c>
      <c r="E5">
        <v>23</v>
      </c>
      <c r="F5">
        <v>15</v>
      </c>
      <c r="G5">
        <v>34.057169999999999</v>
      </c>
      <c r="H5">
        <v>9.3722510000000003</v>
      </c>
      <c r="I5" t="s">
        <v>18</v>
      </c>
      <c r="J5">
        <v>6.4960509999999996</v>
      </c>
      <c r="K5">
        <v>0</v>
      </c>
      <c r="L5">
        <v>0</v>
      </c>
      <c r="M5">
        <v>-0.1133893</v>
      </c>
      <c r="N5">
        <v>1.948412</v>
      </c>
      <c r="O5">
        <v>0</v>
      </c>
      <c r="P5">
        <v>14.358779999999999</v>
      </c>
      <c r="Q5">
        <v>15.071759999999999</v>
      </c>
    </row>
    <row r="6" spans="1:17" x14ac:dyDescent="0.3">
      <c r="A6">
        <v>4</v>
      </c>
      <c r="B6">
        <v>6</v>
      </c>
      <c r="C6">
        <v>3</v>
      </c>
      <c r="D6">
        <v>3</v>
      </c>
      <c r="E6">
        <v>23</v>
      </c>
      <c r="F6">
        <v>12</v>
      </c>
      <c r="G6">
        <v>36.142330000000001</v>
      </c>
      <c r="H6">
        <v>9.2419279999999997</v>
      </c>
      <c r="I6" t="s">
        <v>316</v>
      </c>
      <c r="J6">
        <v>6.4960509999999996</v>
      </c>
      <c r="K6">
        <v>0</v>
      </c>
      <c r="L6">
        <v>0</v>
      </c>
      <c r="M6">
        <v>-0.1133893</v>
      </c>
      <c r="N6">
        <v>1.948412</v>
      </c>
      <c r="O6">
        <v>0</v>
      </c>
      <c r="P6">
        <v>16.113330000000001</v>
      </c>
      <c r="Q6">
        <v>15.054220000000001</v>
      </c>
    </row>
    <row r="7" spans="1:17" x14ac:dyDescent="0.3">
      <c r="A7">
        <v>5</v>
      </c>
      <c r="B7">
        <v>11</v>
      </c>
      <c r="C7">
        <v>2</v>
      </c>
      <c r="D7">
        <v>9</v>
      </c>
      <c r="E7">
        <v>23</v>
      </c>
      <c r="F7">
        <v>16</v>
      </c>
      <c r="G7">
        <v>36.77505</v>
      </c>
      <c r="H7">
        <v>8.5901029999999992</v>
      </c>
      <c r="I7" t="s">
        <v>317</v>
      </c>
      <c r="J7">
        <v>4.6247689999999997</v>
      </c>
      <c r="K7">
        <v>0</v>
      </c>
      <c r="L7">
        <v>0</v>
      </c>
      <c r="M7">
        <v>-0.1133893</v>
      </c>
      <c r="N7">
        <v>-0.62086779999999997</v>
      </c>
      <c r="O7">
        <v>0</v>
      </c>
      <c r="P7">
        <v>11.42848</v>
      </c>
      <c r="Q7">
        <v>15.10107</v>
      </c>
    </row>
    <row r="8" spans="1:17" x14ac:dyDescent="0.3">
      <c r="A8">
        <v>6</v>
      </c>
      <c r="B8">
        <v>10</v>
      </c>
      <c r="C8">
        <v>4</v>
      </c>
      <c r="D8">
        <v>6</v>
      </c>
      <c r="E8">
        <v>25</v>
      </c>
      <c r="F8">
        <v>16</v>
      </c>
      <c r="G8">
        <v>36.40889</v>
      </c>
      <c r="H8">
        <v>9.2252679999999998</v>
      </c>
      <c r="I8" t="s">
        <v>318</v>
      </c>
      <c r="J8">
        <v>9.1980920000000008</v>
      </c>
      <c r="K8">
        <v>0</v>
      </c>
      <c r="L8">
        <v>0</v>
      </c>
      <c r="M8">
        <v>-0.1133893</v>
      </c>
      <c r="N8">
        <v>-0.62086779999999997</v>
      </c>
      <c r="O8">
        <v>0</v>
      </c>
      <c r="P8">
        <v>14.358779999999999</v>
      </c>
      <c r="Q8">
        <v>15.071759999999999</v>
      </c>
    </row>
    <row r="9" spans="1:17" x14ac:dyDescent="0.3">
      <c r="A9">
        <v>7</v>
      </c>
      <c r="B9">
        <v>8</v>
      </c>
      <c r="C9">
        <v>2</v>
      </c>
      <c r="D9">
        <v>6</v>
      </c>
      <c r="E9">
        <v>23</v>
      </c>
      <c r="F9">
        <v>17</v>
      </c>
      <c r="G9">
        <v>36.514049999999997</v>
      </c>
      <c r="H9">
        <v>9.2186959999999996</v>
      </c>
      <c r="I9" t="s">
        <v>319</v>
      </c>
      <c r="J9">
        <v>6.4960509999999996</v>
      </c>
      <c r="K9">
        <v>0</v>
      </c>
      <c r="L9">
        <v>0</v>
      </c>
      <c r="M9">
        <v>-0.1133893</v>
      </c>
      <c r="N9">
        <v>-1.6412530000000001</v>
      </c>
      <c r="O9">
        <v>0</v>
      </c>
      <c r="P9">
        <v>13.22931</v>
      </c>
      <c r="Q9">
        <v>15.071759999999999</v>
      </c>
    </row>
    <row r="10" spans="1:17" x14ac:dyDescent="0.3">
      <c r="A10">
        <v>8</v>
      </c>
      <c r="B10">
        <v>8</v>
      </c>
      <c r="C10">
        <v>5</v>
      </c>
      <c r="D10">
        <v>3</v>
      </c>
      <c r="E10">
        <v>23</v>
      </c>
      <c r="F10">
        <v>16</v>
      </c>
      <c r="G10">
        <v>36.40889</v>
      </c>
      <c r="H10">
        <v>9.2252679999999998</v>
      </c>
      <c r="I10" t="s">
        <v>320</v>
      </c>
      <c r="J10">
        <v>9.1980920000000008</v>
      </c>
      <c r="K10">
        <v>0</v>
      </c>
      <c r="L10">
        <v>-0.78068409999999999</v>
      </c>
      <c r="M10">
        <v>-0.1133893</v>
      </c>
      <c r="N10">
        <v>1.3257749999999999</v>
      </c>
      <c r="O10">
        <v>0</v>
      </c>
      <c r="P10">
        <v>13.22931</v>
      </c>
      <c r="Q10">
        <v>15.071759999999999</v>
      </c>
    </row>
    <row r="11" spans="1:17" x14ac:dyDescent="0.3">
      <c r="A11">
        <v>9</v>
      </c>
      <c r="B11">
        <v>10</v>
      </c>
      <c r="C11">
        <v>4</v>
      </c>
      <c r="D11">
        <v>6</v>
      </c>
      <c r="E11">
        <v>27</v>
      </c>
      <c r="F11">
        <v>16</v>
      </c>
      <c r="G11">
        <v>36.318770000000001</v>
      </c>
      <c r="H11">
        <v>9.9461779999999997</v>
      </c>
      <c r="I11" t="s">
        <v>319</v>
      </c>
      <c r="J11">
        <v>11.900130000000001</v>
      </c>
      <c r="K11">
        <v>0</v>
      </c>
      <c r="L11">
        <v>-2.1768019999999999</v>
      </c>
      <c r="M11">
        <v>-0.1133893</v>
      </c>
      <c r="N11">
        <v>0.92802680000000004</v>
      </c>
      <c r="O11">
        <v>0</v>
      </c>
      <c r="P11">
        <v>13.22931</v>
      </c>
      <c r="Q11">
        <v>15.071759999999999</v>
      </c>
    </row>
    <row r="12" spans="1:17" x14ac:dyDescent="0.3">
      <c r="A12">
        <v>10</v>
      </c>
      <c r="B12">
        <v>9</v>
      </c>
      <c r="C12">
        <v>3</v>
      </c>
      <c r="D12">
        <v>6</v>
      </c>
      <c r="E12">
        <v>25</v>
      </c>
      <c r="F12">
        <v>13</v>
      </c>
      <c r="G12">
        <v>38.494050000000001</v>
      </c>
      <c r="H12">
        <v>9.0949460000000002</v>
      </c>
      <c r="I12" t="s">
        <v>321</v>
      </c>
      <c r="J12">
        <v>11.900130000000001</v>
      </c>
      <c r="K12">
        <v>0</v>
      </c>
      <c r="L12">
        <v>-0.78068409999999999</v>
      </c>
      <c r="M12">
        <v>-0.1133893</v>
      </c>
      <c r="N12">
        <v>1.3257749999999999</v>
      </c>
      <c r="O12">
        <v>0</v>
      </c>
      <c r="P12">
        <v>14.98386</v>
      </c>
      <c r="Q12">
        <v>15.054220000000001</v>
      </c>
    </row>
    <row r="13" spans="1:17" x14ac:dyDescent="0.3">
      <c r="A13">
        <v>11</v>
      </c>
      <c r="B13">
        <v>9</v>
      </c>
      <c r="C13">
        <v>6</v>
      </c>
      <c r="D13">
        <v>3</v>
      </c>
      <c r="E13">
        <v>25</v>
      </c>
      <c r="F13">
        <v>13</v>
      </c>
      <c r="G13">
        <v>38.098439999999997</v>
      </c>
      <c r="H13">
        <v>12.259779999999999</v>
      </c>
      <c r="I13" t="s">
        <v>321</v>
      </c>
      <c r="J13">
        <v>11.900130000000001</v>
      </c>
      <c r="K13">
        <v>0</v>
      </c>
      <c r="L13">
        <v>-1.845378</v>
      </c>
      <c r="M13">
        <v>-0.1133893</v>
      </c>
      <c r="N13">
        <v>1.3257749999999999</v>
      </c>
      <c r="O13">
        <v>0</v>
      </c>
      <c r="P13">
        <v>14.98386</v>
      </c>
      <c r="Q13">
        <v>15.054220000000001</v>
      </c>
    </row>
    <row r="14" spans="1:17" x14ac:dyDescent="0.3">
      <c r="A14">
        <v>12</v>
      </c>
      <c r="B14">
        <v>9</v>
      </c>
      <c r="C14">
        <v>3</v>
      </c>
      <c r="D14">
        <v>6</v>
      </c>
      <c r="E14">
        <v>27</v>
      </c>
      <c r="F14">
        <v>13</v>
      </c>
      <c r="G14">
        <v>38.494050000000001</v>
      </c>
      <c r="H14">
        <v>9.0949460000000002</v>
      </c>
      <c r="I14" t="s">
        <v>321</v>
      </c>
      <c r="J14">
        <v>14.602169999999999</v>
      </c>
      <c r="K14">
        <v>1.3810800000000001</v>
      </c>
      <c r="L14">
        <v>-0.78068409999999999</v>
      </c>
      <c r="M14">
        <v>-0.1133893</v>
      </c>
      <c r="N14">
        <v>0.13501630000000001</v>
      </c>
      <c r="O14">
        <v>0</v>
      </c>
      <c r="P14">
        <v>13.68186</v>
      </c>
      <c r="Q14">
        <v>15.054220000000001</v>
      </c>
    </row>
    <row r="15" spans="1:17" x14ac:dyDescent="0.3">
      <c r="A15">
        <v>13</v>
      </c>
      <c r="B15">
        <v>6</v>
      </c>
      <c r="C15">
        <v>3</v>
      </c>
      <c r="D15">
        <v>3</v>
      </c>
      <c r="E15">
        <v>27</v>
      </c>
      <c r="F15">
        <v>13</v>
      </c>
      <c r="G15">
        <v>36.747309999999999</v>
      </c>
      <c r="H15">
        <v>7.0661339999999999</v>
      </c>
      <c r="I15" t="s">
        <v>321</v>
      </c>
      <c r="J15">
        <v>13.68369</v>
      </c>
      <c r="K15">
        <v>1.3810800000000001</v>
      </c>
      <c r="L15">
        <v>-0.78068409999999999</v>
      </c>
      <c r="M15">
        <v>-0.1133893</v>
      </c>
      <c r="N15">
        <v>0.13501630000000001</v>
      </c>
      <c r="O15">
        <v>3.0883159999999998</v>
      </c>
      <c r="P15">
        <v>12.980650000000001</v>
      </c>
      <c r="Q15">
        <v>12.5524</v>
      </c>
    </row>
    <row r="16" spans="1:17" x14ac:dyDescent="0.3">
      <c r="A16">
        <v>14</v>
      </c>
      <c r="B16">
        <v>7</v>
      </c>
      <c r="C16">
        <v>1</v>
      </c>
      <c r="D16">
        <v>6</v>
      </c>
      <c r="E16">
        <v>25</v>
      </c>
      <c r="F16">
        <v>13</v>
      </c>
      <c r="G16">
        <v>38.627690000000001</v>
      </c>
      <c r="H16">
        <v>7.5608899999999997</v>
      </c>
      <c r="I16" t="s">
        <v>322</v>
      </c>
      <c r="J16">
        <v>12.852930000000001</v>
      </c>
      <c r="K16">
        <v>1.3810800000000001</v>
      </c>
      <c r="L16">
        <v>-0.78068409999999999</v>
      </c>
      <c r="M16">
        <v>-0.1133893</v>
      </c>
      <c r="N16">
        <v>0.13501630000000001</v>
      </c>
      <c r="O16">
        <v>2.8399049999999999</v>
      </c>
      <c r="P16">
        <v>15.91095</v>
      </c>
      <c r="Q16">
        <v>12.523099999999999</v>
      </c>
    </row>
    <row r="17" spans="1:17" x14ac:dyDescent="0.3">
      <c r="A17">
        <v>15</v>
      </c>
      <c r="B17">
        <v>7</v>
      </c>
      <c r="C17">
        <v>4</v>
      </c>
      <c r="D17">
        <v>3</v>
      </c>
      <c r="E17">
        <v>27</v>
      </c>
      <c r="F17">
        <v>10</v>
      </c>
      <c r="G17">
        <v>40.968699999999998</v>
      </c>
      <c r="H17">
        <v>6.8022970000000003</v>
      </c>
      <c r="I17" t="s">
        <v>323</v>
      </c>
      <c r="J17">
        <v>13.68369</v>
      </c>
      <c r="K17">
        <v>1.3810800000000001</v>
      </c>
      <c r="L17">
        <v>1.9580660000000001</v>
      </c>
      <c r="M17">
        <v>-1.611909</v>
      </c>
      <c r="N17">
        <v>0.13501630000000001</v>
      </c>
      <c r="O17">
        <v>3.0883159999999998</v>
      </c>
      <c r="P17">
        <v>17.164580000000001</v>
      </c>
      <c r="Q17">
        <v>12.51056</v>
      </c>
    </row>
    <row r="18" spans="1:17" x14ac:dyDescent="0.3">
      <c r="A18">
        <v>16</v>
      </c>
      <c r="B18">
        <v>7</v>
      </c>
      <c r="C18">
        <v>7</v>
      </c>
      <c r="D18">
        <v>0</v>
      </c>
      <c r="E18">
        <v>27</v>
      </c>
      <c r="F18">
        <v>10</v>
      </c>
      <c r="G18">
        <v>40.573099999999997</v>
      </c>
      <c r="H18">
        <v>9.9671269999999996</v>
      </c>
      <c r="I18" t="s">
        <v>323</v>
      </c>
      <c r="J18">
        <v>13.68369</v>
      </c>
      <c r="K18">
        <v>1.3810800000000001</v>
      </c>
      <c r="L18">
        <v>0.89337239999999996</v>
      </c>
      <c r="M18">
        <v>-1.611909</v>
      </c>
      <c r="N18">
        <v>0.13501630000000001</v>
      </c>
      <c r="O18">
        <v>3.0883159999999998</v>
      </c>
      <c r="P18">
        <v>17.164580000000001</v>
      </c>
      <c r="Q18">
        <v>12.51056</v>
      </c>
    </row>
    <row r="19" spans="1:17" x14ac:dyDescent="0.3">
      <c r="A19">
        <v>17</v>
      </c>
      <c r="B19">
        <v>6</v>
      </c>
      <c r="C19">
        <v>3</v>
      </c>
      <c r="D19">
        <v>3</v>
      </c>
      <c r="E19">
        <v>29</v>
      </c>
      <c r="F19">
        <v>11</v>
      </c>
      <c r="G19">
        <v>37.190899999999999</v>
      </c>
      <c r="H19">
        <v>4.9004279999999998</v>
      </c>
      <c r="I19" t="s">
        <v>324</v>
      </c>
      <c r="J19">
        <v>15.46725</v>
      </c>
      <c r="K19">
        <v>1.3810800000000001</v>
      </c>
      <c r="L19">
        <v>-0.78068409999999999</v>
      </c>
      <c r="M19">
        <v>-0.1133893</v>
      </c>
      <c r="N19">
        <v>-2.4342640000000002</v>
      </c>
      <c r="O19">
        <v>6.1766319999999997</v>
      </c>
      <c r="P19">
        <v>14.034000000000001</v>
      </c>
      <c r="Q19">
        <v>10.03304</v>
      </c>
    </row>
    <row r="20" spans="1:17" x14ac:dyDescent="0.3">
      <c r="A20">
        <v>18</v>
      </c>
      <c r="B20">
        <v>8</v>
      </c>
      <c r="C20">
        <v>5</v>
      </c>
      <c r="D20">
        <v>3</v>
      </c>
      <c r="E20">
        <v>27</v>
      </c>
      <c r="F20">
        <v>12</v>
      </c>
      <c r="G20">
        <v>43.184170000000002</v>
      </c>
      <c r="H20">
        <v>11.31034</v>
      </c>
      <c r="I20" t="s">
        <v>325</v>
      </c>
      <c r="J20">
        <v>16.189399999999999</v>
      </c>
      <c r="K20">
        <v>7.1450589999999994E-2</v>
      </c>
      <c r="L20">
        <v>0.53651890000000002</v>
      </c>
      <c r="M20">
        <v>-3.1470669999999998</v>
      </c>
      <c r="N20">
        <v>-3.2761870000000002</v>
      </c>
      <c r="O20">
        <v>1.9244570000000001</v>
      </c>
      <c r="P20">
        <v>17.164580000000001</v>
      </c>
      <c r="Q20">
        <v>7.8081440000000004</v>
      </c>
    </row>
    <row r="21" spans="1:17" x14ac:dyDescent="0.3">
      <c r="A21">
        <v>19</v>
      </c>
      <c r="B21">
        <v>7</v>
      </c>
      <c r="C21">
        <v>4</v>
      </c>
      <c r="D21">
        <v>3</v>
      </c>
      <c r="E21">
        <v>27</v>
      </c>
      <c r="F21">
        <v>10</v>
      </c>
      <c r="G21">
        <v>40.383319999999998</v>
      </c>
      <c r="H21">
        <v>11.385999999999999</v>
      </c>
      <c r="I21" t="s">
        <v>326</v>
      </c>
      <c r="J21">
        <v>16.492100000000001</v>
      </c>
      <c r="K21">
        <v>-2.1016110000000001</v>
      </c>
      <c r="L21">
        <v>0.53651890000000002</v>
      </c>
      <c r="M21">
        <v>-1.3130139999999999</v>
      </c>
      <c r="N21">
        <v>-2.5651920000000001</v>
      </c>
      <c r="O21">
        <v>5.7961489999999998</v>
      </c>
      <c r="P21">
        <v>17.164580000000001</v>
      </c>
      <c r="Q21">
        <v>9.1902209999999993</v>
      </c>
    </row>
    <row r="22" spans="1:17" x14ac:dyDescent="0.3">
      <c r="A22">
        <v>20</v>
      </c>
      <c r="B22">
        <v>8</v>
      </c>
      <c r="C22">
        <v>5</v>
      </c>
      <c r="D22">
        <v>3</v>
      </c>
      <c r="E22">
        <v>27</v>
      </c>
      <c r="F22">
        <v>10</v>
      </c>
      <c r="G22">
        <v>42.2637</v>
      </c>
      <c r="H22">
        <v>11.88076</v>
      </c>
      <c r="I22" t="s">
        <v>327</v>
      </c>
      <c r="J22">
        <v>15.554970000000001</v>
      </c>
      <c r="K22">
        <v>-4.1749140000000002</v>
      </c>
      <c r="L22">
        <v>0.53651890000000002</v>
      </c>
      <c r="M22">
        <v>-1.3130139999999999</v>
      </c>
      <c r="N22">
        <v>-2.5651920000000001</v>
      </c>
      <c r="O22">
        <v>5.547739</v>
      </c>
      <c r="P22">
        <v>20.09488</v>
      </c>
      <c r="Q22">
        <v>9.2743070000000003</v>
      </c>
    </row>
    <row r="23" spans="1:17" x14ac:dyDescent="0.3">
      <c r="A23">
        <v>21</v>
      </c>
      <c r="B23">
        <v>8</v>
      </c>
      <c r="C23">
        <v>8</v>
      </c>
      <c r="D23">
        <v>0</v>
      </c>
      <c r="E23">
        <v>27</v>
      </c>
      <c r="F23">
        <v>10</v>
      </c>
      <c r="G23">
        <v>41.868099999999998</v>
      </c>
      <c r="H23">
        <v>15.045590000000001</v>
      </c>
      <c r="I23" t="s">
        <v>327</v>
      </c>
      <c r="J23">
        <v>15.554970000000001</v>
      </c>
      <c r="K23">
        <v>-4.1749140000000002</v>
      </c>
      <c r="L23">
        <v>-0.52817449999999999</v>
      </c>
      <c r="M23">
        <v>-1.3130139999999999</v>
      </c>
      <c r="N23">
        <v>-2.5651920000000001</v>
      </c>
      <c r="O23">
        <v>5.547739</v>
      </c>
      <c r="P23">
        <v>20.09488</v>
      </c>
      <c r="Q23">
        <v>9.2743070000000003</v>
      </c>
    </row>
    <row r="24" spans="1:17" x14ac:dyDescent="0.3">
      <c r="A24">
        <v>22</v>
      </c>
      <c r="B24">
        <v>8</v>
      </c>
      <c r="C24">
        <v>5</v>
      </c>
      <c r="D24">
        <v>3</v>
      </c>
      <c r="E24">
        <v>27</v>
      </c>
      <c r="F24">
        <v>10</v>
      </c>
      <c r="G24">
        <v>41.472499999999997</v>
      </c>
      <c r="H24">
        <v>18.21041</v>
      </c>
      <c r="I24" t="s">
        <v>327</v>
      </c>
      <c r="J24">
        <v>15.554970000000001</v>
      </c>
      <c r="K24">
        <v>-4.1749140000000002</v>
      </c>
      <c r="L24">
        <v>-1.592868</v>
      </c>
      <c r="M24">
        <v>-1.3130139999999999</v>
      </c>
      <c r="N24">
        <v>-2.5651920000000001</v>
      </c>
      <c r="O24">
        <v>5.547739</v>
      </c>
      <c r="P24">
        <v>20.09488</v>
      </c>
      <c r="Q24">
        <v>9.2743070000000003</v>
      </c>
    </row>
    <row r="25" spans="1:17" x14ac:dyDescent="0.3">
      <c r="A25">
        <v>23</v>
      </c>
      <c r="B25">
        <v>9</v>
      </c>
      <c r="C25">
        <v>3</v>
      </c>
      <c r="D25">
        <v>6</v>
      </c>
      <c r="E25">
        <v>29</v>
      </c>
      <c r="F25">
        <v>7</v>
      </c>
      <c r="G25">
        <v>49.457329999999999</v>
      </c>
      <c r="H25">
        <v>7.9594269999999998</v>
      </c>
      <c r="I25" t="s">
        <v>328</v>
      </c>
      <c r="J25">
        <v>15.554970000000001</v>
      </c>
      <c r="K25">
        <v>-4.1749140000000002</v>
      </c>
      <c r="L25">
        <v>5.1911839999999998</v>
      </c>
      <c r="M25">
        <v>-2.8115329999999998</v>
      </c>
      <c r="N25">
        <v>-3.1496170000000001</v>
      </c>
      <c r="O25">
        <v>2.6502110000000001</v>
      </c>
      <c r="P25">
        <v>21.063410000000001</v>
      </c>
      <c r="Q25">
        <v>9.2324680000000008</v>
      </c>
    </row>
    <row r="26" spans="1:17" x14ac:dyDescent="0.3">
      <c r="A26">
        <v>24</v>
      </c>
      <c r="B26">
        <v>10</v>
      </c>
      <c r="C26">
        <v>7</v>
      </c>
      <c r="D26">
        <v>3</v>
      </c>
      <c r="E26">
        <v>27</v>
      </c>
      <c r="F26">
        <v>10</v>
      </c>
      <c r="G26">
        <v>39.330150000000003</v>
      </c>
      <c r="H26">
        <v>19.346430000000002</v>
      </c>
      <c r="I26" t="s">
        <v>327</v>
      </c>
      <c r="J26">
        <v>14.63649</v>
      </c>
      <c r="K26">
        <v>-4.1749140000000002</v>
      </c>
      <c r="L26">
        <v>-2.6575609999999998</v>
      </c>
      <c r="M26">
        <v>-1.3130139999999999</v>
      </c>
      <c r="N26">
        <v>-2.5651920000000001</v>
      </c>
      <c r="O26">
        <v>8.6360550000000007</v>
      </c>
      <c r="P26">
        <v>19.39367</v>
      </c>
      <c r="Q26">
        <v>6.7724900000000003</v>
      </c>
    </row>
    <row r="27" spans="1:17" x14ac:dyDescent="0.3">
      <c r="A27">
        <v>25</v>
      </c>
      <c r="B27">
        <v>10</v>
      </c>
      <c r="C27">
        <v>7</v>
      </c>
      <c r="D27">
        <v>3</v>
      </c>
      <c r="E27">
        <v>27</v>
      </c>
      <c r="F27">
        <v>10</v>
      </c>
      <c r="G27">
        <v>43.21313</v>
      </c>
      <c r="H27">
        <v>21.24173</v>
      </c>
      <c r="I27" t="s">
        <v>329</v>
      </c>
      <c r="J27">
        <v>15.554970000000001</v>
      </c>
      <c r="K27">
        <v>-4.1749140000000002</v>
      </c>
      <c r="L27">
        <v>8.1188679999999999E-2</v>
      </c>
      <c r="M27">
        <v>-2.8115329999999998</v>
      </c>
      <c r="N27">
        <v>-2.5651920000000001</v>
      </c>
      <c r="O27">
        <v>5.299328</v>
      </c>
      <c r="P27">
        <v>22.524249999999999</v>
      </c>
      <c r="Q27">
        <v>9.2500129999999992</v>
      </c>
    </row>
    <row r="28" spans="1:17" x14ac:dyDescent="0.3">
      <c r="A28">
        <v>26</v>
      </c>
      <c r="B28">
        <v>10</v>
      </c>
      <c r="C28">
        <v>4</v>
      </c>
      <c r="D28">
        <v>6</v>
      </c>
      <c r="E28">
        <v>27</v>
      </c>
      <c r="F28">
        <v>13</v>
      </c>
      <c r="G28">
        <v>43.21313</v>
      </c>
      <c r="H28">
        <v>21.24173</v>
      </c>
      <c r="I28" t="s">
        <v>330</v>
      </c>
      <c r="J28">
        <v>15.554970000000001</v>
      </c>
      <c r="K28">
        <v>-0.76445359999999996</v>
      </c>
      <c r="L28">
        <v>0.60780420000000002</v>
      </c>
      <c r="M28">
        <v>-2.8115329999999998</v>
      </c>
      <c r="N28">
        <v>-2.8872659999999999</v>
      </c>
      <c r="O28">
        <v>5.299328</v>
      </c>
      <c r="P28">
        <v>22.524249999999999</v>
      </c>
      <c r="Q28">
        <v>9.2500129999999992</v>
      </c>
    </row>
    <row r="29" spans="1:17" x14ac:dyDescent="0.3">
      <c r="A29">
        <v>27</v>
      </c>
      <c r="B29">
        <v>7</v>
      </c>
      <c r="C29">
        <v>1</v>
      </c>
      <c r="D29">
        <v>6</v>
      </c>
      <c r="E29">
        <v>27</v>
      </c>
      <c r="F29">
        <v>16</v>
      </c>
      <c r="G29">
        <v>43.21313</v>
      </c>
      <c r="H29">
        <v>21.24173</v>
      </c>
      <c r="I29" t="s">
        <v>331</v>
      </c>
      <c r="J29">
        <v>15.554970000000001</v>
      </c>
      <c r="K29">
        <v>2.646007</v>
      </c>
      <c r="L29">
        <v>1.13442</v>
      </c>
      <c r="M29">
        <v>-2.8115329999999998</v>
      </c>
      <c r="N29">
        <v>-3.2093400000000001</v>
      </c>
      <c r="O29">
        <v>5.299328</v>
      </c>
      <c r="P29">
        <v>22.524249999999999</v>
      </c>
      <c r="Q29">
        <v>9.2500129999999992</v>
      </c>
    </row>
    <row r="30" spans="1:17" x14ac:dyDescent="0.3">
      <c r="A30">
        <v>28</v>
      </c>
      <c r="B30">
        <v>7</v>
      </c>
      <c r="C30">
        <v>1</v>
      </c>
      <c r="D30">
        <v>6</v>
      </c>
      <c r="E30">
        <v>27</v>
      </c>
      <c r="F30">
        <v>11</v>
      </c>
      <c r="G30">
        <v>42.806159999999998</v>
      </c>
      <c r="H30">
        <v>24.49747</v>
      </c>
      <c r="I30" t="s">
        <v>332</v>
      </c>
      <c r="J30">
        <v>18.699750000000002</v>
      </c>
      <c r="K30">
        <v>-1.682018</v>
      </c>
      <c r="L30">
        <v>-5.3874259999999996</v>
      </c>
      <c r="M30">
        <v>-2.8115329999999998</v>
      </c>
      <c r="N30">
        <v>-2.5651920000000001</v>
      </c>
      <c r="O30">
        <v>5.299328</v>
      </c>
      <c r="P30">
        <v>19.790520000000001</v>
      </c>
      <c r="Q30">
        <v>9.1366239999999994</v>
      </c>
    </row>
    <row r="31" spans="1:17" x14ac:dyDescent="0.3">
      <c r="A31">
        <v>29</v>
      </c>
      <c r="B31">
        <v>9</v>
      </c>
      <c r="C31">
        <v>6</v>
      </c>
      <c r="D31">
        <v>3</v>
      </c>
      <c r="E31">
        <v>27</v>
      </c>
      <c r="F31">
        <v>16</v>
      </c>
      <c r="G31">
        <v>45.618380000000002</v>
      </c>
      <c r="H31">
        <v>24.23151</v>
      </c>
      <c r="I31" t="s">
        <v>333</v>
      </c>
      <c r="J31">
        <v>18.060690000000001</v>
      </c>
      <c r="K31">
        <v>4.5047230000000003</v>
      </c>
      <c r="L31">
        <v>6.972623E-2</v>
      </c>
      <c r="M31">
        <v>-4.3466909999999999</v>
      </c>
      <c r="N31">
        <v>-6.6205439999999998</v>
      </c>
      <c r="O31">
        <v>4.1354689999999996</v>
      </c>
      <c r="P31">
        <v>22.524249999999999</v>
      </c>
      <c r="Q31">
        <v>7.7545469999999996</v>
      </c>
    </row>
    <row r="32" spans="1:17" x14ac:dyDescent="0.3">
      <c r="A32">
        <v>30</v>
      </c>
      <c r="B32">
        <v>12</v>
      </c>
      <c r="C32">
        <v>9</v>
      </c>
      <c r="D32">
        <v>3</v>
      </c>
      <c r="E32">
        <v>27</v>
      </c>
      <c r="F32">
        <v>16</v>
      </c>
      <c r="G32">
        <v>45.222769999999997</v>
      </c>
      <c r="H32">
        <v>27.396339999999999</v>
      </c>
      <c r="I32" t="s">
        <v>333</v>
      </c>
      <c r="J32">
        <v>18.060690000000001</v>
      </c>
      <c r="K32">
        <v>4.5047230000000003</v>
      </c>
      <c r="L32">
        <v>-0.99496720000000005</v>
      </c>
      <c r="M32">
        <v>-4.3466909999999999</v>
      </c>
      <c r="N32">
        <v>-6.6205439999999998</v>
      </c>
      <c r="O32">
        <v>4.1354689999999996</v>
      </c>
      <c r="P32">
        <v>22.524249999999999</v>
      </c>
      <c r="Q32">
        <v>7.7545469999999996</v>
      </c>
    </row>
    <row r="33" spans="1:17" x14ac:dyDescent="0.3">
      <c r="A33">
        <v>31</v>
      </c>
      <c r="B33">
        <v>7</v>
      </c>
      <c r="C33">
        <v>7</v>
      </c>
      <c r="D33">
        <v>0</v>
      </c>
      <c r="E33">
        <v>27</v>
      </c>
      <c r="F33">
        <v>16</v>
      </c>
      <c r="G33">
        <v>38.95158</v>
      </c>
      <c r="H33">
        <v>23.32865</v>
      </c>
      <c r="I33" t="s">
        <v>331</v>
      </c>
      <c r="J33">
        <v>15.64073</v>
      </c>
      <c r="K33">
        <v>2.646007</v>
      </c>
      <c r="L33">
        <v>6.972623E-2</v>
      </c>
      <c r="M33">
        <v>-2.8115329999999998</v>
      </c>
      <c r="N33">
        <v>-3.2093400000000001</v>
      </c>
      <c r="O33">
        <v>11.475960000000001</v>
      </c>
      <c r="P33">
        <v>22.551480000000002</v>
      </c>
      <c r="Q33">
        <v>6</v>
      </c>
    </row>
    <row r="34" spans="1:17" x14ac:dyDescent="0.3">
      <c r="A34">
        <v>32</v>
      </c>
      <c r="B34">
        <v>11</v>
      </c>
      <c r="C34">
        <v>8</v>
      </c>
      <c r="D34">
        <v>3</v>
      </c>
      <c r="E34">
        <v>27</v>
      </c>
      <c r="F34">
        <v>16</v>
      </c>
      <c r="G34">
        <v>38.555979999999998</v>
      </c>
      <c r="H34">
        <v>26.493480000000002</v>
      </c>
      <c r="I34" t="s">
        <v>331</v>
      </c>
      <c r="J34">
        <v>15.64073</v>
      </c>
      <c r="K34">
        <v>2.646007</v>
      </c>
      <c r="L34">
        <v>-0.99496720000000005</v>
      </c>
      <c r="M34">
        <v>-2.8115329999999998</v>
      </c>
      <c r="N34">
        <v>-3.2093400000000001</v>
      </c>
      <c r="O34">
        <v>11.475960000000001</v>
      </c>
      <c r="P34">
        <v>22.551480000000002</v>
      </c>
      <c r="Q34">
        <v>6</v>
      </c>
    </row>
    <row r="35" spans="1:17" x14ac:dyDescent="0.3">
      <c r="A35">
        <v>33</v>
      </c>
      <c r="B35">
        <v>6</v>
      </c>
      <c r="C35">
        <v>3</v>
      </c>
      <c r="D35">
        <v>3</v>
      </c>
      <c r="E35">
        <v>27</v>
      </c>
      <c r="F35">
        <v>13</v>
      </c>
      <c r="G35">
        <v>52.245019999999997</v>
      </c>
      <c r="H35">
        <v>26.957450000000001</v>
      </c>
      <c r="I35" t="s">
        <v>334</v>
      </c>
      <c r="J35">
        <v>20.566400000000002</v>
      </c>
      <c r="K35">
        <v>6.3634399999999998</v>
      </c>
      <c r="L35">
        <v>1.7437830000000001</v>
      </c>
      <c r="M35">
        <v>-7.380369</v>
      </c>
      <c r="N35">
        <v>-10.031750000000001</v>
      </c>
      <c r="O35">
        <v>2.9716100000000001</v>
      </c>
      <c r="P35">
        <v>26.708169999999999</v>
      </c>
      <c r="Q35">
        <v>6.2172409999999996</v>
      </c>
    </row>
    <row r="36" spans="1:17" x14ac:dyDescent="0.3">
      <c r="A36">
        <v>34</v>
      </c>
      <c r="B36">
        <v>6</v>
      </c>
      <c r="C36">
        <v>3</v>
      </c>
      <c r="D36">
        <v>3</v>
      </c>
      <c r="E36">
        <v>27</v>
      </c>
      <c r="F36">
        <v>13</v>
      </c>
      <c r="G36">
        <v>51.324550000000002</v>
      </c>
      <c r="H36">
        <v>27.62725</v>
      </c>
      <c r="I36" t="s">
        <v>335</v>
      </c>
      <c r="J36">
        <v>22.740379999999998</v>
      </c>
      <c r="K36">
        <v>6.5780260000000004</v>
      </c>
      <c r="L36">
        <v>1.7437830000000001</v>
      </c>
      <c r="M36">
        <v>-5.8452109999999999</v>
      </c>
      <c r="N36">
        <v>-6.6205439999999998</v>
      </c>
      <c r="O36">
        <v>4.1354689999999996</v>
      </c>
      <c r="P36">
        <v>29.638470000000002</v>
      </c>
      <c r="Q36">
        <v>7.5700149999999997</v>
      </c>
    </row>
    <row r="37" spans="1:17" x14ac:dyDescent="0.3">
      <c r="A37">
        <v>35</v>
      </c>
      <c r="B37">
        <v>8</v>
      </c>
      <c r="C37">
        <v>5</v>
      </c>
      <c r="D37">
        <v>3</v>
      </c>
      <c r="E37">
        <v>27</v>
      </c>
      <c r="F37">
        <v>10</v>
      </c>
      <c r="G37">
        <v>53.409709999999997</v>
      </c>
      <c r="H37">
        <v>27.496929999999999</v>
      </c>
      <c r="I37" t="s">
        <v>336</v>
      </c>
      <c r="J37">
        <v>22.740379999999998</v>
      </c>
      <c r="K37">
        <v>6.5780260000000004</v>
      </c>
      <c r="L37">
        <v>1.7437830000000001</v>
      </c>
      <c r="M37">
        <v>-5.8452109999999999</v>
      </c>
      <c r="N37">
        <v>-6.6205439999999998</v>
      </c>
      <c r="O37">
        <v>4.1354689999999996</v>
      </c>
      <c r="P37">
        <v>31.39302</v>
      </c>
      <c r="Q37">
        <v>7.5524699999999996</v>
      </c>
    </row>
    <row r="38" spans="1:17" x14ac:dyDescent="0.3">
      <c r="A38">
        <v>36</v>
      </c>
      <c r="B38">
        <v>7</v>
      </c>
      <c r="C38">
        <v>4</v>
      </c>
      <c r="D38">
        <v>3</v>
      </c>
      <c r="E38">
        <v>27</v>
      </c>
      <c r="F38">
        <v>12</v>
      </c>
      <c r="G38">
        <v>51.490290000000002</v>
      </c>
      <c r="H38">
        <v>27.719889999999999</v>
      </c>
      <c r="I38" t="s">
        <v>337</v>
      </c>
      <c r="J38">
        <v>22.712489999999999</v>
      </c>
      <c r="K38">
        <v>7.4536899999999999</v>
      </c>
      <c r="L38">
        <v>2.3057300000000001</v>
      </c>
      <c r="M38">
        <v>-7.4146669999999997</v>
      </c>
      <c r="N38">
        <v>-6.6205439999999998</v>
      </c>
      <c r="O38">
        <v>3.8576589999999999</v>
      </c>
      <c r="P38">
        <v>29.137550000000001</v>
      </c>
      <c r="Q38">
        <v>7.5750250000000001</v>
      </c>
    </row>
    <row r="39" spans="1:17" x14ac:dyDescent="0.3">
      <c r="A39">
        <v>37</v>
      </c>
      <c r="B39">
        <v>6</v>
      </c>
      <c r="C39">
        <v>3</v>
      </c>
      <c r="D39">
        <v>3</v>
      </c>
      <c r="E39">
        <v>27</v>
      </c>
      <c r="F39">
        <v>12</v>
      </c>
      <c r="G39">
        <v>52.634520000000002</v>
      </c>
      <c r="H39">
        <v>24.795120000000001</v>
      </c>
      <c r="I39" t="s">
        <v>338</v>
      </c>
      <c r="J39">
        <v>24.299720000000001</v>
      </c>
      <c r="K39">
        <v>9.3124070000000003</v>
      </c>
      <c r="L39">
        <v>4.4825330000000001</v>
      </c>
      <c r="M39">
        <v>-8.9498250000000006</v>
      </c>
      <c r="N39">
        <v>-10.031750000000001</v>
      </c>
      <c r="O39">
        <v>5.7821160000000003</v>
      </c>
      <c r="P39">
        <v>28.436350000000001</v>
      </c>
      <c r="Q39">
        <v>6</v>
      </c>
    </row>
    <row r="40" spans="1:17" x14ac:dyDescent="0.3">
      <c r="A40">
        <v>38</v>
      </c>
      <c r="B40">
        <v>9</v>
      </c>
      <c r="C40">
        <v>6</v>
      </c>
      <c r="D40">
        <v>3</v>
      </c>
      <c r="E40">
        <v>25</v>
      </c>
      <c r="F40">
        <v>12</v>
      </c>
      <c r="G40">
        <v>52.730980000000002</v>
      </c>
      <c r="H40">
        <v>28.832339999999999</v>
      </c>
      <c r="I40" t="s">
        <v>339</v>
      </c>
      <c r="J40">
        <v>25.2182</v>
      </c>
      <c r="K40">
        <v>9.3124070000000003</v>
      </c>
      <c r="L40">
        <v>3.7018490000000002</v>
      </c>
      <c r="M40">
        <v>-8.9498250000000006</v>
      </c>
      <c r="N40">
        <v>-9.6340000000000003</v>
      </c>
      <c r="O40">
        <v>2.6938</v>
      </c>
      <c r="P40">
        <v>29.137550000000001</v>
      </c>
      <c r="Q40">
        <v>6.0795579999999996</v>
      </c>
    </row>
    <row r="41" spans="1:17" x14ac:dyDescent="0.3">
      <c r="A41">
        <v>39</v>
      </c>
      <c r="B41">
        <v>14</v>
      </c>
      <c r="C41">
        <v>11</v>
      </c>
      <c r="D41">
        <v>3</v>
      </c>
      <c r="E41">
        <v>27</v>
      </c>
      <c r="F41">
        <v>12</v>
      </c>
      <c r="G41">
        <v>52.358510000000003</v>
      </c>
      <c r="H41">
        <v>31.812059999999999</v>
      </c>
      <c r="I41" t="s">
        <v>340</v>
      </c>
      <c r="J41">
        <v>29.949339999999999</v>
      </c>
      <c r="K41">
        <v>11.38571</v>
      </c>
      <c r="L41">
        <v>4.4825330000000001</v>
      </c>
      <c r="M41">
        <v>-8.9498250000000006</v>
      </c>
      <c r="N41">
        <v>-10.031750000000001</v>
      </c>
      <c r="O41">
        <v>2.6938</v>
      </c>
      <c r="P41">
        <v>30.56718</v>
      </c>
      <c r="Q41">
        <v>6</v>
      </c>
    </row>
    <row r="42" spans="1:17" x14ac:dyDescent="0.3">
      <c r="A42">
        <v>40</v>
      </c>
      <c r="B42">
        <v>10</v>
      </c>
      <c r="C42">
        <v>7</v>
      </c>
      <c r="D42">
        <v>3</v>
      </c>
      <c r="E42">
        <v>27</v>
      </c>
      <c r="F42">
        <v>12</v>
      </c>
      <c r="G42">
        <v>51.962910000000001</v>
      </c>
      <c r="H42">
        <v>34.976889999999997</v>
      </c>
      <c r="I42" t="s">
        <v>340</v>
      </c>
      <c r="J42">
        <v>29.949339999999999</v>
      </c>
      <c r="K42">
        <v>11.38571</v>
      </c>
      <c r="L42">
        <v>3.4178389999999998</v>
      </c>
      <c r="M42">
        <v>-8.9498250000000006</v>
      </c>
      <c r="N42">
        <v>-10.031750000000001</v>
      </c>
      <c r="O42">
        <v>2.6938</v>
      </c>
      <c r="P42">
        <v>30.56718</v>
      </c>
      <c r="Q42">
        <v>6</v>
      </c>
    </row>
    <row r="43" spans="1:17" x14ac:dyDescent="0.3">
      <c r="A43">
        <v>41</v>
      </c>
      <c r="B43">
        <v>9</v>
      </c>
      <c r="C43">
        <v>9</v>
      </c>
      <c r="D43">
        <v>0</v>
      </c>
      <c r="E43">
        <v>27</v>
      </c>
      <c r="F43">
        <v>12</v>
      </c>
      <c r="G43">
        <v>51.567309999999999</v>
      </c>
      <c r="H43">
        <v>38.141719999999999</v>
      </c>
      <c r="I43" t="s">
        <v>340</v>
      </c>
      <c r="J43">
        <v>29.949339999999999</v>
      </c>
      <c r="K43">
        <v>11.38571</v>
      </c>
      <c r="L43">
        <v>2.3531460000000002</v>
      </c>
      <c r="M43">
        <v>-8.9498250000000006</v>
      </c>
      <c r="N43">
        <v>-10.031750000000001</v>
      </c>
      <c r="O43">
        <v>2.6938</v>
      </c>
      <c r="P43">
        <v>30.56718</v>
      </c>
      <c r="Q43">
        <v>6</v>
      </c>
    </row>
    <row r="44" spans="1:17" x14ac:dyDescent="0.3">
      <c r="A44">
        <v>42</v>
      </c>
      <c r="B44">
        <v>10</v>
      </c>
      <c r="C44">
        <v>10</v>
      </c>
      <c r="D44">
        <v>0</v>
      </c>
      <c r="E44">
        <v>27</v>
      </c>
      <c r="F44">
        <v>12</v>
      </c>
      <c r="G44">
        <v>51.171700000000001</v>
      </c>
      <c r="H44">
        <v>41.306550000000001</v>
      </c>
      <c r="I44" t="s">
        <v>340</v>
      </c>
      <c r="J44">
        <v>29.949339999999999</v>
      </c>
      <c r="K44">
        <v>11.38571</v>
      </c>
      <c r="L44">
        <v>1.2884519999999999</v>
      </c>
      <c r="M44">
        <v>-8.9498250000000006</v>
      </c>
      <c r="N44">
        <v>-10.031750000000001</v>
      </c>
      <c r="O44">
        <v>2.6938</v>
      </c>
      <c r="P44">
        <v>30.56718</v>
      </c>
      <c r="Q44">
        <v>6</v>
      </c>
    </row>
    <row r="45" spans="1:17" x14ac:dyDescent="0.3">
      <c r="A45">
        <v>43</v>
      </c>
      <c r="B45">
        <v>12</v>
      </c>
      <c r="C45">
        <v>12</v>
      </c>
      <c r="D45">
        <v>0</v>
      </c>
      <c r="E45">
        <v>19</v>
      </c>
      <c r="F45">
        <v>12</v>
      </c>
      <c r="G45">
        <v>50.588630000000002</v>
      </c>
      <c r="H45">
        <v>29.968360000000001</v>
      </c>
      <c r="I45" t="s">
        <v>341</v>
      </c>
      <c r="J45">
        <v>24.299720000000001</v>
      </c>
      <c r="K45">
        <v>9.3124070000000003</v>
      </c>
      <c r="L45">
        <v>0.2951027</v>
      </c>
      <c r="M45">
        <v>-8.9498250000000006</v>
      </c>
      <c r="N45">
        <v>-8.4407560000000004</v>
      </c>
      <c r="O45">
        <v>5.7821160000000003</v>
      </c>
      <c r="P45">
        <v>28.436350000000001</v>
      </c>
      <c r="Q45">
        <v>6</v>
      </c>
    </row>
    <row r="46" spans="1:17" x14ac:dyDescent="0.3">
      <c r="A46">
        <v>44</v>
      </c>
      <c r="B46">
        <v>9</v>
      </c>
      <c r="C46">
        <v>6</v>
      </c>
      <c r="D46">
        <v>3</v>
      </c>
      <c r="E46">
        <v>25</v>
      </c>
      <c r="F46">
        <v>12</v>
      </c>
      <c r="G46">
        <v>50.7761</v>
      </c>
      <c r="H46">
        <v>44.471380000000003</v>
      </c>
      <c r="I46" t="s">
        <v>342</v>
      </c>
      <c r="J46">
        <v>29.949339999999999</v>
      </c>
      <c r="K46">
        <v>11.38571</v>
      </c>
      <c r="L46">
        <v>-0.55692540000000001</v>
      </c>
      <c r="M46">
        <v>-8.9498250000000006</v>
      </c>
      <c r="N46">
        <v>-9.6340000000000003</v>
      </c>
      <c r="O46">
        <v>2.6938</v>
      </c>
      <c r="P46">
        <v>30.56718</v>
      </c>
      <c r="Q46">
        <v>6</v>
      </c>
    </row>
    <row r="47" spans="1:17" x14ac:dyDescent="0.3">
      <c r="A47">
        <v>45</v>
      </c>
      <c r="B47">
        <v>10</v>
      </c>
      <c r="C47">
        <v>7</v>
      </c>
      <c r="D47">
        <v>3</v>
      </c>
      <c r="E47">
        <v>27</v>
      </c>
      <c r="F47">
        <v>12</v>
      </c>
      <c r="G47">
        <v>50.685989999999997</v>
      </c>
      <c r="H47">
        <v>45.19229</v>
      </c>
      <c r="I47" t="s">
        <v>343</v>
      </c>
      <c r="J47">
        <v>29.949339999999999</v>
      </c>
      <c r="K47">
        <v>11.38571</v>
      </c>
      <c r="L47">
        <v>-1.9530430000000001</v>
      </c>
      <c r="M47">
        <v>-8.9498250000000006</v>
      </c>
      <c r="N47">
        <v>-8.4828530000000004</v>
      </c>
      <c r="O47">
        <v>2.6938</v>
      </c>
      <c r="P47">
        <v>29.437719999999999</v>
      </c>
      <c r="Q47">
        <v>6</v>
      </c>
    </row>
    <row r="48" spans="1:17" x14ac:dyDescent="0.3">
      <c r="A48">
        <v>46</v>
      </c>
      <c r="B48">
        <v>9</v>
      </c>
      <c r="C48">
        <v>6</v>
      </c>
      <c r="D48">
        <v>3</v>
      </c>
      <c r="E48">
        <v>27</v>
      </c>
      <c r="F48">
        <v>12</v>
      </c>
      <c r="G48">
        <v>50.290379999999999</v>
      </c>
      <c r="H48">
        <v>48.357120000000002</v>
      </c>
      <c r="I48" t="s">
        <v>343</v>
      </c>
      <c r="J48">
        <v>29.949339999999999</v>
      </c>
      <c r="K48">
        <v>11.38571</v>
      </c>
      <c r="L48">
        <v>-3.0177369999999999</v>
      </c>
      <c r="M48">
        <v>-8.9498250000000006</v>
      </c>
      <c r="N48">
        <v>-8.4828530000000004</v>
      </c>
      <c r="O48">
        <v>2.6938</v>
      </c>
      <c r="P48">
        <v>29.437719999999999</v>
      </c>
      <c r="Q48">
        <v>6</v>
      </c>
    </row>
    <row r="49" spans="1:17" x14ac:dyDescent="0.3">
      <c r="A49">
        <v>47</v>
      </c>
      <c r="B49">
        <v>8</v>
      </c>
      <c r="C49">
        <v>2</v>
      </c>
      <c r="D49">
        <v>6</v>
      </c>
      <c r="E49">
        <v>27</v>
      </c>
      <c r="F49">
        <v>12</v>
      </c>
      <c r="G49">
        <v>50.7761</v>
      </c>
      <c r="H49">
        <v>44.471380000000003</v>
      </c>
      <c r="I49" t="s">
        <v>344</v>
      </c>
      <c r="J49">
        <v>35.393450000000001</v>
      </c>
      <c r="K49">
        <v>11.38571</v>
      </c>
      <c r="L49">
        <v>-0.55692540000000001</v>
      </c>
      <c r="M49">
        <v>-8.9498250000000006</v>
      </c>
      <c r="N49">
        <v>-8.0851050000000004</v>
      </c>
      <c r="O49">
        <v>2.6938</v>
      </c>
      <c r="P49">
        <v>29.437719999999999</v>
      </c>
      <c r="Q49">
        <v>6</v>
      </c>
    </row>
    <row r="50" spans="1:17" x14ac:dyDescent="0.3">
      <c r="A50">
        <v>48</v>
      </c>
      <c r="B50">
        <v>8</v>
      </c>
      <c r="C50">
        <v>5</v>
      </c>
      <c r="D50">
        <v>3</v>
      </c>
      <c r="E50">
        <v>23</v>
      </c>
      <c r="F50">
        <v>12</v>
      </c>
      <c r="G50">
        <v>50.7761</v>
      </c>
      <c r="H50">
        <v>44.471380000000003</v>
      </c>
      <c r="I50" t="s">
        <v>345</v>
      </c>
      <c r="J50">
        <v>35.433480000000003</v>
      </c>
      <c r="K50">
        <v>11.38571</v>
      </c>
      <c r="L50">
        <v>-1.33761</v>
      </c>
      <c r="M50">
        <v>-8.9498250000000006</v>
      </c>
      <c r="N50">
        <v>-7.6873570000000004</v>
      </c>
      <c r="O50">
        <v>2.6938</v>
      </c>
      <c r="P50">
        <v>29.437719999999999</v>
      </c>
      <c r="Q50">
        <v>6</v>
      </c>
    </row>
    <row r="51" spans="1:17" x14ac:dyDescent="0.3">
      <c r="A51">
        <v>49</v>
      </c>
      <c r="B51">
        <v>10</v>
      </c>
      <c r="C51">
        <v>10</v>
      </c>
      <c r="D51">
        <v>0</v>
      </c>
      <c r="E51">
        <v>23</v>
      </c>
      <c r="F51">
        <v>12</v>
      </c>
      <c r="G51">
        <v>50.380499999999998</v>
      </c>
      <c r="H51">
        <v>47.636209999999998</v>
      </c>
      <c r="I51" t="s">
        <v>345</v>
      </c>
      <c r="J51">
        <v>35.433480000000003</v>
      </c>
      <c r="K51">
        <v>11.38571</v>
      </c>
      <c r="L51">
        <v>-2.4023029999999999</v>
      </c>
      <c r="M51">
        <v>-8.9498250000000006</v>
      </c>
      <c r="N51">
        <v>-7.6873570000000004</v>
      </c>
      <c r="O51">
        <v>2.6938</v>
      </c>
      <c r="P51">
        <v>29.437719999999999</v>
      </c>
      <c r="Q51">
        <v>6</v>
      </c>
    </row>
    <row r="52" spans="1:17" x14ac:dyDescent="0.3">
      <c r="A52">
        <v>50</v>
      </c>
      <c r="B52">
        <v>16</v>
      </c>
      <c r="C52">
        <v>13</v>
      </c>
      <c r="D52">
        <v>3</v>
      </c>
      <c r="E52">
        <v>23</v>
      </c>
      <c r="F52">
        <v>12</v>
      </c>
      <c r="G52">
        <v>49.98489</v>
      </c>
      <c r="H52">
        <v>50.80104</v>
      </c>
      <c r="I52" t="s">
        <v>345</v>
      </c>
      <c r="J52">
        <v>35.433480000000003</v>
      </c>
      <c r="K52">
        <v>11.38571</v>
      </c>
      <c r="L52">
        <v>-3.466996</v>
      </c>
      <c r="M52">
        <v>-8.9498250000000006</v>
      </c>
      <c r="N52">
        <v>-7.6873570000000004</v>
      </c>
      <c r="O52">
        <v>2.6938</v>
      </c>
      <c r="P52">
        <v>29.437719999999999</v>
      </c>
      <c r="Q52">
        <v>6</v>
      </c>
    </row>
    <row r="53" spans="1:17" x14ac:dyDescent="0.3">
      <c r="A53">
        <v>51</v>
      </c>
      <c r="B53">
        <v>10</v>
      </c>
      <c r="C53">
        <v>10</v>
      </c>
      <c r="D53">
        <v>0</v>
      </c>
      <c r="E53">
        <v>23</v>
      </c>
      <c r="F53">
        <v>12</v>
      </c>
      <c r="G53">
        <v>49.589289999999998</v>
      </c>
      <c r="H53">
        <v>53.965870000000002</v>
      </c>
      <c r="I53" t="s">
        <v>345</v>
      </c>
      <c r="J53">
        <v>35.433480000000003</v>
      </c>
      <c r="K53">
        <v>11.38571</v>
      </c>
      <c r="L53">
        <v>-4.5316900000000002</v>
      </c>
      <c r="M53">
        <v>-8.9498250000000006</v>
      </c>
      <c r="N53">
        <v>-7.6873570000000004</v>
      </c>
      <c r="O53">
        <v>2.6938</v>
      </c>
      <c r="P53">
        <v>29.437719999999999</v>
      </c>
      <c r="Q53">
        <v>6</v>
      </c>
    </row>
    <row r="54" spans="1:17" x14ac:dyDescent="0.3">
      <c r="A54">
        <v>52</v>
      </c>
      <c r="B54">
        <v>10</v>
      </c>
      <c r="C54">
        <v>10</v>
      </c>
      <c r="D54">
        <v>0</v>
      </c>
      <c r="E54">
        <v>23</v>
      </c>
      <c r="F54">
        <v>10</v>
      </c>
      <c r="G54">
        <v>49.029359999999997</v>
      </c>
      <c r="H54">
        <v>42.343170000000001</v>
      </c>
      <c r="I54" t="s">
        <v>346</v>
      </c>
      <c r="J54">
        <v>34.474960000000003</v>
      </c>
      <c r="K54">
        <v>10.37914</v>
      </c>
      <c r="L54">
        <v>-2.1182940000000001</v>
      </c>
      <c r="M54">
        <v>-8.6509300000000007</v>
      </c>
      <c r="N54">
        <v>-11.180580000000001</v>
      </c>
      <c r="O54">
        <v>8.4899500000000003</v>
      </c>
      <c r="P54">
        <v>27.43451</v>
      </c>
      <c r="Q54">
        <v>6</v>
      </c>
    </row>
    <row r="55" spans="1:17" x14ac:dyDescent="0.3">
      <c r="A55">
        <v>53</v>
      </c>
      <c r="B55">
        <v>6</v>
      </c>
      <c r="C55">
        <v>3</v>
      </c>
      <c r="D55">
        <v>3</v>
      </c>
      <c r="E55">
        <v>21</v>
      </c>
      <c r="F55">
        <v>12</v>
      </c>
      <c r="G55">
        <v>49.029359999999997</v>
      </c>
      <c r="H55">
        <v>42.442570000000003</v>
      </c>
      <c r="I55" t="s">
        <v>347</v>
      </c>
      <c r="J55">
        <v>37.217030000000001</v>
      </c>
      <c r="K55">
        <v>12.76679</v>
      </c>
      <c r="L55">
        <v>-2.8989780000000001</v>
      </c>
      <c r="M55">
        <v>-8.9498250000000006</v>
      </c>
      <c r="N55">
        <v>-8.0826200000000004</v>
      </c>
      <c r="O55">
        <v>5.7821160000000003</v>
      </c>
      <c r="P55">
        <v>27.43451</v>
      </c>
      <c r="Q55">
        <v>6</v>
      </c>
    </row>
    <row r="56" spans="1:17" x14ac:dyDescent="0.3">
      <c r="A56">
        <v>54</v>
      </c>
      <c r="B56">
        <v>11</v>
      </c>
      <c r="C56">
        <v>8</v>
      </c>
      <c r="D56">
        <v>3</v>
      </c>
      <c r="E56">
        <v>21</v>
      </c>
      <c r="F56">
        <v>12</v>
      </c>
      <c r="G56">
        <v>48.633760000000002</v>
      </c>
      <c r="H56">
        <v>45.607399999999998</v>
      </c>
      <c r="I56" t="s">
        <v>347</v>
      </c>
      <c r="J56">
        <v>37.217030000000001</v>
      </c>
      <c r="K56">
        <v>12.76679</v>
      </c>
      <c r="L56">
        <v>-3.9636710000000002</v>
      </c>
      <c r="M56">
        <v>-8.9498250000000006</v>
      </c>
      <c r="N56">
        <v>-8.0826200000000004</v>
      </c>
      <c r="O56">
        <v>5.7821160000000003</v>
      </c>
      <c r="P56">
        <v>27.43451</v>
      </c>
      <c r="Q56">
        <v>6</v>
      </c>
    </row>
    <row r="57" spans="1:17" x14ac:dyDescent="0.3">
      <c r="A57">
        <v>55</v>
      </c>
      <c r="B57">
        <v>12</v>
      </c>
      <c r="C57">
        <v>9</v>
      </c>
      <c r="D57">
        <v>3</v>
      </c>
      <c r="E57">
        <v>21</v>
      </c>
      <c r="F57">
        <v>12</v>
      </c>
      <c r="G57">
        <v>48.238160000000001</v>
      </c>
      <c r="H57">
        <v>48.772219999999997</v>
      </c>
      <c r="I57" t="s">
        <v>347</v>
      </c>
      <c r="J57">
        <v>37.217030000000001</v>
      </c>
      <c r="K57">
        <v>12.76679</v>
      </c>
      <c r="L57">
        <v>-5.028365</v>
      </c>
      <c r="M57">
        <v>-8.9498250000000006</v>
      </c>
      <c r="N57">
        <v>-8.0826200000000004</v>
      </c>
      <c r="O57">
        <v>5.7821160000000003</v>
      </c>
      <c r="P57">
        <v>27.43451</v>
      </c>
      <c r="Q57">
        <v>6</v>
      </c>
    </row>
    <row r="58" spans="1:17" x14ac:dyDescent="0.3">
      <c r="A58">
        <v>56</v>
      </c>
      <c r="B58">
        <v>8</v>
      </c>
      <c r="C58">
        <v>5</v>
      </c>
      <c r="D58">
        <v>3</v>
      </c>
      <c r="E58">
        <v>19</v>
      </c>
      <c r="F58">
        <v>12</v>
      </c>
      <c r="G58">
        <v>47.67212</v>
      </c>
      <c r="H58">
        <v>38.251429999999999</v>
      </c>
      <c r="I58" t="s">
        <v>348</v>
      </c>
      <c r="J58">
        <v>32.637999999999998</v>
      </c>
      <c r="K58">
        <v>12.76679</v>
      </c>
      <c r="L58">
        <v>-0.94091190000000002</v>
      </c>
      <c r="M58">
        <v>-10.44835</v>
      </c>
      <c r="N58">
        <v>-7.6848720000000004</v>
      </c>
      <c r="O58">
        <v>11.95875</v>
      </c>
      <c r="P58">
        <v>28.461480000000002</v>
      </c>
      <c r="Q58">
        <v>6</v>
      </c>
    </row>
    <row r="59" spans="1:17" x14ac:dyDescent="0.3">
      <c r="A59">
        <v>57</v>
      </c>
      <c r="B59">
        <v>12</v>
      </c>
      <c r="C59">
        <v>9</v>
      </c>
      <c r="D59">
        <v>3</v>
      </c>
      <c r="E59">
        <v>19</v>
      </c>
      <c r="F59">
        <v>12</v>
      </c>
      <c r="G59">
        <v>48.673929999999999</v>
      </c>
      <c r="H59">
        <v>46.239669999999997</v>
      </c>
      <c r="I59" t="s">
        <v>348</v>
      </c>
      <c r="J59">
        <v>37.40193</v>
      </c>
      <c r="K59">
        <v>12.76679</v>
      </c>
      <c r="L59">
        <v>-0.94091190000000002</v>
      </c>
      <c r="M59">
        <v>-10.44835</v>
      </c>
      <c r="N59">
        <v>-7.6848720000000004</v>
      </c>
      <c r="O59">
        <v>8.8704319999999992</v>
      </c>
      <c r="P59">
        <v>32.021949999999997</v>
      </c>
      <c r="Q59">
        <v>6</v>
      </c>
    </row>
    <row r="60" spans="1:17" x14ac:dyDescent="0.3">
      <c r="A60">
        <v>58</v>
      </c>
      <c r="B60">
        <v>9</v>
      </c>
      <c r="C60">
        <v>6</v>
      </c>
      <c r="D60">
        <v>3</v>
      </c>
      <c r="E60">
        <v>19</v>
      </c>
      <c r="F60">
        <v>12</v>
      </c>
      <c r="G60">
        <v>45.529780000000002</v>
      </c>
      <c r="H60">
        <v>39.387439999999998</v>
      </c>
      <c r="I60" t="s">
        <v>348</v>
      </c>
      <c r="J60">
        <v>31.71951</v>
      </c>
      <c r="K60">
        <v>12.76679</v>
      </c>
      <c r="L60">
        <v>-2.0056050000000001</v>
      </c>
      <c r="M60">
        <v>-10.44835</v>
      </c>
      <c r="N60">
        <v>-7.6848720000000004</v>
      </c>
      <c r="O60">
        <v>15.04706</v>
      </c>
      <c r="P60">
        <v>27.760280000000002</v>
      </c>
      <c r="Q60">
        <v>6</v>
      </c>
    </row>
    <row r="61" spans="1:17" x14ac:dyDescent="0.3">
      <c r="A61">
        <v>59</v>
      </c>
      <c r="B61">
        <v>9</v>
      </c>
      <c r="C61">
        <v>6</v>
      </c>
      <c r="D61">
        <v>3</v>
      </c>
      <c r="E61">
        <v>21</v>
      </c>
      <c r="F61">
        <v>12</v>
      </c>
      <c r="G61">
        <v>46.904049999999998</v>
      </c>
      <c r="H61">
        <v>44.395969999999998</v>
      </c>
      <c r="I61" t="s">
        <v>348</v>
      </c>
      <c r="J61">
        <v>37.26276</v>
      </c>
      <c r="K61">
        <v>12.76679</v>
      </c>
      <c r="L61">
        <v>-2.0056050000000001</v>
      </c>
      <c r="M61">
        <v>-10.44835</v>
      </c>
      <c r="N61">
        <v>-7.6848720000000004</v>
      </c>
      <c r="O61">
        <v>11.95875</v>
      </c>
      <c r="P61">
        <v>29.891110000000001</v>
      </c>
      <c r="Q61">
        <v>6</v>
      </c>
    </row>
    <row r="62" spans="1:17" x14ac:dyDescent="0.3">
      <c r="A62">
        <v>60</v>
      </c>
      <c r="B62">
        <v>9</v>
      </c>
      <c r="C62">
        <v>6</v>
      </c>
      <c r="D62">
        <v>3</v>
      </c>
      <c r="E62">
        <v>19</v>
      </c>
      <c r="F62">
        <v>12</v>
      </c>
      <c r="G62">
        <v>45.529780000000002</v>
      </c>
      <c r="H62">
        <v>39.387439999999998</v>
      </c>
      <c r="I62" t="s">
        <v>349</v>
      </c>
      <c r="J62">
        <v>34.421550000000003</v>
      </c>
      <c r="K62">
        <v>12.76679</v>
      </c>
      <c r="L62">
        <v>-2.786289</v>
      </c>
      <c r="M62">
        <v>-10.44835</v>
      </c>
      <c r="N62">
        <v>-7.2871240000000004</v>
      </c>
      <c r="O62">
        <v>15.04706</v>
      </c>
      <c r="P62">
        <v>27.760280000000002</v>
      </c>
      <c r="Q62">
        <v>6</v>
      </c>
    </row>
    <row r="63" spans="1:17" x14ac:dyDescent="0.3">
      <c r="A63">
        <v>61</v>
      </c>
      <c r="B63">
        <v>7</v>
      </c>
      <c r="C63">
        <v>4</v>
      </c>
      <c r="D63">
        <v>3</v>
      </c>
      <c r="E63">
        <v>19</v>
      </c>
      <c r="F63">
        <v>11</v>
      </c>
      <c r="G63">
        <v>50.077370000000002</v>
      </c>
      <c r="H63">
        <v>41.241199999999999</v>
      </c>
      <c r="I63" t="s">
        <v>350</v>
      </c>
      <c r="J63">
        <v>39.689149999999998</v>
      </c>
      <c r="K63">
        <v>15.50117</v>
      </c>
      <c r="L63">
        <v>-2.786289</v>
      </c>
      <c r="M63">
        <v>-12.05444</v>
      </c>
      <c r="N63">
        <v>-10.69833</v>
      </c>
      <c r="O63">
        <v>10.51708</v>
      </c>
      <c r="P63">
        <v>28.461480000000002</v>
      </c>
      <c r="Q63">
        <v>6</v>
      </c>
    </row>
    <row r="64" spans="1:17" x14ac:dyDescent="0.3">
      <c r="A64">
        <v>62</v>
      </c>
      <c r="B64">
        <v>7</v>
      </c>
      <c r="C64">
        <v>4</v>
      </c>
      <c r="D64">
        <v>3</v>
      </c>
      <c r="E64">
        <v>19</v>
      </c>
      <c r="F64">
        <v>12</v>
      </c>
      <c r="G64">
        <v>46.587200000000003</v>
      </c>
      <c r="H64">
        <v>46.930799999999998</v>
      </c>
      <c r="I64" t="s">
        <v>351</v>
      </c>
      <c r="J64">
        <v>39.442540000000001</v>
      </c>
      <c r="K64">
        <v>14.062049999999999</v>
      </c>
      <c r="L64">
        <v>-6.0781020000000003</v>
      </c>
      <c r="M64">
        <v>-10.51928</v>
      </c>
      <c r="N64">
        <v>-7.2871240000000004</v>
      </c>
      <c r="O64">
        <v>11.68094</v>
      </c>
      <c r="P64">
        <v>27.15738</v>
      </c>
      <c r="Q64">
        <v>6</v>
      </c>
    </row>
    <row r="65" spans="1:17" x14ac:dyDescent="0.3">
      <c r="A65">
        <v>63</v>
      </c>
      <c r="B65">
        <v>8</v>
      </c>
      <c r="C65">
        <v>8</v>
      </c>
      <c r="D65">
        <v>0</v>
      </c>
      <c r="E65">
        <v>20</v>
      </c>
      <c r="F65">
        <v>10</v>
      </c>
      <c r="G65">
        <v>48.820129999999999</v>
      </c>
      <c r="H65">
        <v>41.241199999999999</v>
      </c>
      <c r="I65" t="s">
        <v>352</v>
      </c>
      <c r="J65">
        <v>41.558639999999997</v>
      </c>
      <c r="K65">
        <v>16.376830000000002</v>
      </c>
      <c r="L65">
        <v>-0.96140029999999999</v>
      </c>
      <c r="M65">
        <v>-12.12538</v>
      </c>
      <c r="N65">
        <v>-10.69833</v>
      </c>
      <c r="O65">
        <v>10.239269999999999</v>
      </c>
      <c r="P65">
        <v>28.461480000000002</v>
      </c>
      <c r="Q65">
        <v>6</v>
      </c>
    </row>
    <row r="66" spans="1:17" x14ac:dyDescent="0.3">
      <c r="A66">
        <v>64</v>
      </c>
      <c r="B66">
        <v>10</v>
      </c>
      <c r="C66">
        <v>7</v>
      </c>
      <c r="D66">
        <v>3</v>
      </c>
      <c r="E66">
        <v>18</v>
      </c>
      <c r="F66">
        <v>11</v>
      </c>
      <c r="G66">
        <v>48.805709999999998</v>
      </c>
      <c r="H66">
        <v>41.356569999999998</v>
      </c>
      <c r="I66" t="s">
        <v>353</v>
      </c>
      <c r="J66">
        <v>39.715240000000001</v>
      </c>
      <c r="K66">
        <v>15.50117</v>
      </c>
      <c r="L66">
        <v>-1.742084</v>
      </c>
      <c r="M66">
        <v>-12.05444</v>
      </c>
      <c r="N66">
        <v>-10.30058</v>
      </c>
      <c r="O66">
        <v>7.4780379999999997</v>
      </c>
      <c r="P66">
        <v>28.461480000000002</v>
      </c>
      <c r="Q66">
        <v>6</v>
      </c>
    </row>
    <row r="67" spans="1:17" x14ac:dyDescent="0.3">
      <c r="A67">
        <v>65</v>
      </c>
      <c r="B67">
        <v>9</v>
      </c>
      <c r="C67">
        <v>6</v>
      </c>
      <c r="D67">
        <v>3</v>
      </c>
      <c r="E67">
        <v>20</v>
      </c>
      <c r="F67">
        <v>11</v>
      </c>
      <c r="G67">
        <v>48.433250000000001</v>
      </c>
      <c r="H67">
        <v>44.336280000000002</v>
      </c>
      <c r="I67" t="s">
        <v>354</v>
      </c>
      <c r="J67">
        <v>44.446379999999998</v>
      </c>
      <c r="K67">
        <v>17.574470000000002</v>
      </c>
      <c r="L67">
        <v>-0.96140029999999999</v>
      </c>
      <c r="M67">
        <v>-12.05444</v>
      </c>
      <c r="N67">
        <v>-10.69833</v>
      </c>
      <c r="O67">
        <v>7.4780379999999997</v>
      </c>
      <c r="P67">
        <v>29.891110000000001</v>
      </c>
      <c r="Q67">
        <v>6</v>
      </c>
    </row>
    <row r="68" spans="1:17" x14ac:dyDescent="0.3">
      <c r="A68">
        <v>66</v>
      </c>
      <c r="B68">
        <v>6</v>
      </c>
      <c r="C68">
        <v>3</v>
      </c>
      <c r="D68">
        <v>3</v>
      </c>
      <c r="E68">
        <v>18</v>
      </c>
      <c r="F68">
        <v>11</v>
      </c>
      <c r="G68">
        <v>48.410110000000003</v>
      </c>
      <c r="H68">
        <v>44.5214</v>
      </c>
      <c r="I68" t="s">
        <v>355</v>
      </c>
      <c r="J68">
        <v>42.523650000000004</v>
      </c>
      <c r="K68">
        <v>17.574470000000002</v>
      </c>
      <c r="L68">
        <v>-2.806778</v>
      </c>
      <c r="M68">
        <v>-12.05444</v>
      </c>
      <c r="N68">
        <v>-10.30058</v>
      </c>
      <c r="O68">
        <v>7.4780379999999997</v>
      </c>
      <c r="P68">
        <v>28.461480000000002</v>
      </c>
      <c r="Q68">
        <v>6</v>
      </c>
    </row>
    <row r="69" spans="1:17" x14ac:dyDescent="0.3">
      <c r="A69">
        <v>67</v>
      </c>
      <c r="B69">
        <v>6</v>
      </c>
      <c r="C69">
        <v>3</v>
      </c>
      <c r="D69">
        <v>3</v>
      </c>
      <c r="E69">
        <v>18</v>
      </c>
      <c r="F69">
        <v>13</v>
      </c>
      <c r="G69">
        <v>48.220329999999997</v>
      </c>
      <c r="H69">
        <v>46.039659999999998</v>
      </c>
      <c r="I69" t="s">
        <v>355</v>
      </c>
      <c r="J69">
        <v>42.523650000000004</v>
      </c>
      <c r="K69">
        <v>14.406129999999999</v>
      </c>
      <c r="L69">
        <v>-3.1636310000000001</v>
      </c>
      <c r="M69">
        <v>-12.05444</v>
      </c>
      <c r="N69">
        <v>-10.30058</v>
      </c>
      <c r="O69">
        <v>7.4780379999999997</v>
      </c>
      <c r="P69">
        <v>28.461480000000002</v>
      </c>
      <c r="Q69">
        <v>6</v>
      </c>
    </row>
    <row r="70" spans="1:17" x14ac:dyDescent="0.3">
      <c r="A70">
        <v>68</v>
      </c>
      <c r="B70">
        <v>4</v>
      </c>
      <c r="C70">
        <v>1</v>
      </c>
      <c r="D70">
        <v>3</v>
      </c>
      <c r="E70">
        <v>18</v>
      </c>
      <c r="F70">
        <v>11</v>
      </c>
      <c r="G70">
        <v>50.27608</v>
      </c>
      <c r="H70">
        <v>45.131520000000002</v>
      </c>
      <c r="I70" t="s">
        <v>356</v>
      </c>
      <c r="J70">
        <v>41.58652</v>
      </c>
      <c r="K70">
        <v>15.50117</v>
      </c>
      <c r="L70">
        <v>-2.806778</v>
      </c>
      <c r="M70">
        <v>-12.05444</v>
      </c>
      <c r="N70">
        <v>-8.7516850000000002</v>
      </c>
      <c r="O70">
        <v>4.4389950000000002</v>
      </c>
      <c r="P70">
        <v>30.262309999999999</v>
      </c>
      <c r="Q70">
        <v>6</v>
      </c>
    </row>
    <row r="71" spans="1:17" x14ac:dyDescent="0.3">
      <c r="A71">
        <v>69</v>
      </c>
      <c r="B71">
        <v>7</v>
      </c>
      <c r="C71">
        <v>4</v>
      </c>
      <c r="D71">
        <v>3</v>
      </c>
      <c r="E71">
        <v>18</v>
      </c>
      <c r="F71">
        <v>11</v>
      </c>
      <c r="G71">
        <v>50.665570000000002</v>
      </c>
      <c r="H71">
        <v>42.969189999999998</v>
      </c>
      <c r="I71" t="s">
        <v>357</v>
      </c>
      <c r="J71">
        <v>40.668039999999998</v>
      </c>
      <c r="K71">
        <v>15.50117</v>
      </c>
      <c r="L71">
        <v>-6.8027969999999993E-2</v>
      </c>
      <c r="M71">
        <v>-13.552960000000001</v>
      </c>
      <c r="N71">
        <v>-10.30058</v>
      </c>
      <c r="O71">
        <v>7.5273110000000001</v>
      </c>
      <c r="P71">
        <v>33.119950000000003</v>
      </c>
      <c r="Q71">
        <v>6</v>
      </c>
    </row>
    <row r="72" spans="1:17" x14ac:dyDescent="0.3">
      <c r="A72">
        <v>70</v>
      </c>
      <c r="B72">
        <v>7</v>
      </c>
      <c r="C72">
        <v>4</v>
      </c>
      <c r="D72">
        <v>3</v>
      </c>
      <c r="E72">
        <v>18</v>
      </c>
      <c r="F72">
        <v>8</v>
      </c>
      <c r="G72">
        <v>52.750729999999997</v>
      </c>
      <c r="H72">
        <v>42.83887</v>
      </c>
      <c r="I72" t="s">
        <v>358</v>
      </c>
      <c r="J72">
        <v>40.668039999999998</v>
      </c>
      <c r="K72">
        <v>15.50117</v>
      </c>
      <c r="L72">
        <v>-6.8027969999999993E-2</v>
      </c>
      <c r="M72">
        <v>-13.552960000000001</v>
      </c>
      <c r="N72">
        <v>-10.30058</v>
      </c>
      <c r="O72">
        <v>7.5273110000000001</v>
      </c>
      <c r="P72">
        <v>34.874499999999998</v>
      </c>
      <c r="Q72">
        <v>6</v>
      </c>
    </row>
    <row r="73" spans="1:17" x14ac:dyDescent="0.3">
      <c r="A73">
        <v>71</v>
      </c>
      <c r="B73">
        <v>8</v>
      </c>
      <c r="C73">
        <v>5</v>
      </c>
      <c r="D73">
        <v>3</v>
      </c>
      <c r="E73">
        <v>18</v>
      </c>
      <c r="F73">
        <v>11</v>
      </c>
      <c r="G73">
        <v>52.750729999999997</v>
      </c>
      <c r="H73">
        <v>42.83887</v>
      </c>
      <c r="I73" t="s">
        <v>359</v>
      </c>
      <c r="J73">
        <v>40.668039999999998</v>
      </c>
      <c r="K73">
        <v>18.911629999999999</v>
      </c>
      <c r="L73">
        <v>0.45858749999999998</v>
      </c>
      <c r="M73">
        <v>-13.552960000000001</v>
      </c>
      <c r="N73">
        <v>-10.62265</v>
      </c>
      <c r="O73">
        <v>7.5273110000000001</v>
      </c>
      <c r="P73">
        <v>34.874499999999998</v>
      </c>
      <c r="Q73">
        <v>6</v>
      </c>
    </row>
    <row r="74" spans="1:17" x14ac:dyDescent="0.3">
      <c r="A74">
        <v>72</v>
      </c>
      <c r="B74">
        <v>6</v>
      </c>
      <c r="C74">
        <v>6</v>
      </c>
      <c r="D74">
        <v>0</v>
      </c>
      <c r="E74">
        <v>18</v>
      </c>
      <c r="F74">
        <v>8</v>
      </c>
      <c r="G74">
        <v>52.750729999999997</v>
      </c>
      <c r="H74">
        <v>42.83887</v>
      </c>
      <c r="I74" t="s">
        <v>360</v>
      </c>
      <c r="J74">
        <v>40.668039999999998</v>
      </c>
      <c r="K74">
        <v>16.882249999999999</v>
      </c>
      <c r="L74">
        <v>-6.8027969999999993E-2</v>
      </c>
      <c r="M74">
        <v>-13.552960000000001</v>
      </c>
      <c r="N74">
        <v>-9.9424440000000001</v>
      </c>
      <c r="O74">
        <v>7.5273110000000001</v>
      </c>
      <c r="P74">
        <v>32.443040000000003</v>
      </c>
      <c r="Q74">
        <v>6</v>
      </c>
    </row>
    <row r="75" spans="1:17" x14ac:dyDescent="0.3">
      <c r="A75">
        <v>73</v>
      </c>
      <c r="B75">
        <v>5</v>
      </c>
      <c r="C75">
        <v>2</v>
      </c>
      <c r="D75">
        <v>3</v>
      </c>
      <c r="E75">
        <v>16</v>
      </c>
      <c r="F75">
        <v>8</v>
      </c>
      <c r="G75">
        <v>52.750729999999997</v>
      </c>
      <c r="H75">
        <v>42.83887</v>
      </c>
      <c r="I75" t="s">
        <v>361</v>
      </c>
      <c r="J75">
        <v>43.47645</v>
      </c>
      <c r="K75">
        <v>18.955549999999999</v>
      </c>
      <c r="L75">
        <v>-0.84871209999999997</v>
      </c>
      <c r="M75">
        <v>-13.552960000000001</v>
      </c>
      <c r="N75">
        <v>-11.093590000000001</v>
      </c>
      <c r="O75">
        <v>7.5273110000000001</v>
      </c>
      <c r="P75">
        <v>33.572499999999998</v>
      </c>
      <c r="Q75">
        <v>6</v>
      </c>
    </row>
    <row r="76" spans="1:17" x14ac:dyDescent="0.3">
      <c r="A76">
        <v>74</v>
      </c>
      <c r="B76">
        <v>6</v>
      </c>
      <c r="C76">
        <v>3</v>
      </c>
      <c r="D76">
        <v>3</v>
      </c>
      <c r="E76">
        <v>18</v>
      </c>
      <c r="F76">
        <v>8</v>
      </c>
      <c r="G76">
        <v>52.750729999999997</v>
      </c>
      <c r="H76">
        <v>42.83887</v>
      </c>
      <c r="I76" t="s">
        <v>362</v>
      </c>
      <c r="J76">
        <v>43.370080000000002</v>
      </c>
      <c r="K76">
        <v>16.882249999999999</v>
      </c>
      <c r="L76">
        <v>-0.84871209999999997</v>
      </c>
      <c r="M76">
        <v>-13.552960000000001</v>
      </c>
      <c r="N76">
        <v>-9.5446960000000001</v>
      </c>
      <c r="O76">
        <v>7.5273110000000001</v>
      </c>
      <c r="P76">
        <v>32.443040000000003</v>
      </c>
      <c r="Q76">
        <v>6</v>
      </c>
    </row>
    <row r="77" spans="1:17" x14ac:dyDescent="0.3">
      <c r="A77">
        <v>75</v>
      </c>
      <c r="B77">
        <v>8</v>
      </c>
      <c r="C77">
        <v>5</v>
      </c>
      <c r="D77">
        <v>3</v>
      </c>
      <c r="E77">
        <v>16</v>
      </c>
      <c r="F77">
        <v>8</v>
      </c>
      <c r="G77">
        <v>52.660620000000002</v>
      </c>
      <c r="H77">
        <v>43.559780000000003</v>
      </c>
      <c r="I77" t="s">
        <v>363</v>
      </c>
      <c r="J77">
        <v>40.668039999999998</v>
      </c>
      <c r="K77">
        <v>16.882249999999999</v>
      </c>
      <c r="L77">
        <v>-3.0255139999999998</v>
      </c>
      <c r="M77">
        <v>-13.552960000000001</v>
      </c>
      <c r="N77">
        <v>-9.5446960000000001</v>
      </c>
      <c r="O77">
        <v>7.2789010000000003</v>
      </c>
      <c r="P77">
        <v>32.443040000000003</v>
      </c>
      <c r="Q77">
        <v>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40DF-B0EC-4A20-BAA4-27D9D1C5F8A1}">
  <dimension ref="A1:Q77"/>
  <sheetViews>
    <sheetView workbookViewId="0">
      <selection activeCell="A2" sqref="A2:A77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4</v>
      </c>
      <c r="C2">
        <v>1</v>
      </c>
      <c r="D2">
        <v>3</v>
      </c>
      <c r="E2">
        <v>21</v>
      </c>
      <c r="F2">
        <v>15</v>
      </c>
      <c r="G2">
        <v>32.549239999999998</v>
      </c>
      <c r="H2">
        <v>5.8977779999999997</v>
      </c>
      <c r="I2" t="s">
        <v>18</v>
      </c>
      <c r="J2">
        <v>0</v>
      </c>
      <c r="K2">
        <v>0</v>
      </c>
      <c r="L2">
        <v>0</v>
      </c>
      <c r="M2">
        <v>-0.1133893</v>
      </c>
      <c r="N2">
        <v>1.948412</v>
      </c>
      <c r="O2">
        <v>0</v>
      </c>
      <c r="P2">
        <v>9.9988460000000003</v>
      </c>
      <c r="Q2">
        <v>15.115360000000001</v>
      </c>
    </row>
    <row r="3" spans="1:17" x14ac:dyDescent="0.3">
      <c r="A3">
        <v>1</v>
      </c>
      <c r="B3">
        <v>6</v>
      </c>
      <c r="C3">
        <v>3</v>
      </c>
      <c r="D3">
        <v>3</v>
      </c>
      <c r="E3">
        <v>21</v>
      </c>
      <c r="F3">
        <v>16</v>
      </c>
      <c r="G3">
        <v>30</v>
      </c>
      <c r="H3">
        <v>4</v>
      </c>
      <c r="I3" t="s">
        <v>17</v>
      </c>
      <c r="J3">
        <v>2.7020409999999999</v>
      </c>
      <c r="K3">
        <v>0</v>
      </c>
      <c r="L3">
        <v>-1.527417</v>
      </c>
      <c r="M3">
        <v>0</v>
      </c>
      <c r="N3">
        <v>0</v>
      </c>
      <c r="O3">
        <v>3.0403799999999999</v>
      </c>
      <c r="P3">
        <v>13.05851</v>
      </c>
      <c r="Q3">
        <v>16.812629999999999</v>
      </c>
    </row>
    <row r="4" spans="1:17" x14ac:dyDescent="0.3">
      <c r="A4">
        <v>2</v>
      </c>
      <c r="B4">
        <v>7</v>
      </c>
      <c r="C4">
        <v>4</v>
      </c>
      <c r="D4">
        <v>3</v>
      </c>
      <c r="E4">
        <v>19</v>
      </c>
      <c r="F4">
        <v>16</v>
      </c>
      <c r="G4">
        <v>29.62753</v>
      </c>
      <c r="H4">
        <v>6.9797169999999999</v>
      </c>
      <c r="I4" t="s">
        <v>113</v>
      </c>
      <c r="J4">
        <v>1.9227270000000001</v>
      </c>
      <c r="K4">
        <v>0</v>
      </c>
      <c r="L4">
        <v>-1.527417</v>
      </c>
      <c r="M4">
        <v>0</v>
      </c>
      <c r="N4">
        <v>0</v>
      </c>
      <c r="O4">
        <v>2.7919689999999999</v>
      </c>
      <c r="P4">
        <v>14.48814</v>
      </c>
      <c r="Q4">
        <v>16.79833</v>
      </c>
    </row>
    <row r="5" spans="1:17" x14ac:dyDescent="0.3">
      <c r="A5">
        <v>3</v>
      </c>
      <c r="B5">
        <v>7</v>
      </c>
      <c r="C5">
        <v>4</v>
      </c>
      <c r="D5">
        <v>3</v>
      </c>
      <c r="E5">
        <v>19</v>
      </c>
      <c r="F5">
        <v>16</v>
      </c>
      <c r="G5">
        <v>31.874079999999999</v>
      </c>
      <c r="H5">
        <v>6.8393069999999998</v>
      </c>
      <c r="I5" t="s">
        <v>364</v>
      </c>
      <c r="J5">
        <v>1.9227270000000001</v>
      </c>
      <c r="K5">
        <v>0</v>
      </c>
      <c r="L5">
        <v>-1.527417</v>
      </c>
      <c r="M5">
        <v>0</v>
      </c>
      <c r="N5">
        <v>0</v>
      </c>
      <c r="O5">
        <v>2.7919689999999999</v>
      </c>
      <c r="P5">
        <v>14.48814</v>
      </c>
      <c r="Q5">
        <v>16.79833</v>
      </c>
    </row>
    <row r="6" spans="1:17" x14ac:dyDescent="0.3">
      <c r="A6">
        <v>4</v>
      </c>
      <c r="B6">
        <v>6</v>
      </c>
      <c r="C6">
        <v>0</v>
      </c>
      <c r="D6">
        <v>6</v>
      </c>
      <c r="E6">
        <v>19</v>
      </c>
      <c r="F6">
        <v>13</v>
      </c>
      <c r="G6">
        <v>33.959240000000001</v>
      </c>
      <c r="H6">
        <v>6.7089850000000002</v>
      </c>
      <c r="I6" t="s">
        <v>365</v>
      </c>
      <c r="J6">
        <v>1.9227270000000001</v>
      </c>
      <c r="K6">
        <v>0</v>
      </c>
      <c r="L6">
        <v>-1.527417</v>
      </c>
      <c r="M6">
        <v>0</v>
      </c>
      <c r="N6">
        <v>0</v>
      </c>
      <c r="O6">
        <v>2.7919689999999999</v>
      </c>
      <c r="P6">
        <v>16.24269</v>
      </c>
      <c r="Q6">
        <v>16.78078</v>
      </c>
    </row>
    <row r="7" spans="1:17" x14ac:dyDescent="0.3">
      <c r="A7">
        <v>5</v>
      </c>
      <c r="B7">
        <v>6</v>
      </c>
      <c r="C7">
        <v>3</v>
      </c>
      <c r="D7">
        <v>3</v>
      </c>
      <c r="E7">
        <v>21</v>
      </c>
      <c r="F7">
        <v>16</v>
      </c>
      <c r="G7">
        <v>31.478480000000001</v>
      </c>
      <c r="H7">
        <v>10.00414</v>
      </c>
      <c r="I7" t="s">
        <v>364</v>
      </c>
      <c r="J7">
        <v>4.6247689999999997</v>
      </c>
      <c r="K7">
        <v>0</v>
      </c>
      <c r="L7">
        <v>-2.5921099999999999</v>
      </c>
      <c r="M7">
        <v>0</v>
      </c>
      <c r="N7">
        <v>0</v>
      </c>
      <c r="O7">
        <v>2.7919689999999999</v>
      </c>
      <c r="P7">
        <v>14.48814</v>
      </c>
      <c r="Q7">
        <v>16.79833</v>
      </c>
    </row>
    <row r="8" spans="1:17" x14ac:dyDescent="0.3">
      <c r="A8">
        <v>6</v>
      </c>
      <c r="B8">
        <v>9</v>
      </c>
      <c r="C8">
        <v>3</v>
      </c>
      <c r="D8">
        <v>6</v>
      </c>
      <c r="E8">
        <v>19</v>
      </c>
      <c r="F8">
        <v>16</v>
      </c>
      <c r="G8">
        <v>33.634920000000001</v>
      </c>
      <c r="H8">
        <v>10.58464</v>
      </c>
      <c r="I8" t="s">
        <v>366</v>
      </c>
      <c r="J8">
        <v>1.9227270000000001</v>
      </c>
      <c r="K8">
        <v>0</v>
      </c>
      <c r="L8">
        <v>-4.7689120000000003</v>
      </c>
      <c r="M8">
        <v>0</v>
      </c>
      <c r="N8">
        <v>0</v>
      </c>
      <c r="O8">
        <v>2.7919689999999999</v>
      </c>
      <c r="P8">
        <v>14.48814</v>
      </c>
      <c r="Q8">
        <v>16.79833</v>
      </c>
    </row>
    <row r="9" spans="1:17" x14ac:dyDescent="0.3">
      <c r="A9">
        <v>7</v>
      </c>
      <c r="B9">
        <v>6</v>
      </c>
      <c r="C9">
        <v>3</v>
      </c>
      <c r="D9">
        <v>3</v>
      </c>
      <c r="E9">
        <v>21</v>
      </c>
      <c r="F9">
        <v>16</v>
      </c>
      <c r="G9">
        <v>36.525889999999997</v>
      </c>
      <c r="H9">
        <v>9.6886740000000007</v>
      </c>
      <c r="I9" t="s">
        <v>367</v>
      </c>
      <c r="J9">
        <v>7.130484</v>
      </c>
      <c r="K9">
        <v>1.858716</v>
      </c>
      <c r="L9">
        <v>-2.5921099999999999</v>
      </c>
      <c r="M9">
        <v>-1.535158</v>
      </c>
      <c r="N9">
        <v>-3.4112040000000001</v>
      </c>
      <c r="O9">
        <v>1.6281099999999999</v>
      </c>
      <c r="P9">
        <v>14.48814</v>
      </c>
      <c r="Q9">
        <v>15.302860000000001</v>
      </c>
    </row>
    <row r="10" spans="1:17" x14ac:dyDescent="0.3">
      <c r="A10">
        <v>8</v>
      </c>
      <c r="B10">
        <v>14</v>
      </c>
      <c r="C10">
        <v>2</v>
      </c>
      <c r="D10">
        <v>12</v>
      </c>
      <c r="E10">
        <v>21</v>
      </c>
      <c r="F10">
        <v>16</v>
      </c>
      <c r="G10">
        <v>35.846850000000003</v>
      </c>
      <c r="H10">
        <v>9.8455770000000005</v>
      </c>
      <c r="I10" t="s">
        <v>368</v>
      </c>
      <c r="J10">
        <v>4.6247689999999997</v>
      </c>
      <c r="K10">
        <v>0</v>
      </c>
      <c r="L10">
        <v>0.14663979999999999</v>
      </c>
      <c r="M10">
        <v>-1.4985189999999999</v>
      </c>
      <c r="N10">
        <v>0</v>
      </c>
      <c r="O10">
        <v>-0.24707319999999999</v>
      </c>
      <c r="P10">
        <v>16.91752</v>
      </c>
      <c r="Q10">
        <v>16.343820000000001</v>
      </c>
    </row>
    <row r="11" spans="1:17" x14ac:dyDescent="0.3">
      <c r="A11">
        <v>9</v>
      </c>
      <c r="B11">
        <v>8</v>
      </c>
      <c r="C11">
        <v>5</v>
      </c>
      <c r="D11">
        <v>3</v>
      </c>
      <c r="E11">
        <v>17</v>
      </c>
      <c r="F11">
        <v>16</v>
      </c>
      <c r="G11">
        <v>35.861269999999998</v>
      </c>
      <c r="H11">
        <v>9.7302129999999991</v>
      </c>
      <c r="I11" t="s">
        <v>369</v>
      </c>
      <c r="J11">
        <v>4.6247689999999997</v>
      </c>
      <c r="K11">
        <v>0</v>
      </c>
      <c r="L11">
        <v>-1.414728</v>
      </c>
      <c r="M11">
        <v>-1.4985189999999999</v>
      </c>
      <c r="N11">
        <v>0.79549650000000005</v>
      </c>
      <c r="O11">
        <v>2.7919689999999999</v>
      </c>
      <c r="P11">
        <v>16.91752</v>
      </c>
      <c r="Q11">
        <v>16.774039999999999</v>
      </c>
    </row>
    <row r="12" spans="1:17" x14ac:dyDescent="0.3">
      <c r="A12">
        <v>10</v>
      </c>
      <c r="B12">
        <v>8</v>
      </c>
      <c r="C12">
        <v>5</v>
      </c>
      <c r="D12">
        <v>3</v>
      </c>
      <c r="E12">
        <v>19</v>
      </c>
      <c r="F12">
        <v>16</v>
      </c>
      <c r="G12">
        <v>33.838520000000003</v>
      </c>
      <c r="H12">
        <v>14.71834</v>
      </c>
      <c r="I12" t="s">
        <v>370</v>
      </c>
      <c r="J12">
        <v>6.5474959999999998</v>
      </c>
      <c r="K12">
        <v>0</v>
      </c>
      <c r="L12">
        <v>-0.63404430000000001</v>
      </c>
      <c r="M12">
        <v>-1.4985189999999999</v>
      </c>
      <c r="N12">
        <v>0.3977482</v>
      </c>
      <c r="O12">
        <v>2.7919689999999999</v>
      </c>
      <c r="P12">
        <v>18.347149999999999</v>
      </c>
      <c r="Q12">
        <v>16.759740000000001</v>
      </c>
    </row>
    <row r="13" spans="1:17" x14ac:dyDescent="0.3">
      <c r="A13">
        <v>11</v>
      </c>
      <c r="B13">
        <v>9</v>
      </c>
      <c r="C13">
        <v>6</v>
      </c>
      <c r="D13">
        <v>3</v>
      </c>
      <c r="E13">
        <v>15</v>
      </c>
      <c r="F13">
        <v>16</v>
      </c>
      <c r="G13">
        <v>34.210990000000002</v>
      </c>
      <c r="H13">
        <v>11.738630000000001</v>
      </c>
      <c r="I13" t="s">
        <v>371</v>
      </c>
      <c r="J13">
        <v>4.6247689999999997</v>
      </c>
      <c r="K13">
        <v>0</v>
      </c>
      <c r="L13">
        <v>-2.1954129999999998</v>
      </c>
      <c r="M13">
        <v>-1.4985189999999999</v>
      </c>
      <c r="N13">
        <v>1.1932450000000001</v>
      </c>
      <c r="O13">
        <v>2.7919689999999999</v>
      </c>
      <c r="P13">
        <v>16.91752</v>
      </c>
      <c r="Q13">
        <v>16.774039999999999</v>
      </c>
    </row>
    <row r="14" spans="1:17" x14ac:dyDescent="0.3">
      <c r="A14">
        <v>12</v>
      </c>
      <c r="B14">
        <v>12</v>
      </c>
      <c r="C14">
        <v>6</v>
      </c>
      <c r="D14">
        <v>6</v>
      </c>
      <c r="E14">
        <v>15</v>
      </c>
      <c r="F14">
        <v>16</v>
      </c>
      <c r="G14">
        <v>34.210990000000002</v>
      </c>
      <c r="H14">
        <v>11.738630000000001</v>
      </c>
      <c r="I14" t="s">
        <v>371</v>
      </c>
      <c r="J14">
        <v>4.6247689999999997</v>
      </c>
      <c r="K14">
        <v>1.3810800000000001</v>
      </c>
      <c r="L14">
        <v>-2.1954129999999998</v>
      </c>
      <c r="M14">
        <v>-1.4985189999999999</v>
      </c>
      <c r="N14">
        <v>2.4859909999999999E-3</v>
      </c>
      <c r="O14">
        <v>2.7919689999999999</v>
      </c>
      <c r="P14">
        <v>15.61552</v>
      </c>
      <c r="Q14">
        <v>16.774039999999999</v>
      </c>
    </row>
    <row r="15" spans="1:17" x14ac:dyDescent="0.3">
      <c r="A15">
        <v>13</v>
      </c>
      <c r="B15">
        <v>10</v>
      </c>
      <c r="C15">
        <v>7</v>
      </c>
      <c r="D15">
        <v>3</v>
      </c>
      <c r="E15">
        <v>15</v>
      </c>
      <c r="F15">
        <v>16</v>
      </c>
      <c r="G15">
        <v>33.815379999999998</v>
      </c>
      <c r="H15">
        <v>14.903460000000001</v>
      </c>
      <c r="I15" t="s">
        <v>371</v>
      </c>
      <c r="J15">
        <v>4.6247689999999997</v>
      </c>
      <c r="K15">
        <v>1.3810800000000001</v>
      </c>
      <c r="L15">
        <v>-3.2601059999999999</v>
      </c>
      <c r="M15">
        <v>-1.4985189999999999</v>
      </c>
      <c r="N15">
        <v>2.4859909999999999E-3</v>
      </c>
      <c r="O15">
        <v>2.7919689999999999</v>
      </c>
      <c r="P15">
        <v>15.61552</v>
      </c>
      <c r="Q15">
        <v>16.774039999999999</v>
      </c>
    </row>
    <row r="16" spans="1:17" x14ac:dyDescent="0.3">
      <c r="A16">
        <v>14</v>
      </c>
      <c r="B16">
        <v>12</v>
      </c>
      <c r="C16">
        <v>9</v>
      </c>
      <c r="D16">
        <v>3</v>
      </c>
      <c r="E16">
        <v>15</v>
      </c>
      <c r="F16">
        <v>18</v>
      </c>
      <c r="G16">
        <v>34.021210000000004</v>
      </c>
      <c r="H16">
        <v>13.25689</v>
      </c>
      <c r="I16" t="s">
        <v>372</v>
      </c>
      <c r="J16">
        <v>7.32681</v>
      </c>
      <c r="K16">
        <v>-3.168345</v>
      </c>
      <c r="L16">
        <v>-3.3329499999999999</v>
      </c>
      <c r="M16">
        <v>-1.4985189999999999</v>
      </c>
      <c r="N16">
        <v>1.5909930000000001</v>
      </c>
      <c r="O16">
        <v>2.7919689999999999</v>
      </c>
      <c r="P16">
        <v>16.91752</v>
      </c>
      <c r="Q16">
        <v>13.56709</v>
      </c>
    </row>
    <row r="17" spans="1:17" x14ac:dyDescent="0.3">
      <c r="A17">
        <v>15</v>
      </c>
      <c r="B17">
        <v>9</v>
      </c>
      <c r="C17">
        <v>3</v>
      </c>
      <c r="D17">
        <v>6</v>
      </c>
      <c r="E17">
        <v>13</v>
      </c>
      <c r="F17">
        <v>18</v>
      </c>
      <c r="G17">
        <v>38.958289999999998</v>
      </c>
      <c r="H17">
        <v>12.948320000000001</v>
      </c>
      <c r="I17" t="s">
        <v>373</v>
      </c>
      <c r="J17">
        <v>7.130484</v>
      </c>
      <c r="K17">
        <v>-1.3096289999999999</v>
      </c>
      <c r="L17">
        <v>-0.59420010000000001</v>
      </c>
      <c r="M17">
        <v>-4.532197</v>
      </c>
      <c r="N17">
        <v>-1.820211</v>
      </c>
      <c r="O17">
        <v>1.6281099999999999</v>
      </c>
      <c r="P17">
        <v>19.346889999999998</v>
      </c>
      <c r="Q17">
        <v>12.047330000000001</v>
      </c>
    </row>
    <row r="18" spans="1:17" x14ac:dyDescent="0.3">
      <c r="A18">
        <v>16</v>
      </c>
      <c r="B18">
        <v>9</v>
      </c>
      <c r="C18">
        <v>3</v>
      </c>
      <c r="D18">
        <v>6</v>
      </c>
      <c r="E18">
        <v>13</v>
      </c>
      <c r="F18">
        <v>18</v>
      </c>
      <c r="G18">
        <v>36.82206</v>
      </c>
      <c r="H18">
        <v>13.08183</v>
      </c>
      <c r="I18" t="s">
        <v>374</v>
      </c>
      <c r="J18">
        <v>9.8325250000000004</v>
      </c>
      <c r="K18">
        <v>-1.3096289999999999</v>
      </c>
      <c r="L18">
        <v>-4.1136340000000002</v>
      </c>
      <c r="M18">
        <v>-3.0336780000000001</v>
      </c>
      <c r="N18">
        <v>-1.422463</v>
      </c>
      <c r="O18">
        <v>1.6281099999999999</v>
      </c>
      <c r="P18">
        <v>16.91752</v>
      </c>
      <c r="Q18">
        <v>12.071619999999999</v>
      </c>
    </row>
    <row r="19" spans="1:17" x14ac:dyDescent="0.3">
      <c r="A19">
        <v>17</v>
      </c>
      <c r="B19">
        <v>11</v>
      </c>
      <c r="C19">
        <v>5</v>
      </c>
      <c r="D19">
        <v>6</v>
      </c>
      <c r="E19">
        <v>11</v>
      </c>
      <c r="F19">
        <v>17</v>
      </c>
      <c r="G19">
        <v>39.622909999999997</v>
      </c>
      <c r="H19">
        <v>12.906779999999999</v>
      </c>
      <c r="I19" t="s">
        <v>375</v>
      </c>
      <c r="J19">
        <v>11.47959</v>
      </c>
      <c r="K19">
        <v>1.4247510000000001</v>
      </c>
      <c r="L19">
        <v>-4.1136340000000002</v>
      </c>
      <c r="M19">
        <v>-4.6397729999999999</v>
      </c>
      <c r="N19">
        <v>-4.8336670000000002</v>
      </c>
      <c r="O19">
        <v>0.18644189999999999</v>
      </c>
      <c r="P19">
        <v>16.91752</v>
      </c>
      <c r="Q19">
        <v>10.57615</v>
      </c>
    </row>
    <row r="20" spans="1:17" x14ac:dyDescent="0.3">
      <c r="A20">
        <v>18</v>
      </c>
      <c r="B20">
        <v>9</v>
      </c>
      <c r="C20">
        <v>3</v>
      </c>
      <c r="D20">
        <v>6</v>
      </c>
      <c r="E20">
        <v>11</v>
      </c>
      <c r="F20">
        <v>17</v>
      </c>
      <c r="G20">
        <v>38.958289999999998</v>
      </c>
      <c r="H20">
        <v>12.948320000000001</v>
      </c>
      <c r="I20" t="s">
        <v>376</v>
      </c>
      <c r="J20">
        <v>8.9738790000000002</v>
      </c>
      <c r="K20">
        <v>-0.43396570000000001</v>
      </c>
      <c r="L20">
        <v>-1.374884</v>
      </c>
      <c r="M20">
        <v>-4.6031339999999998</v>
      </c>
      <c r="N20">
        <v>0.12643190000000001</v>
      </c>
      <c r="O20">
        <v>1.350301</v>
      </c>
      <c r="P20">
        <v>18.21743</v>
      </c>
      <c r="Q20">
        <v>12.047330000000001</v>
      </c>
    </row>
    <row r="21" spans="1:17" x14ac:dyDescent="0.3">
      <c r="A21">
        <v>19</v>
      </c>
      <c r="B21">
        <v>10</v>
      </c>
      <c r="C21">
        <v>4</v>
      </c>
      <c r="D21">
        <v>6</v>
      </c>
      <c r="E21">
        <v>13</v>
      </c>
      <c r="F21">
        <v>18</v>
      </c>
      <c r="G21">
        <v>39.063459999999999</v>
      </c>
      <c r="H21">
        <v>12.941750000000001</v>
      </c>
      <c r="I21" t="s">
        <v>377</v>
      </c>
      <c r="J21">
        <v>11.67592</v>
      </c>
      <c r="K21">
        <v>-0.43396570000000001</v>
      </c>
      <c r="L21">
        <v>-1.374884</v>
      </c>
      <c r="M21">
        <v>-4.6031339999999998</v>
      </c>
      <c r="N21">
        <v>-3.991743</v>
      </c>
      <c r="O21">
        <v>1.350301</v>
      </c>
      <c r="P21">
        <v>19.346889999999998</v>
      </c>
      <c r="Q21">
        <v>12.047330000000001</v>
      </c>
    </row>
    <row r="22" spans="1:17" x14ac:dyDescent="0.3">
      <c r="A22">
        <v>20</v>
      </c>
      <c r="B22">
        <v>8</v>
      </c>
      <c r="C22">
        <v>2</v>
      </c>
      <c r="D22">
        <v>6</v>
      </c>
      <c r="E22">
        <v>11</v>
      </c>
      <c r="F22">
        <v>19</v>
      </c>
      <c r="G22">
        <v>40.882840000000002</v>
      </c>
      <c r="H22">
        <v>15.343059999999999</v>
      </c>
      <c r="I22" t="s">
        <v>378</v>
      </c>
      <c r="J22">
        <v>9.310257</v>
      </c>
      <c r="K22">
        <v>-1.437283E-2</v>
      </c>
      <c r="L22">
        <v>-1.9279470000000001</v>
      </c>
      <c r="M22">
        <v>-6.1016539999999999</v>
      </c>
      <c r="N22">
        <v>-3.991743</v>
      </c>
      <c r="O22">
        <v>1.350301</v>
      </c>
      <c r="P22">
        <v>19.042539999999999</v>
      </c>
      <c r="Q22">
        <v>12.02303</v>
      </c>
    </row>
    <row r="23" spans="1:17" x14ac:dyDescent="0.3">
      <c r="A23">
        <v>21</v>
      </c>
      <c r="B23">
        <v>11</v>
      </c>
      <c r="C23">
        <v>8</v>
      </c>
      <c r="D23">
        <v>3</v>
      </c>
      <c r="E23">
        <v>7</v>
      </c>
      <c r="F23">
        <v>19</v>
      </c>
      <c r="G23">
        <v>38.746609999999997</v>
      </c>
      <c r="H23">
        <v>15.47658</v>
      </c>
      <c r="I23" t="s">
        <v>379</v>
      </c>
      <c r="J23">
        <v>9.310257</v>
      </c>
      <c r="K23">
        <v>-1.437283E-2</v>
      </c>
      <c r="L23">
        <v>-5.447381</v>
      </c>
      <c r="M23">
        <v>-4.3721220000000001</v>
      </c>
      <c r="N23">
        <v>-3.5939950000000001</v>
      </c>
      <c r="O23">
        <v>1.350301</v>
      </c>
      <c r="P23">
        <v>16.613160000000001</v>
      </c>
      <c r="Q23">
        <v>9.5617850000000004</v>
      </c>
    </row>
    <row r="24" spans="1:17" x14ac:dyDescent="0.3">
      <c r="A24">
        <v>22</v>
      </c>
      <c r="B24">
        <v>10</v>
      </c>
      <c r="C24">
        <v>7</v>
      </c>
      <c r="D24">
        <v>3</v>
      </c>
      <c r="E24">
        <v>7</v>
      </c>
      <c r="F24">
        <v>19</v>
      </c>
      <c r="G24">
        <v>38.656489999999998</v>
      </c>
      <c r="H24">
        <v>16.197489999999998</v>
      </c>
      <c r="I24" t="s">
        <v>380</v>
      </c>
      <c r="J24">
        <v>9.310257</v>
      </c>
      <c r="K24">
        <v>-1.437283E-2</v>
      </c>
      <c r="L24">
        <v>-8.4048669999999994</v>
      </c>
      <c r="M24">
        <v>-4.6031339999999998</v>
      </c>
      <c r="N24">
        <v>-3.1962459999999999</v>
      </c>
      <c r="O24">
        <v>1.350301</v>
      </c>
      <c r="P24">
        <v>16.613160000000001</v>
      </c>
      <c r="Q24">
        <v>12.047330000000001</v>
      </c>
    </row>
    <row r="25" spans="1:17" x14ac:dyDescent="0.3">
      <c r="A25">
        <v>23</v>
      </c>
      <c r="B25">
        <v>8</v>
      </c>
      <c r="C25">
        <v>2</v>
      </c>
      <c r="D25">
        <v>6</v>
      </c>
      <c r="E25">
        <v>9</v>
      </c>
      <c r="F25">
        <v>19</v>
      </c>
      <c r="G25">
        <v>35.259480000000003</v>
      </c>
      <c r="H25">
        <v>16.17709</v>
      </c>
      <c r="I25" t="s">
        <v>381</v>
      </c>
      <c r="J25">
        <v>8.3917719999999996</v>
      </c>
      <c r="K25">
        <v>-1.437283E-2</v>
      </c>
      <c r="L25">
        <v>-7.6241830000000004</v>
      </c>
      <c r="M25">
        <v>-4.6031339999999998</v>
      </c>
      <c r="N25">
        <v>-3.5939950000000001</v>
      </c>
      <c r="O25">
        <v>4.4386169999999998</v>
      </c>
      <c r="P25">
        <v>15.911960000000001</v>
      </c>
      <c r="Q25">
        <v>9.5455070000000006</v>
      </c>
    </row>
    <row r="26" spans="1:17" x14ac:dyDescent="0.3">
      <c r="A26">
        <v>24</v>
      </c>
      <c r="B26">
        <v>7</v>
      </c>
      <c r="C26">
        <v>7</v>
      </c>
      <c r="D26">
        <v>0</v>
      </c>
      <c r="E26">
        <v>7</v>
      </c>
      <c r="F26">
        <v>19</v>
      </c>
      <c r="G26">
        <v>38.790140000000001</v>
      </c>
      <c r="H26">
        <v>14.66343</v>
      </c>
      <c r="I26" t="s">
        <v>379</v>
      </c>
      <c r="J26">
        <v>10.26305</v>
      </c>
      <c r="K26">
        <v>-1.437283E-2</v>
      </c>
      <c r="L26">
        <v>-7.6241830000000004</v>
      </c>
      <c r="M26">
        <v>-4.3721220000000001</v>
      </c>
      <c r="N26">
        <v>-3.5939950000000001</v>
      </c>
      <c r="O26">
        <v>4.4386169999999998</v>
      </c>
      <c r="P26">
        <v>18.84226</v>
      </c>
      <c r="Q26">
        <v>7.0306649999999999</v>
      </c>
    </row>
    <row r="27" spans="1:17" x14ac:dyDescent="0.3">
      <c r="A27">
        <v>25</v>
      </c>
      <c r="B27">
        <v>8</v>
      </c>
      <c r="C27">
        <v>5</v>
      </c>
      <c r="D27">
        <v>3</v>
      </c>
      <c r="E27">
        <v>4</v>
      </c>
      <c r="F27">
        <v>19</v>
      </c>
      <c r="G27">
        <v>38.790140000000001</v>
      </c>
      <c r="H27">
        <v>14.66343</v>
      </c>
      <c r="I27" t="s">
        <v>382</v>
      </c>
      <c r="J27">
        <v>10.26305</v>
      </c>
      <c r="K27">
        <v>-1.437283E-2</v>
      </c>
      <c r="L27">
        <v>-8.4048669999999994</v>
      </c>
      <c r="M27">
        <v>-6.4656099999999999</v>
      </c>
      <c r="N27">
        <v>-3.1962459999999999</v>
      </c>
      <c r="O27">
        <v>4.4386169999999998</v>
      </c>
      <c r="P27">
        <v>18.84226</v>
      </c>
      <c r="Q27">
        <v>9.5162049999999994</v>
      </c>
    </row>
    <row r="28" spans="1:17" x14ac:dyDescent="0.3">
      <c r="A28">
        <v>26</v>
      </c>
      <c r="B28">
        <v>8</v>
      </c>
      <c r="C28">
        <v>5</v>
      </c>
      <c r="D28">
        <v>3</v>
      </c>
      <c r="E28">
        <v>8</v>
      </c>
      <c r="F28">
        <v>19</v>
      </c>
      <c r="G28">
        <v>43.642769999999999</v>
      </c>
      <c r="H28">
        <v>11.5007</v>
      </c>
      <c r="I28" t="s">
        <v>383</v>
      </c>
      <c r="J28">
        <v>12.13434</v>
      </c>
      <c r="K28">
        <v>-1.437283E-2</v>
      </c>
      <c r="L28">
        <v>-5.7082680000000003</v>
      </c>
      <c r="M28">
        <v>-6.4656099999999999</v>
      </c>
      <c r="N28">
        <v>-4.1784189999999999</v>
      </c>
      <c r="O28">
        <v>1.5410889999999999</v>
      </c>
      <c r="P28">
        <v>18.557169999999999</v>
      </c>
      <c r="Q28">
        <v>9.4869020000000006</v>
      </c>
    </row>
    <row r="29" spans="1:17" x14ac:dyDescent="0.3">
      <c r="A29">
        <v>27</v>
      </c>
      <c r="B29">
        <v>9</v>
      </c>
      <c r="C29">
        <v>3</v>
      </c>
      <c r="D29">
        <v>6</v>
      </c>
      <c r="E29">
        <v>8</v>
      </c>
      <c r="F29">
        <v>20</v>
      </c>
      <c r="G29">
        <v>40.353679999999997</v>
      </c>
      <c r="H29">
        <v>17.693020000000001</v>
      </c>
      <c r="I29" t="s">
        <v>384</v>
      </c>
      <c r="J29">
        <v>15.172750000000001</v>
      </c>
      <c r="K29">
        <v>0.40522000000000002</v>
      </c>
      <c r="L29">
        <v>-10.916</v>
      </c>
      <c r="M29">
        <v>-6.4656099999999999</v>
      </c>
      <c r="N29">
        <v>-3.5939950000000001</v>
      </c>
      <c r="O29">
        <v>4.4386169999999998</v>
      </c>
      <c r="P29">
        <v>19.038830000000001</v>
      </c>
      <c r="Q29">
        <v>9.4869020000000006</v>
      </c>
    </row>
    <row r="30" spans="1:17" x14ac:dyDescent="0.3">
      <c r="A30">
        <v>28</v>
      </c>
      <c r="B30">
        <v>8</v>
      </c>
      <c r="C30">
        <v>2</v>
      </c>
      <c r="D30">
        <v>6</v>
      </c>
      <c r="E30">
        <v>6</v>
      </c>
      <c r="F30">
        <v>18</v>
      </c>
      <c r="G30">
        <v>40.353679999999997</v>
      </c>
      <c r="H30">
        <v>17.593630000000001</v>
      </c>
      <c r="I30" t="s">
        <v>385</v>
      </c>
      <c r="J30">
        <v>12.47071</v>
      </c>
      <c r="K30">
        <v>-1.9824280000000001</v>
      </c>
      <c r="L30">
        <v>-10.916</v>
      </c>
      <c r="M30">
        <v>-6.1667149999999999</v>
      </c>
      <c r="N30">
        <v>-4.7453089999999998</v>
      </c>
      <c r="O30">
        <v>7.1464499999999997</v>
      </c>
      <c r="P30">
        <v>17.90936</v>
      </c>
      <c r="Q30">
        <v>9.4869020000000006</v>
      </c>
    </row>
    <row r="31" spans="1:17" x14ac:dyDescent="0.3">
      <c r="A31">
        <v>29</v>
      </c>
      <c r="B31">
        <v>8</v>
      </c>
      <c r="C31">
        <v>5</v>
      </c>
      <c r="D31">
        <v>3</v>
      </c>
      <c r="E31">
        <v>6</v>
      </c>
      <c r="F31">
        <v>18</v>
      </c>
      <c r="G31">
        <v>40.353679999999997</v>
      </c>
      <c r="H31">
        <v>17.593630000000001</v>
      </c>
      <c r="I31" t="s">
        <v>385</v>
      </c>
      <c r="J31">
        <v>12.47071</v>
      </c>
      <c r="K31">
        <v>-0.60134849999999995</v>
      </c>
      <c r="L31">
        <v>-10.916</v>
      </c>
      <c r="M31">
        <v>-6.1667149999999999</v>
      </c>
      <c r="N31">
        <v>-5.9360679999999997</v>
      </c>
      <c r="O31">
        <v>7.1464499999999997</v>
      </c>
      <c r="P31">
        <v>16.60736</v>
      </c>
      <c r="Q31">
        <v>9.4869020000000006</v>
      </c>
    </row>
    <row r="32" spans="1:17" x14ac:dyDescent="0.3">
      <c r="A32">
        <v>30</v>
      </c>
      <c r="B32">
        <v>6</v>
      </c>
      <c r="C32">
        <v>0</v>
      </c>
      <c r="D32">
        <v>6</v>
      </c>
      <c r="E32">
        <v>10</v>
      </c>
      <c r="F32">
        <v>18</v>
      </c>
      <c r="G32">
        <v>46.283729999999998</v>
      </c>
      <c r="H32">
        <v>10.39401</v>
      </c>
      <c r="I32" t="s">
        <v>386</v>
      </c>
      <c r="J32">
        <v>12.47071</v>
      </c>
      <c r="K32">
        <v>-1.9824280000000001</v>
      </c>
      <c r="L32">
        <v>-7.0841669999999999</v>
      </c>
      <c r="M32">
        <v>-6.1667149999999999</v>
      </c>
      <c r="N32">
        <v>-7.4630520000000002</v>
      </c>
      <c r="O32">
        <v>-1.687648</v>
      </c>
      <c r="P32">
        <v>12.60805</v>
      </c>
      <c r="Q32">
        <v>9.0566870000000002</v>
      </c>
    </row>
    <row r="33" spans="1:17" x14ac:dyDescent="0.3">
      <c r="A33">
        <v>31</v>
      </c>
      <c r="B33">
        <v>7</v>
      </c>
      <c r="C33">
        <v>1</v>
      </c>
      <c r="D33">
        <v>6</v>
      </c>
      <c r="E33">
        <v>12</v>
      </c>
      <c r="F33">
        <v>18</v>
      </c>
      <c r="G33">
        <v>47.620109999999997</v>
      </c>
      <c r="H33">
        <v>8.6295660000000005</v>
      </c>
      <c r="I33" t="s">
        <v>387</v>
      </c>
      <c r="J33">
        <v>12.47071</v>
      </c>
      <c r="K33">
        <v>-1.9824280000000001</v>
      </c>
      <c r="L33">
        <v>-5.1682519999999998</v>
      </c>
      <c r="M33">
        <v>-6.1667149999999999</v>
      </c>
      <c r="N33">
        <v>-8.0474770000000007</v>
      </c>
      <c r="O33">
        <v>-1.546133</v>
      </c>
      <c r="P33">
        <v>9.3926580000000008</v>
      </c>
      <c r="Q33">
        <v>9.4869020000000006</v>
      </c>
    </row>
    <row r="34" spans="1:17" x14ac:dyDescent="0.3">
      <c r="A34">
        <v>32</v>
      </c>
      <c r="B34">
        <v>6</v>
      </c>
      <c r="C34">
        <v>0</v>
      </c>
      <c r="D34">
        <v>6</v>
      </c>
      <c r="E34">
        <v>10</v>
      </c>
      <c r="F34">
        <v>18</v>
      </c>
      <c r="G34">
        <v>45.13382</v>
      </c>
      <c r="H34">
        <v>14.161949999999999</v>
      </c>
      <c r="I34" t="s">
        <v>388</v>
      </c>
      <c r="J34">
        <v>12.47071</v>
      </c>
      <c r="K34">
        <v>-1.9824280000000001</v>
      </c>
      <c r="L34">
        <v>-4.3454170000000003</v>
      </c>
      <c r="M34">
        <v>-7.665235</v>
      </c>
      <c r="N34">
        <v>-7.4630520000000002</v>
      </c>
      <c r="O34">
        <v>1.3513949999999999</v>
      </c>
      <c r="P34">
        <v>15.037419999999999</v>
      </c>
      <c r="Q34">
        <v>9.4626079999999995</v>
      </c>
    </row>
    <row r="35" spans="1:17" x14ac:dyDescent="0.3">
      <c r="A35">
        <v>33</v>
      </c>
      <c r="B35">
        <v>5</v>
      </c>
      <c r="C35">
        <v>2</v>
      </c>
      <c r="D35">
        <v>3</v>
      </c>
      <c r="E35">
        <v>10</v>
      </c>
      <c r="F35">
        <v>18</v>
      </c>
      <c r="G35">
        <v>51.72119</v>
      </c>
      <c r="H35">
        <v>11.84497</v>
      </c>
      <c r="I35" t="s">
        <v>389</v>
      </c>
      <c r="J35">
        <v>14.976430000000001</v>
      </c>
      <c r="K35">
        <v>-0.1237116</v>
      </c>
      <c r="L35">
        <v>-1.6066670000000001</v>
      </c>
      <c r="M35">
        <v>-10.69891</v>
      </c>
      <c r="N35">
        <v>-10.87426</v>
      </c>
      <c r="O35">
        <v>0.1875358</v>
      </c>
      <c r="P35">
        <v>17.466799999999999</v>
      </c>
      <c r="Q35">
        <v>7.9428479999999997</v>
      </c>
    </row>
    <row r="36" spans="1:17" x14ac:dyDescent="0.3">
      <c r="A36">
        <v>34</v>
      </c>
      <c r="B36">
        <v>3</v>
      </c>
      <c r="C36">
        <v>0</v>
      </c>
      <c r="D36">
        <v>3</v>
      </c>
      <c r="E36">
        <v>12</v>
      </c>
      <c r="F36">
        <v>18</v>
      </c>
      <c r="G36">
        <v>52.557189999999999</v>
      </c>
      <c r="H36">
        <v>8.3209979999999995</v>
      </c>
      <c r="I36" t="s">
        <v>390</v>
      </c>
      <c r="J36">
        <v>14.976430000000001</v>
      </c>
      <c r="K36">
        <v>-0.1237116</v>
      </c>
      <c r="L36">
        <v>-2.4295019999999998</v>
      </c>
      <c r="M36">
        <v>-9.200393</v>
      </c>
      <c r="N36">
        <v>-11.458679999999999</v>
      </c>
      <c r="O36">
        <v>-2.9584030000000001</v>
      </c>
      <c r="P36">
        <v>11.82203</v>
      </c>
      <c r="Q36">
        <v>7.9671419999999999</v>
      </c>
    </row>
    <row r="37" spans="1:17" x14ac:dyDescent="0.3">
      <c r="A37">
        <v>35</v>
      </c>
      <c r="B37">
        <v>4</v>
      </c>
      <c r="C37">
        <v>1</v>
      </c>
      <c r="D37">
        <v>3</v>
      </c>
      <c r="E37">
        <v>12</v>
      </c>
      <c r="F37">
        <v>18</v>
      </c>
      <c r="G37">
        <v>54.693429999999999</v>
      </c>
      <c r="H37">
        <v>8.1874839999999995</v>
      </c>
      <c r="I37" t="s">
        <v>391</v>
      </c>
      <c r="J37">
        <v>14.976430000000001</v>
      </c>
      <c r="K37">
        <v>-0.1237116</v>
      </c>
      <c r="L37">
        <v>0.30924800000000002</v>
      </c>
      <c r="M37">
        <v>-10.69891</v>
      </c>
      <c r="N37">
        <v>-9.9097860000000004</v>
      </c>
      <c r="O37">
        <v>-2.7099920000000002</v>
      </c>
      <c r="P37">
        <v>13.12194</v>
      </c>
      <c r="Q37">
        <v>7.9428479999999997</v>
      </c>
    </row>
    <row r="38" spans="1:17" x14ac:dyDescent="0.3">
      <c r="A38">
        <v>36</v>
      </c>
      <c r="B38">
        <v>4</v>
      </c>
      <c r="C38">
        <v>1</v>
      </c>
      <c r="D38">
        <v>3</v>
      </c>
      <c r="E38">
        <v>14</v>
      </c>
      <c r="F38">
        <v>17</v>
      </c>
      <c r="G38">
        <v>57.665660000000003</v>
      </c>
      <c r="H38">
        <v>4.5299930000000002</v>
      </c>
      <c r="I38" t="s">
        <v>392</v>
      </c>
      <c r="J38">
        <v>16.81982</v>
      </c>
      <c r="K38">
        <v>0.7519517</v>
      </c>
      <c r="L38">
        <v>2.2251629999999998</v>
      </c>
      <c r="M38">
        <v>-10.76985</v>
      </c>
      <c r="N38">
        <v>-12.04311</v>
      </c>
      <c r="O38">
        <v>-5.8853289999999996</v>
      </c>
      <c r="P38">
        <v>11.036020000000001</v>
      </c>
      <c r="Q38">
        <v>7.9428479999999997</v>
      </c>
    </row>
    <row r="39" spans="1:17" x14ac:dyDescent="0.3">
      <c r="A39">
        <v>37</v>
      </c>
      <c r="B39">
        <v>4</v>
      </c>
      <c r="C39">
        <v>1</v>
      </c>
      <c r="D39">
        <v>3</v>
      </c>
      <c r="E39">
        <v>12</v>
      </c>
      <c r="F39">
        <v>18</v>
      </c>
      <c r="G39">
        <v>56.01538</v>
      </c>
      <c r="H39">
        <v>6.538405</v>
      </c>
      <c r="I39" t="s">
        <v>393</v>
      </c>
      <c r="J39">
        <v>14.976430000000001</v>
      </c>
      <c r="K39">
        <v>-0.1237116</v>
      </c>
      <c r="L39">
        <v>2.2251629999999998</v>
      </c>
      <c r="M39">
        <v>-10.4679</v>
      </c>
      <c r="N39">
        <v>-12.04311</v>
      </c>
      <c r="O39">
        <v>-5.6075200000000001</v>
      </c>
      <c r="P39">
        <v>11.036020000000001</v>
      </c>
      <c r="Q39">
        <v>6</v>
      </c>
    </row>
    <row r="40" spans="1:17" x14ac:dyDescent="0.3">
      <c r="A40">
        <v>38</v>
      </c>
      <c r="B40">
        <v>4</v>
      </c>
      <c r="C40">
        <v>1</v>
      </c>
      <c r="D40">
        <v>3</v>
      </c>
      <c r="E40">
        <v>14</v>
      </c>
      <c r="F40">
        <v>18</v>
      </c>
      <c r="G40">
        <v>57.57555</v>
      </c>
      <c r="H40">
        <v>5.2509030000000001</v>
      </c>
      <c r="I40" t="s">
        <v>394</v>
      </c>
      <c r="J40">
        <v>17.678470000000001</v>
      </c>
      <c r="K40">
        <v>-0.1237116</v>
      </c>
      <c r="L40">
        <v>4.8360819999999999E-2</v>
      </c>
      <c r="M40">
        <v>-10.4679</v>
      </c>
      <c r="N40">
        <v>-12.04311</v>
      </c>
      <c r="O40">
        <v>-5.6075200000000001</v>
      </c>
      <c r="P40">
        <v>11.036020000000001</v>
      </c>
      <c r="Q40">
        <v>6</v>
      </c>
    </row>
    <row r="41" spans="1:17" x14ac:dyDescent="0.3">
      <c r="A41">
        <v>39</v>
      </c>
      <c r="B41">
        <v>3</v>
      </c>
      <c r="C41">
        <v>0</v>
      </c>
      <c r="D41">
        <v>3</v>
      </c>
      <c r="E41">
        <v>14</v>
      </c>
      <c r="F41">
        <v>17</v>
      </c>
      <c r="G41">
        <v>57.665660000000003</v>
      </c>
      <c r="H41">
        <v>4.5299930000000002</v>
      </c>
      <c r="I41" t="s">
        <v>395</v>
      </c>
      <c r="J41">
        <v>19.52187</v>
      </c>
      <c r="K41">
        <v>0.7519517</v>
      </c>
      <c r="L41">
        <v>2.2251629999999998</v>
      </c>
      <c r="M41">
        <v>-10.53884</v>
      </c>
      <c r="N41">
        <v>-12.04311</v>
      </c>
      <c r="O41">
        <v>-6.1337400000000004</v>
      </c>
      <c r="P41">
        <v>11.036020000000001</v>
      </c>
      <c r="Q41">
        <v>6</v>
      </c>
    </row>
    <row r="42" spans="1:17" x14ac:dyDescent="0.3">
      <c r="A42">
        <v>40</v>
      </c>
      <c r="B42">
        <v>3</v>
      </c>
      <c r="C42">
        <v>0</v>
      </c>
      <c r="D42">
        <v>3</v>
      </c>
      <c r="E42">
        <v>14</v>
      </c>
      <c r="F42">
        <v>18</v>
      </c>
      <c r="G42">
        <v>59.546050000000001</v>
      </c>
      <c r="H42">
        <v>5.0247489999999999</v>
      </c>
      <c r="I42" t="s">
        <v>396</v>
      </c>
      <c r="J42">
        <v>19.54975</v>
      </c>
      <c r="K42">
        <v>-0.1237116</v>
      </c>
      <c r="L42">
        <v>2.2251629999999998</v>
      </c>
      <c r="M42">
        <v>-10.4679</v>
      </c>
      <c r="N42">
        <v>-12.04311</v>
      </c>
      <c r="O42">
        <v>-6.1043409999999998</v>
      </c>
      <c r="P42">
        <v>13.96632</v>
      </c>
      <c r="Q42">
        <v>6</v>
      </c>
    </row>
    <row r="43" spans="1:17" x14ac:dyDescent="0.3">
      <c r="A43">
        <v>41</v>
      </c>
      <c r="B43">
        <v>3</v>
      </c>
      <c r="C43">
        <v>0</v>
      </c>
      <c r="D43">
        <v>3</v>
      </c>
      <c r="E43">
        <v>14</v>
      </c>
      <c r="F43">
        <v>19</v>
      </c>
      <c r="G43">
        <v>59.651220000000002</v>
      </c>
      <c r="H43">
        <v>5.0181760000000004</v>
      </c>
      <c r="I43" t="s">
        <v>396</v>
      </c>
      <c r="J43">
        <v>19.54975</v>
      </c>
      <c r="K43">
        <v>-0.1237116</v>
      </c>
      <c r="L43">
        <v>2.2251629999999998</v>
      </c>
      <c r="M43">
        <v>-10.4679</v>
      </c>
      <c r="N43">
        <v>-14.61239</v>
      </c>
      <c r="O43">
        <v>-6.1043409999999998</v>
      </c>
      <c r="P43">
        <v>13.96632</v>
      </c>
      <c r="Q43">
        <v>6</v>
      </c>
    </row>
    <row r="44" spans="1:17" x14ac:dyDescent="0.3">
      <c r="A44">
        <v>42</v>
      </c>
      <c r="B44">
        <v>4</v>
      </c>
      <c r="C44">
        <v>1</v>
      </c>
      <c r="D44">
        <v>3</v>
      </c>
      <c r="E44">
        <v>12</v>
      </c>
      <c r="F44">
        <v>19</v>
      </c>
      <c r="G44">
        <v>57.90448</v>
      </c>
      <c r="H44">
        <v>2.9893649999999998</v>
      </c>
      <c r="I44" t="s">
        <v>397</v>
      </c>
      <c r="J44">
        <v>18.631270000000001</v>
      </c>
      <c r="K44">
        <v>-0.1237116</v>
      </c>
      <c r="L44">
        <v>2.2251629999999998</v>
      </c>
      <c r="M44">
        <v>-10.236890000000001</v>
      </c>
      <c r="N44">
        <v>-14.61239</v>
      </c>
      <c r="O44">
        <v>-2.767614</v>
      </c>
      <c r="P44">
        <v>13.26511</v>
      </c>
      <c r="Q44">
        <v>6</v>
      </c>
    </row>
    <row r="45" spans="1:17" x14ac:dyDescent="0.3">
      <c r="A45">
        <v>43</v>
      </c>
      <c r="B45">
        <v>4</v>
      </c>
      <c r="C45">
        <v>1</v>
      </c>
      <c r="D45">
        <v>3</v>
      </c>
      <c r="E45">
        <v>12</v>
      </c>
      <c r="F45">
        <v>19</v>
      </c>
      <c r="G45">
        <v>59.636069999999997</v>
      </c>
      <c r="H45">
        <v>5.139329</v>
      </c>
      <c r="I45" t="s">
        <v>398</v>
      </c>
      <c r="J45">
        <v>16.301819999999999</v>
      </c>
      <c r="K45">
        <v>3.0086550000000001</v>
      </c>
      <c r="L45">
        <v>2.2251629999999998</v>
      </c>
      <c r="M45">
        <v>-10.236890000000001</v>
      </c>
      <c r="N45">
        <v>-10.55841</v>
      </c>
      <c r="O45">
        <v>-7.6878760000000002</v>
      </c>
      <c r="P45">
        <v>12.83685</v>
      </c>
      <c r="Q45">
        <v>6</v>
      </c>
    </row>
    <row r="46" spans="1:17" x14ac:dyDescent="0.3">
      <c r="A46">
        <v>44</v>
      </c>
      <c r="B46">
        <v>4</v>
      </c>
      <c r="C46">
        <v>1</v>
      </c>
      <c r="D46">
        <v>3</v>
      </c>
      <c r="E46">
        <v>12</v>
      </c>
      <c r="F46">
        <v>19</v>
      </c>
      <c r="G46">
        <v>63.908540000000002</v>
      </c>
      <c r="H46">
        <v>4.8722989999999999</v>
      </c>
      <c r="I46" t="s">
        <v>399</v>
      </c>
      <c r="J46">
        <v>16.301819999999999</v>
      </c>
      <c r="K46">
        <v>3.0086550000000001</v>
      </c>
      <c r="L46">
        <v>7.7026630000000003</v>
      </c>
      <c r="M46">
        <v>-13.233930000000001</v>
      </c>
      <c r="N46">
        <v>-12.1073</v>
      </c>
      <c r="O46">
        <v>-7.6878760000000002</v>
      </c>
      <c r="P46">
        <v>18.82507</v>
      </c>
      <c r="Q46">
        <v>6</v>
      </c>
    </row>
    <row r="47" spans="1:17" x14ac:dyDescent="0.3">
      <c r="A47">
        <v>45</v>
      </c>
      <c r="B47">
        <v>5</v>
      </c>
      <c r="C47">
        <v>2</v>
      </c>
      <c r="D47">
        <v>3</v>
      </c>
      <c r="E47">
        <v>12</v>
      </c>
      <c r="F47">
        <v>19</v>
      </c>
      <c r="G47">
        <v>63.8934</v>
      </c>
      <c r="H47">
        <v>4.9934529999999997</v>
      </c>
      <c r="I47" t="s">
        <v>400</v>
      </c>
      <c r="J47">
        <v>13.053879999999999</v>
      </c>
      <c r="K47">
        <v>6.1410210000000003</v>
      </c>
      <c r="L47">
        <v>7.7026630000000003</v>
      </c>
      <c r="M47">
        <v>-13.233930000000001</v>
      </c>
      <c r="N47">
        <v>-9.6022169999999996</v>
      </c>
      <c r="O47">
        <v>-9.5198210000000003</v>
      </c>
      <c r="P47">
        <v>18.82507</v>
      </c>
      <c r="Q47">
        <v>6</v>
      </c>
    </row>
    <row r="48" spans="1:17" x14ac:dyDescent="0.3">
      <c r="A48">
        <v>46</v>
      </c>
      <c r="B48">
        <v>5</v>
      </c>
      <c r="C48">
        <v>2</v>
      </c>
      <c r="D48">
        <v>3</v>
      </c>
      <c r="E48">
        <v>14</v>
      </c>
      <c r="F48">
        <v>19</v>
      </c>
      <c r="G48">
        <v>63.8934</v>
      </c>
      <c r="H48">
        <v>4.9934529999999997</v>
      </c>
      <c r="I48" t="s">
        <v>400</v>
      </c>
      <c r="J48">
        <v>15.75592</v>
      </c>
      <c r="K48">
        <v>6.1410210000000003</v>
      </c>
      <c r="L48">
        <v>7.7026630000000003</v>
      </c>
      <c r="M48">
        <v>-13.233930000000001</v>
      </c>
      <c r="N48">
        <v>-9.6022169999999996</v>
      </c>
      <c r="O48">
        <v>-9.5198210000000003</v>
      </c>
      <c r="P48">
        <v>18.82507</v>
      </c>
      <c r="Q48">
        <v>6</v>
      </c>
    </row>
    <row r="49" spans="1:17" x14ac:dyDescent="0.3">
      <c r="A49">
        <v>47</v>
      </c>
      <c r="B49">
        <v>4</v>
      </c>
      <c r="C49">
        <v>1</v>
      </c>
      <c r="D49">
        <v>3</v>
      </c>
      <c r="E49">
        <v>14</v>
      </c>
      <c r="F49">
        <v>19</v>
      </c>
      <c r="G49">
        <v>63.8934</v>
      </c>
      <c r="H49">
        <v>4.9934529999999997</v>
      </c>
      <c r="I49" t="s">
        <v>401</v>
      </c>
      <c r="J49">
        <v>15.75592</v>
      </c>
      <c r="K49">
        <v>6.1410210000000003</v>
      </c>
      <c r="L49">
        <v>7.7026630000000003</v>
      </c>
      <c r="M49">
        <v>-13.233930000000001</v>
      </c>
      <c r="N49">
        <v>-8.0533219999999996</v>
      </c>
      <c r="O49">
        <v>-9.5198210000000003</v>
      </c>
      <c r="P49">
        <v>17.695599999999999</v>
      </c>
      <c r="Q49">
        <v>6</v>
      </c>
    </row>
    <row r="50" spans="1:17" x14ac:dyDescent="0.3">
      <c r="A50">
        <v>48</v>
      </c>
      <c r="B50">
        <v>4</v>
      </c>
      <c r="C50">
        <v>1</v>
      </c>
      <c r="D50">
        <v>3</v>
      </c>
      <c r="E50">
        <v>14</v>
      </c>
      <c r="F50">
        <v>20</v>
      </c>
      <c r="G50">
        <v>61.86233</v>
      </c>
      <c r="H50">
        <v>5.1203950000000003</v>
      </c>
      <c r="I50" t="s">
        <v>402</v>
      </c>
      <c r="J50">
        <v>15.75592</v>
      </c>
      <c r="K50">
        <v>6.1410210000000003</v>
      </c>
      <c r="L50">
        <v>4.9639129999999998</v>
      </c>
      <c r="M50">
        <v>-11.73541</v>
      </c>
      <c r="N50">
        <v>-10.6226</v>
      </c>
      <c r="O50">
        <v>-9.7682319999999994</v>
      </c>
      <c r="P50">
        <v>15.26623</v>
      </c>
      <c r="Q50">
        <v>6</v>
      </c>
    </row>
    <row r="51" spans="1:17" x14ac:dyDescent="0.3">
      <c r="A51">
        <v>49</v>
      </c>
      <c r="B51">
        <v>4</v>
      </c>
      <c r="C51">
        <v>1</v>
      </c>
      <c r="D51">
        <v>3</v>
      </c>
      <c r="E51">
        <v>14</v>
      </c>
      <c r="F51">
        <v>19</v>
      </c>
      <c r="G51">
        <v>64.729399999999998</v>
      </c>
      <c r="H51">
        <v>1.469476</v>
      </c>
      <c r="I51" t="s">
        <v>403</v>
      </c>
      <c r="J51">
        <v>15.75592</v>
      </c>
      <c r="K51">
        <v>6.1410210000000003</v>
      </c>
      <c r="L51">
        <v>6.8798279999999998</v>
      </c>
      <c r="M51">
        <v>-11.504390000000001</v>
      </c>
      <c r="N51">
        <v>-8.6377469999999992</v>
      </c>
      <c r="O51">
        <v>-12.665760000000001</v>
      </c>
      <c r="P51">
        <v>12.050840000000001</v>
      </c>
      <c r="Q51">
        <v>6</v>
      </c>
    </row>
    <row r="52" spans="1:17" x14ac:dyDescent="0.3">
      <c r="A52">
        <v>50</v>
      </c>
      <c r="B52">
        <v>3</v>
      </c>
      <c r="C52">
        <v>0</v>
      </c>
      <c r="D52">
        <v>3</v>
      </c>
      <c r="E52">
        <v>12</v>
      </c>
      <c r="F52">
        <v>19</v>
      </c>
      <c r="G52">
        <v>61.757159999999999</v>
      </c>
      <c r="H52">
        <v>5.1269669999999996</v>
      </c>
      <c r="I52" t="s">
        <v>402</v>
      </c>
      <c r="J52">
        <v>18.45796</v>
      </c>
      <c r="K52">
        <v>6.1410210000000003</v>
      </c>
      <c r="L52">
        <v>4.9639129999999998</v>
      </c>
      <c r="M52">
        <v>-11.27338</v>
      </c>
      <c r="N52">
        <v>-8.0533219999999996</v>
      </c>
      <c r="O52">
        <v>-9.7682319999999994</v>
      </c>
      <c r="P52">
        <v>15.26623</v>
      </c>
      <c r="Q52">
        <v>6</v>
      </c>
    </row>
    <row r="53" spans="1:17" x14ac:dyDescent="0.3">
      <c r="A53">
        <v>51</v>
      </c>
      <c r="B53">
        <v>4</v>
      </c>
      <c r="C53">
        <v>1</v>
      </c>
      <c r="D53">
        <v>3</v>
      </c>
      <c r="E53">
        <v>10</v>
      </c>
      <c r="F53">
        <v>19</v>
      </c>
      <c r="G53">
        <v>65.884100000000004</v>
      </c>
      <c r="H53">
        <v>5.4813140000000002</v>
      </c>
      <c r="I53" t="s">
        <v>404</v>
      </c>
      <c r="J53">
        <v>17.627199999999998</v>
      </c>
      <c r="K53">
        <v>6.1410210000000003</v>
      </c>
      <c r="L53">
        <v>4.9639129999999998</v>
      </c>
      <c r="M53">
        <v>-11.27338</v>
      </c>
      <c r="N53">
        <v>-8.0533219999999996</v>
      </c>
      <c r="O53">
        <v>-9.7682319999999994</v>
      </c>
      <c r="P53">
        <v>18.19652</v>
      </c>
      <c r="Q53">
        <v>6</v>
      </c>
    </row>
    <row r="54" spans="1:17" x14ac:dyDescent="0.3">
      <c r="A54">
        <v>52</v>
      </c>
      <c r="B54">
        <v>3</v>
      </c>
      <c r="C54">
        <v>0</v>
      </c>
      <c r="D54">
        <v>3</v>
      </c>
      <c r="E54">
        <v>12</v>
      </c>
      <c r="F54">
        <v>19</v>
      </c>
      <c r="G54">
        <v>66.438400000000001</v>
      </c>
      <c r="H54">
        <v>5.4466700000000001</v>
      </c>
      <c r="I54" t="s">
        <v>405</v>
      </c>
      <c r="J54">
        <v>22.834959999999999</v>
      </c>
      <c r="K54">
        <v>7.9997369999999997</v>
      </c>
      <c r="L54">
        <v>4.9639129999999998</v>
      </c>
      <c r="M54">
        <v>-12.808540000000001</v>
      </c>
      <c r="N54">
        <v>-11.46453</v>
      </c>
      <c r="O54">
        <v>-10.932090000000001</v>
      </c>
      <c r="P54">
        <v>18.19652</v>
      </c>
      <c r="Q54">
        <v>6</v>
      </c>
    </row>
    <row r="55" spans="1:17" x14ac:dyDescent="0.3">
      <c r="A55">
        <v>53</v>
      </c>
      <c r="B55">
        <v>3</v>
      </c>
      <c r="C55">
        <v>0</v>
      </c>
      <c r="D55">
        <v>3</v>
      </c>
      <c r="E55">
        <v>12</v>
      </c>
      <c r="F55">
        <v>21</v>
      </c>
      <c r="G55">
        <v>66.248620000000003</v>
      </c>
      <c r="H55">
        <v>6.9649330000000003</v>
      </c>
      <c r="I55" t="s">
        <v>405</v>
      </c>
      <c r="J55">
        <v>22.834959999999999</v>
      </c>
      <c r="K55">
        <v>4.8313920000000001</v>
      </c>
      <c r="L55">
        <v>4.6070589999999996</v>
      </c>
      <c r="M55">
        <v>-12.808540000000001</v>
      </c>
      <c r="N55">
        <v>-11.46453</v>
      </c>
      <c r="O55">
        <v>-10.932090000000001</v>
      </c>
      <c r="P55">
        <v>18.19652</v>
      </c>
      <c r="Q55">
        <v>6</v>
      </c>
    </row>
    <row r="56" spans="1:17" x14ac:dyDescent="0.3">
      <c r="A56">
        <v>54</v>
      </c>
      <c r="B56">
        <v>4</v>
      </c>
      <c r="C56">
        <v>1</v>
      </c>
      <c r="D56">
        <v>3</v>
      </c>
      <c r="E56">
        <v>10</v>
      </c>
      <c r="F56">
        <v>19</v>
      </c>
      <c r="G56">
        <v>71.546880000000002</v>
      </c>
      <c r="H56">
        <v>1.655664</v>
      </c>
      <c r="I56" t="s">
        <v>406</v>
      </c>
      <c r="J56">
        <v>20.132919999999999</v>
      </c>
      <c r="K56">
        <v>7.9997369999999997</v>
      </c>
      <c r="L56">
        <v>9.6185779999999994</v>
      </c>
      <c r="M56">
        <v>-14.07605</v>
      </c>
      <c r="N56">
        <v>-12.04895</v>
      </c>
      <c r="O56">
        <v>-13.82962</v>
      </c>
      <c r="P56">
        <v>17.410509999999999</v>
      </c>
      <c r="Q56">
        <v>6</v>
      </c>
    </row>
    <row r="57" spans="1:17" x14ac:dyDescent="0.3">
      <c r="A57">
        <v>55</v>
      </c>
      <c r="B57">
        <v>6</v>
      </c>
      <c r="C57">
        <v>3</v>
      </c>
      <c r="D57">
        <v>3</v>
      </c>
      <c r="E57">
        <v>6</v>
      </c>
      <c r="F57">
        <v>19</v>
      </c>
      <c r="G57">
        <v>66.8279</v>
      </c>
      <c r="H57">
        <v>3.2843439999999999</v>
      </c>
      <c r="I57" t="s">
        <v>407</v>
      </c>
      <c r="J57">
        <v>19.21443</v>
      </c>
      <c r="K57">
        <v>7.9997369999999997</v>
      </c>
      <c r="L57">
        <v>6.9219790000000003</v>
      </c>
      <c r="M57">
        <v>-14.07605</v>
      </c>
      <c r="N57">
        <v>-11.06678</v>
      </c>
      <c r="O57">
        <v>-7.8437749999999999</v>
      </c>
      <c r="P57">
        <v>19.924700000000001</v>
      </c>
      <c r="Q57">
        <v>6</v>
      </c>
    </row>
    <row r="58" spans="1:17" x14ac:dyDescent="0.3">
      <c r="A58">
        <v>56</v>
      </c>
      <c r="B58">
        <v>6</v>
      </c>
      <c r="C58">
        <v>3</v>
      </c>
      <c r="D58">
        <v>3</v>
      </c>
      <c r="E58">
        <v>6</v>
      </c>
      <c r="F58">
        <v>19</v>
      </c>
      <c r="G58">
        <v>66.812759999999997</v>
      </c>
      <c r="H58">
        <v>3.405497</v>
      </c>
      <c r="I58" t="s">
        <v>408</v>
      </c>
      <c r="J58">
        <v>15.96649</v>
      </c>
      <c r="K58">
        <v>11.132099999999999</v>
      </c>
      <c r="L58">
        <v>6.9219790000000003</v>
      </c>
      <c r="M58">
        <v>-14.07605</v>
      </c>
      <c r="N58">
        <v>-8.5616920000000007</v>
      </c>
      <c r="O58">
        <v>-9.6757200000000001</v>
      </c>
      <c r="P58">
        <v>19.924700000000001</v>
      </c>
      <c r="Q58">
        <v>6</v>
      </c>
    </row>
    <row r="59" spans="1:17" x14ac:dyDescent="0.3">
      <c r="A59">
        <v>57</v>
      </c>
      <c r="B59">
        <v>4</v>
      </c>
      <c r="C59">
        <v>1</v>
      </c>
      <c r="D59">
        <v>3</v>
      </c>
      <c r="E59">
        <v>6</v>
      </c>
      <c r="F59">
        <v>19</v>
      </c>
      <c r="G59">
        <v>69.710070000000002</v>
      </c>
      <c r="H59">
        <v>7.2676670000000003</v>
      </c>
      <c r="I59" t="s">
        <v>409</v>
      </c>
      <c r="J59">
        <v>19.390689999999999</v>
      </c>
      <c r="K59">
        <v>12.990819999999999</v>
      </c>
      <c r="L59">
        <v>6.9219790000000003</v>
      </c>
      <c r="M59">
        <v>-15.61121</v>
      </c>
      <c r="N59">
        <v>-11.972899999999999</v>
      </c>
      <c r="O59">
        <v>-13.92789</v>
      </c>
      <c r="P59">
        <v>20.625900000000001</v>
      </c>
      <c r="Q59">
        <v>6</v>
      </c>
    </row>
    <row r="60" spans="1:17" x14ac:dyDescent="0.3">
      <c r="A60">
        <v>58</v>
      </c>
      <c r="B60">
        <v>3</v>
      </c>
      <c r="C60">
        <v>0</v>
      </c>
      <c r="D60">
        <v>3</v>
      </c>
      <c r="E60">
        <v>2</v>
      </c>
      <c r="F60">
        <v>17</v>
      </c>
      <c r="G60">
        <v>66.909220000000005</v>
      </c>
      <c r="H60">
        <v>5.2386990000000004</v>
      </c>
      <c r="I60" t="s">
        <v>410</v>
      </c>
      <c r="J60">
        <v>16.884979999999999</v>
      </c>
      <c r="K60">
        <v>11.132099999999999</v>
      </c>
      <c r="L60">
        <v>6.1412950000000004</v>
      </c>
      <c r="M60">
        <v>-12.32442</v>
      </c>
      <c r="N60">
        <v>-11.415990000000001</v>
      </c>
      <c r="O60">
        <v>-14.08686</v>
      </c>
      <c r="P60">
        <v>20.625900000000001</v>
      </c>
      <c r="Q60">
        <v>6</v>
      </c>
    </row>
    <row r="61" spans="1:17" x14ac:dyDescent="0.3">
      <c r="A61">
        <v>59</v>
      </c>
      <c r="B61">
        <v>4</v>
      </c>
      <c r="C61">
        <v>1</v>
      </c>
      <c r="D61">
        <v>3</v>
      </c>
      <c r="E61">
        <v>4</v>
      </c>
      <c r="F61">
        <v>19</v>
      </c>
      <c r="G61">
        <v>66.69753</v>
      </c>
      <c r="H61">
        <v>7.7669550000000003</v>
      </c>
      <c r="I61" t="s">
        <v>411</v>
      </c>
      <c r="J61">
        <v>17.221360000000001</v>
      </c>
      <c r="K61">
        <v>11.5517</v>
      </c>
      <c r="L61">
        <v>3.630166</v>
      </c>
      <c r="M61">
        <v>-12.32442</v>
      </c>
      <c r="N61">
        <v>-14.383010000000001</v>
      </c>
      <c r="O61">
        <v>-14.08686</v>
      </c>
      <c r="P61">
        <v>17.89217</v>
      </c>
      <c r="Q61">
        <v>6</v>
      </c>
    </row>
    <row r="62" spans="1:17" x14ac:dyDescent="0.3">
      <c r="A62">
        <v>60</v>
      </c>
      <c r="B62">
        <v>5</v>
      </c>
      <c r="C62">
        <v>2</v>
      </c>
      <c r="D62">
        <v>3</v>
      </c>
      <c r="E62">
        <v>4</v>
      </c>
      <c r="F62">
        <v>18</v>
      </c>
      <c r="G62">
        <v>64.56962</v>
      </c>
      <c r="H62">
        <v>12.761659999999999</v>
      </c>
      <c r="I62" t="s">
        <v>412</v>
      </c>
      <c r="J62">
        <v>19.144079999999999</v>
      </c>
      <c r="K62">
        <v>11.5517</v>
      </c>
      <c r="L62">
        <v>3.630166</v>
      </c>
      <c r="M62">
        <v>-12.32442</v>
      </c>
      <c r="N62">
        <v>-11.813739999999999</v>
      </c>
      <c r="O62">
        <v>-14.08686</v>
      </c>
      <c r="P62">
        <v>19.3218</v>
      </c>
      <c r="Q62">
        <v>6</v>
      </c>
    </row>
    <row r="63" spans="1:17" x14ac:dyDescent="0.3">
      <c r="A63">
        <v>61</v>
      </c>
      <c r="B63">
        <v>4</v>
      </c>
      <c r="C63">
        <v>1</v>
      </c>
      <c r="D63">
        <v>3</v>
      </c>
      <c r="E63">
        <v>2</v>
      </c>
      <c r="F63">
        <v>16</v>
      </c>
      <c r="G63">
        <v>64.926940000000002</v>
      </c>
      <c r="H63">
        <v>7.6990720000000001</v>
      </c>
      <c r="I63" t="s">
        <v>413</v>
      </c>
      <c r="J63">
        <v>13.973420000000001</v>
      </c>
      <c r="K63">
        <v>14.684060000000001</v>
      </c>
      <c r="L63">
        <v>3.630166</v>
      </c>
      <c r="M63">
        <v>-10.572800000000001</v>
      </c>
      <c r="N63">
        <v>-12.560689999999999</v>
      </c>
      <c r="O63">
        <v>-17.241630000000001</v>
      </c>
      <c r="P63">
        <v>17.89217</v>
      </c>
      <c r="Q63">
        <v>6</v>
      </c>
    </row>
    <row r="64" spans="1:17" x14ac:dyDescent="0.3">
      <c r="A64">
        <v>62</v>
      </c>
      <c r="B64">
        <v>4</v>
      </c>
      <c r="C64">
        <v>1</v>
      </c>
      <c r="D64">
        <v>3</v>
      </c>
      <c r="E64">
        <v>2</v>
      </c>
      <c r="F64">
        <v>19</v>
      </c>
      <c r="G64">
        <v>64.926940000000002</v>
      </c>
      <c r="H64">
        <v>7.6990720000000001</v>
      </c>
      <c r="I64" t="s">
        <v>414</v>
      </c>
      <c r="J64">
        <v>13.973420000000001</v>
      </c>
      <c r="K64">
        <v>18.094519999999999</v>
      </c>
      <c r="L64">
        <v>4.1567819999999998</v>
      </c>
      <c r="M64">
        <v>-10.572800000000001</v>
      </c>
      <c r="N64">
        <v>-12.882770000000001</v>
      </c>
      <c r="O64">
        <v>-17.241630000000001</v>
      </c>
      <c r="P64">
        <v>17.89217</v>
      </c>
      <c r="Q64">
        <v>6</v>
      </c>
    </row>
    <row r="65" spans="1:17" x14ac:dyDescent="0.3">
      <c r="A65">
        <v>63</v>
      </c>
      <c r="B65">
        <v>4</v>
      </c>
      <c r="C65">
        <v>1</v>
      </c>
      <c r="D65">
        <v>3</v>
      </c>
      <c r="E65">
        <v>4</v>
      </c>
      <c r="F65">
        <v>15</v>
      </c>
      <c r="G65">
        <v>63.291809999999998</v>
      </c>
      <c r="H65">
        <v>9.5863309999999995</v>
      </c>
      <c r="I65" t="s">
        <v>415</v>
      </c>
      <c r="J65">
        <v>21.76679</v>
      </c>
      <c r="K65">
        <v>12.42736</v>
      </c>
      <c r="L65">
        <v>3.630166</v>
      </c>
      <c r="M65">
        <v>-10.64373</v>
      </c>
      <c r="N65">
        <v>-15.06578</v>
      </c>
      <c r="O65">
        <v>-15.6875</v>
      </c>
      <c r="P65">
        <v>17.89217</v>
      </c>
      <c r="Q65">
        <v>6</v>
      </c>
    </row>
    <row r="66" spans="1:17" x14ac:dyDescent="0.3">
      <c r="A66">
        <v>64</v>
      </c>
      <c r="B66">
        <v>4</v>
      </c>
      <c r="C66">
        <v>1</v>
      </c>
      <c r="D66">
        <v>3</v>
      </c>
      <c r="E66">
        <v>4</v>
      </c>
      <c r="F66">
        <v>16</v>
      </c>
      <c r="G66">
        <v>61.641530000000003</v>
      </c>
      <c r="H66">
        <v>11.59474</v>
      </c>
      <c r="I66" t="s">
        <v>416</v>
      </c>
      <c r="J66">
        <v>19.923400000000001</v>
      </c>
      <c r="K66">
        <v>11.5517</v>
      </c>
      <c r="L66">
        <v>3.630166</v>
      </c>
      <c r="M66">
        <v>-10.572800000000001</v>
      </c>
      <c r="N66">
        <v>-13.51688</v>
      </c>
      <c r="O66">
        <v>-15.409689999999999</v>
      </c>
      <c r="P66">
        <v>16.762699999999999</v>
      </c>
      <c r="Q66">
        <v>6</v>
      </c>
    </row>
    <row r="67" spans="1:17" x14ac:dyDescent="0.3">
      <c r="A67">
        <v>65</v>
      </c>
      <c r="B67">
        <v>4</v>
      </c>
      <c r="C67">
        <v>1</v>
      </c>
      <c r="D67">
        <v>3</v>
      </c>
      <c r="E67">
        <v>4</v>
      </c>
      <c r="F67">
        <v>15</v>
      </c>
      <c r="G67">
        <v>62.919339999999998</v>
      </c>
      <c r="H67">
        <v>12.566050000000001</v>
      </c>
      <c r="I67" t="s">
        <v>417</v>
      </c>
      <c r="J67">
        <v>23.689520000000002</v>
      </c>
      <c r="K67">
        <v>12.42736</v>
      </c>
      <c r="L67">
        <v>3.630166</v>
      </c>
      <c r="M67">
        <v>-10.64373</v>
      </c>
      <c r="N67">
        <v>-13.51688</v>
      </c>
      <c r="O67">
        <v>-15.6875</v>
      </c>
      <c r="P67">
        <v>18.192340000000002</v>
      </c>
      <c r="Q67">
        <v>6</v>
      </c>
    </row>
    <row r="68" spans="1:17" x14ac:dyDescent="0.3">
      <c r="A68">
        <v>66</v>
      </c>
      <c r="B68">
        <v>3</v>
      </c>
      <c r="C68">
        <v>0</v>
      </c>
      <c r="D68">
        <v>3</v>
      </c>
      <c r="E68">
        <v>4</v>
      </c>
      <c r="F68">
        <v>12</v>
      </c>
      <c r="G68">
        <v>65.004499999999993</v>
      </c>
      <c r="H68">
        <v>12.43573</v>
      </c>
      <c r="I68" t="s">
        <v>418</v>
      </c>
      <c r="J68">
        <v>23.689520000000002</v>
      </c>
      <c r="K68">
        <v>12.42736</v>
      </c>
      <c r="L68">
        <v>3.630166</v>
      </c>
      <c r="M68">
        <v>-10.64373</v>
      </c>
      <c r="N68">
        <v>-13.51688</v>
      </c>
      <c r="O68">
        <v>-15.6875</v>
      </c>
      <c r="P68">
        <v>19.94689</v>
      </c>
      <c r="Q68">
        <v>6</v>
      </c>
    </row>
    <row r="69" spans="1:17" x14ac:dyDescent="0.3">
      <c r="A69">
        <v>67</v>
      </c>
      <c r="B69">
        <v>4</v>
      </c>
      <c r="C69">
        <v>1</v>
      </c>
      <c r="D69">
        <v>3</v>
      </c>
      <c r="E69">
        <v>4</v>
      </c>
      <c r="F69">
        <v>9</v>
      </c>
      <c r="G69">
        <v>67.089659999999995</v>
      </c>
      <c r="H69">
        <v>12.305400000000001</v>
      </c>
      <c r="I69" t="s">
        <v>419</v>
      </c>
      <c r="J69">
        <v>23.689520000000002</v>
      </c>
      <c r="K69">
        <v>12.42736</v>
      </c>
      <c r="L69">
        <v>3.630166</v>
      </c>
      <c r="M69">
        <v>-10.64373</v>
      </c>
      <c r="N69">
        <v>-13.51688</v>
      </c>
      <c r="O69">
        <v>-15.6875</v>
      </c>
      <c r="P69">
        <v>21.701440000000002</v>
      </c>
      <c r="Q69">
        <v>6</v>
      </c>
    </row>
    <row r="70" spans="1:17" x14ac:dyDescent="0.3">
      <c r="A70">
        <v>68</v>
      </c>
      <c r="B70">
        <v>5</v>
      </c>
      <c r="C70">
        <v>2</v>
      </c>
      <c r="D70">
        <v>3</v>
      </c>
      <c r="E70">
        <v>1</v>
      </c>
      <c r="F70">
        <v>15</v>
      </c>
      <c r="G70">
        <v>64.799719999999994</v>
      </c>
      <c r="H70">
        <v>13.0608</v>
      </c>
      <c r="I70" t="s">
        <v>420</v>
      </c>
      <c r="J70">
        <v>28.369209999999999</v>
      </c>
      <c r="K70">
        <v>14.50066</v>
      </c>
      <c r="L70">
        <v>3.630166</v>
      </c>
      <c r="M70">
        <v>-12.506209999999999</v>
      </c>
      <c r="N70">
        <v>-13.51688</v>
      </c>
      <c r="O70">
        <v>-15.6875</v>
      </c>
      <c r="P70">
        <v>21.122630000000001</v>
      </c>
      <c r="Q70">
        <v>6</v>
      </c>
    </row>
    <row r="71" spans="1:17" x14ac:dyDescent="0.3">
      <c r="A71">
        <v>69</v>
      </c>
      <c r="B71">
        <v>5</v>
      </c>
      <c r="C71">
        <v>2</v>
      </c>
      <c r="D71">
        <v>3</v>
      </c>
      <c r="E71">
        <v>4</v>
      </c>
      <c r="F71">
        <v>14</v>
      </c>
      <c r="G71">
        <v>66.680099999999996</v>
      </c>
      <c r="H71">
        <v>13.55556</v>
      </c>
      <c r="I71" t="s">
        <v>421</v>
      </c>
      <c r="J71">
        <v>32.083889999999997</v>
      </c>
      <c r="K71">
        <v>15.376329999999999</v>
      </c>
      <c r="L71">
        <v>3.630166</v>
      </c>
      <c r="M71">
        <v>-10.71467</v>
      </c>
      <c r="N71">
        <v>-13.51688</v>
      </c>
      <c r="O71">
        <v>-15.965310000000001</v>
      </c>
      <c r="P71">
        <v>24.05293</v>
      </c>
      <c r="Q71">
        <v>6</v>
      </c>
    </row>
    <row r="72" spans="1:17" x14ac:dyDescent="0.3">
      <c r="A72">
        <v>70</v>
      </c>
      <c r="B72">
        <v>6</v>
      </c>
      <c r="C72">
        <v>3</v>
      </c>
      <c r="D72">
        <v>3</v>
      </c>
      <c r="E72">
        <v>2</v>
      </c>
      <c r="F72">
        <v>13</v>
      </c>
      <c r="G72">
        <v>66.680099999999996</v>
      </c>
      <c r="H72">
        <v>11.35154</v>
      </c>
      <c r="I72" t="s">
        <v>422</v>
      </c>
      <c r="J72">
        <v>30.240490000000001</v>
      </c>
      <c r="K72">
        <v>14.50066</v>
      </c>
      <c r="L72">
        <v>3.630166</v>
      </c>
      <c r="M72">
        <v>-8.8921069999999993</v>
      </c>
      <c r="N72">
        <v>-15.22003</v>
      </c>
      <c r="O72">
        <v>-17.01032</v>
      </c>
      <c r="P72">
        <v>22.923469999999998</v>
      </c>
      <c r="Q72">
        <v>6</v>
      </c>
    </row>
    <row r="73" spans="1:17" x14ac:dyDescent="0.3">
      <c r="A73">
        <v>71</v>
      </c>
      <c r="B73">
        <v>4</v>
      </c>
      <c r="C73">
        <v>1</v>
      </c>
      <c r="D73">
        <v>3</v>
      </c>
      <c r="E73">
        <v>2</v>
      </c>
      <c r="F73">
        <v>13</v>
      </c>
      <c r="G73">
        <v>66.307630000000003</v>
      </c>
      <c r="H73">
        <v>14.331250000000001</v>
      </c>
      <c r="I73" t="s">
        <v>422</v>
      </c>
      <c r="J73">
        <v>32.163220000000003</v>
      </c>
      <c r="K73">
        <v>14.50066</v>
      </c>
      <c r="L73">
        <v>3.630166</v>
      </c>
      <c r="M73">
        <v>-8.8921069999999993</v>
      </c>
      <c r="N73">
        <v>-15.22003</v>
      </c>
      <c r="O73">
        <v>-17.01032</v>
      </c>
      <c r="P73">
        <v>24.353100000000001</v>
      </c>
      <c r="Q73">
        <v>6</v>
      </c>
    </row>
    <row r="74" spans="1:17" x14ac:dyDescent="0.3">
      <c r="A74">
        <v>72</v>
      </c>
      <c r="B74">
        <v>5</v>
      </c>
      <c r="C74">
        <v>2</v>
      </c>
      <c r="D74">
        <v>3</v>
      </c>
      <c r="E74">
        <v>2</v>
      </c>
      <c r="F74">
        <v>13</v>
      </c>
      <c r="G74">
        <v>68.429450000000003</v>
      </c>
      <c r="H74">
        <v>14.3131</v>
      </c>
      <c r="I74" t="s">
        <v>423</v>
      </c>
      <c r="J74">
        <v>32.163220000000003</v>
      </c>
      <c r="K74">
        <v>14.50066</v>
      </c>
      <c r="L74">
        <v>6.3689159999999996</v>
      </c>
      <c r="M74">
        <v>-10.39063</v>
      </c>
      <c r="N74">
        <v>-16.768920000000001</v>
      </c>
      <c r="O74">
        <v>-20.04937</v>
      </c>
      <c r="P74">
        <v>27.911940000000001</v>
      </c>
      <c r="Q74">
        <v>6</v>
      </c>
    </row>
    <row r="75" spans="1:17" x14ac:dyDescent="0.3">
      <c r="A75">
        <v>73</v>
      </c>
      <c r="B75">
        <v>5</v>
      </c>
      <c r="C75">
        <v>2</v>
      </c>
      <c r="D75">
        <v>3</v>
      </c>
      <c r="E75">
        <v>1</v>
      </c>
      <c r="F75">
        <v>11</v>
      </c>
      <c r="G75">
        <v>64.546480000000003</v>
      </c>
      <c r="H75">
        <v>10.213789999999999</v>
      </c>
      <c r="I75" t="s">
        <v>424</v>
      </c>
      <c r="J75">
        <v>31.24474</v>
      </c>
      <c r="K75">
        <v>14.50066</v>
      </c>
      <c r="L75">
        <v>3.630166</v>
      </c>
      <c r="M75">
        <v>-7.1404810000000003</v>
      </c>
      <c r="N75">
        <v>-20.020969999999998</v>
      </c>
      <c r="O75">
        <v>-18.28388</v>
      </c>
      <c r="P75">
        <v>24.781359999999999</v>
      </c>
      <c r="Q75">
        <v>6</v>
      </c>
    </row>
    <row r="76" spans="1:17" x14ac:dyDescent="0.3">
      <c r="A76">
        <v>74</v>
      </c>
      <c r="B76">
        <v>5</v>
      </c>
      <c r="C76">
        <v>2</v>
      </c>
      <c r="D76">
        <v>3</v>
      </c>
      <c r="E76">
        <v>1</v>
      </c>
      <c r="F76">
        <v>11</v>
      </c>
      <c r="G76">
        <v>64.531329999999997</v>
      </c>
      <c r="H76">
        <v>10.33494</v>
      </c>
      <c r="I76" t="s">
        <v>425</v>
      </c>
      <c r="J76">
        <v>27.9968</v>
      </c>
      <c r="K76">
        <v>17.633030000000002</v>
      </c>
      <c r="L76">
        <v>3.630166</v>
      </c>
      <c r="M76">
        <v>-7.1404810000000003</v>
      </c>
      <c r="N76">
        <v>-17.515879999999999</v>
      </c>
      <c r="O76">
        <v>-20.115819999999999</v>
      </c>
      <c r="P76">
        <v>24.781359999999999</v>
      </c>
      <c r="Q76">
        <v>6</v>
      </c>
    </row>
    <row r="77" spans="1:17" x14ac:dyDescent="0.3">
      <c r="A77">
        <v>75</v>
      </c>
      <c r="B77">
        <v>5</v>
      </c>
      <c r="C77">
        <v>2</v>
      </c>
      <c r="D77">
        <v>3</v>
      </c>
      <c r="E77">
        <v>3</v>
      </c>
      <c r="F77">
        <v>9</v>
      </c>
      <c r="G77">
        <v>69.250309999999999</v>
      </c>
      <c r="H77">
        <v>6.5022380000000002</v>
      </c>
      <c r="I77" t="s">
        <v>426</v>
      </c>
      <c r="J77">
        <v>28.915279999999999</v>
      </c>
      <c r="K77">
        <v>17.633030000000002</v>
      </c>
      <c r="L77">
        <v>5.546081</v>
      </c>
      <c r="M77">
        <v>-5.3888550000000004</v>
      </c>
      <c r="N77">
        <v>-21.352350000000001</v>
      </c>
      <c r="O77">
        <v>-27.424489999999999</v>
      </c>
      <c r="P77">
        <v>22.26718</v>
      </c>
      <c r="Q77">
        <v>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8E59-05EE-4637-990B-8334E24FBBD6}">
  <dimension ref="A1:Q77"/>
  <sheetViews>
    <sheetView workbookViewId="0">
      <selection activeCell="A2" sqref="A2:A77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7</v>
      </c>
      <c r="C2">
        <v>1</v>
      </c>
      <c r="D2">
        <v>6</v>
      </c>
      <c r="E2">
        <v>21</v>
      </c>
      <c r="F2">
        <v>15</v>
      </c>
      <c r="G2">
        <v>32.549239999999998</v>
      </c>
      <c r="H2">
        <v>5.8977779999999997</v>
      </c>
      <c r="I2" t="s">
        <v>18</v>
      </c>
      <c r="J2">
        <v>0</v>
      </c>
      <c r="K2">
        <v>0</v>
      </c>
      <c r="L2">
        <v>0</v>
      </c>
      <c r="M2">
        <v>-0.1133893</v>
      </c>
      <c r="N2">
        <v>1.948412</v>
      </c>
      <c r="O2">
        <v>0</v>
      </c>
      <c r="P2">
        <v>9.9988460000000003</v>
      </c>
      <c r="Q2">
        <v>15.115360000000001</v>
      </c>
    </row>
    <row r="3" spans="1:17" x14ac:dyDescent="0.3">
      <c r="A3">
        <v>1</v>
      </c>
      <c r="B3">
        <v>6</v>
      </c>
      <c r="C3">
        <v>0</v>
      </c>
      <c r="D3">
        <v>6</v>
      </c>
      <c r="E3">
        <v>19</v>
      </c>
      <c r="F3">
        <v>16</v>
      </c>
      <c r="G3">
        <v>29.985579999999999</v>
      </c>
      <c r="H3">
        <v>4.1153639999999996</v>
      </c>
      <c r="I3" t="s">
        <v>427</v>
      </c>
      <c r="J3">
        <v>0</v>
      </c>
      <c r="K3">
        <v>0</v>
      </c>
      <c r="L3">
        <v>-1.527417</v>
      </c>
      <c r="M3">
        <v>0</v>
      </c>
      <c r="N3">
        <v>0</v>
      </c>
      <c r="O3">
        <v>1.3375279999999999E-3</v>
      </c>
      <c r="P3">
        <v>13.05851</v>
      </c>
      <c r="Q3">
        <v>16.38241</v>
      </c>
    </row>
    <row r="4" spans="1:17" x14ac:dyDescent="0.3">
      <c r="A4">
        <v>2</v>
      </c>
      <c r="B4">
        <v>6</v>
      </c>
      <c r="C4">
        <v>0</v>
      </c>
      <c r="D4">
        <v>6</v>
      </c>
      <c r="E4">
        <v>19</v>
      </c>
      <c r="F4">
        <v>16</v>
      </c>
      <c r="G4">
        <v>29.89546</v>
      </c>
      <c r="H4">
        <v>4.8362740000000004</v>
      </c>
      <c r="I4" t="s">
        <v>427</v>
      </c>
      <c r="J4">
        <v>0</v>
      </c>
      <c r="K4">
        <v>0</v>
      </c>
      <c r="L4">
        <v>-3.7042190000000002</v>
      </c>
      <c r="M4">
        <v>0</v>
      </c>
      <c r="N4">
        <v>0</v>
      </c>
      <c r="O4">
        <v>1.3375279999999999E-3</v>
      </c>
      <c r="P4">
        <v>13.05851</v>
      </c>
      <c r="Q4">
        <v>16.38241</v>
      </c>
    </row>
    <row r="5" spans="1:17" x14ac:dyDescent="0.3">
      <c r="A5">
        <v>3</v>
      </c>
      <c r="B5">
        <v>5</v>
      </c>
      <c r="C5">
        <v>2</v>
      </c>
      <c r="D5">
        <v>3</v>
      </c>
      <c r="E5">
        <v>19</v>
      </c>
      <c r="F5">
        <v>16</v>
      </c>
      <c r="G5">
        <v>29.819769999999998</v>
      </c>
      <c r="H5">
        <v>5.4418189999999997</v>
      </c>
      <c r="I5" t="s">
        <v>113</v>
      </c>
      <c r="J5">
        <v>0</v>
      </c>
      <c r="K5">
        <v>0</v>
      </c>
      <c r="L5">
        <v>-5.8810209999999996</v>
      </c>
      <c r="M5">
        <v>0</v>
      </c>
      <c r="N5">
        <v>0</v>
      </c>
      <c r="O5">
        <v>2.7919689999999999</v>
      </c>
      <c r="P5">
        <v>13.05851</v>
      </c>
      <c r="Q5">
        <v>16.812629999999999</v>
      </c>
    </row>
    <row r="6" spans="1:17" x14ac:dyDescent="0.3">
      <c r="A6">
        <v>4</v>
      </c>
      <c r="B6">
        <v>6</v>
      </c>
      <c r="C6">
        <v>3</v>
      </c>
      <c r="D6">
        <v>3</v>
      </c>
      <c r="E6">
        <v>21</v>
      </c>
      <c r="F6">
        <v>16</v>
      </c>
      <c r="G6">
        <v>29.729659999999999</v>
      </c>
      <c r="H6">
        <v>6.1627289999999997</v>
      </c>
      <c r="I6" t="s">
        <v>17</v>
      </c>
      <c r="J6">
        <v>2.7020409999999999</v>
      </c>
      <c r="K6">
        <v>0</v>
      </c>
      <c r="L6">
        <v>-8.0578230000000008</v>
      </c>
      <c r="M6">
        <v>0</v>
      </c>
      <c r="N6">
        <v>0</v>
      </c>
      <c r="O6">
        <v>3.0403799999999999</v>
      </c>
      <c r="P6">
        <v>13.05851</v>
      </c>
      <c r="Q6">
        <v>16.812629999999999</v>
      </c>
    </row>
    <row r="7" spans="1:17" x14ac:dyDescent="0.3">
      <c r="A7">
        <v>5</v>
      </c>
      <c r="B7">
        <v>7</v>
      </c>
      <c r="C7">
        <v>1</v>
      </c>
      <c r="D7">
        <v>6</v>
      </c>
      <c r="E7">
        <v>20</v>
      </c>
      <c r="F7">
        <v>16</v>
      </c>
      <c r="G7">
        <v>28.54739</v>
      </c>
      <c r="H7">
        <v>5.5629720000000002</v>
      </c>
      <c r="I7" t="s">
        <v>428</v>
      </c>
      <c r="J7">
        <v>-3.2218420000000001</v>
      </c>
      <c r="K7">
        <v>3.1323660000000002</v>
      </c>
      <c r="L7">
        <v>-4.0561319999999998</v>
      </c>
      <c r="M7">
        <v>0</v>
      </c>
      <c r="N7">
        <v>2.5050849999999998</v>
      </c>
      <c r="O7">
        <v>0.96002390000000004</v>
      </c>
      <c r="P7">
        <v>13.05851</v>
      </c>
      <c r="Q7">
        <v>16.812629999999999</v>
      </c>
    </row>
    <row r="8" spans="1:17" x14ac:dyDescent="0.3">
      <c r="A8">
        <v>6</v>
      </c>
      <c r="B8">
        <v>6</v>
      </c>
      <c r="C8">
        <v>6</v>
      </c>
      <c r="D8">
        <v>0</v>
      </c>
      <c r="E8">
        <v>20</v>
      </c>
      <c r="F8">
        <v>16</v>
      </c>
      <c r="G8">
        <v>28.151779999999999</v>
      </c>
      <c r="H8">
        <v>8.7278020000000005</v>
      </c>
      <c r="I8" t="s">
        <v>428</v>
      </c>
      <c r="J8">
        <v>-3.2218420000000001</v>
      </c>
      <c r="K8">
        <v>3.1323660000000002</v>
      </c>
      <c r="L8">
        <v>-5.1208260000000001</v>
      </c>
      <c r="M8">
        <v>0</v>
      </c>
      <c r="N8">
        <v>2.5050849999999998</v>
      </c>
      <c r="O8">
        <v>0.96002390000000004</v>
      </c>
      <c r="P8">
        <v>13.05851</v>
      </c>
      <c r="Q8">
        <v>16.812629999999999</v>
      </c>
    </row>
    <row r="9" spans="1:17" x14ac:dyDescent="0.3">
      <c r="A9">
        <v>7</v>
      </c>
      <c r="B9">
        <v>8</v>
      </c>
      <c r="C9">
        <v>2</v>
      </c>
      <c r="D9">
        <v>6</v>
      </c>
      <c r="E9">
        <v>21</v>
      </c>
      <c r="F9">
        <v>16</v>
      </c>
      <c r="G9">
        <v>26.894549999999999</v>
      </c>
      <c r="H9">
        <v>8.7278020000000005</v>
      </c>
      <c r="I9" t="s">
        <v>428</v>
      </c>
      <c r="J9">
        <v>-3.1957469999999999</v>
      </c>
      <c r="K9">
        <v>3.1323660000000002</v>
      </c>
      <c r="L9">
        <v>-3.2959369999999999</v>
      </c>
      <c r="M9">
        <v>0</v>
      </c>
      <c r="N9">
        <v>2.5050849999999998</v>
      </c>
      <c r="O9">
        <v>0.96002390000000004</v>
      </c>
      <c r="P9">
        <v>13.05851</v>
      </c>
      <c r="Q9">
        <v>16.812629999999999</v>
      </c>
    </row>
    <row r="10" spans="1:17" x14ac:dyDescent="0.3">
      <c r="A10">
        <v>8</v>
      </c>
      <c r="B10">
        <v>8</v>
      </c>
      <c r="C10">
        <v>2</v>
      </c>
      <c r="D10">
        <v>6</v>
      </c>
      <c r="E10">
        <v>17</v>
      </c>
      <c r="F10">
        <v>16</v>
      </c>
      <c r="G10">
        <v>33.04121</v>
      </c>
      <c r="H10">
        <v>5.2763640000000001</v>
      </c>
      <c r="I10" t="s">
        <v>429</v>
      </c>
      <c r="J10">
        <v>2.6094909999999999E-2</v>
      </c>
      <c r="K10">
        <v>0</v>
      </c>
      <c r="L10">
        <v>-4.0561319999999998</v>
      </c>
      <c r="M10">
        <v>-1.862476</v>
      </c>
      <c r="N10">
        <v>0</v>
      </c>
      <c r="O10">
        <v>-0.24707319999999999</v>
      </c>
      <c r="P10">
        <v>13.05851</v>
      </c>
      <c r="Q10">
        <v>16.38241</v>
      </c>
    </row>
    <row r="11" spans="1:17" x14ac:dyDescent="0.3">
      <c r="A11">
        <v>9</v>
      </c>
      <c r="B11">
        <v>7</v>
      </c>
      <c r="C11">
        <v>1</v>
      </c>
      <c r="D11">
        <v>6</v>
      </c>
      <c r="E11">
        <v>18</v>
      </c>
      <c r="F11">
        <v>16</v>
      </c>
      <c r="G11">
        <v>31.78397</v>
      </c>
      <c r="H11">
        <v>5.2763640000000001</v>
      </c>
      <c r="I11" t="s">
        <v>429</v>
      </c>
      <c r="J11">
        <v>5.218983E-2</v>
      </c>
      <c r="K11">
        <v>0</v>
      </c>
      <c r="L11">
        <v>-2.2312430000000001</v>
      </c>
      <c r="M11">
        <v>-1.862476</v>
      </c>
      <c r="N11">
        <v>0</v>
      </c>
      <c r="O11">
        <v>-0.24707319999999999</v>
      </c>
      <c r="P11">
        <v>13.05851</v>
      </c>
      <c r="Q11">
        <v>16.38241</v>
      </c>
    </row>
    <row r="12" spans="1:17" x14ac:dyDescent="0.3">
      <c r="A12">
        <v>10</v>
      </c>
      <c r="B12">
        <v>6</v>
      </c>
      <c r="C12">
        <v>3</v>
      </c>
      <c r="D12">
        <v>3</v>
      </c>
      <c r="E12">
        <v>20</v>
      </c>
      <c r="F12">
        <v>16</v>
      </c>
      <c r="G12">
        <v>33.04121</v>
      </c>
      <c r="H12">
        <v>5.2763640000000001</v>
      </c>
      <c r="I12" t="s">
        <v>430</v>
      </c>
      <c r="J12">
        <v>2.7281360000000001</v>
      </c>
      <c r="K12">
        <v>0</v>
      </c>
      <c r="L12">
        <v>-4.8368159999999998</v>
      </c>
      <c r="M12">
        <v>0</v>
      </c>
      <c r="N12">
        <v>0.3977482</v>
      </c>
      <c r="O12">
        <v>-0.49548389999999998</v>
      </c>
      <c r="P12">
        <v>13.05851</v>
      </c>
      <c r="Q12">
        <v>16.38241</v>
      </c>
    </row>
    <row r="13" spans="1:17" x14ac:dyDescent="0.3">
      <c r="A13">
        <v>11</v>
      </c>
      <c r="B13">
        <v>6</v>
      </c>
      <c r="C13">
        <v>3</v>
      </c>
      <c r="D13">
        <v>3</v>
      </c>
      <c r="E13">
        <v>21</v>
      </c>
      <c r="F13">
        <v>16</v>
      </c>
      <c r="G13">
        <v>31.78397</v>
      </c>
      <c r="H13">
        <v>5.2763640000000001</v>
      </c>
      <c r="I13" t="s">
        <v>430</v>
      </c>
      <c r="J13">
        <v>2.7542309999999999</v>
      </c>
      <c r="K13">
        <v>0</v>
      </c>
      <c r="L13">
        <v>-3.011927</v>
      </c>
      <c r="M13">
        <v>0</v>
      </c>
      <c r="N13">
        <v>0.3977482</v>
      </c>
      <c r="O13">
        <v>-0.49548389999999998</v>
      </c>
      <c r="P13">
        <v>13.05851</v>
      </c>
      <c r="Q13">
        <v>16.38241</v>
      </c>
    </row>
    <row r="14" spans="1:17" x14ac:dyDescent="0.3">
      <c r="A14">
        <v>12</v>
      </c>
      <c r="B14">
        <v>7</v>
      </c>
      <c r="C14">
        <v>1</v>
      </c>
      <c r="D14">
        <v>6</v>
      </c>
      <c r="E14">
        <v>20</v>
      </c>
      <c r="F14">
        <v>16</v>
      </c>
      <c r="G14">
        <v>32.645609999999998</v>
      </c>
      <c r="H14">
        <v>8.4411950000000004</v>
      </c>
      <c r="I14" t="s">
        <v>431</v>
      </c>
      <c r="J14">
        <v>2.7281360000000001</v>
      </c>
      <c r="K14">
        <v>0</v>
      </c>
      <c r="L14">
        <v>-5.90151</v>
      </c>
      <c r="M14">
        <v>0</v>
      </c>
      <c r="N14">
        <v>1.9466429999999999</v>
      </c>
      <c r="O14">
        <v>-0.49548389999999998</v>
      </c>
      <c r="P14">
        <v>11.92905</v>
      </c>
      <c r="Q14">
        <v>16.38241</v>
      </c>
    </row>
    <row r="15" spans="1:17" x14ac:dyDescent="0.3">
      <c r="A15">
        <v>13</v>
      </c>
      <c r="B15">
        <v>7</v>
      </c>
      <c r="C15">
        <v>1</v>
      </c>
      <c r="D15">
        <v>6</v>
      </c>
      <c r="E15">
        <v>21</v>
      </c>
      <c r="F15">
        <v>16</v>
      </c>
      <c r="G15">
        <v>31.388369999999998</v>
      </c>
      <c r="H15">
        <v>8.4411950000000004</v>
      </c>
      <c r="I15" t="s">
        <v>432</v>
      </c>
      <c r="J15">
        <v>2.7542309999999999</v>
      </c>
      <c r="K15">
        <v>0</v>
      </c>
      <c r="L15">
        <v>-4.0766210000000003</v>
      </c>
      <c r="M15">
        <v>0</v>
      </c>
      <c r="N15">
        <v>0.3977482</v>
      </c>
      <c r="O15">
        <v>-0.74389459999999996</v>
      </c>
      <c r="P15">
        <v>13.05851</v>
      </c>
      <c r="Q15">
        <v>16.38241</v>
      </c>
    </row>
    <row r="16" spans="1:17" x14ac:dyDescent="0.3">
      <c r="A16">
        <v>14</v>
      </c>
      <c r="B16">
        <v>10</v>
      </c>
      <c r="C16">
        <v>4</v>
      </c>
      <c r="D16">
        <v>6</v>
      </c>
      <c r="E16">
        <v>21</v>
      </c>
      <c r="F16">
        <v>15</v>
      </c>
      <c r="G16">
        <v>33.268749999999997</v>
      </c>
      <c r="H16">
        <v>8.9359500000000001</v>
      </c>
      <c r="I16" t="s">
        <v>433</v>
      </c>
      <c r="J16">
        <v>6.4689079999999999</v>
      </c>
      <c r="K16">
        <v>0.87566330000000003</v>
      </c>
      <c r="L16">
        <v>-4.0766210000000003</v>
      </c>
      <c r="M16">
        <v>-7.0937399999999998E-2</v>
      </c>
      <c r="N16">
        <v>0.3977482</v>
      </c>
      <c r="O16">
        <v>-0.77329349999999997</v>
      </c>
      <c r="P16">
        <v>15.988810000000001</v>
      </c>
      <c r="Q16">
        <v>16.353110000000001</v>
      </c>
    </row>
    <row r="17" spans="1:17" x14ac:dyDescent="0.3">
      <c r="A17">
        <v>15</v>
      </c>
      <c r="B17">
        <v>7</v>
      </c>
      <c r="C17">
        <v>1</v>
      </c>
      <c r="D17">
        <v>6</v>
      </c>
      <c r="E17">
        <v>18</v>
      </c>
      <c r="F17">
        <v>16</v>
      </c>
      <c r="G17">
        <v>31.388369999999998</v>
      </c>
      <c r="H17">
        <v>8.4411950000000004</v>
      </c>
      <c r="I17" t="s">
        <v>434</v>
      </c>
      <c r="J17">
        <v>2.7542309999999999</v>
      </c>
      <c r="K17">
        <v>1.3810800000000001</v>
      </c>
      <c r="L17">
        <v>-4.0766210000000003</v>
      </c>
      <c r="M17">
        <v>-1.862476</v>
      </c>
      <c r="N17">
        <v>-0.79301049999999995</v>
      </c>
      <c r="O17">
        <v>-0.74389459999999996</v>
      </c>
      <c r="P17">
        <v>11.75651</v>
      </c>
      <c r="Q17">
        <v>16.38241</v>
      </c>
    </row>
    <row r="18" spans="1:17" x14ac:dyDescent="0.3">
      <c r="A18">
        <v>16</v>
      </c>
      <c r="B18">
        <v>7</v>
      </c>
      <c r="C18">
        <v>4</v>
      </c>
      <c r="D18">
        <v>3</v>
      </c>
      <c r="E18">
        <v>21</v>
      </c>
      <c r="F18">
        <v>16</v>
      </c>
      <c r="G18">
        <v>33.5246</v>
      </c>
      <c r="H18">
        <v>8.3076799999999995</v>
      </c>
      <c r="I18" t="s">
        <v>435</v>
      </c>
      <c r="J18">
        <v>2.7542309999999999</v>
      </c>
      <c r="K18">
        <v>1.3810800000000001</v>
      </c>
      <c r="L18">
        <v>-1.337871</v>
      </c>
      <c r="M18">
        <v>-1.4985189999999999</v>
      </c>
      <c r="N18">
        <v>-0.79301049999999995</v>
      </c>
      <c r="O18">
        <v>-0.99230529999999995</v>
      </c>
      <c r="P18">
        <v>14.185879999999999</v>
      </c>
      <c r="Q18">
        <v>16.35812</v>
      </c>
    </row>
    <row r="19" spans="1:17" x14ac:dyDescent="0.3">
      <c r="A19">
        <v>17</v>
      </c>
      <c r="B19">
        <v>6</v>
      </c>
      <c r="C19">
        <v>3</v>
      </c>
      <c r="D19">
        <v>3</v>
      </c>
      <c r="E19">
        <v>23</v>
      </c>
      <c r="F19">
        <v>16</v>
      </c>
      <c r="G19">
        <v>34.189219999999999</v>
      </c>
      <c r="H19">
        <v>8.2661409999999993</v>
      </c>
      <c r="I19" t="s">
        <v>436</v>
      </c>
      <c r="J19">
        <v>7.9619869999999997</v>
      </c>
      <c r="K19">
        <v>3.2397960000000001</v>
      </c>
      <c r="L19">
        <v>-4.0766210000000003</v>
      </c>
      <c r="M19">
        <v>-1.535158</v>
      </c>
      <c r="N19">
        <v>-4.2042140000000003</v>
      </c>
      <c r="O19">
        <v>-2.156164</v>
      </c>
      <c r="P19">
        <v>11.75651</v>
      </c>
      <c r="Q19">
        <v>14.886950000000001</v>
      </c>
    </row>
    <row r="20" spans="1:17" x14ac:dyDescent="0.3">
      <c r="A20">
        <v>18</v>
      </c>
      <c r="B20">
        <v>8</v>
      </c>
      <c r="C20">
        <v>2</v>
      </c>
      <c r="D20">
        <v>6</v>
      </c>
      <c r="E20">
        <v>21</v>
      </c>
      <c r="F20">
        <v>16</v>
      </c>
      <c r="G20">
        <v>33.801609999999997</v>
      </c>
      <c r="H20">
        <v>11.367010000000001</v>
      </c>
      <c r="I20" t="s">
        <v>437</v>
      </c>
      <c r="J20">
        <v>3.934736</v>
      </c>
      <c r="K20">
        <v>6.3721620000000003</v>
      </c>
      <c r="L20">
        <v>-4.0766210000000003</v>
      </c>
      <c r="M20">
        <v>-1.535158</v>
      </c>
      <c r="N20">
        <v>-1.6991289999999999</v>
      </c>
      <c r="O20">
        <v>-3.9881099999999998</v>
      </c>
      <c r="P20">
        <v>13.18614</v>
      </c>
      <c r="Q20">
        <v>14.87265</v>
      </c>
    </row>
    <row r="21" spans="1:17" x14ac:dyDescent="0.3">
      <c r="A21">
        <v>19</v>
      </c>
      <c r="B21">
        <v>8</v>
      </c>
      <c r="C21">
        <v>8</v>
      </c>
      <c r="D21">
        <v>0</v>
      </c>
      <c r="E21">
        <v>21</v>
      </c>
      <c r="F21">
        <v>16</v>
      </c>
      <c r="G21">
        <v>33.406010000000002</v>
      </c>
      <c r="H21">
        <v>14.531840000000001</v>
      </c>
      <c r="I21" t="s">
        <v>437</v>
      </c>
      <c r="J21">
        <v>3.934736</v>
      </c>
      <c r="K21">
        <v>6.3721620000000003</v>
      </c>
      <c r="L21">
        <v>-5.1413149999999996</v>
      </c>
      <c r="M21">
        <v>-1.535158</v>
      </c>
      <c r="N21">
        <v>-1.6991289999999999</v>
      </c>
      <c r="O21">
        <v>-3.9881099999999998</v>
      </c>
      <c r="P21">
        <v>13.18614</v>
      </c>
      <c r="Q21">
        <v>14.87265</v>
      </c>
    </row>
    <row r="22" spans="1:17" x14ac:dyDescent="0.3">
      <c r="A22">
        <v>20</v>
      </c>
      <c r="B22">
        <v>7</v>
      </c>
      <c r="C22">
        <v>4</v>
      </c>
      <c r="D22">
        <v>3</v>
      </c>
      <c r="E22">
        <v>19</v>
      </c>
      <c r="F22">
        <v>16</v>
      </c>
      <c r="G22">
        <v>34.206249999999997</v>
      </c>
      <c r="H22">
        <v>9.0835310000000007</v>
      </c>
      <c r="I22" t="s">
        <v>438</v>
      </c>
      <c r="J22">
        <v>6.264189</v>
      </c>
      <c r="K22">
        <v>3.2397960000000001</v>
      </c>
      <c r="L22">
        <v>-2.1185550000000002</v>
      </c>
      <c r="M22">
        <v>-3.0336780000000001</v>
      </c>
      <c r="N22">
        <v>-3.8064659999999999</v>
      </c>
      <c r="O22">
        <v>0.93215179999999997</v>
      </c>
      <c r="P22">
        <v>14.91431</v>
      </c>
      <c r="Q22">
        <v>12.346539999999999</v>
      </c>
    </row>
    <row r="23" spans="1:17" x14ac:dyDescent="0.3">
      <c r="A23">
        <v>21</v>
      </c>
      <c r="B23">
        <v>5</v>
      </c>
      <c r="C23">
        <v>5</v>
      </c>
      <c r="D23">
        <v>0</v>
      </c>
      <c r="E23">
        <v>21</v>
      </c>
      <c r="F23">
        <v>16</v>
      </c>
      <c r="G23">
        <v>34.870869999999996</v>
      </c>
      <c r="H23">
        <v>9.0419920000000005</v>
      </c>
      <c r="I23" t="s">
        <v>439</v>
      </c>
      <c r="J23">
        <v>11.47194</v>
      </c>
      <c r="K23">
        <v>5.0985129999999996</v>
      </c>
      <c r="L23">
        <v>-4.8573050000000002</v>
      </c>
      <c r="M23">
        <v>-3.070316</v>
      </c>
      <c r="N23">
        <v>-7.2176689999999999</v>
      </c>
      <c r="O23">
        <v>-0.2317071</v>
      </c>
      <c r="P23">
        <v>12.48494</v>
      </c>
      <c r="Q23">
        <v>10.87537</v>
      </c>
    </row>
    <row r="24" spans="1:17" x14ac:dyDescent="0.3">
      <c r="A24">
        <v>22</v>
      </c>
      <c r="B24">
        <v>6</v>
      </c>
      <c r="C24">
        <v>3</v>
      </c>
      <c r="D24">
        <v>3</v>
      </c>
      <c r="E24">
        <v>23</v>
      </c>
      <c r="F24">
        <v>16</v>
      </c>
      <c r="G24">
        <v>31.979900000000001</v>
      </c>
      <c r="H24">
        <v>9.9379559999999998</v>
      </c>
      <c r="I24" t="s">
        <v>440</v>
      </c>
      <c r="J24">
        <v>11.66827</v>
      </c>
      <c r="K24">
        <v>3.2397960000000001</v>
      </c>
      <c r="L24">
        <v>-7.0341069999999997</v>
      </c>
      <c r="M24">
        <v>-1.535158</v>
      </c>
      <c r="N24">
        <v>-3.8064659999999999</v>
      </c>
      <c r="O24">
        <v>0.93215179999999997</v>
      </c>
      <c r="P24">
        <v>12.48494</v>
      </c>
      <c r="Q24">
        <v>12.37083</v>
      </c>
    </row>
    <row r="25" spans="1:17" x14ac:dyDescent="0.3">
      <c r="A25">
        <v>23</v>
      </c>
      <c r="B25">
        <v>6</v>
      </c>
      <c r="C25">
        <v>3</v>
      </c>
      <c r="D25">
        <v>3</v>
      </c>
      <c r="E25">
        <v>23</v>
      </c>
      <c r="F25">
        <v>16</v>
      </c>
      <c r="G25">
        <v>31.889790000000001</v>
      </c>
      <c r="H25">
        <v>10.65887</v>
      </c>
      <c r="I25" t="s">
        <v>440</v>
      </c>
      <c r="J25">
        <v>11.66827</v>
      </c>
      <c r="K25">
        <v>3.2397960000000001</v>
      </c>
      <c r="L25">
        <v>-9.2109089999999991</v>
      </c>
      <c r="M25">
        <v>-1.535158</v>
      </c>
      <c r="N25">
        <v>-3.8064659999999999</v>
      </c>
      <c r="O25">
        <v>0.93215179999999997</v>
      </c>
      <c r="P25">
        <v>12.48494</v>
      </c>
      <c r="Q25">
        <v>12.37083</v>
      </c>
    </row>
    <row r="26" spans="1:17" x14ac:dyDescent="0.3">
      <c r="A26">
        <v>24</v>
      </c>
      <c r="B26">
        <v>6</v>
      </c>
      <c r="C26">
        <v>3</v>
      </c>
      <c r="D26">
        <v>3</v>
      </c>
      <c r="E26">
        <v>24</v>
      </c>
      <c r="F26">
        <v>16</v>
      </c>
      <c r="G26">
        <v>30.632549999999998</v>
      </c>
      <c r="H26">
        <v>10.65887</v>
      </c>
      <c r="I26" t="s">
        <v>440</v>
      </c>
      <c r="J26">
        <v>11.694369999999999</v>
      </c>
      <c r="K26">
        <v>3.2397960000000001</v>
      </c>
      <c r="L26">
        <v>-7.3860200000000003</v>
      </c>
      <c r="M26">
        <v>-1.535158</v>
      </c>
      <c r="N26">
        <v>-3.8064659999999999</v>
      </c>
      <c r="O26">
        <v>0.93215179999999997</v>
      </c>
      <c r="P26">
        <v>12.48494</v>
      </c>
      <c r="Q26">
        <v>12.37083</v>
      </c>
    </row>
    <row r="27" spans="1:17" x14ac:dyDescent="0.3">
      <c r="A27">
        <v>25</v>
      </c>
      <c r="B27">
        <v>6</v>
      </c>
      <c r="C27">
        <v>3</v>
      </c>
      <c r="D27">
        <v>3</v>
      </c>
      <c r="E27">
        <v>23</v>
      </c>
      <c r="F27">
        <v>17</v>
      </c>
      <c r="G27">
        <v>34.131189999999997</v>
      </c>
      <c r="H27">
        <v>10.51878</v>
      </c>
      <c r="I27" t="s">
        <v>438</v>
      </c>
      <c r="J27">
        <v>11.66827</v>
      </c>
      <c r="K27">
        <v>3.2397960000000001</v>
      </c>
      <c r="L27">
        <v>-6.4721590000000004</v>
      </c>
      <c r="M27">
        <v>-3.0336780000000001</v>
      </c>
      <c r="N27">
        <v>-6.3757460000000004</v>
      </c>
      <c r="O27">
        <v>0.93215179999999997</v>
      </c>
      <c r="P27">
        <v>14.91431</v>
      </c>
      <c r="Q27">
        <v>12.346539999999999</v>
      </c>
    </row>
    <row r="28" spans="1:17" x14ac:dyDescent="0.3">
      <c r="A28">
        <v>26</v>
      </c>
      <c r="B28">
        <v>7</v>
      </c>
      <c r="C28">
        <v>4</v>
      </c>
      <c r="D28">
        <v>3</v>
      </c>
      <c r="E28">
        <v>21</v>
      </c>
      <c r="F28">
        <v>17</v>
      </c>
      <c r="G28">
        <v>38.258130000000001</v>
      </c>
      <c r="H28">
        <v>10.87313</v>
      </c>
      <c r="I28" t="s">
        <v>441</v>
      </c>
      <c r="J28">
        <v>10.83751</v>
      </c>
      <c r="K28">
        <v>3.2397960000000001</v>
      </c>
      <c r="L28">
        <v>-6.4721590000000004</v>
      </c>
      <c r="M28">
        <v>-3.0336780000000001</v>
      </c>
      <c r="N28">
        <v>-6.3757460000000004</v>
      </c>
      <c r="O28">
        <v>0.93215179999999997</v>
      </c>
      <c r="P28">
        <v>17.844609999999999</v>
      </c>
      <c r="Q28">
        <v>12.31723</v>
      </c>
    </row>
    <row r="29" spans="1:17" x14ac:dyDescent="0.3">
      <c r="A29">
        <v>27</v>
      </c>
      <c r="B29">
        <v>7</v>
      </c>
      <c r="C29">
        <v>4</v>
      </c>
      <c r="D29">
        <v>3</v>
      </c>
      <c r="E29">
        <v>21</v>
      </c>
      <c r="F29">
        <v>14</v>
      </c>
      <c r="G29">
        <v>40.343290000000003</v>
      </c>
      <c r="H29">
        <v>10.742800000000001</v>
      </c>
      <c r="I29" t="s">
        <v>442</v>
      </c>
      <c r="J29">
        <v>10.83751</v>
      </c>
      <c r="K29">
        <v>3.2397960000000001</v>
      </c>
      <c r="L29">
        <v>-6.4721590000000004</v>
      </c>
      <c r="M29">
        <v>-3.0336780000000001</v>
      </c>
      <c r="N29">
        <v>-6.3757460000000004</v>
      </c>
      <c r="O29">
        <v>0.93215179999999997</v>
      </c>
      <c r="P29">
        <v>19.599160000000001</v>
      </c>
      <c r="Q29">
        <v>12.29969</v>
      </c>
    </row>
    <row r="30" spans="1:17" x14ac:dyDescent="0.3">
      <c r="A30">
        <v>28</v>
      </c>
      <c r="B30">
        <v>9</v>
      </c>
      <c r="C30">
        <v>3</v>
      </c>
      <c r="D30">
        <v>6</v>
      </c>
      <c r="E30">
        <v>21</v>
      </c>
      <c r="F30">
        <v>17</v>
      </c>
      <c r="G30">
        <v>40.343290000000003</v>
      </c>
      <c r="H30">
        <v>10.742800000000001</v>
      </c>
      <c r="I30" t="s">
        <v>443</v>
      </c>
      <c r="J30">
        <v>10.83751</v>
      </c>
      <c r="K30">
        <v>6.6502559999999997</v>
      </c>
      <c r="L30">
        <v>-5.9455429999999998</v>
      </c>
      <c r="M30">
        <v>-3.0336780000000001</v>
      </c>
      <c r="N30">
        <v>-6.6978200000000001</v>
      </c>
      <c r="O30">
        <v>0.93215179999999997</v>
      </c>
      <c r="P30">
        <v>19.599160000000001</v>
      </c>
      <c r="Q30">
        <v>12.29969</v>
      </c>
    </row>
    <row r="31" spans="1:17" x14ac:dyDescent="0.3">
      <c r="A31">
        <v>29</v>
      </c>
      <c r="B31">
        <v>11</v>
      </c>
      <c r="C31">
        <v>5</v>
      </c>
      <c r="D31">
        <v>6</v>
      </c>
      <c r="E31">
        <v>27</v>
      </c>
      <c r="F31">
        <v>17</v>
      </c>
      <c r="G31">
        <v>36.377740000000003</v>
      </c>
      <c r="H31">
        <v>10.37837</v>
      </c>
      <c r="I31" t="s">
        <v>444</v>
      </c>
      <c r="J31">
        <v>17.07236</v>
      </c>
      <c r="K31">
        <v>3.2397960000000001</v>
      </c>
      <c r="L31">
        <v>-6.4721590000000004</v>
      </c>
      <c r="M31">
        <v>-3.0336780000000001</v>
      </c>
      <c r="N31">
        <v>-6.3757460000000004</v>
      </c>
      <c r="O31">
        <v>0.68374109999999999</v>
      </c>
      <c r="P31">
        <v>14.91431</v>
      </c>
      <c r="Q31">
        <v>12.346539999999999</v>
      </c>
    </row>
    <row r="32" spans="1:17" x14ac:dyDescent="0.3">
      <c r="A32">
        <v>30</v>
      </c>
      <c r="B32">
        <v>5</v>
      </c>
      <c r="C32">
        <v>2</v>
      </c>
      <c r="D32">
        <v>3</v>
      </c>
      <c r="E32">
        <v>23</v>
      </c>
      <c r="F32">
        <v>17</v>
      </c>
      <c r="G32">
        <v>38.513979999999997</v>
      </c>
      <c r="H32">
        <v>10.24485</v>
      </c>
      <c r="I32" t="s">
        <v>445</v>
      </c>
      <c r="J32">
        <v>14.37031</v>
      </c>
      <c r="K32">
        <v>3.2397960000000001</v>
      </c>
      <c r="L32">
        <v>-4.5140929999999999</v>
      </c>
      <c r="M32">
        <v>-4.532197</v>
      </c>
      <c r="N32">
        <v>-5.9779980000000004</v>
      </c>
      <c r="O32">
        <v>0.68374109999999999</v>
      </c>
      <c r="P32">
        <v>17.343689999999999</v>
      </c>
      <c r="Q32">
        <v>12.322240000000001</v>
      </c>
    </row>
    <row r="33" spans="1:17" x14ac:dyDescent="0.3">
      <c r="A33">
        <v>31</v>
      </c>
      <c r="B33">
        <v>10</v>
      </c>
      <c r="C33">
        <v>4</v>
      </c>
      <c r="D33">
        <v>6</v>
      </c>
      <c r="E33">
        <v>25</v>
      </c>
      <c r="F33">
        <v>17</v>
      </c>
      <c r="G33">
        <v>40.394359999999999</v>
      </c>
      <c r="H33">
        <v>10.739610000000001</v>
      </c>
      <c r="I33" t="s">
        <v>446</v>
      </c>
      <c r="J33">
        <v>16.241599999999998</v>
      </c>
      <c r="K33">
        <v>3.2397960000000001</v>
      </c>
      <c r="L33">
        <v>-3.733409</v>
      </c>
      <c r="M33">
        <v>-4.532197</v>
      </c>
      <c r="N33">
        <v>-6.3757460000000004</v>
      </c>
      <c r="O33">
        <v>0.43533040000000001</v>
      </c>
      <c r="P33">
        <v>20.273990000000001</v>
      </c>
      <c r="Q33">
        <v>12.29294</v>
      </c>
    </row>
    <row r="34" spans="1:17" x14ac:dyDescent="0.3">
      <c r="A34">
        <v>32</v>
      </c>
      <c r="B34">
        <v>7</v>
      </c>
      <c r="C34">
        <v>1</v>
      </c>
      <c r="D34">
        <v>6</v>
      </c>
      <c r="E34">
        <v>25</v>
      </c>
      <c r="F34">
        <v>17</v>
      </c>
      <c r="G34">
        <v>40.63579</v>
      </c>
      <c r="H34">
        <v>10.226699999999999</v>
      </c>
      <c r="I34" t="s">
        <v>447</v>
      </c>
      <c r="J34">
        <v>14.37031</v>
      </c>
      <c r="K34">
        <v>3.2397960000000001</v>
      </c>
      <c r="L34">
        <v>-0.99465890000000001</v>
      </c>
      <c r="M34">
        <v>-6.030716</v>
      </c>
      <c r="N34">
        <v>-6.3757460000000004</v>
      </c>
      <c r="O34">
        <v>-2.6037119999999998</v>
      </c>
      <c r="P34">
        <v>19.773060000000001</v>
      </c>
      <c r="Q34">
        <v>11.86773</v>
      </c>
    </row>
    <row r="35" spans="1:17" x14ac:dyDescent="0.3">
      <c r="A35">
        <v>33</v>
      </c>
      <c r="B35">
        <v>6</v>
      </c>
      <c r="C35">
        <v>0</v>
      </c>
      <c r="D35">
        <v>6</v>
      </c>
      <c r="E35">
        <v>25</v>
      </c>
      <c r="F35">
        <v>17</v>
      </c>
      <c r="G35">
        <v>44.777149999999999</v>
      </c>
      <c r="H35">
        <v>10.46569</v>
      </c>
      <c r="I35" t="s">
        <v>448</v>
      </c>
      <c r="J35">
        <v>16.241599999999998</v>
      </c>
      <c r="K35">
        <v>3.2397960000000001</v>
      </c>
      <c r="L35">
        <v>-0.99465890000000001</v>
      </c>
      <c r="M35">
        <v>-6.030716</v>
      </c>
      <c r="N35">
        <v>-6.3757460000000004</v>
      </c>
      <c r="O35">
        <v>0.43533040000000001</v>
      </c>
      <c r="P35">
        <v>22.70336</v>
      </c>
      <c r="Q35">
        <v>12.268649999999999</v>
      </c>
    </row>
    <row r="36" spans="1:17" x14ac:dyDescent="0.3">
      <c r="A36">
        <v>34</v>
      </c>
      <c r="B36">
        <v>8</v>
      </c>
      <c r="C36">
        <v>2</v>
      </c>
      <c r="D36">
        <v>6</v>
      </c>
      <c r="E36">
        <v>25</v>
      </c>
      <c r="F36">
        <v>18</v>
      </c>
      <c r="G36">
        <v>44.516150000000003</v>
      </c>
      <c r="H36">
        <v>11.094279999999999</v>
      </c>
      <c r="I36" t="s">
        <v>449</v>
      </c>
      <c r="J36">
        <v>18.112880000000001</v>
      </c>
      <c r="K36">
        <v>3.2397960000000001</v>
      </c>
      <c r="L36">
        <v>-0.99465890000000001</v>
      </c>
      <c r="M36">
        <v>-6.030716</v>
      </c>
      <c r="N36">
        <v>-8.9450260000000004</v>
      </c>
      <c r="O36">
        <v>0.43533040000000001</v>
      </c>
      <c r="P36">
        <v>25.633659999999999</v>
      </c>
      <c r="Q36">
        <v>12.23934</v>
      </c>
    </row>
    <row r="37" spans="1:17" x14ac:dyDescent="0.3">
      <c r="A37">
        <v>35</v>
      </c>
      <c r="B37">
        <v>10</v>
      </c>
      <c r="C37">
        <v>4</v>
      </c>
      <c r="D37">
        <v>6</v>
      </c>
      <c r="E37">
        <v>25</v>
      </c>
      <c r="F37">
        <v>14</v>
      </c>
      <c r="G37">
        <v>48.742690000000003</v>
      </c>
      <c r="H37">
        <v>10.830120000000001</v>
      </c>
      <c r="I37" t="s">
        <v>450</v>
      </c>
      <c r="J37">
        <v>18.112880000000001</v>
      </c>
      <c r="K37">
        <v>3.2397960000000001</v>
      </c>
      <c r="L37">
        <v>-0.99465890000000001</v>
      </c>
      <c r="M37">
        <v>-6.030716</v>
      </c>
      <c r="N37">
        <v>-6.3757460000000004</v>
      </c>
      <c r="O37">
        <v>0.43533040000000001</v>
      </c>
      <c r="P37">
        <v>27.388210000000001</v>
      </c>
      <c r="Q37">
        <v>12.2218</v>
      </c>
    </row>
    <row r="38" spans="1:17" x14ac:dyDescent="0.3">
      <c r="A38">
        <v>36</v>
      </c>
      <c r="B38">
        <v>10</v>
      </c>
      <c r="C38">
        <v>7</v>
      </c>
      <c r="D38">
        <v>3</v>
      </c>
      <c r="E38">
        <v>25</v>
      </c>
      <c r="F38">
        <v>18</v>
      </c>
      <c r="G38">
        <v>46.000929999999997</v>
      </c>
      <c r="H38">
        <v>14.753869999999999</v>
      </c>
      <c r="I38" t="s">
        <v>449</v>
      </c>
      <c r="J38">
        <v>19.984159999999999</v>
      </c>
      <c r="K38">
        <v>3.2397960000000001</v>
      </c>
      <c r="L38">
        <v>-2.0593520000000001</v>
      </c>
      <c r="M38">
        <v>-6.030716</v>
      </c>
      <c r="N38">
        <v>-8.9450260000000004</v>
      </c>
      <c r="O38">
        <v>0.43533040000000001</v>
      </c>
      <c r="P38">
        <v>28.563960000000002</v>
      </c>
      <c r="Q38">
        <v>12.210039999999999</v>
      </c>
    </row>
    <row r="39" spans="1:17" x14ac:dyDescent="0.3">
      <c r="A39">
        <v>37</v>
      </c>
      <c r="B39">
        <v>14</v>
      </c>
      <c r="C39">
        <v>8</v>
      </c>
      <c r="D39">
        <v>6</v>
      </c>
      <c r="E39">
        <v>25</v>
      </c>
      <c r="F39">
        <v>18</v>
      </c>
      <c r="G39">
        <v>45.605330000000002</v>
      </c>
      <c r="H39">
        <v>17.918700000000001</v>
      </c>
      <c r="I39" t="s">
        <v>449</v>
      </c>
      <c r="J39">
        <v>19.984159999999999</v>
      </c>
      <c r="K39">
        <v>3.2397960000000001</v>
      </c>
      <c r="L39">
        <v>-3.1240459999999999</v>
      </c>
      <c r="M39">
        <v>-6.030716</v>
      </c>
      <c r="N39">
        <v>-8.9450260000000004</v>
      </c>
      <c r="O39">
        <v>0.43533040000000001</v>
      </c>
      <c r="P39">
        <v>28.563960000000002</v>
      </c>
      <c r="Q39">
        <v>12.210039999999999</v>
      </c>
    </row>
    <row r="40" spans="1:17" x14ac:dyDescent="0.3">
      <c r="A40">
        <v>38</v>
      </c>
      <c r="B40">
        <v>9</v>
      </c>
      <c r="C40">
        <v>9</v>
      </c>
      <c r="D40">
        <v>0</v>
      </c>
      <c r="E40">
        <v>25</v>
      </c>
      <c r="F40">
        <v>18</v>
      </c>
      <c r="G40">
        <v>45.20973</v>
      </c>
      <c r="H40">
        <v>21.08352</v>
      </c>
      <c r="I40" t="s">
        <v>449</v>
      </c>
      <c r="J40">
        <v>19.984159999999999</v>
      </c>
      <c r="K40">
        <v>3.2397960000000001</v>
      </c>
      <c r="L40">
        <v>-4.188739</v>
      </c>
      <c r="M40">
        <v>-6.030716</v>
      </c>
      <c r="N40">
        <v>-8.9450260000000004</v>
      </c>
      <c r="O40">
        <v>0.43533040000000001</v>
      </c>
      <c r="P40">
        <v>28.563960000000002</v>
      </c>
      <c r="Q40">
        <v>12.210039999999999</v>
      </c>
    </row>
    <row r="41" spans="1:17" x14ac:dyDescent="0.3">
      <c r="A41">
        <v>39</v>
      </c>
      <c r="B41">
        <v>11</v>
      </c>
      <c r="C41">
        <v>5</v>
      </c>
      <c r="D41">
        <v>6</v>
      </c>
      <c r="E41">
        <v>25</v>
      </c>
      <c r="F41">
        <v>14</v>
      </c>
      <c r="G41">
        <v>48.36412</v>
      </c>
      <c r="H41">
        <v>14.812340000000001</v>
      </c>
      <c r="I41" t="s">
        <v>451</v>
      </c>
      <c r="J41">
        <v>19.11712</v>
      </c>
      <c r="K41">
        <v>3.2397960000000001</v>
      </c>
      <c r="L41">
        <v>0.67939760000000005</v>
      </c>
      <c r="M41">
        <v>-7.529236</v>
      </c>
      <c r="N41">
        <v>-6.3757460000000004</v>
      </c>
      <c r="O41">
        <v>3.5236459999999998</v>
      </c>
      <c r="P41">
        <v>30.546009999999999</v>
      </c>
      <c r="Q41">
        <v>9.6813909999999996</v>
      </c>
    </row>
    <row r="42" spans="1:17" x14ac:dyDescent="0.3">
      <c r="A42">
        <v>40</v>
      </c>
      <c r="B42">
        <v>9</v>
      </c>
      <c r="C42">
        <v>3</v>
      </c>
      <c r="D42">
        <v>6</v>
      </c>
      <c r="E42">
        <v>25</v>
      </c>
      <c r="F42">
        <v>14</v>
      </c>
      <c r="G42">
        <v>48.36412</v>
      </c>
      <c r="H42">
        <v>14.812340000000001</v>
      </c>
      <c r="I42" t="s">
        <v>451</v>
      </c>
      <c r="J42">
        <v>19.11712</v>
      </c>
      <c r="K42">
        <v>4.620876</v>
      </c>
      <c r="L42">
        <v>0.67939760000000005</v>
      </c>
      <c r="M42">
        <v>-7.529236</v>
      </c>
      <c r="N42">
        <v>-7.5665040000000001</v>
      </c>
      <c r="O42">
        <v>3.5236459999999998</v>
      </c>
      <c r="P42">
        <v>29.244009999999999</v>
      </c>
      <c r="Q42">
        <v>9.6813909999999996</v>
      </c>
    </row>
    <row r="43" spans="1:17" x14ac:dyDescent="0.3">
      <c r="A43">
        <v>41</v>
      </c>
      <c r="B43">
        <v>9</v>
      </c>
      <c r="C43">
        <v>3</v>
      </c>
      <c r="D43">
        <v>6</v>
      </c>
      <c r="E43">
        <v>25</v>
      </c>
      <c r="F43">
        <v>18</v>
      </c>
      <c r="G43">
        <v>46.694510000000001</v>
      </c>
      <c r="H43">
        <v>24.743110000000001</v>
      </c>
      <c r="I43" t="s">
        <v>452</v>
      </c>
      <c r="J43">
        <v>24.66385</v>
      </c>
      <c r="K43">
        <v>5.3130990000000002</v>
      </c>
      <c r="L43">
        <v>-5.2534330000000002</v>
      </c>
      <c r="M43">
        <v>-6.030716</v>
      </c>
      <c r="N43">
        <v>-8.9450260000000004</v>
      </c>
      <c r="O43">
        <v>0.43533040000000001</v>
      </c>
      <c r="P43">
        <v>31.494260000000001</v>
      </c>
      <c r="Q43">
        <v>12.067349999999999</v>
      </c>
    </row>
    <row r="44" spans="1:17" x14ac:dyDescent="0.3">
      <c r="A44">
        <v>42</v>
      </c>
      <c r="B44">
        <v>10</v>
      </c>
      <c r="C44">
        <v>4</v>
      </c>
      <c r="D44">
        <v>6</v>
      </c>
      <c r="E44">
        <v>25</v>
      </c>
      <c r="F44">
        <v>14</v>
      </c>
      <c r="G44">
        <v>49.848909999999997</v>
      </c>
      <c r="H44">
        <v>18.47193</v>
      </c>
      <c r="I44" t="s">
        <v>451</v>
      </c>
      <c r="J44">
        <v>20.988409999999998</v>
      </c>
      <c r="K44">
        <v>4.620876</v>
      </c>
      <c r="L44">
        <v>-0.38529590000000002</v>
      </c>
      <c r="M44">
        <v>-7.529236</v>
      </c>
      <c r="N44">
        <v>-7.5665040000000001</v>
      </c>
      <c r="O44">
        <v>3.5236459999999998</v>
      </c>
      <c r="P44">
        <v>32.174309999999998</v>
      </c>
      <c r="Q44">
        <v>9.6520879999999991</v>
      </c>
    </row>
    <row r="45" spans="1:17" x14ac:dyDescent="0.3">
      <c r="A45">
        <v>43</v>
      </c>
      <c r="B45">
        <v>14</v>
      </c>
      <c r="C45">
        <v>8</v>
      </c>
      <c r="D45">
        <v>6</v>
      </c>
      <c r="E45">
        <v>25</v>
      </c>
      <c r="F45">
        <v>18</v>
      </c>
      <c r="G45">
        <v>45.926450000000003</v>
      </c>
      <c r="H45">
        <v>30.88766</v>
      </c>
      <c r="I45" t="s">
        <v>452</v>
      </c>
      <c r="J45">
        <v>26.586580000000001</v>
      </c>
      <c r="K45">
        <v>5.3130990000000002</v>
      </c>
      <c r="L45">
        <v>-6.3181260000000004</v>
      </c>
      <c r="M45">
        <v>-6.030716</v>
      </c>
      <c r="N45">
        <v>-8.9450260000000004</v>
      </c>
      <c r="O45">
        <v>0.43533040000000001</v>
      </c>
      <c r="P45">
        <v>32.92389</v>
      </c>
      <c r="Q45">
        <v>12.053050000000001</v>
      </c>
    </row>
    <row r="46" spans="1:17" x14ac:dyDescent="0.3">
      <c r="A46">
        <v>44</v>
      </c>
      <c r="B46">
        <v>8</v>
      </c>
      <c r="C46">
        <v>5</v>
      </c>
      <c r="D46">
        <v>3</v>
      </c>
      <c r="E46">
        <v>27</v>
      </c>
      <c r="F46">
        <v>18</v>
      </c>
      <c r="G46">
        <v>46.298909999999999</v>
      </c>
      <c r="H46">
        <v>27.90794</v>
      </c>
      <c r="I46" t="s">
        <v>453</v>
      </c>
      <c r="J46">
        <v>30.174299999999999</v>
      </c>
      <c r="K46">
        <v>7.3864029999999996</v>
      </c>
      <c r="L46">
        <v>-6.3181260000000004</v>
      </c>
      <c r="M46">
        <v>-6.030716</v>
      </c>
      <c r="N46">
        <v>-8.9450260000000004</v>
      </c>
      <c r="O46">
        <v>0.43533040000000001</v>
      </c>
      <c r="P46">
        <v>31.494260000000001</v>
      </c>
      <c r="Q46">
        <v>11.95396</v>
      </c>
    </row>
    <row r="47" spans="1:17" x14ac:dyDescent="0.3">
      <c r="A47">
        <v>45</v>
      </c>
      <c r="B47">
        <v>11</v>
      </c>
      <c r="C47">
        <v>8</v>
      </c>
      <c r="D47">
        <v>3</v>
      </c>
      <c r="E47">
        <v>28</v>
      </c>
      <c r="F47">
        <v>18</v>
      </c>
      <c r="G47">
        <v>45.041670000000003</v>
      </c>
      <c r="H47">
        <v>27.90794</v>
      </c>
      <c r="I47" t="s">
        <v>453</v>
      </c>
      <c r="J47">
        <v>30.200389999999999</v>
      </c>
      <c r="K47">
        <v>7.3864029999999996</v>
      </c>
      <c r="L47">
        <v>-4.4932369999999997</v>
      </c>
      <c r="M47">
        <v>-6.030716</v>
      </c>
      <c r="N47">
        <v>-8.9450260000000004</v>
      </c>
      <c r="O47">
        <v>0.43533040000000001</v>
      </c>
      <c r="P47">
        <v>31.494260000000001</v>
      </c>
      <c r="Q47">
        <v>11.95396</v>
      </c>
    </row>
    <row r="48" spans="1:17" x14ac:dyDescent="0.3">
      <c r="A48">
        <v>46</v>
      </c>
      <c r="B48">
        <v>9</v>
      </c>
      <c r="C48">
        <v>3</v>
      </c>
      <c r="D48">
        <v>6</v>
      </c>
      <c r="E48">
        <v>25</v>
      </c>
      <c r="F48">
        <v>19</v>
      </c>
      <c r="G48">
        <v>50.420699999999997</v>
      </c>
      <c r="H48">
        <v>28.262609999999999</v>
      </c>
      <c r="I48" t="s">
        <v>454</v>
      </c>
      <c r="J48">
        <v>29.343540000000001</v>
      </c>
      <c r="K48">
        <v>7.3864029999999996</v>
      </c>
      <c r="L48">
        <v>-3.5793759999999999</v>
      </c>
      <c r="M48">
        <v>-7.529236</v>
      </c>
      <c r="N48">
        <v>-11.51431</v>
      </c>
      <c r="O48">
        <v>0.43533040000000001</v>
      </c>
      <c r="P48">
        <v>36.853929999999998</v>
      </c>
      <c r="Q48">
        <v>11.900359999999999</v>
      </c>
    </row>
    <row r="49" spans="1:17" x14ac:dyDescent="0.3">
      <c r="A49">
        <v>47</v>
      </c>
      <c r="B49">
        <v>6</v>
      </c>
      <c r="C49">
        <v>0</v>
      </c>
      <c r="D49">
        <v>6</v>
      </c>
      <c r="E49">
        <v>30</v>
      </c>
      <c r="F49">
        <v>18</v>
      </c>
      <c r="G49">
        <v>47.618310000000001</v>
      </c>
      <c r="H49">
        <v>27.415279999999999</v>
      </c>
      <c r="I49" t="s">
        <v>455</v>
      </c>
      <c r="J49">
        <v>30.200389999999999</v>
      </c>
      <c r="K49">
        <v>7.3864029999999996</v>
      </c>
      <c r="L49">
        <v>-3.6420159999999999</v>
      </c>
      <c r="M49">
        <v>-6.030716</v>
      </c>
      <c r="N49">
        <v>-9.5294509999999999</v>
      </c>
      <c r="O49">
        <v>-2.4621970000000002</v>
      </c>
      <c r="P49">
        <v>28.278870000000001</v>
      </c>
      <c r="Q49">
        <v>11.95396</v>
      </c>
    </row>
    <row r="50" spans="1:17" x14ac:dyDescent="0.3">
      <c r="A50">
        <v>48</v>
      </c>
      <c r="B50">
        <v>8</v>
      </c>
      <c r="C50">
        <v>5</v>
      </c>
      <c r="D50">
        <v>3</v>
      </c>
      <c r="E50">
        <v>28</v>
      </c>
      <c r="F50">
        <v>18</v>
      </c>
      <c r="G50">
        <v>44.646070000000002</v>
      </c>
      <c r="H50">
        <v>31.072769999999998</v>
      </c>
      <c r="I50" t="s">
        <v>456</v>
      </c>
      <c r="J50">
        <v>35.750869999999999</v>
      </c>
      <c r="K50">
        <v>9.4597049999999996</v>
      </c>
      <c r="L50">
        <v>-5.557931</v>
      </c>
      <c r="M50">
        <v>-6.030716</v>
      </c>
      <c r="N50">
        <v>-8.9450260000000004</v>
      </c>
      <c r="O50">
        <v>0.43533040000000001</v>
      </c>
      <c r="P50">
        <v>31.494260000000001</v>
      </c>
      <c r="Q50">
        <v>11.84057</v>
      </c>
    </row>
    <row r="51" spans="1:17" x14ac:dyDescent="0.3">
      <c r="A51">
        <v>49</v>
      </c>
      <c r="B51">
        <v>10</v>
      </c>
      <c r="C51">
        <v>4</v>
      </c>
      <c r="D51">
        <v>6</v>
      </c>
      <c r="E51">
        <v>29</v>
      </c>
      <c r="F51">
        <v>18</v>
      </c>
      <c r="G51">
        <v>43.388829999999999</v>
      </c>
      <c r="H51">
        <v>31.072769999999998</v>
      </c>
      <c r="I51" t="s">
        <v>456</v>
      </c>
      <c r="J51">
        <v>35.776969999999999</v>
      </c>
      <c r="K51">
        <v>9.4597049999999996</v>
      </c>
      <c r="L51">
        <v>-3.7330420000000002</v>
      </c>
      <c r="M51">
        <v>-6.030716</v>
      </c>
      <c r="N51">
        <v>-8.9450260000000004</v>
      </c>
      <c r="O51">
        <v>0.43533040000000001</v>
      </c>
      <c r="P51">
        <v>31.494260000000001</v>
      </c>
      <c r="Q51">
        <v>11.84057</v>
      </c>
    </row>
    <row r="52" spans="1:17" x14ac:dyDescent="0.3">
      <c r="A52">
        <v>50</v>
      </c>
      <c r="B52">
        <v>15</v>
      </c>
      <c r="C52">
        <v>12</v>
      </c>
      <c r="D52">
        <v>3</v>
      </c>
      <c r="E52">
        <v>30</v>
      </c>
      <c r="F52">
        <v>18</v>
      </c>
      <c r="G52">
        <v>42.131599999999999</v>
      </c>
      <c r="H52">
        <v>31.072769999999998</v>
      </c>
      <c r="I52" t="s">
        <v>456</v>
      </c>
      <c r="J52">
        <v>35.803060000000002</v>
      </c>
      <c r="K52">
        <v>9.4597049999999996</v>
      </c>
      <c r="L52">
        <v>-1.908153</v>
      </c>
      <c r="M52">
        <v>-6.030716</v>
      </c>
      <c r="N52">
        <v>-8.9450260000000004</v>
      </c>
      <c r="O52">
        <v>0.43533040000000001</v>
      </c>
      <c r="P52">
        <v>31.494260000000001</v>
      </c>
      <c r="Q52">
        <v>11.84057</v>
      </c>
    </row>
    <row r="53" spans="1:17" x14ac:dyDescent="0.3">
      <c r="A53">
        <v>51</v>
      </c>
      <c r="B53">
        <v>8</v>
      </c>
      <c r="C53">
        <v>2</v>
      </c>
      <c r="D53">
        <v>6</v>
      </c>
      <c r="E53">
        <v>26</v>
      </c>
      <c r="F53">
        <v>18</v>
      </c>
      <c r="G53">
        <v>44.25047</v>
      </c>
      <c r="H53">
        <v>34.2376</v>
      </c>
      <c r="I53" t="s">
        <v>457</v>
      </c>
      <c r="J53">
        <v>38.492939999999997</v>
      </c>
      <c r="K53">
        <v>9.4597049999999996</v>
      </c>
      <c r="L53">
        <v>-6.6226240000000001</v>
      </c>
      <c r="M53">
        <v>-5.7997050000000003</v>
      </c>
      <c r="N53">
        <v>-8.9450260000000004</v>
      </c>
      <c r="O53">
        <v>0.43533040000000001</v>
      </c>
      <c r="P53">
        <v>31.494260000000001</v>
      </c>
      <c r="Q53">
        <v>9.3550319999999996</v>
      </c>
    </row>
    <row r="54" spans="1:17" x14ac:dyDescent="0.3">
      <c r="A54">
        <v>52</v>
      </c>
      <c r="B54">
        <v>8</v>
      </c>
      <c r="C54">
        <v>2</v>
      </c>
      <c r="D54">
        <v>6</v>
      </c>
      <c r="E54">
        <v>26</v>
      </c>
      <c r="F54">
        <v>18</v>
      </c>
      <c r="G54">
        <v>46.130850000000002</v>
      </c>
      <c r="H54">
        <v>34.732349999999997</v>
      </c>
      <c r="I54" t="s">
        <v>458</v>
      </c>
      <c r="J54">
        <v>40.364220000000003</v>
      </c>
      <c r="K54">
        <v>9.4597049999999996</v>
      </c>
      <c r="L54">
        <v>-7.403308</v>
      </c>
      <c r="M54">
        <v>-6.030716</v>
      </c>
      <c r="N54">
        <v>-8.5472780000000004</v>
      </c>
      <c r="O54">
        <v>0.43533040000000001</v>
      </c>
      <c r="P54">
        <v>34.424550000000004</v>
      </c>
      <c r="Q54">
        <v>11.81127</v>
      </c>
    </row>
    <row r="55" spans="1:17" x14ac:dyDescent="0.3">
      <c r="A55">
        <v>53</v>
      </c>
      <c r="B55">
        <v>10</v>
      </c>
      <c r="C55">
        <v>7</v>
      </c>
      <c r="D55">
        <v>3</v>
      </c>
      <c r="E55">
        <v>26</v>
      </c>
      <c r="F55">
        <v>18</v>
      </c>
      <c r="G55">
        <v>46.386699999999998</v>
      </c>
      <c r="H55">
        <v>34.104080000000003</v>
      </c>
      <c r="I55" t="s">
        <v>459</v>
      </c>
      <c r="J55">
        <v>41.301349999999999</v>
      </c>
      <c r="K55">
        <v>11.533010000000001</v>
      </c>
      <c r="L55">
        <v>-4.6645580000000004</v>
      </c>
      <c r="M55">
        <v>-7.529236</v>
      </c>
      <c r="N55">
        <v>-8.5472780000000004</v>
      </c>
      <c r="O55">
        <v>0.43533040000000001</v>
      </c>
      <c r="P55">
        <v>33.923630000000003</v>
      </c>
      <c r="Q55">
        <v>11.70289</v>
      </c>
    </row>
    <row r="56" spans="1:17" x14ac:dyDescent="0.3">
      <c r="A56">
        <v>54</v>
      </c>
      <c r="B56">
        <v>10</v>
      </c>
      <c r="C56">
        <v>7</v>
      </c>
      <c r="D56">
        <v>3</v>
      </c>
      <c r="E56">
        <v>26</v>
      </c>
      <c r="F56">
        <v>18</v>
      </c>
      <c r="G56">
        <v>46.386699999999998</v>
      </c>
      <c r="H56">
        <v>34.104080000000003</v>
      </c>
      <c r="I56" t="s">
        <v>460</v>
      </c>
      <c r="J56">
        <v>44.109749999999998</v>
      </c>
      <c r="K56">
        <v>13.606310000000001</v>
      </c>
      <c r="L56">
        <v>-4.6645580000000004</v>
      </c>
      <c r="M56">
        <v>-7.529236</v>
      </c>
      <c r="N56">
        <v>-8.5472780000000004</v>
      </c>
      <c r="O56">
        <v>0.43533040000000001</v>
      </c>
      <c r="P56">
        <v>33.923630000000003</v>
      </c>
      <c r="Q56">
        <v>11.589499999999999</v>
      </c>
    </row>
    <row r="57" spans="1:17" x14ac:dyDescent="0.3">
      <c r="A57">
        <v>55</v>
      </c>
      <c r="B57">
        <v>10</v>
      </c>
      <c r="C57">
        <v>4</v>
      </c>
      <c r="D57">
        <v>6</v>
      </c>
      <c r="E57">
        <v>26</v>
      </c>
      <c r="F57">
        <v>18</v>
      </c>
      <c r="G57">
        <v>48.931710000000002</v>
      </c>
      <c r="H57">
        <v>34.557299999999998</v>
      </c>
      <c r="I57" t="s">
        <v>461</v>
      </c>
      <c r="J57">
        <v>48.486750000000001</v>
      </c>
      <c r="K57">
        <v>15.46503</v>
      </c>
      <c r="L57">
        <v>-7.403308</v>
      </c>
      <c r="M57">
        <v>-7.5658750000000001</v>
      </c>
      <c r="N57">
        <v>-11.95848</v>
      </c>
      <c r="O57">
        <v>-0.72852850000000002</v>
      </c>
      <c r="P57">
        <v>34.424550000000004</v>
      </c>
      <c r="Q57">
        <v>10.089029999999999</v>
      </c>
    </row>
    <row r="58" spans="1:17" x14ac:dyDescent="0.3">
      <c r="A58">
        <v>56</v>
      </c>
      <c r="B58">
        <v>9</v>
      </c>
      <c r="C58">
        <v>0</v>
      </c>
      <c r="D58">
        <v>9</v>
      </c>
      <c r="E58">
        <v>28</v>
      </c>
      <c r="F58">
        <v>20</v>
      </c>
      <c r="G58">
        <v>49.169159999999998</v>
      </c>
      <c r="H58">
        <v>31.964860000000002</v>
      </c>
      <c r="I58" t="s">
        <v>462</v>
      </c>
      <c r="J58">
        <v>44.109749999999998</v>
      </c>
      <c r="K58">
        <v>10.43797</v>
      </c>
      <c r="L58">
        <v>-3.1054970000000002</v>
      </c>
      <c r="M58">
        <v>-7.529236</v>
      </c>
      <c r="N58">
        <v>-9.1317029999999999</v>
      </c>
      <c r="O58">
        <v>-2.4621970000000002</v>
      </c>
      <c r="P58">
        <v>30.70824</v>
      </c>
      <c r="Q58">
        <v>8.3825489999999991</v>
      </c>
    </row>
    <row r="59" spans="1:17" x14ac:dyDescent="0.3">
      <c r="A59">
        <v>57</v>
      </c>
      <c r="B59">
        <v>9</v>
      </c>
      <c r="C59">
        <v>3</v>
      </c>
      <c r="D59">
        <v>6</v>
      </c>
      <c r="E59">
        <v>28</v>
      </c>
      <c r="F59">
        <v>20</v>
      </c>
      <c r="G59">
        <v>48.77355</v>
      </c>
      <c r="H59">
        <v>35.129689999999997</v>
      </c>
      <c r="I59" t="s">
        <v>462</v>
      </c>
      <c r="J59">
        <v>44.109749999999998</v>
      </c>
      <c r="K59">
        <v>10.43797</v>
      </c>
      <c r="L59">
        <v>-4.1701899999999998</v>
      </c>
      <c r="M59">
        <v>-7.529236</v>
      </c>
      <c r="N59">
        <v>-9.1317029999999999</v>
      </c>
      <c r="O59">
        <v>-2.4621970000000002</v>
      </c>
      <c r="P59">
        <v>30.70824</v>
      </c>
      <c r="Q59">
        <v>8.3825489999999991</v>
      </c>
    </row>
    <row r="60" spans="1:17" x14ac:dyDescent="0.3">
      <c r="A60">
        <v>58</v>
      </c>
      <c r="B60">
        <v>8</v>
      </c>
      <c r="C60">
        <v>2</v>
      </c>
      <c r="D60">
        <v>6</v>
      </c>
      <c r="E60">
        <v>28</v>
      </c>
      <c r="F60">
        <v>20</v>
      </c>
      <c r="G60">
        <v>48.77355</v>
      </c>
      <c r="H60">
        <v>35.129689999999997</v>
      </c>
      <c r="I60" t="s">
        <v>462</v>
      </c>
      <c r="J60">
        <v>44.109749999999998</v>
      </c>
      <c r="K60">
        <v>11.819050000000001</v>
      </c>
      <c r="L60">
        <v>-4.1701899999999998</v>
      </c>
      <c r="M60">
        <v>-7.529236</v>
      </c>
      <c r="N60">
        <v>-10.32246</v>
      </c>
      <c r="O60">
        <v>-2.4621970000000002</v>
      </c>
      <c r="P60">
        <v>29.40624</v>
      </c>
      <c r="Q60">
        <v>8.3825489999999991</v>
      </c>
    </row>
    <row r="61" spans="1:17" x14ac:dyDescent="0.3">
      <c r="A61">
        <v>59</v>
      </c>
      <c r="B61">
        <v>10</v>
      </c>
      <c r="C61">
        <v>4</v>
      </c>
      <c r="D61">
        <v>6</v>
      </c>
      <c r="E61">
        <v>27</v>
      </c>
      <c r="F61">
        <v>18</v>
      </c>
      <c r="G61">
        <v>49.810699999999997</v>
      </c>
      <c r="H61">
        <v>34.423789999999997</v>
      </c>
      <c r="I61" t="s">
        <v>463</v>
      </c>
      <c r="J61">
        <v>51.321249999999999</v>
      </c>
      <c r="K61">
        <v>17.538329999999998</v>
      </c>
      <c r="L61">
        <v>-2.8396699999999999</v>
      </c>
      <c r="M61">
        <v>-9.0643940000000001</v>
      </c>
      <c r="N61">
        <v>-10.40959</v>
      </c>
      <c r="O61">
        <v>-0.72852850000000002</v>
      </c>
      <c r="P61">
        <v>35.724460000000001</v>
      </c>
      <c r="Q61">
        <v>9.9513429999999996</v>
      </c>
    </row>
    <row r="62" spans="1:17" x14ac:dyDescent="0.3">
      <c r="A62">
        <v>60</v>
      </c>
      <c r="B62">
        <v>9</v>
      </c>
      <c r="C62">
        <v>6</v>
      </c>
      <c r="D62">
        <v>3</v>
      </c>
      <c r="E62">
        <v>27</v>
      </c>
      <c r="F62">
        <v>18</v>
      </c>
      <c r="G62">
        <v>49.423819999999999</v>
      </c>
      <c r="H62">
        <v>37.51887</v>
      </c>
      <c r="I62" t="s">
        <v>464</v>
      </c>
      <c r="J62">
        <v>53.243980000000001</v>
      </c>
      <c r="K62">
        <v>17.538329999999998</v>
      </c>
      <c r="L62">
        <v>-2.8396699999999999</v>
      </c>
      <c r="M62">
        <v>-9.0643940000000001</v>
      </c>
      <c r="N62">
        <v>-11.95848</v>
      </c>
      <c r="O62">
        <v>-3.7675709999999998</v>
      </c>
      <c r="P62">
        <v>38.283560000000001</v>
      </c>
      <c r="Q62">
        <v>9.506831</v>
      </c>
    </row>
    <row r="63" spans="1:17" x14ac:dyDescent="0.3">
      <c r="A63">
        <v>61</v>
      </c>
      <c r="B63">
        <v>12</v>
      </c>
      <c r="C63">
        <v>9</v>
      </c>
      <c r="D63">
        <v>3</v>
      </c>
      <c r="E63">
        <v>25</v>
      </c>
      <c r="F63">
        <v>18</v>
      </c>
      <c r="G63">
        <v>47.691499999999998</v>
      </c>
      <c r="H63">
        <v>35.374690000000001</v>
      </c>
      <c r="I63" t="s">
        <v>465</v>
      </c>
      <c r="J63">
        <v>52.325490000000002</v>
      </c>
      <c r="K63">
        <v>17.538329999999998</v>
      </c>
      <c r="L63">
        <v>-3.6203539999999998</v>
      </c>
      <c r="M63">
        <v>-9.0643940000000001</v>
      </c>
      <c r="N63">
        <v>-11.56073</v>
      </c>
      <c r="O63">
        <v>2.3597869999999999</v>
      </c>
      <c r="P63">
        <v>37.582360000000001</v>
      </c>
      <c r="Q63">
        <v>7.4352280000000004</v>
      </c>
    </row>
    <row r="64" spans="1:17" x14ac:dyDescent="0.3">
      <c r="A64">
        <v>62</v>
      </c>
      <c r="B64">
        <v>10</v>
      </c>
      <c r="C64">
        <v>4</v>
      </c>
      <c r="D64">
        <v>6</v>
      </c>
      <c r="E64">
        <v>25</v>
      </c>
      <c r="F64">
        <v>18</v>
      </c>
      <c r="G64">
        <v>49.43824</v>
      </c>
      <c r="H64">
        <v>37.403500000000001</v>
      </c>
      <c r="I64" t="s">
        <v>466</v>
      </c>
      <c r="J64">
        <v>58.794449999999998</v>
      </c>
      <c r="K64">
        <v>19.611640000000001</v>
      </c>
      <c r="L64">
        <v>-3.6203539999999998</v>
      </c>
      <c r="M64">
        <v>-9.0643940000000001</v>
      </c>
      <c r="N64">
        <v>-11.56073</v>
      </c>
      <c r="O64">
        <v>-0.72852850000000002</v>
      </c>
      <c r="P64">
        <v>38.283560000000001</v>
      </c>
      <c r="Q64">
        <v>9.8236570000000007</v>
      </c>
    </row>
    <row r="65" spans="1:17" x14ac:dyDescent="0.3">
      <c r="A65">
        <v>63</v>
      </c>
      <c r="B65">
        <v>7</v>
      </c>
      <c r="C65">
        <v>1</v>
      </c>
      <c r="D65">
        <v>6</v>
      </c>
      <c r="E65">
        <v>25</v>
      </c>
      <c r="F65">
        <v>15</v>
      </c>
      <c r="G65">
        <v>51.523400000000002</v>
      </c>
      <c r="H65">
        <v>37.273180000000004</v>
      </c>
      <c r="I65" t="s">
        <v>467</v>
      </c>
      <c r="J65">
        <v>58.794449999999998</v>
      </c>
      <c r="K65">
        <v>19.611640000000001</v>
      </c>
      <c r="L65">
        <v>-3.6203539999999998</v>
      </c>
      <c r="M65">
        <v>-9.0643940000000001</v>
      </c>
      <c r="N65">
        <v>-11.56073</v>
      </c>
      <c r="O65">
        <v>-0.72852850000000002</v>
      </c>
      <c r="P65">
        <v>40.038110000000003</v>
      </c>
      <c r="Q65">
        <v>9.8061109999999996</v>
      </c>
    </row>
    <row r="66" spans="1:17" x14ac:dyDescent="0.3">
      <c r="A66">
        <v>64</v>
      </c>
      <c r="B66">
        <v>9</v>
      </c>
      <c r="C66">
        <v>6</v>
      </c>
      <c r="D66">
        <v>3</v>
      </c>
      <c r="E66">
        <v>25</v>
      </c>
      <c r="F66">
        <v>12</v>
      </c>
      <c r="G66">
        <v>53.608559999999997</v>
      </c>
      <c r="H66">
        <v>37.142859999999999</v>
      </c>
      <c r="I66" t="s">
        <v>468</v>
      </c>
      <c r="J66">
        <v>58.794449999999998</v>
      </c>
      <c r="K66">
        <v>19.611640000000001</v>
      </c>
      <c r="L66">
        <v>-3.6203539999999998</v>
      </c>
      <c r="M66">
        <v>-9.0643940000000001</v>
      </c>
      <c r="N66">
        <v>-11.56073</v>
      </c>
      <c r="O66">
        <v>-0.72852850000000002</v>
      </c>
      <c r="P66">
        <v>41.792659999999998</v>
      </c>
      <c r="Q66">
        <v>9.7885659999999994</v>
      </c>
    </row>
    <row r="67" spans="1:17" x14ac:dyDescent="0.3">
      <c r="A67">
        <v>65</v>
      </c>
      <c r="B67">
        <v>10</v>
      </c>
      <c r="C67">
        <v>7</v>
      </c>
      <c r="D67">
        <v>3</v>
      </c>
      <c r="E67">
        <v>25</v>
      </c>
      <c r="F67">
        <v>12</v>
      </c>
      <c r="G67">
        <v>53.212960000000002</v>
      </c>
      <c r="H67">
        <v>40.307690000000001</v>
      </c>
      <c r="I67" t="s">
        <v>468</v>
      </c>
      <c r="J67">
        <v>58.794449999999998</v>
      </c>
      <c r="K67">
        <v>19.611640000000001</v>
      </c>
      <c r="L67">
        <v>-4.685047</v>
      </c>
      <c r="M67">
        <v>-9.0643940000000001</v>
      </c>
      <c r="N67">
        <v>-11.56073</v>
      </c>
      <c r="O67">
        <v>-0.72852850000000002</v>
      </c>
      <c r="P67">
        <v>41.792659999999998</v>
      </c>
      <c r="Q67">
        <v>9.7885659999999994</v>
      </c>
    </row>
    <row r="68" spans="1:17" x14ac:dyDescent="0.3">
      <c r="A68">
        <v>66</v>
      </c>
      <c r="B68">
        <v>7</v>
      </c>
      <c r="C68">
        <v>1</v>
      </c>
      <c r="D68">
        <v>6</v>
      </c>
      <c r="E68">
        <v>25</v>
      </c>
      <c r="F68">
        <v>12</v>
      </c>
      <c r="G68">
        <v>53.212960000000002</v>
      </c>
      <c r="H68">
        <v>40.307690000000001</v>
      </c>
      <c r="I68" t="s">
        <v>468</v>
      </c>
      <c r="J68">
        <v>58.794449999999998</v>
      </c>
      <c r="K68">
        <v>20.992709999999999</v>
      </c>
      <c r="L68">
        <v>-4.685047</v>
      </c>
      <c r="M68">
        <v>-9.0643940000000001</v>
      </c>
      <c r="N68">
        <v>-12.75149</v>
      </c>
      <c r="O68">
        <v>-0.72852850000000002</v>
      </c>
      <c r="P68">
        <v>40.490659999999998</v>
      </c>
      <c r="Q68">
        <v>9.7885659999999994</v>
      </c>
    </row>
    <row r="69" spans="1:17" x14ac:dyDescent="0.3">
      <c r="A69">
        <v>67</v>
      </c>
      <c r="B69">
        <v>7</v>
      </c>
      <c r="C69">
        <v>4</v>
      </c>
      <c r="D69">
        <v>3</v>
      </c>
      <c r="E69">
        <v>23</v>
      </c>
      <c r="F69">
        <v>16</v>
      </c>
      <c r="G69">
        <v>45.549160000000001</v>
      </c>
      <c r="H69">
        <v>34.306690000000003</v>
      </c>
      <c r="I69" t="s">
        <v>469</v>
      </c>
      <c r="J69">
        <v>56.851120000000002</v>
      </c>
      <c r="K69">
        <v>17.538329999999998</v>
      </c>
      <c r="L69">
        <v>-4.685047</v>
      </c>
      <c r="M69">
        <v>-7.0817560000000004</v>
      </c>
      <c r="N69">
        <v>-14.81278</v>
      </c>
      <c r="O69">
        <v>4.1252779999999998</v>
      </c>
      <c r="P69">
        <v>36.881160000000001</v>
      </c>
      <c r="Q69">
        <v>6</v>
      </c>
    </row>
    <row r="70" spans="1:17" x14ac:dyDescent="0.3">
      <c r="A70">
        <v>68</v>
      </c>
      <c r="B70">
        <v>13</v>
      </c>
      <c r="C70">
        <v>7</v>
      </c>
      <c r="D70">
        <v>6</v>
      </c>
      <c r="E70">
        <v>28</v>
      </c>
      <c r="F70">
        <v>12</v>
      </c>
      <c r="G70">
        <v>54.927959999999999</v>
      </c>
      <c r="H70">
        <v>36.650199999999998</v>
      </c>
      <c r="I70" t="s">
        <v>470</v>
      </c>
      <c r="J70">
        <v>58.820549999999997</v>
      </c>
      <c r="K70">
        <v>20.992709999999999</v>
      </c>
      <c r="L70">
        <v>-0.94424330000000001</v>
      </c>
      <c r="M70">
        <v>-9.0643940000000001</v>
      </c>
      <c r="N70">
        <v>-13.33592</v>
      </c>
      <c r="O70">
        <v>-3.6260560000000002</v>
      </c>
      <c r="P70">
        <v>37.275269999999999</v>
      </c>
      <c r="Q70">
        <v>9.7885659999999994</v>
      </c>
    </row>
    <row r="71" spans="1:17" x14ac:dyDescent="0.3">
      <c r="A71">
        <v>69</v>
      </c>
      <c r="B71">
        <v>12</v>
      </c>
      <c r="C71">
        <v>6</v>
      </c>
      <c r="D71">
        <v>6</v>
      </c>
      <c r="E71">
        <v>22</v>
      </c>
      <c r="F71">
        <v>12</v>
      </c>
      <c r="G71">
        <v>51.955719999999999</v>
      </c>
      <c r="H71">
        <v>40.307690000000001</v>
      </c>
      <c r="I71" t="s">
        <v>471</v>
      </c>
      <c r="J71">
        <v>58.820549999999997</v>
      </c>
      <c r="K71">
        <v>20.992709999999999</v>
      </c>
      <c r="L71">
        <v>-4.4215260000000001</v>
      </c>
      <c r="M71">
        <v>-9.0643940000000001</v>
      </c>
      <c r="N71">
        <v>-11.956</v>
      </c>
      <c r="O71">
        <v>-0.72852850000000002</v>
      </c>
      <c r="P71">
        <v>40.490659999999998</v>
      </c>
      <c r="Q71">
        <v>9.7885659999999994</v>
      </c>
    </row>
    <row r="72" spans="1:17" x14ac:dyDescent="0.3">
      <c r="A72">
        <v>70</v>
      </c>
      <c r="B72">
        <v>14</v>
      </c>
      <c r="C72">
        <v>8</v>
      </c>
      <c r="D72">
        <v>6</v>
      </c>
      <c r="E72">
        <v>22</v>
      </c>
      <c r="F72">
        <v>10</v>
      </c>
      <c r="G72">
        <v>51.955719999999999</v>
      </c>
      <c r="H72">
        <v>40.208300000000001</v>
      </c>
      <c r="I72" t="s">
        <v>471</v>
      </c>
      <c r="J72">
        <v>58.820549999999997</v>
      </c>
      <c r="K72">
        <v>18.605070000000001</v>
      </c>
      <c r="L72">
        <v>-4.4215260000000001</v>
      </c>
      <c r="M72">
        <v>-8.7654990000000002</v>
      </c>
      <c r="N72">
        <v>-14.65621</v>
      </c>
      <c r="O72">
        <v>1.9793050000000001</v>
      </c>
      <c r="P72">
        <v>40.490659999999998</v>
      </c>
      <c r="Q72">
        <v>9.7885659999999994</v>
      </c>
    </row>
    <row r="73" spans="1:17" x14ac:dyDescent="0.3">
      <c r="A73">
        <v>71</v>
      </c>
      <c r="B73">
        <v>10</v>
      </c>
      <c r="C73">
        <v>7</v>
      </c>
      <c r="D73">
        <v>3</v>
      </c>
      <c r="E73">
        <v>22</v>
      </c>
      <c r="F73">
        <v>12</v>
      </c>
      <c r="G73">
        <v>51.765940000000001</v>
      </c>
      <c r="H73">
        <v>41.726559999999999</v>
      </c>
      <c r="I73" t="s">
        <v>471</v>
      </c>
      <c r="J73">
        <v>58.820549999999997</v>
      </c>
      <c r="K73">
        <v>15.436719999999999</v>
      </c>
      <c r="L73">
        <v>-4.7783800000000003</v>
      </c>
      <c r="M73">
        <v>-8.7654990000000002</v>
      </c>
      <c r="N73">
        <v>-14.65621</v>
      </c>
      <c r="O73">
        <v>1.9793050000000001</v>
      </c>
      <c r="P73">
        <v>40.490659999999998</v>
      </c>
      <c r="Q73">
        <v>6.5816140000000001</v>
      </c>
    </row>
    <row r="74" spans="1:17" x14ac:dyDescent="0.3">
      <c r="A74">
        <v>72</v>
      </c>
      <c r="B74">
        <v>9</v>
      </c>
      <c r="C74">
        <v>6</v>
      </c>
      <c r="D74">
        <v>3</v>
      </c>
      <c r="E74">
        <v>22</v>
      </c>
      <c r="F74">
        <v>10</v>
      </c>
      <c r="G74">
        <v>51.187649999999998</v>
      </c>
      <c r="H74">
        <v>46.35284</v>
      </c>
      <c r="I74" t="s">
        <v>471</v>
      </c>
      <c r="J74">
        <v>60.743270000000003</v>
      </c>
      <c r="K74">
        <v>18.605070000000001</v>
      </c>
      <c r="L74">
        <v>-5.4862200000000003</v>
      </c>
      <c r="M74">
        <v>-8.7654990000000002</v>
      </c>
      <c r="N74">
        <v>-14.65621</v>
      </c>
      <c r="O74">
        <v>1.9793050000000001</v>
      </c>
      <c r="P74">
        <v>41.920299999999997</v>
      </c>
      <c r="Q74">
        <v>9.7742690000000003</v>
      </c>
    </row>
    <row r="75" spans="1:17" x14ac:dyDescent="0.3">
      <c r="A75">
        <v>73</v>
      </c>
      <c r="B75">
        <v>10</v>
      </c>
      <c r="C75">
        <v>7</v>
      </c>
      <c r="D75">
        <v>3</v>
      </c>
      <c r="E75">
        <v>22</v>
      </c>
      <c r="F75">
        <v>12</v>
      </c>
      <c r="G75">
        <v>50.997869999999999</v>
      </c>
      <c r="H75">
        <v>47.871110000000002</v>
      </c>
      <c r="I75" t="s">
        <v>471</v>
      </c>
      <c r="J75">
        <v>60.743270000000003</v>
      </c>
      <c r="K75">
        <v>15.436719999999999</v>
      </c>
      <c r="L75">
        <v>-5.8430730000000004</v>
      </c>
      <c r="M75">
        <v>-8.7654990000000002</v>
      </c>
      <c r="N75">
        <v>-14.65621</v>
      </c>
      <c r="O75">
        <v>1.9793050000000001</v>
      </c>
      <c r="P75">
        <v>41.920299999999997</v>
      </c>
      <c r="Q75">
        <v>6.5673170000000001</v>
      </c>
    </row>
    <row r="76" spans="1:17" x14ac:dyDescent="0.3">
      <c r="A76">
        <v>74</v>
      </c>
      <c r="B76">
        <v>7</v>
      </c>
      <c r="C76">
        <v>4</v>
      </c>
      <c r="D76">
        <v>3</v>
      </c>
      <c r="E76">
        <v>22</v>
      </c>
      <c r="F76">
        <v>12</v>
      </c>
      <c r="G76">
        <v>50.602269999999997</v>
      </c>
      <c r="H76">
        <v>51.035939999999997</v>
      </c>
      <c r="I76" t="s">
        <v>471</v>
      </c>
      <c r="J76">
        <v>60.743270000000003</v>
      </c>
      <c r="K76">
        <v>15.436719999999999</v>
      </c>
      <c r="L76">
        <v>-6.9077669999999998</v>
      </c>
      <c r="M76">
        <v>-8.7654990000000002</v>
      </c>
      <c r="N76">
        <v>-14.65621</v>
      </c>
      <c r="O76">
        <v>1.9793050000000001</v>
      </c>
      <c r="P76">
        <v>41.920299999999997</v>
      </c>
      <c r="Q76">
        <v>6.5673170000000001</v>
      </c>
    </row>
    <row r="77" spans="1:17" x14ac:dyDescent="0.3">
      <c r="A77">
        <v>75</v>
      </c>
      <c r="B77">
        <v>9</v>
      </c>
      <c r="C77">
        <v>6</v>
      </c>
      <c r="D77">
        <v>3</v>
      </c>
      <c r="E77">
        <v>20</v>
      </c>
      <c r="F77">
        <v>12</v>
      </c>
      <c r="G77">
        <v>49.623600000000003</v>
      </c>
      <c r="H77">
        <v>42.862580000000001</v>
      </c>
      <c r="I77" t="s">
        <v>472</v>
      </c>
      <c r="J77">
        <v>60.710470000000001</v>
      </c>
      <c r="K77">
        <v>17.51003</v>
      </c>
      <c r="L77">
        <v>-6.6237570000000003</v>
      </c>
      <c r="M77">
        <v>-8.7654990000000002</v>
      </c>
      <c r="N77">
        <v>-14.258459999999999</v>
      </c>
      <c r="O77">
        <v>5.0676209999999999</v>
      </c>
      <c r="P77">
        <v>39.789459999999998</v>
      </c>
      <c r="Q77">
        <v>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D45F-1F61-4671-9EAD-B98E5F195217}">
  <dimension ref="A1:Q77"/>
  <sheetViews>
    <sheetView workbookViewId="0">
      <selection activeCell="A2" sqref="A2:A77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4</v>
      </c>
      <c r="C2">
        <v>1</v>
      </c>
      <c r="D2">
        <v>3</v>
      </c>
      <c r="E2">
        <v>21</v>
      </c>
      <c r="F2">
        <v>15</v>
      </c>
      <c r="G2">
        <v>32.549239999999998</v>
      </c>
      <c r="H2">
        <v>5.8977779999999997</v>
      </c>
      <c r="I2" t="s">
        <v>18</v>
      </c>
      <c r="J2">
        <v>0</v>
      </c>
      <c r="K2">
        <v>0</v>
      </c>
      <c r="L2">
        <v>0</v>
      </c>
      <c r="M2">
        <v>-0.1133893</v>
      </c>
      <c r="N2">
        <v>1.948412</v>
      </c>
      <c r="O2">
        <v>0</v>
      </c>
      <c r="P2">
        <v>9.9988460000000003</v>
      </c>
      <c r="Q2">
        <v>15.115360000000001</v>
      </c>
    </row>
    <row r="3" spans="1:17" x14ac:dyDescent="0.3">
      <c r="A3">
        <v>1</v>
      </c>
      <c r="B3">
        <v>6</v>
      </c>
      <c r="C3">
        <v>0</v>
      </c>
      <c r="D3">
        <v>6</v>
      </c>
      <c r="E3">
        <v>19</v>
      </c>
      <c r="F3">
        <v>16</v>
      </c>
      <c r="G3">
        <v>29.985579999999999</v>
      </c>
      <c r="H3">
        <v>4.1153639999999996</v>
      </c>
      <c r="I3" t="s">
        <v>427</v>
      </c>
      <c r="J3">
        <v>0</v>
      </c>
      <c r="K3">
        <v>0</v>
      </c>
      <c r="L3">
        <v>-1.527417</v>
      </c>
      <c r="M3">
        <v>0</v>
      </c>
      <c r="N3">
        <v>0</v>
      </c>
      <c r="O3">
        <v>1.3375279999999999E-3</v>
      </c>
      <c r="P3">
        <v>13.05851</v>
      </c>
      <c r="Q3">
        <v>16.38241</v>
      </c>
    </row>
    <row r="4" spans="1:17" x14ac:dyDescent="0.3">
      <c r="A4">
        <v>2</v>
      </c>
      <c r="B4">
        <v>6</v>
      </c>
      <c r="C4">
        <v>3</v>
      </c>
      <c r="D4">
        <v>3</v>
      </c>
      <c r="E4">
        <v>19</v>
      </c>
      <c r="F4">
        <v>16</v>
      </c>
      <c r="G4">
        <v>29.909890000000001</v>
      </c>
      <c r="H4">
        <v>4.7209099999999999</v>
      </c>
      <c r="I4" t="s">
        <v>79</v>
      </c>
      <c r="J4">
        <v>0</v>
      </c>
      <c r="K4">
        <v>0</v>
      </c>
      <c r="L4">
        <v>-3.7042190000000002</v>
      </c>
      <c r="M4">
        <v>0</v>
      </c>
      <c r="N4">
        <v>1.5488949999999999</v>
      </c>
      <c r="O4">
        <v>3.0403799999999999</v>
      </c>
      <c r="P4">
        <v>11.92905</v>
      </c>
      <c r="Q4">
        <v>16.812629999999999</v>
      </c>
    </row>
    <row r="5" spans="1:17" x14ac:dyDescent="0.3">
      <c r="A5">
        <v>3</v>
      </c>
      <c r="B5">
        <v>4</v>
      </c>
      <c r="C5">
        <v>1</v>
      </c>
      <c r="D5">
        <v>3</v>
      </c>
      <c r="E5">
        <v>19</v>
      </c>
      <c r="F5">
        <v>16</v>
      </c>
      <c r="G5">
        <v>29.89546</v>
      </c>
      <c r="H5">
        <v>4.8362740000000004</v>
      </c>
      <c r="I5" t="s">
        <v>473</v>
      </c>
      <c r="J5">
        <v>0</v>
      </c>
      <c r="K5">
        <v>0</v>
      </c>
      <c r="L5">
        <v>-3.7042190000000002</v>
      </c>
      <c r="M5">
        <v>0</v>
      </c>
      <c r="N5">
        <v>1.5488949999999999</v>
      </c>
      <c r="O5">
        <v>1.3375279999999999E-3</v>
      </c>
      <c r="P5">
        <v>11.92905</v>
      </c>
      <c r="Q5">
        <v>16.38241</v>
      </c>
    </row>
    <row r="6" spans="1:17" x14ac:dyDescent="0.3">
      <c r="A6">
        <v>4</v>
      </c>
      <c r="B6">
        <v>4</v>
      </c>
      <c r="C6">
        <v>1</v>
      </c>
      <c r="D6">
        <v>3</v>
      </c>
      <c r="E6">
        <v>19</v>
      </c>
      <c r="F6">
        <v>16</v>
      </c>
      <c r="G6">
        <v>32.69632</v>
      </c>
      <c r="H6">
        <v>4.6612210000000003</v>
      </c>
      <c r="I6" t="s">
        <v>474</v>
      </c>
      <c r="J6">
        <v>2.5057149999999999</v>
      </c>
      <c r="K6">
        <v>1.858716</v>
      </c>
      <c r="L6">
        <v>-3.7042190000000002</v>
      </c>
      <c r="M6">
        <v>-1.535158</v>
      </c>
      <c r="N6">
        <v>-1.862309</v>
      </c>
      <c r="O6">
        <v>-1.1625209999999999</v>
      </c>
      <c r="P6">
        <v>11.92905</v>
      </c>
      <c r="Q6">
        <v>14.886950000000001</v>
      </c>
    </row>
    <row r="7" spans="1:17" x14ac:dyDescent="0.3">
      <c r="A7">
        <v>5</v>
      </c>
      <c r="B7">
        <v>7</v>
      </c>
      <c r="C7">
        <v>1</v>
      </c>
      <c r="D7">
        <v>6</v>
      </c>
      <c r="E7">
        <v>19</v>
      </c>
      <c r="F7">
        <v>16</v>
      </c>
      <c r="G7">
        <v>32.69632</v>
      </c>
      <c r="H7">
        <v>4.6612210000000003</v>
      </c>
      <c r="I7" t="s">
        <v>475</v>
      </c>
      <c r="J7">
        <v>2.5057149999999999</v>
      </c>
      <c r="K7">
        <v>1.858716</v>
      </c>
      <c r="L7">
        <v>-3.7042190000000002</v>
      </c>
      <c r="M7">
        <v>-1.535158</v>
      </c>
      <c r="N7">
        <v>-1.862309</v>
      </c>
      <c r="O7">
        <v>-1.4109320000000001</v>
      </c>
      <c r="P7">
        <v>11.92905</v>
      </c>
      <c r="Q7">
        <v>14.886950000000001</v>
      </c>
    </row>
    <row r="8" spans="1:17" x14ac:dyDescent="0.3">
      <c r="A8">
        <v>6</v>
      </c>
      <c r="B8">
        <v>4</v>
      </c>
      <c r="C8">
        <v>1</v>
      </c>
      <c r="D8">
        <v>3</v>
      </c>
      <c r="E8">
        <v>19</v>
      </c>
      <c r="F8">
        <v>16</v>
      </c>
      <c r="G8">
        <v>32.69632</v>
      </c>
      <c r="H8">
        <v>4.6612210000000003</v>
      </c>
      <c r="I8" t="s">
        <v>476</v>
      </c>
      <c r="J8">
        <v>2.5057149999999999</v>
      </c>
      <c r="K8">
        <v>1.858716</v>
      </c>
      <c r="L8">
        <v>-3.7042190000000002</v>
      </c>
      <c r="M8">
        <v>-1.535158</v>
      </c>
      <c r="N8">
        <v>-1.862309</v>
      </c>
      <c r="O8">
        <v>-1.659343</v>
      </c>
      <c r="P8">
        <v>11.92905</v>
      </c>
      <c r="Q8">
        <v>14.886950000000001</v>
      </c>
    </row>
    <row r="9" spans="1:17" x14ac:dyDescent="0.3">
      <c r="A9">
        <v>7</v>
      </c>
      <c r="B9">
        <v>4</v>
      </c>
      <c r="C9">
        <v>1</v>
      </c>
      <c r="D9">
        <v>3</v>
      </c>
      <c r="E9">
        <v>19</v>
      </c>
      <c r="F9">
        <v>16</v>
      </c>
      <c r="G9">
        <v>35.497169999999997</v>
      </c>
      <c r="H9">
        <v>4.4861680000000002</v>
      </c>
      <c r="I9" t="s">
        <v>477</v>
      </c>
      <c r="J9">
        <v>5.0114299999999998</v>
      </c>
      <c r="K9">
        <v>3.7174330000000002</v>
      </c>
      <c r="L9">
        <v>-3.7042190000000002</v>
      </c>
      <c r="M9">
        <v>-3.070316</v>
      </c>
      <c r="N9">
        <v>-5.2735130000000003</v>
      </c>
      <c r="O9">
        <v>-2.8232020000000002</v>
      </c>
      <c r="P9">
        <v>11.92905</v>
      </c>
      <c r="Q9">
        <v>13.39148</v>
      </c>
    </row>
    <row r="10" spans="1:17" x14ac:dyDescent="0.3">
      <c r="A10">
        <v>8</v>
      </c>
      <c r="B10">
        <v>6</v>
      </c>
      <c r="C10">
        <v>0</v>
      </c>
      <c r="D10">
        <v>6</v>
      </c>
      <c r="E10">
        <v>19</v>
      </c>
      <c r="F10">
        <v>16</v>
      </c>
      <c r="G10">
        <v>40.17841</v>
      </c>
      <c r="H10">
        <v>4.8058709999999998</v>
      </c>
      <c r="I10" t="s">
        <v>478</v>
      </c>
      <c r="J10">
        <v>9.3884270000000001</v>
      </c>
      <c r="K10">
        <v>5.576149</v>
      </c>
      <c r="L10">
        <v>-3.7042190000000002</v>
      </c>
      <c r="M10">
        <v>-4.6054740000000001</v>
      </c>
      <c r="N10">
        <v>-10.233610000000001</v>
      </c>
      <c r="O10">
        <v>-3.9870610000000002</v>
      </c>
      <c r="P10">
        <v>15.988810000000001</v>
      </c>
      <c r="Q10">
        <v>11.866709999999999</v>
      </c>
    </row>
    <row r="11" spans="1:17" x14ac:dyDescent="0.3">
      <c r="A11">
        <v>9</v>
      </c>
      <c r="B11">
        <v>4</v>
      </c>
      <c r="C11">
        <v>1</v>
      </c>
      <c r="D11">
        <v>3</v>
      </c>
      <c r="E11">
        <v>19</v>
      </c>
      <c r="F11">
        <v>16</v>
      </c>
      <c r="G11">
        <v>38.298020000000001</v>
      </c>
      <c r="H11">
        <v>4.311115</v>
      </c>
      <c r="I11" t="s">
        <v>479</v>
      </c>
      <c r="J11">
        <v>7.5171450000000002</v>
      </c>
      <c r="K11">
        <v>5.576149</v>
      </c>
      <c r="L11">
        <v>-3.7042190000000002</v>
      </c>
      <c r="M11">
        <v>-4.6054740000000001</v>
      </c>
      <c r="N11">
        <v>-7.1358220000000001</v>
      </c>
      <c r="O11">
        <v>-3.9870610000000002</v>
      </c>
      <c r="P11">
        <v>10.799580000000001</v>
      </c>
      <c r="Q11">
        <v>11.89601</v>
      </c>
    </row>
    <row r="12" spans="1:17" x14ac:dyDescent="0.3">
      <c r="A12">
        <v>10</v>
      </c>
      <c r="B12">
        <v>3</v>
      </c>
      <c r="C12">
        <v>0</v>
      </c>
      <c r="D12">
        <v>3</v>
      </c>
      <c r="E12">
        <v>21</v>
      </c>
      <c r="F12">
        <v>16</v>
      </c>
      <c r="G12">
        <v>44.071109999999997</v>
      </c>
      <c r="H12">
        <v>1</v>
      </c>
      <c r="I12" t="s">
        <v>480</v>
      </c>
      <c r="J12">
        <v>10.02286</v>
      </c>
      <c r="K12">
        <v>7.4348660000000004</v>
      </c>
      <c r="L12">
        <v>-1.7883039999999999</v>
      </c>
      <c r="M12">
        <v>-6.1406330000000002</v>
      </c>
      <c r="N12">
        <v>-12.680350000000001</v>
      </c>
      <c r="O12">
        <v>-8.0484469999999995</v>
      </c>
      <c r="P12">
        <v>8.7136569999999995</v>
      </c>
      <c r="Q12">
        <v>10.400550000000001</v>
      </c>
    </row>
    <row r="13" spans="1:17" x14ac:dyDescent="0.3">
      <c r="A13">
        <v>11</v>
      </c>
      <c r="B13">
        <v>4</v>
      </c>
      <c r="C13">
        <v>1</v>
      </c>
      <c r="D13">
        <v>3</v>
      </c>
      <c r="E13">
        <v>21</v>
      </c>
      <c r="F13">
        <v>16</v>
      </c>
      <c r="G13">
        <v>41.08446</v>
      </c>
      <c r="H13">
        <v>4.2514260000000004</v>
      </c>
      <c r="I13" t="s">
        <v>481</v>
      </c>
      <c r="J13">
        <v>12.7249</v>
      </c>
      <c r="K13">
        <v>7.4348660000000004</v>
      </c>
      <c r="L13">
        <v>-3.7042190000000002</v>
      </c>
      <c r="M13">
        <v>-6.1406330000000002</v>
      </c>
      <c r="N13">
        <v>-12.09592</v>
      </c>
      <c r="O13">
        <v>-8.1899619999999995</v>
      </c>
      <c r="P13">
        <v>11.92905</v>
      </c>
      <c r="Q13">
        <v>9.9703320000000009</v>
      </c>
    </row>
    <row r="14" spans="1:17" x14ac:dyDescent="0.3">
      <c r="A14">
        <v>12</v>
      </c>
      <c r="B14">
        <v>6</v>
      </c>
      <c r="C14">
        <v>0</v>
      </c>
      <c r="D14">
        <v>6</v>
      </c>
      <c r="E14">
        <v>19</v>
      </c>
      <c r="F14">
        <v>16</v>
      </c>
      <c r="G14">
        <v>42.964840000000002</v>
      </c>
      <c r="H14">
        <v>4.746181</v>
      </c>
      <c r="I14" t="s">
        <v>482</v>
      </c>
      <c r="J14">
        <v>11.89414</v>
      </c>
      <c r="K14">
        <v>7.4348660000000004</v>
      </c>
      <c r="L14">
        <v>-3.7042190000000002</v>
      </c>
      <c r="M14">
        <v>-6.1406330000000002</v>
      </c>
      <c r="N14">
        <v>-12.09592</v>
      </c>
      <c r="O14">
        <v>-8.4383739999999996</v>
      </c>
      <c r="P14">
        <v>14.85934</v>
      </c>
      <c r="Q14">
        <v>9.9410299999999996</v>
      </c>
    </row>
    <row r="15" spans="1:17" x14ac:dyDescent="0.3">
      <c r="A15">
        <v>13</v>
      </c>
      <c r="B15">
        <v>6</v>
      </c>
      <c r="C15">
        <v>0</v>
      </c>
      <c r="D15">
        <v>6</v>
      </c>
      <c r="E15">
        <v>19</v>
      </c>
      <c r="F15">
        <v>16</v>
      </c>
      <c r="G15">
        <v>42.964840000000002</v>
      </c>
      <c r="H15">
        <v>4.746181</v>
      </c>
      <c r="I15" t="s">
        <v>482</v>
      </c>
      <c r="J15">
        <v>11.89414</v>
      </c>
      <c r="K15">
        <v>8.8159460000000003</v>
      </c>
      <c r="L15">
        <v>-3.7042190000000002</v>
      </c>
      <c r="M15">
        <v>-6.1406330000000002</v>
      </c>
      <c r="N15">
        <v>-13.28668</v>
      </c>
      <c r="O15">
        <v>-8.4383739999999996</v>
      </c>
      <c r="P15">
        <v>13.55734</v>
      </c>
      <c r="Q15">
        <v>9.9410299999999996</v>
      </c>
    </row>
    <row r="16" spans="1:17" x14ac:dyDescent="0.3">
      <c r="A16">
        <v>14</v>
      </c>
      <c r="B16">
        <v>6</v>
      </c>
      <c r="C16">
        <v>0</v>
      </c>
      <c r="D16">
        <v>6</v>
      </c>
      <c r="E16">
        <v>19</v>
      </c>
      <c r="F16">
        <v>19</v>
      </c>
      <c r="G16">
        <v>42.964840000000002</v>
      </c>
      <c r="H16">
        <v>4.746181</v>
      </c>
      <c r="I16" t="s">
        <v>483</v>
      </c>
      <c r="J16">
        <v>11.89414</v>
      </c>
      <c r="K16">
        <v>12.22641</v>
      </c>
      <c r="L16">
        <v>-3.177603</v>
      </c>
      <c r="M16">
        <v>-6.1406330000000002</v>
      </c>
      <c r="N16">
        <v>-13.608750000000001</v>
      </c>
      <c r="O16">
        <v>-8.4383739999999996</v>
      </c>
      <c r="P16">
        <v>13.55734</v>
      </c>
      <c r="Q16">
        <v>9.9410299999999996</v>
      </c>
    </row>
    <row r="17" spans="1:17" x14ac:dyDescent="0.3">
      <c r="A17">
        <v>15</v>
      </c>
      <c r="B17">
        <v>6</v>
      </c>
      <c r="C17">
        <v>0</v>
      </c>
      <c r="D17">
        <v>6</v>
      </c>
      <c r="E17">
        <v>19</v>
      </c>
      <c r="F17">
        <v>19</v>
      </c>
      <c r="G17">
        <v>42.964840000000002</v>
      </c>
      <c r="H17">
        <v>4.746181</v>
      </c>
      <c r="I17" t="s">
        <v>483</v>
      </c>
      <c r="J17">
        <v>11.89414</v>
      </c>
      <c r="K17">
        <v>13.60749</v>
      </c>
      <c r="L17">
        <v>-3.177603</v>
      </c>
      <c r="M17">
        <v>-6.1406330000000002</v>
      </c>
      <c r="N17">
        <v>-14.79951</v>
      </c>
      <c r="O17">
        <v>-8.4383739999999996</v>
      </c>
      <c r="P17">
        <v>12.25534</v>
      </c>
      <c r="Q17">
        <v>9.9410299999999996</v>
      </c>
    </row>
    <row r="18" spans="1:17" x14ac:dyDescent="0.3">
      <c r="A18">
        <v>16</v>
      </c>
      <c r="B18">
        <v>3</v>
      </c>
      <c r="C18">
        <v>0</v>
      </c>
      <c r="D18">
        <v>3</v>
      </c>
      <c r="E18">
        <v>21</v>
      </c>
      <c r="F18">
        <v>21</v>
      </c>
      <c r="G18">
        <v>42.775060000000003</v>
      </c>
      <c r="H18">
        <v>6.2644440000000001</v>
      </c>
      <c r="I18" t="s">
        <v>483</v>
      </c>
      <c r="J18">
        <v>14.59618</v>
      </c>
      <c r="K18">
        <v>9.0580610000000004</v>
      </c>
      <c r="L18">
        <v>-3.5344570000000002</v>
      </c>
      <c r="M18">
        <v>-6.1406330000000002</v>
      </c>
      <c r="N18">
        <v>-13.608750000000001</v>
      </c>
      <c r="O18">
        <v>-8.4383739999999996</v>
      </c>
      <c r="P18">
        <v>13.55734</v>
      </c>
      <c r="Q18">
        <v>6.7340780000000002</v>
      </c>
    </row>
    <row r="19" spans="1:17" x14ac:dyDescent="0.3">
      <c r="A19">
        <v>17</v>
      </c>
      <c r="B19">
        <v>4</v>
      </c>
      <c r="C19">
        <v>1</v>
      </c>
      <c r="D19">
        <v>3</v>
      </c>
      <c r="E19">
        <v>19</v>
      </c>
      <c r="F19">
        <v>21</v>
      </c>
      <c r="G19">
        <v>42.775060000000003</v>
      </c>
      <c r="H19">
        <v>6.2644440000000001</v>
      </c>
      <c r="I19" t="s">
        <v>484</v>
      </c>
      <c r="J19">
        <v>11.89414</v>
      </c>
      <c r="K19">
        <v>10.43914</v>
      </c>
      <c r="L19">
        <v>-3.5344570000000002</v>
      </c>
      <c r="M19">
        <v>-6.1406330000000002</v>
      </c>
      <c r="N19">
        <v>-13.25062</v>
      </c>
      <c r="O19">
        <v>-8.4383739999999996</v>
      </c>
      <c r="P19">
        <v>11.12588</v>
      </c>
      <c r="Q19">
        <v>6.7340780000000002</v>
      </c>
    </row>
    <row r="20" spans="1:17" x14ac:dyDescent="0.3">
      <c r="A20">
        <v>18</v>
      </c>
      <c r="B20">
        <v>3</v>
      </c>
      <c r="C20">
        <v>0</v>
      </c>
      <c r="D20">
        <v>3</v>
      </c>
      <c r="E20">
        <v>21</v>
      </c>
      <c r="F20">
        <v>21</v>
      </c>
      <c r="G20">
        <v>45.747300000000003</v>
      </c>
      <c r="H20">
        <v>2.6069529999999999</v>
      </c>
      <c r="I20" t="s">
        <v>485</v>
      </c>
      <c r="J20">
        <v>11.89414</v>
      </c>
      <c r="K20">
        <v>10.43914</v>
      </c>
      <c r="L20">
        <v>-1.6185419999999999</v>
      </c>
      <c r="M20">
        <v>-6.1406330000000002</v>
      </c>
      <c r="N20">
        <v>-15.383940000000001</v>
      </c>
      <c r="O20">
        <v>-11.58431</v>
      </c>
      <c r="P20">
        <v>9.0399510000000003</v>
      </c>
      <c r="Q20">
        <v>6.7340780000000002</v>
      </c>
    </row>
    <row r="21" spans="1:17" x14ac:dyDescent="0.3">
      <c r="A21">
        <v>19</v>
      </c>
      <c r="B21">
        <v>4</v>
      </c>
      <c r="C21">
        <v>1</v>
      </c>
      <c r="D21">
        <v>3</v>
      </c>
      <c r="E21">
        <v>21</v>
      </c>
      <c r="F21">
        <v>21</v>
      </c>
      <c r="G21">
        <v>47.537570000000002</v>
      </c>
      <c r="H21">
        <v>3.8226179999999998</v>
      </c>
      <c r="I21" t="s">
        <v>486</v>
      </c>
      <c r="J21">
        <v>13.765420000000001</v>
      </c>
      <c r="K21">
        <v>10.43914</v>
      </c>
      <c r="L21">
        <v>-3.7953440000000001</v>
      </c>
      <c r="M21">
        <v>-6.1406330000000002</v>
      </c>
      <c r="N21">
        <v>-15.383940000000001</v>
      </c>
      <c r="O21">
        <v>-11.335900000000001</v>
      </c>
      <c r="P21">
        <v>11.97025</v>
      </c>
      <c r="Q21">
        <v>6.7047749999999997</v>
      </c>
    </row>
    <row r="22" spans="1:17" x14ac:dyDescent="0.3">
      <c r="A22">
        <v>20</v>
      </c>
      <c r="B22">
        <v>3</v>
      </c>
      <c r="C22">
        <v>0</v>
      </c>
      <c r="D22">
        <v>3</v>
      </c>
      <c r="E22">
        <v>21</v>
      </c>
      <c r="F22">
        <v>21</v>
      </c>
      <c r="G22">
        <v>47.627690000000001</v>
      </c>
      <c r="H22">
        <v>3.101709</v>
      </c>
      <c r="I22" t="s">
        <v>486</v>
      </c>
      <c r="J22">
        <v>16.467459999999999</v>
      </c>
      <c r="K22">
        <v>10.43914</v>
      </c>
      <c r="L22">
        <v>-1.6185419999999999</v>
      </c>
      <c r="M22">
        <v>-5.9096200000000003</v>
      </c>
      <c r="N22">
        <v>-15.383940000000001</v>
      </c>
      <c r="O22">
        <v>-11.335900000000001</v>
      </c>
      <c r="P22">
        <v>11.97025</v>
      </c>
      <c r="Q22">
        <v>6</v>
      </c>
    </row>
    <row r="23" spans="1:17" x14ac:dyDescent="0.3">
      <c r="A23">
        <v>21</v>
      </c>
      <c r="B23">
        <v>3</v>
      </c>
      <c r="C23">
        <v>0</v>
      </c>
      <c r="D23">
        <v>3</v>
      </c>
      <c r="E23">
        <v>27</v>
      </c>
      <c r="F23">
        <v>21</v>
      </c>
      <c r="G23">
        <v>50.599919999999997</v>
      </c>
      <c r="H23">
        <v>1</v>
      </c>
      <c r="I23" t="s">
        <v>487</v>
      </c>
      <c r="J23">
        <v>19.169509999999999</v>
      </c>
      <c r="K23">
        <v>10.43914</v>
      </c>
      <c r="L23">
        <v>0.2973731</v>
      </c>
      <c r="M23">
        <v>-6.1406330000000002</v>
      </c>
      <c r="N23">
        <v>-15.968360000000001</v>
      </c>
      <c r="O23">
        <v>-14.23343</v>
      </c>
      <c r="P23">
        <v>8.7548600000000008</v>
      </c>
      <c r="Q23">
        <v>6.7047749999999997</v>
      </c>
    </row>
    <row r="24" spans="1:17" x14ac:dyDescent="0.3">
      <c r="A24">
        <v>22</v>
      </c>
      <c r="B24">
        <v>3</v>
      </c>
      <c r="C24">
        <v>0</v>
      </c>
      <c r="D24">
        <v>3</v>
      </c>
      <c r="E24">
        <v>27</v>
      </c>
      <c r="F24">
        <v>23</v>
      </c>
      <c r="G24">
        <v>50.410139999999998</v>
      </c>
      <c r="H24">
        <v>2.5182630000000001</v>
      </c>
      <c r="I24" t="s">
        <v>487</v>
      </c>
      <c r="J24">
        <v>19.169509999999999</v>
      </c>
      <c r="K24">
        <v>7.2707949999999997</v>
      </c>
      <c r="L24">
        <v>-5.9480430000000001E-2</v>
      </c>
      <c r="M24">
        <v>-6.1406330000000002</v>
      </c>
      <c r="N24">
        <v>-15.968360000000001</v>
      </c>
      <c r="O24">
        <v>-14.23343</v>
      </c>
      <c r="P24">
        <v>8.7548600000000008</v>
      </c>
      <c r="Q24">
        <v>6</v>
      </c>
    </row>
    <row r="25" spans="1:17" x14ac:dyDescent="0.3">
      <c r="A25">
        <v>23</v>
      </c>
      <c r="B25">
        <v>3</v>
      </c>
      <c r="C25">
        <v>0</v>
      </c>
      <c r="D25">
        <v>3</v>
      </c>
      <c r="E25">
        <v>24</v>
      </c>
      <c r="F25">
        <v>21</v>
      </c>
      <c r="G25">
        <v>50.227460000000001</v>
      </c>
      <c r="H25">
        <v>3.9797169999999999</v>
      </c>
      <c r="I25" t="s">
        <v>488</v>
      </c>
      <c r="J25">
        <v>21.092230000000001</v>
      </c>
      <c r="K25">
        <v>10.43914</v>
      </c>
      <c r="L25">
        <v>0.2973731</v>
      </c>
      <c r="M25">
        <v>-8.0031090000000003</v>
      </c>
      <c r="N25">
        <v>-15.968360000000001</v>
      </c>
      <c r="O25">
        <v>-14.23343</v>
      </c>
      <c r="P25">
        <v>10.18449</v>
      </c>
      <c r="Q25">
        <v>6.6904779999999997</v>
      </c>
    </row>
    <row r="26" spans="1:17" x14ac:dyDescent="0.3">
      <c r="A26">
        <v>24</v>
      </c>
      <c r="B26">
        <v>4</v>
      </c>
      <c r="C26">
        <v>1</v>
      </c>
      <c r="D26">
        <v>3</v>
      </c>
      <c r="E26">
        <v>20</v>
      </c>
      <c r="F26">
        <v>21</v>
      </c>
      <c r="G26">
        <v>52.107849999999999</v>
      </c>
      <c r="H26">
        <v>4.4744719999999996</v>
      </c>
      <c r="I26" t="s">
        <v>488</v>
      </c>
      <c r="J26">
        <v>20.261469999999999</v>
      </c>
      <c r="K26">
        <v>10.43914</v>
      </c>
      <c r="L26">
        <v>0.2973731</v>
      </c>
      <c r="M26">
        <v>-7.7720969999999996</v>
      </c>
      <c r="N26">
        <v>-15.968360000000001</v>
      </c>
      <c r="O26">
        <v>-14.23343</v>
      </c>
      <c r="P26">
        <v>13.114789999999999</v>
      </c>
      <c r="Q26">
        <v>6</v>
      </c>
    </row>
    <row r="27" spans="1:17" x14ac:dyDescent="0.3">
      <c r="A27">
        <v>25</v>
      </c>
      <c r="B27">
        <v>4</v>
      </c>
      <c r="C27">
        <v>1</v>
      </c>
      <c r="D27">
        <v>3</v>
      </c>
      <c r="E27">
        <v>22</v>
      </c>
      <c r="F27">
        <v>21</v>
      </c>
      <c r="G27">
        <v>52.107849999999999</v>
      </c>
      <c r="H27">
        <v>4.4744719999999996</v>
      </c>
      <c r="I27" t="s">
        <v>488</v>
      </c>
      <c r="J27">
        <v>22.963519999999999</v>
      </c>
      <c r="K27">
        <v>10.43914</v>
      </c>
      <c r="L27">
        <v>0.2973731</v>
      </c>
      <c r="M27">
        <v>-7.7720969999999996</v>
      </c>
      <c r="N27">
        <v>-15.968360000000001</v>
      </c>
      <c r="O27">
        <v>-14.23343</v>
      </c>
      <c r="P27">
        <v>13.114789999999999</v>
      </c>
      <c r="Q27">
        <v>6</v>
      </c>
    </row>
    <row r="28" spans="1:17" x14ac:dyDescent="0.3">
      <c r="A28">
        <v>26</v>
      </c>
      <c r="B28">
        <v>3</v>
      </c>
      <c r="C28">
        <v>0</v>
      </c>
      <c r="D28">
        <v>3</v>
      </c>
      <c r="E28">
        <v>22</v>
      </c>
      <c r="F28">
        <v>21</v>
      </c>
      <c r="G28">
        <v>50.227460000000001</v>
      </c>
      <c r="H28">
        <v>3.9797169999999999</v>
      </c>
      <c r="I28" t="s">
        <v>488</v>
      </c>
      <c r="J28">
        <v>23.794280000000001</v>
      </c>
      <c r="K28">
        <v>10.43914</v>
      </c>
      <c r="L28">
        <v>0.2973731</v>
      </c>
      <c r="M28">
        <v>-7.5410839999999997</v>
      </c>
      <c r="N28">
        <v>-15.968360000000001</v>
      </c>
      <c r="O28">
        <v>-14.23343</v>
      </c>
      <c r="P28">
        <v>10.18449</v>
      </c>
      <c r="Q28">
        <v>6</v>
      </c>
    </row>
    <row r="29" spans="1:17" x14ac:dyDescent="0.3">
      <c r="A29">
        <v>27</v>
      </c>
      <c r="B29">
        <v>4</v>
      </c>
      <c r="C29">
        <v>1</v>
      </c>
      <c r="D29">
        <v>3</v>
      </c>
      <c r="E29">
        <v>21</v>
      </c>
      <c r="F29">
        <v>21</v>
      </c>
      <c r="G29">
        <v>50.137340000000002</v>
      </c>
      <c r="H29">
        <v>4.7006259999999997</v>
      </c>
      <c r="I29" t="s">
        <v>489</v>
      </c>
      <c r="J29">
        <v>23.794280000000001</v>
      </c>
      <c r="K29">
        <v>10.43914</v>
      </c>
      <c r="L29">
        <v>-1.879429</v>
      </c>
      <c r="M29">
        <v>-9.6345729999999996</v>
      </c>
      <c r="N29">
        <v>-15.968360000000001</v>
      </c>
      <c r="O29">
        <v>-14.23343</v>
      </c>
      <c r="P29">
        <v>10.18449</v>
      </c>
      <c r="Q29">
        <v>6</v>
      </c>
    </row>
    <row r="30" spans="1:17" x14ac:dyDescent="0.3">
      <c r="A30">
        <v>28</v>
      </c>
      <c r="B30">
        <v>4</v>
      </c>
      <c r="C30">
        <v>1</v>
      </c>
      <c r="D30">
        <v>3</v>
      </c>
      <c r="E30">
        <v>23</v>
      </c>
      <c r="F30">
        <v>21</v>
      </c>
      <c r="G30">
        <v>50.137340000000002</v>
      </c>
      <c r="H30">
        <v>4.7006259999999997</v>
      </c>
      <c r="I30" t="s">
        <v>489</v>
      </c>
      <c r="J30">
        <v>26.496320000000001</v>
      </c>
      <c r="K30">
        <v>10.43914</v>
      </c>
      <c r="L30">
        <v>-1.879429</v>
      </c>
      <c r="M30">
        <v>-9.6345729999999996</v>
      </c>
      <c r="N30">
        <v>-15.968360000000001</v>
      </c>
      <c r="O30">
        <v>-14.23343</v>
      </c>
      <c r="P30">
        <v>10.18449</v>
      </c>
      <c r="Q30">
        <v>6</v>
      </c>
    </row>
    <row r="31" spans="1:17" x14ac:dyDescent="0.3">
      <c r="A31">
        <v>29</v>
      </c>
      <c r="B31">
        <v>3</v>
      </c>
      <c r="C31">
        <v>0</v>
      </c>
      <c r="D31">
        <v>3</v>
      </c>
      <c r="E31">
        <v>22</v>
      </c>
      <c r="F31">
        <v>21</v>
      </c>
      <c r="G31">
        <v>50.227460000000001</v>
      </c>
      <c r="H31">
        <v>3.9797169999999999</v>
      </c>
      <c r="I31" t="s">
        <v>490</v>
      </c>
      <c r="J31">
        <v>29.198360000000001</v>
      </c>
      <c r="K31">
        <v>10.43914</v>
      </c>
      <c r="L31">
        <v>0.2973731</v>
      </c>
      <c r="M31">
        <v>-11.49705</v>
      </c>
      <c r="N31">
        <v>-15.968360000000001</v>
      </c>
      <c r="O31">
        <v>-14.23343</v>
      </c>
      <c r="P31">
        <v>10.18449</v>
      </c>
      <c r="Q31">
        <v>6</v>
      </c>
    </row>
    <row r="32" spans="1:17" x14ac:dyDescent="0.3">
      <c r="A32">
        <v>30</v>
      </c>
      <c r="B32">
        <v>4</v>
      </c>
      <c r="C32">
        <v>1</v>
      </c>
      <c r="D32">
        <v>3</v>
      </c>
      <c r="E32">
        <v>23</v>
      </c>
      <c r="F32">
        <v>18</v>
      </c>
      <c r="G32">
        <v>52.222499999999997</v>
      </c>
      <c r="H32">
        <v>4.5703040000000001</v>
      </c>
      <c r="I32" t="s">
        <v>491</v>
      </c>
      <c r="J32">
        <v>26.496320000000001</v>
      </c>
      <c r="K32">
        <v>10.43914</v>
      </c>
      <c r="L32">
        <v>-1.879429</v>
      </c>
      <c r="M32">
        <v>-9.6345729999999996</v>
      </c>
      <c r="N32">
        <v>-14.41947</v>
      </c>
      <c r="O32">
        <v>-14.23343</v>
      </c>
      <c r="P32">
        <v>10.80958</v>
      </c>
      <c r="Q32">
        <v>6</v>
      </c>
    </row>
    <row r="33" spans="1:17" x14ac:dyDescent="0.3">
      <c r="A33">
        <v>31</v>
      </c>
      <c r="B33">
        <v>4</v>
      </c>
      <c r="C33">
        <v>1</v>
      </c>
      <c r="D33">
        <v>3</v>
      </c>
      <c r="E33">
        <v>23</v>
      </c>
      <c r="F33">
        <v>18</v>
      </c>
      <c r="G33">
        <v>52.117240000000002</v>
      </c>
      <c r="H33">
        <v>5.4123659999999996</v>
      </c>
      <c r="I33" t="s">
        <v>492</v>
      </c>
      <c r="J33">
        <v>23.248380000000001</v>
      </c>
      <c r="K33">
        <v>13.57151</v>
      </c>
      <c r="L33">
        <v>-4.0562310000000004</v>
      </c>
      <c r="M33">
        <v>-9.6345729999999996</v>
      </c>
      <c r="N33">
        <v>-13.463279999999999</v>
      </c>
      <c r="O33">
        <v>-16.065370000000001</v>
      </c>
      <c r="P33">
        <v>11.93904</v>
      </c>
      <c r="Q33">
        <v>6</v>
      </c>
    </row>
    <row r="34" spans="1:17" x14ac:dyDescent="0.3">
      <c r="A34">
        <v>32</v>
      </c>
      <c r="B34">
        <v>4</v>
      </c>
      <c r="C34">
        <v>1</v>
      </c>
      <c r="D34">
        <v>3</v>
      </c>
      <c r="E34">
        <v>25</v>
      </c>
      <c r="F34">
        <v>18</v>
      </c>
      <c r="G34">
        <v>52.117240000000002</v>
      </c>
      <c r="H34">
        <v>5.4123659999999996</v>
      </c>
      <c r="I34" t="s">
        <v>492</v>
      </c>
      <c r="J34">
        <v>25.950420000000001</v>
      </c>
      <c r="K34">
        <v>13.57151</v>
      </c>
      <c r="L34">
        <v>-4.0562310000000004</v>
      </c>
      <c r="M34">
        <v>-9.6345729999999996</v>
      </c>
      <c r="N34">
        <v>-13.463279999999999</v>
      </c>
      <c r="O34">
        <v>-16.065370000000001</v>
      </c>
      <c r="P34">
        <v>11.93904</v>
      </c>
      <c r="Q34">
        <v>6</v>
      </c>
    </row>
    <row r="35" spans="1:17" x14ac:dyDescent="0.3">
      <c r="A35">
        <v>33</v>
      </c>
      <c r="B35">
        <v>3</v>
      </c>
      <c r="C35">
        <v>0</v>
      </c>
      <c r="D35">
        <v>3</v>
      </c>
      <c r="E35">
        <v>27</v>
      </c>
      <c r="F35">
        <v>18</v>
      </c>
      <c r="G35">
        <v>52.207360000000001</v>
      </c>
      <c r="H35">
        <v>4.6914569999999998</v>
      </c>
      <c r="I35" t="s">
        <v>493</v>
      </c>
      <c r="J35">
        <v>28.652460000000001</v>
      </c>
      <c r="K35">
        <v>13.57151</v>
      </c>
      <c r="L35">
        <v>-1.879429</v>
      </c>
      <c r="M35">
        <v>-9.6345729999999996</v>
      </c>
      <c r="N35">
        <v>-13.463279999999999</v>
      </c>
      <c r="O35">
        <v>-16.313790000000001</v>
      </c>
      <c r="P35">
        <v>11.93904</v>
      </c>
      <c r="Q35">
        <v>6</v>
      </c>
    </row>
    <row r="36" spans="1:17" x14ac:dyDescent="0.3">
      <c r="A36">
        <v>34</v>
      </c>
      <c r="B36">
        <v>4</v>
      </c>
      <c r="C36">
        <v>1</v>
      </c>
      <c r="D36">
        <v>3</v>
      </c>
      <c r="E36">
        <v>25</v>
      </c>
      <c r="F36">
        <v>18</v>
      </c>
      <c r="G36">
        <v>52.117240000000002</v>
      </c>
      <c r="H36">
        <v>5.4123659999999996</v>
      </c>
      <c r="I36" t="s">
        <v>492</v>
      </c>
      <c r="J36">
        <v>28.652460000000001</v>
      </c>
      <c r="K36">
        <v>13.57151</v>
      </c>
      <c r="L36">
        <v>-4.0562310000000004</v>
      </c>
      <c r="M36">
        <v>-9.4035609999999998</v>
      </c>
      <c r="N36">
        <v>-13.463279999999999</v>
      </c>
      <c r="O36">
        <v>-16.065370000000001</v>
      </c>
      <c r="P36">
        <v>11.93904</v>
      </c>
      <c r="Q36">
        <v>6</v>
      </c>
    </row>
    <row r="37" spans="1:17" x14ac:dyDescent="0.3">
      <c r="A37">
        <v>35</v>
      </c>
      <c r="B37">
        <v>5</v>
      </c>
      <c r="C37">
        <v>2</v>
      </c>
      <c r="D37">
        <v>3</v>
      </c>
      <c r="E37">
        <v>29</v>
      </c>
      <c r="F37">
        <v>18</v>
      </c>
      <c r="G37">
        <v>52.207360000000001</v>
      </c>
      <c r="H37">
        <v>4.6914569999999998</v>
      </c>
      <c r="I37" t="s">
        <v>492</v>
      </c>
      <c r="J37">
        <v>34.056550000000001</v>
      </c>
      <c r="K37">
        <v>13.57151</v>
      </c>
      <c r="L37">
        <v>-1.879429</v>
      </c>
      <c r="M37">
        <v>-9.4035609999999998</v>
      </c>
      <c r="N37">
        <v>-13.463279999999999</v>
      </c>
      <c r="O37">
        <v>-16.065370000000001</v>
      </c>
      <c r="P37">
        <v>11.93904</v>
      </c>
      <c r="Q37">
        <v>6</v>
      </c>
    </row>
    <row r="38" spans="1:17" x14ac:dyDescent="0.3">
      <c r="A38">
        <v>36</v>
      </c>
      <c r="B38">
        <v>3</v>
      </c>
      <c r="C38">
        <v>0</v>
      </c>
      <c r="D38">
        <v>3</v>
      </c>
      <c r="E38">
        <v>29</v>
      </c>
      <c r="F38">
        <v>15</v>
      </c>
      <c r="G38">
        <v>54.292520000000003</v>
      </c>
      <c r="H38">
        <v>4.561134</v>
      </c>
      <c r="I38" t="s">
        <v>494</v>
      </c>
      <c r="J38">
        <v>34.056550000000001</v>
      </c>
      <c r="K38">
        <v>13.57151</v>
      </c>
      <c r="L38">
        <v>-1.879429</v>
      </c>
      <c r="M38">
        <v>-9.4035609999999998</v>
      </c>
      <c r="N38">
        <v>-13.463279999999999</v>
      </c>
      <c r="O38">
        <v>-16.065370000000001</v>
      </c>
      <c r="P38">
        <v>13.69359</v>
      </c>
      <c r="Q38">
        <v>6</v>
      </c>
    </row>
    <row r="39" spans="1:17" x14ac:dyDescent="0.3">
      <c r="A39">
        <v>37</v>
      </c>
      <c r="B39">
        <v>4</v>
      </c>
      <c r="C39">
        <v>1</v>
      </c>
      <c r="D39">
        <v>3</v>
      </c>
      <c r="E39">
        <v>29</v>
      </c>
      <c r="F39">
        <v>15</v>
      </c>
      <c r="G39">
        <v>54.292520000000003</v>
      </c>
      <c r="H39">
        <v>4.561134</v>
      </c>
      <c r="I39" t="s">
        <v>494</v>
      </c>
      <c r="J39">
        <v>34.056550000000001</v>
      </c>
      <c r="K39">
        <v>14.952590000000001</v>
      </c>
      <c r="L39">
        <v>-1.879429</v>
      </c>
      <c r="M39">
        <v>-9.4035609999999998</v>
      </c>
      <c r="N39">
        <v>-14.65404</v>
      </c>
      <c r="O39">
        <v>-16.065370000000001</v>
      </c>
      <c r="P39">
        <v>12.391590000000001</v>
      </c>
      <c r="Q39">
        <v>6</v>
      </c>
    </row>
    <row r="40" spans="1:17" x14ac:dyDescent="0.3">
      <c r="A40">
        <v>38</v>
      </c>
      <c r="B40">
        <v>3</v>
      </c>
      <c r="C40">
        <v>0</v>
      </c>
      <c r="D40">
        <v>3</v>
      </c>
      <c r="E40">
        <v>29</v>
      </c>
      <c r="F40">
        <v>17</v>
      </c>
      <c r="G40">
        <v>51.81176</v>
      </c>
      <c r="H40">
        <v>7.856287</v>
      </c>
      <c r="I40" t="s">
        <v>495</v>
      </c>
      <c r="J40">
        <v>35.899940000000001</v>
      </c>
      <c r="K40">
        <v>14.44717</v>
      </c>
      <c r="L40">
        <v>-2.9441229999999998</v>
      </c>
      <c r="M40">
        <v>-9.4744980000000005</v>
      </c>
      <c r="N40">
        <v>-13.463279999999999</v>
      </c>
      <c r="O40">
        <v>-16.59159</v>
      </c>
      <c r="P40">
        <v>11.93904</v>
      </c>
      <c r="Q40">
        <v>6</v>
      </c>
    </row>
    <row r="41" spans="1:17" x14ac:dyDescent="0.3">
      <c r="A41">
        <v>39</v>
      </c>
      <c r="B41">
        <v>3</v>
      </c>
      <c r="C41">
        <v>0</v>
      </c>
      <c r="D41">
        <v>3</v>
      </c>
      <c r="E41">
        <v>29</v>
      </c>
      <c r="F41">
        <v>17</v>
      </c>
      <c r="G41">
        <v>54.783990000000003</v>
      </c>
      <c r="H41">
        <v>4.1987949999999996</v>
      </c>
      <c r="I41" t="s">
        <v>496</v>
      </c>
      <c r="J41">
        <v>35.899940000000001</v>
      </c>
      <c r="K41">
        <v>14.44717</v>
      </c>
      <c r="L41">
        <v>-1.028208</v>
      </c>
      <c r="M41">
        <v>-9.2434849999999997</v>
      </c>
      <c r="N41">
        <v>-14.047700000000001</v>
      </c>
      <c r="O41">
        <v>-19.24071</v>
      </c>
      <c r="P41">
        <v>8.7236530000000005</v>
      </c>
      <c r="Q41">
        <v>6</v>
      </c>
    </row>
    <row r="42" spans="1:17" x14ac:dyDescent="0.3">
      <c r="A42">
        <v>40</v>
      </c>
      <c r="B42">
        <v>4</v>
      </c>
      <c r="C42">
        <v>1</v>
      </c>
      <c r="D42">
        <v>3</v>
      </c>
      <c r="E42">
        <v>33</v>
      </c>
      <c r="F42">
        <v>17</v>
      </c>
      <c r="G42">
        <v>57.756230000000002</v>
      </c>
      <c r="H42">
        <v>1</v>
      </c>
      <c r="I42" t="s">
        <v>497</v>
      </c>
      <c r="J42">
        <v>35.899940000000001</v>
      </c>
      <c r="K42">
        <v>14.44717</v>
      </c>
      <c r="L42">
        <v>0.88770720000000003</v>
      </c>
      <c r="M42">
        <v>-9.4744980000000005</v>
      </c>
      <c r="N42">
        <v>-13.08323</v>
      </c>
      <c r="O42">
        <v>-22.13824</v>
      </c>
      <c r="P42">
        <v>4.3787989999999999</v>
      </c>
      <c r="Q42">
        <v>6</v>
      </c>
    </row>
    <row r="43" spans="1:17" x14ac:dyDescent="0.3">
      <c r="A43">
        <v>41</v>
      </c>
      <c r="B43">
        <v>4</v>
      </c>
      <c r="C43">
        <v>1</v>
      </c>
      <c r="D43">
        <v>3</v>
      </c>
      <c r="E43">
        <v>33</v>
      </c>
      <c r="F43">
        <v>18</v>
      </c>
      <c r="G43">
        <v>59.741779999999999</v>
      </c>
      <c r="H43">
        <v>1.6171009999999999</v>
      </c>
      <c r="I43" t="s">
        <v>498</v>
      </c>
      <c r="J43">
        <v>37.77122</v>
      </c>
      <c r="K43">
        <v>14.44717</v>
      </c>
      <c r="L43">
        <v>0.88770720000000003</v>
      </c>
      <c r="M43">
        <v>-9.4744980000000005</v>
      </c>
      <c r="N43">
        <v>-17.201409999999999</v>
      </c>
      <c r="O43">
        <v>-22.13824</v>
      </c>
      <c r="P43">
        <v>8.4385600000000007</v>
      </c>
      <c r="Q43">
        <v>6</v>
      </c>
    </row>
    <row r="44" spans="1:17" x14ac:dyDescent="0.3">
      <c r="A44">
        <v>42</v>
      </c>
      <c r="B44">
        <v>4</v>
      </c>
      <c r="C44">
        <v>1</v>
      </c>
      <c r="D44">
        <v>3</v>
      </c>
      <c r="E44">
        <v>33</v>
      </c>
      <c r="F44">
        <v>18</v>
      </c>
      <c r="G44">
        <v>59.741779999999999</v>
      </c>
      <c r="H44">
        <v>1.6171009999999999</v>
      </c>
      <c r="I44" t="s">
        <v>499</v>
      </c>
      <c r="J44">
        <v>37.77122</v>
      </c>
      <c r="K44">
        <v>14.44717</v>
      </c>
      <c r="L44">
        <v>0.88770720000000003</v>
      </c>
      <c r="M44">
        <v>-9.4744980000000005</v>
      </c>
      <c r="N44">
        <v>-17.201409999999999</v>
      </c>
      <c r="O44">
        <v>-22.386649999999999</v>
      </c>
      <c r="P44">
        <v>8.4385600000000007</v>
      </c>
      <c r="Q44">
        <v>6</v>
      </c>
    </row>
    <row r="45" spans="1:17" x14ac:dyDescent="0.3">
      <c r="A45">
        <v>43</v>
      </c>
      <c r="B45">
        <v>3</v>
      </c>
      <c r="C45">
        <v>0</v>
      </c>
      <c r="D45">
        <v>3</v>
      </c>
      <c r="E45">
        <v>33</v>
      </c>
      <c r="F45">
        <v>18</v>
      </c>
      <c r="G45">
        <v>60.017829999999996</v>
      </c>
      <c r="H45">
        <v>1.5805</v>
      </c>
      <c r="I45" t="s">
        <v>500</v>
      </c>
      <c r="J45">
        <v>35.899940000000001</v>
      </c>
      <c r="K45">
        <v>14.44717</v>
      </c>
      <c r="L45">
        <v>-1.2890950000000001</v>
      </c>
      <c r="M45">
        <v>-9.4744980000000005</v>
      </c>
      <c r="N45">
        <v>-17.201409999999999</v>
      </c>
      <c r="O45">
        <v>-22.386649999999999</v>
      </c>
      <c r="P45">
        <v>5.5082639999999996</v>
      </c>
      <c r="Q45">
        <v>6</v>
      </c>
    </row>
    <row r="46" spans="1:17" x14ac:dyDescent="0.3">
      <c r="A46">
        <v>44</v>
      </c>
      <c r="B46">
        <v>4</v>
      </c>
      <c r="C46">
        <v>1</v>
      </c>
      <c r="D46">
        <v>3</v>
      </c>
      <c r="E46">
        <v>35</v>
      </c>
      <c r="F46">
        <v>18</v>
      </c>
      <c r="G46">
        <v>59.346179999999997</v>
      </c>
      <c r="H46">
        <v>4.78193</v>
      </c>
      <c r="I46" t="s">
        <v>499</v>
      </c>
      <c r="J46">
        <v>40.473260000000003</v>
      </c>
      <c r="K46">
        <v>14.44717</v>
      </c>
      <c r="L46">
        <v>-0.17698620000000001</v>
      </c>
      <c r="M46">
        <v>-9.4744980000000005</v>
      </c>
      <c r="N46">
        <v>-17.201409999999999</v>
      </c>
      <c r="O46">
        <v>-22.386649999999999</v>
      </c>
      <c r="P46">
        <v>8.4385600000000007</v>
      </c>
      <c r="Q46">
        <v>6</v>
      </c>
    </row>
    <row r="47" spans="1:17" x14ac:dyDescent="0.3">
      <c r="A47">
        <v>45</v>
      </c>
      <c r="B47">
        <v>4</v>
      </c>
      <c r="C47">
        <v>1</v>
      </c>
      <c r="D47">
        <v>3</v>
      </c>
      <c r="E47">
        <v>33</v>
      </c>
      <c r="F47">
        <v>17</v>
      </c>
      <c r="G47">
        <v>59.256070000000001</v>
      </c>
      <c r="H47">
        <v>5.50284</v>
      </c>
      <c r="I47" t="s">
        <v>501</v>
      </c>
      <c r="J47">
        <v>39.614620000000002</v>
      </c>
      <c r="K47">
        <v>15.32283</v>
      </c>
      <c r="L47">
        <v>-2.3537880000000002</v>
      </c>
      <c r="M47">
        <v>-9.5454349999999994</v>
      </c>
      <c r="N47">
        <v>-17.201409999999999</v>
      </c>
      <c r="O47">
        <v>-22.664459999999998</v>
      </c>
      <c r="P47">
        <v>8.4385600000000007</v>
      </c>
      <c r="Q47">
        <v>6</v>
      </c>
    </row>
    <row r="48" spans="1:17" x14ac:dyDescent="0.3">
      <c r="A48">
        <v>46</v>
      </c>
      <c r="B48">
        <v>3</v>
      </c>
      <c r="C48">
        <v>0</v>
      </c>
      <c r="D48">
        <v>3</v>
      </c>
      <c r="E48">
        <v>35</v>
      </c>
      <c r="F48">
        <v>18</v>
      </c>
      <c r="G48">
        <v>59.256070000000001</v>
      </c>
      <c r="H48">
        <v>5.50284</v>
      </c>
      <c r="I48" t="s">
        <v>502</v>
      </c>
      <c r="J48">
        <v>40.473260000000003</v>
      </c>
      <c r="K48">
        <v>14.44717</v>
      </c>
      <c r="L48">
        <v>-2.3537880000000002</v>
      </c>
      <c r="M48">
        <v>-9.4744980000000005</v>
      </c>
      <c r="N48">
        <v>-17.201409999999999</v>
      </c>
      <c r="O48">
        <v>-22.635059999999999</v>
      </c>
      <c r="P48">
        <v>8.4385600000000007</v>
      </c>
      <c r="Q48">
        <v>6</v>
      </c>
    </row>
    <row r="49" spans="1:17" x14ac:dyDescent="0.3">
      <c r="A49">
        <v>47</v>
      </c>
      <c r="B49">
        <v>4</v>
      </c>
      <c r="C49">
        <v>1</v>
      </c>
      <c r="D49">
        <v>3</v>
      </c>
      <c r="E49">
        <v>33</v>
      </c>
      <c r="F49">
        <v>17</v>
      </c>
      <c r="G49">
        <v>59.240920000000003</v>
      </c>
      <c r="H49">
        <v>5.6239929999999996</v>
      </c>
      <c r="I49" t="s">
        <v>503</v>
      </c>
      <c r="J49">
        <v>36.366680000000002</v>
      </c>
      <c r="K49">
        <v>18.455200000000001</v>
      </c>
      <c r="L49">
        <v>-2.3537880000000002</v>
      </c>
      <c r="M49">
        <v>-9.5454349999999994</v>
      </c>
      <c r="N49">
        <v>-14.69632</v>
      </c>
      <c r="O49">
        <v>-24.744820000000001</v>
      </c>
      <c r="P49">
        <v>8.4385600000000007</v>
      </c>
      <c r="Q49">
        <v>6</v>
      </c>
    </row>
    <row r="50" spans="1:17" x14ac:dyDescent="0.3">
      <c r="A50">
        <v>48</v>
      </c>
      <c r="B50">
        <v>3</v>
      </c>
      <c r="C50">
        <v>0</v>
      </c>
      <c r="D50">
        <v>3</v>
      </c>
      <c r="E50">
        <v>33</v>
      </c>
      <c r="F50">
        <v>18</v>
      </c>
      <c r="G50">
        <v>59.240920000000003</v>
      </c>
      <c r="H50">
        <v>5.6239929999999996</v>
      </c>
      <c r="I50" t="s">
        <v>504</v>
      </c>
      <c r="J50">
        <v>37.22533</v>
      </c>
      <c r="K50">
        <v>17.579540000000001</v>
      </c>
      <c r="L50">
        <v>-2.3537880000000002</v>
      </c>
      <c r="M50">
        <v>-9.2434849999999997</v>
      </c>
      <c r="N50">
        <v>-14.69632</v>
      </c>
      <c r="O50">
        <v>-24.467009999999998</v>
      </c>
      <c r="P50">
        <v>8.4385600000000007</v>
      </c>
      <c r="Q50">
        <v>6</v>
      </c>
    </row>
    <row r="51" spans="1:17" x14ac:dyDescent="0.3">
      <c r="A51">
        <v>49</v>
      </c>
      <c r="B51">
        <v>4</v>
      </c>
      <c r="C51">
        <v>1</v>
      </c>
      <c r="D51">
        <v>3</v>
      </c>
      <c r="E51">
        <v>31</v>
      </c>
      <c r="F51">
        <v>18</v>
      </c>
      <c r="G51">
        <v>59.22578</v>
      </c>
      <c r="H51">
        <v>5.7451460000000001</v>
      </c>
      <c r="I51" t="s">
        <v>505</v>
      </c>
      <c r="J51">
        <v>31.27535</v>
      </c>
      <c r="K51">
        <v>20.7119</v>
      </c>
      <c r="L51">
        <v>-2.3537880000000002</v>
      </c>
      <c r="M51">
        <v>-9.2434849999999997</v>
      </c>
      <c r="N51">
        <v>-10.642340000000001</v>
      </c>
      <c r="O51">
        <v>-26.298950000000001</v>
      </c>
      <c r="P51">
        <v>7.3090960000000003</v>
      </c>
      <c r="Q51">
        <v>6</v>
      </c>
    </row>
    <row r="52" spans="1:17" x14ac:dyDescent="0.3">
      <c r="A52">
        <v>50</v>
      </c>
      <c r="B52">
        <v>4</v>
      </c>
      <c r="C52">
        <v>1</v>
      </c>
      <c r="D52">
        <v>3</v>
      </c>
      <c r="E52">
        <v>31</v>
      </c>
      <c r="F52">
        <v>20</v>
      </c>
      <c r="G52">
        <v>59.036000000000001</v>
      </c>
      <c r="H52">
        <v>7.2634090000000002</v>
      </c>
      <c r="I52" t="s">
        <v>505</v>
      </c>
      <c r="J52">
        <v>31.27535</v>
      </c>
      <c r="K52">
        <v>17.543559999999999</v>
      </c>
      <c r="L52">
        <v>-2.710642</v>
      </c>
      <c r="M52">
        <v>-9.2434849999999997</v>
      </c>
      <c r="N52">
        <v>-10.642340000000001</v>
      </c>
      <c r="O52">
        <v>-26.298950000000001</v>
      </c>
      <c r="P52">
        <v>7.3090960000000003</v>
      </c>
      <c r="Q52">
        <v>6</v>
      </c>
    </row>
    <row r="53" spans="1:17" x14ac:dyDescent="0.3">
      <c r="A53">
        <v>51</v>
      </c>
      <c r="B53">
        <v>4</v>
      </c>
      <c r="C53">
        <v>1</v>
      </c>
      <c r="D53">
        <v>3</v>
      </c>
      <c r="E53">
        <v>35</v>
      </c>
      <c r="F53">
        <v>17</v>
      </c>
      <c r="G53">
        <v>65.170249999999996</v>
      </c>
      <c r="H53">
        <v>1</v>
      </c>
      <c r="I53" t="s">
        <v>506</v>
      </c>
      <c r="J53">
        <v>33.118740000000003</v>
      </c>
      <c r="K53">
        <v>21.587569999999999</v>
      </c>
      <c r="L53">
        <v>1.4780409999999999</v>
      </c>
      <c r="M53">
        <v>-9.3144229999999997</v>
      </c>
      <c r="N53">
        <v>-13.36009</v>
      </c>
      <c r="O53">
        <v>-32.37182</v>
      </c>
      <c r="P53">
        <v>2.0077820000000002</v>
      </c>
      <c r="Q53">
        <v>6</v>
      </c>
    </row>
    <row r="54" spans="1:17" x14ac:dyDescent="0.3">
      <c r="A54">
        <v>52</v>
      </c>
      <c r="B54">
        <v>4</v>
      </c>
      <c r="C54">
        <v>1</v>
      </c>
      <c r="D54">
        <v>3</v>
      </c>
      <c r="E54">
        <v>33</v>
      </c>
      <c r="F54">
        <v>17</v>
      </c>
      <c r="G54">
        <v>62.017780000000002</v>
      </c>
      <c r="H54">
        <v>3.529474</v>
      </c>
      <c r="I54" t="s">
        <v>507</v>
      </c>
      <c r="J54">
        <v>33.118740000000003</v>
      </c>
      <c r="K54">
        <v>21.587569999999999</v>
      </c>
      <c r="L54">
        <v>-4.7914779999999997</v>
      </c>
      <c r="M54">
        <v>-9.3144229999999997</v>
      </c>
      <c r="N54">
        <v>-12.77566</v>
      </c>
      <c r="O54">
        <v>-29.47429</v>
      </c>
      <c r="P54">
        <v>5.2231709999999998</v>
      </c>
      <c r="Q54">
        <v>6</v>
      </c>
    </row>
    <row r="55" spans="1:17" x14ac:dyDescent="0.3">
      <c r="A55">
        <v>53</v>
      </c>
      <c r="B55">
        <v>4</v>
      </c>
      <c r="C55">
        <v>1</v>
      </c>
      <c r="D55">
        <v>3</v>
      </c>
      <c r="E55">
        <v>35</v>
      </c>
      <c r="F55">
        <v>17</v>
      </c>
      <c r="G55">
        <v>62.017780000000002</v>
      </c>
      <c r="H55">
        <v>3.529474</v>
      </c>
      <c r="I55" t="s">
        <v>507</v>
      </c>
      <c r="J55">
        <v>35.820790000000002</v>
      </c>
      <c r="K55">
        <v>21.587569999999999</v>
      </c>
      <c r="L55">
        <v>-4.7914779999999997</v>
      </c>
      <c r="M55">
        <v>-9.3144229999999997</v>
      </c>
      <c r="N55">
        <v>-12.77566</v>
      </c>
      <c r="O55">
        <v>-29.47429</v>
      </c>
      <c r="P55">
        <v>5.2231709999999998</v>
      </c>
      <c r="Q55">
        <v>6</v>
      </c>
    </row>
    <row r="56" spans="1:17" x14ac:dyDescent="0.3">
      <c r="A56">
        <v>54</v>
      </c>
      <c r="B56">
        <v>3</v>
      </c>
      <c r="C56">
        <v>0</v>
      </c>
      <c r="D56">
        <v>3</v>
      </c>
      <c r="E56">
        <v>33</v>
      </c>
      <c r="F56">
        <v>17</v>
      </c>
      <c r="G56">
        <v>62.107900000000001</v>
      </c>
      <c r="H56">
        <v>2.8085640000000001</v>
      </c>
      <c r="I56" t="s">
        <v>508</v>
      </c>
      <c r="J56">
        <v>35.820790000000002</v>
      </c>
      <c r="K56">
        <v>21.587569999999999</v>
      </c>
      <c r="L56">
        <v>-2.6146760000000002</v>
      </c>
      <c r="M56">
        <v>-9.0834100000000007</v>
      </c>
      <c r="N56">
        <v>-12.77566</v>
      </c>
      <c r="O56">
        <v>-29.7227</v>
      </c>
      <c r="P56">
        <v>5.2231709999999998</v>
      </c>
      <c r="Q56">
        <v>6</v>
      </c>
    </row>
    <row r="57" spans="1:17" x14ac:dyDescent="0.3">
      <c r="A57">
        <v>55</v>
      </c>
      <c r="B57">
        <v>3</v>
      </c>
      <c r="C57">
        <v>0</v>
      </c>
      <c r="D57">
        <v>3</v>
      </c>
      <c r="E57">
        <v>37</v>
      </c>
      <c r="F57">
        <v>17</v>
      </c>
      <c r="G57">
        <v>65.080129999999997</v>
      </c>
      <c r="H57">
        <v>1</v>
      </c>
      <c r="I57" t="s">
        <v>509</v>
      </c>
      <c r="J57">
        <v>35.820790000000002</v>
      </c>
      <c r="K57">
        <v>21.587569999999999</v>
      </c>
      <c r="L57">
        <v>-0.69876059999999995</v>
      </c>
      <c r="M57">
        <v>-9.3144229999999997</v>
      </c>
      <c r="N57">
        <v>-13.36009</v>
      </c>
      <c r="O57">
        <v>-32.868639999999999</v>
      </c>
      <c r="P57">
        <v>2.0077820000000002</v>
      </c>
      <c r="Q57">
        <v>6</v>
      </c>
    </row>
    <row r="58" spans="1:17" x14ac:dyDescent="0.3">
      <c r="A58">
        <v>56</v>
      </c>
      <c r="B58">
        <v>4</v>
      </c>
      <c r="C58">
        <v>1</v>
      </c>
      <c r="D58">
        <v>3</v>
      </c>
      <c r="E58">
        <v>39</v>
      </c>
      <c r="F58">
        <v>17</v>
      </c>
      <c r="G58">
        <v>68.052369999999996</v>
      </c>
      <c r="H58">
        <v>1</v>
      </c>
      <c r="I58" t="s">
        <v>510</v>
      </c>
      <c r="J58">
        <v>35.820790000000002</v>
      </c>
      <c r="K58">
        <v>21.587569999999999</v>
      </c>
      <c r="L58">
        <v>1.2171540000000001</v>
      </c>
      <c r="M58">
        <v>-9.3144229999999997</v>
      </c>
      <c r="N58">
        <v>-12.395619999999999</v>
      </c>
      <c r="O58">
        <v>-35.517749999999999</v>
      </c>
      <c r="P58">
        <v>2</v>
      </c>
      <c r="Q58">
        <v>6</v>
      </c>
    </row>
    <row r="59" spans="1:17" x14ac:dyDescent="0.3">
      <c r="A59">
        <v>57</v>
      </c>
      <c r="B59">
        <v>3</v>
      </c>
      <c r="C59">
        <v>0</v>
      </c>
      <c r="D59">
        <v>3</v>
      </c>
      <c r="E59">
        <v>37</v>
      </c>
      <c r="F59">
        <v>15</v>
      </c>
      <c r="G59">
        <v>68.052369999999996</v>
      </c>
      <c r="H59">
        <v>1</v>
      </c>
      <c r="I59" t="s">
        <v>511</v>
      </c>
      <c r="J59">
        <v>35.820790000000002</v>
      </c>
      <c r="K59">
        <v>21.587569999999999</v>
      </c>
      <c r="L59">
        <v>1.2171540000000001</v>
      </c>
      <c r="M59">
        <v>-7.5627969999999998</v>
      </c>
      <c r="N59">
        <v>-17.196549999999998</v>
      </c>
      <c r="O59">
        <v>-37.088990000000003</v>
      </c>
      <c r="P59">
        <v>2</v>
      </c>
      <c r="Q59">
        <v>6</v>
      </c>
    </row>
    <row r="60" spans="1:17" x14ac:dyDescent="0.3">
      <c r="A60">
        <v>58</v>
      </c>
      <c r="B60">
        <v>4</v>
      </c>
      <c r="C60">
        <v>1</v>
      </c>
      <c r="D60">
        <v>3</v>
      </c>
      <c r="E60">
        <v>39</v>
      </c>
      <c r="F60">
        <v>17</v>
      </c>
      <c r="G60">
        <v>68.052369999999996</v>
      </c>
      <c r="H60">
        <v>1</v>
      </c>
      <c r="I60" t="s">
        <v>512</v>
      </c>
      <c r="J60">
        <v>35.820790000000002</v>
      </c>
      <c r="K60">
        <v>21.587569999999999</v>
      </c>
      <c r="L60">
        <v>1.2171540000000001</v>
      </c>
      <c r="M60">
        <v>-9.3144229999999997</v>
      </c>
      <c r="N60">
        <v>-12.395619999999999</v>
      </c>
      <c r="O60">
        <v>-36.014569999999999</v>
      </c>
      <c r="P60">
        <v>2</v>
      </c>
      <c r="Q60">
        <v>6</v>
      </c>
    </row>
    <row r="61" spans="1:17" x14ac:dyDescent="0.3">
      <c r="A61">
        <v>59</v>
      </c>
      <c r="B61">
        <v>3</v>
      </c>
      <c r="C61">
        <v>0</v>
      </c>
      <c r="D61">
        <v>3</v>
      </c>
      <c r="E61">
        <v>39</v>
      </c>
      <c r="F61">
        <v>17</v>
      </c>
      <c r="G61">
        <v>70.298919999999995</v>
      </c>
      <c r="H61">
        <v>1</v>
      </c>
      <c r="I61" t="s">
        <v>513</v>
      </c>
      <c r="J61">
        <v>35.820790000000002</v>
      </c>
      <c r="K61">
        <v>21.587569999999999</v>
      </c>
      <c r="L61">
        <v>1.2171540000000001</v>
      </c>
      <c r="M61">
        <v>-9.3144229999999997</v>
      </c>
      <c r="N61">
        <v>-13.944509999999999</v>
      </c>
      <c r="O61">
        <v>-36.262979999999999</v>
      </c>
      <c r="P61">
        <v>2</v>
      </c>
      <c r="Q61">
        <v>6</v>
      </c>
    </row>
    <row r="62" spans="1:17" x14ac:dyDescent="0.3">
      <c r="A62">
        <v>60</v>
      </c>
      <c r="B62">
        <v>3</v>
      </c>
      <c r="C62">
        <v>0</v>
      </c>
      <c r="D62">
        <v>3</v>
      </c>
      <c r="E62">
        <v>37</v>
      </c>
      <c r="F62">
        <v>15</v>
      </c>
      <c r="G62">
        <v>70.283779999999993</v>
      </c>
      <c r="H62">
        <v>1</v>
      </c>
      <c r="I62" t="s">
        <v>514</v>
      </c>
      <c r="J62">
        <v>32.572850000000003</v>
      </c>
      <c r="K62">
        <v>24.719930000000002</v>
      </c>
      <c r="L62">
        <v>1.2171540000000001</v>
      </c>
      <c r="M62">
        <v>-7.5627969999999998</v>
      </c>
      <c r="N62">
        <v>-14.691470000000001</v>
      </c>
      <c r="O62">
        <v>-39.169350000000001</v>
      </c>
      <c r="P62">
        <v>2</v>
      </c>
      <c r="Q62">
        <v>6</v>
      </c>
    </row>
    <row r="63" spans="1:17" x14ac:dyDescent="0.3">
      <c r="A63">
        <v>61</v>
      </c>
      <c r="B63">
        <v>3</v>
      </c>
      <c r="C63">
        <v>0</v>
      </c>
      <c r="D63">
        <v>3</v>
      </c>
      <c r="E63">
        <v>39</v>
      </c>
      <c r="F63">
        <v>17</v>
      </c>
      <c r="G63">
        <v>70.283779999999993</v>
      </c>
      <c r="H63">
        <v>1.1211530000000001</v>
      </c>
      <c r="I63" t="s">
        <v>515</v>
      </c>
      <c r="J63">
        <v>32.572850000000003</v>
      </c>
      <c r="K63">
        <v>24.719930000000002</v>
      </c>
      <c r="L63">
        <v>1.2171540000000001</v>
      </c>
      <c r="M63">
        <v>-9.3144229999999997</v>
      </c>
      <c r="N63">
        <v>-11.43943</v>
      </c>
      <c r="O63">
        <v>-38.343339999999998</v>
      </c>
      <c r="P63">
        <v>2</v>
      </c>
      <c r="Q63">
        <v>6</v>
      </c>
    </row>
    <row r="64" spans="1:17" x14ac:dyDescent="0.3">
      <c r="A64">
        <v>62</v>
      </c>
      <c r="B64">
        <v>3</v>
      </c>
      <c r="C64">
        <v>0</v>
      </c>
      <c r="D64">
        <v>3</v>
      </c>
      <c r="E64">
        <v>37</v>
      </c>
      <c r="F64">
        <v>15</v>
      </c>
      <c r="G64">
        <v>70.283779999999993</v>
      </c>
      <c r="H64">
        <v>1</v>
      </c>
      <c r="I64" t="s">
        <v>516</v>
      </c>
      <c r="J64">
        <v>32.572850000000003</v>
      </c>
      <c r="K64">
        <v>24.719930000000002</v>
      </c>
      <c r="L64">
        <v>1.2171540000000001</v>
      </c>
      <c r="M64">
        <v>-7.5627969999999998</v>
      </c>
      <c r="N64">
        <v>-13.142569999999999</v>
      </c>
      <c r="O64">
        <v>-39.417760000000001</v>
      </c>
      <c r="P64">
        <v>2</v>
      </c>
      <c r="Q64">
        <v>6</v>
      </c>
    </row>
    <row r="65" spans="1:17" x14ac:dyDescent="0.3">
      <c r="A65">
        <v>63</v>
      </c>
      <c r="B65">
        <v>3</v>
      </c>
      <c r="C65">
        <v>0</v>
      </c>
      <c r="D65">
        <v>3</v>
      </c>
      <c r="E65">
        <v>41</v>
      </c>
      <c r="F65">
        <v>17</v>
      </c>
      <c r="G65">
        <v>69.888170000000002</v>
      </c>
      <c r="H65">
        <v>4.2859829999999999</v>
      </c>
      <c r="I65" t="s">
        <v>515</v>
      </c>
      <c r="J65">
        <v>35.274889999999999</v>
      </c>
      <c r="K65">
        <v>24.719930000000002</v>
      </c>
      <c r="L65">
        <v>0.15246080000000001</v>
      </c>
      <c r="M65">
        <v>-9.3144229999999997</v>
      </c>
      <c r="N65">
        <v>-11.43943</v>
      </c>
      <c r="O65">
        <v>-38.343339999999998</v>
      </c>
      <c r="P65">
        <v>2</v>
      </c>
      <c r="Q65">
        <v>6</v>
      </c>
    </row>
    <row r="66" spans="1:17" x14ac:dyDescent="0.3">
      <c r="A66">
        <v>64</v>
      </c>
      <c r="B66">
        <v>4</v>
      </c>
      <c r="C66">
        <v>1</v>
      </c>
      <c r="D66">
        <v>3</v>
      </c>
      <c r="E66">
        <v>37</v>
      </c>
      <c r="F66">
        <v>15</v>
      </c>
      <c r="G66">
        <v>69.888170000000002</v>
      </c>
      <c r="H66">
        <v>4.1648300000000003</v>
      </c>
      <c r="I66" t="s">
        <v>517</v>
      </c>
      <c r="J66">
        <v>32.572850000000003</v>
      </c>
      <c r="K66">
        <v>24.719930000000002</v>
      </c>
      <c r="L66">
        <v>0.15246080000000001</v>
      </c>
      <c r="M66">
        <v>-7.5627969999999998</v>
      </c>
      <c r="N66">
        <v>-11.593680000000001</v>
      </c>
      <c r="O66">
        <v>-39.417760000000001</v>
      </c>
      <c r="P66">
        <v>2</v>
      </c>
      <c r="Q66">
        <v>6</v>
      </c>
    </row>
    <row r="67" spans="1:17" x14ac:dyDescent="0.3">
      <c r="A67">
        <v>65</v>
      </c>
      <c r="B67">
        <v>3</v>
      </c>
      <c r="C67">
        <v>0</v>
      </c>
      <c r="D67">
        <v>3</v>
      </c>
      <c r="E67">
        <v>37</v>
      </c>
      <c r="F67">
        <v>15</v>
      </c>
      <c r="G67">
        <v>69.782910000000001</v>
      </c>
      <c r="H67">
        <v>5.0068919999999997</v>
      </c>
      <c r="I67" t="s">
        <v>518</v>
      </c>
      <c r="J67">
        <v>29.324909999999999</v>
      </c>
      <c r="K67">
        <v>27.8523</v>
      </c>
      <c r="L67">
        <v>-2.0243410000000002</v>
      </c>
      <c r="M67">
        <v>-7.5627969999999998</v>
      </c>
      <c r="N67">
        <v>-10.63749</v>
      </c>
      <c r="O67">
        <v>-41.249699999999997</v>
      </c>
      <c r="P67">
        <v>2</v>
      </c>
      <c r="Q67">
        <v>6</v>
      </c>
    </row>
    <row r="68" spans="1:17" x14ac:dyDescent="0.3">
      <c r="A68">
        <v>66</v>
      </c>
      <c r="B68">
        <v>3</v>
      </c>
      <c r="C68">
        <v>0</v>
      </c>
      <c r="D68">
        <v>3</v>
      </c>
      <c r="E68">
        <v>37</v>
      </c>
      <c r="F68">
        <v>15</v>
      </c>
      <c r="G68">
        <v>69.387309999999999</v>
      </c>
      <c r="H68">
        <v>8.1717220000000008</v>
      </c>
      <c r="I68" t="s">
        <v>518</v>
      </c>
      <c r="J68">
        <v>29.324909999999999</v>
      </c>
      <c r="K68">
        <v>27.8523</v>
      </c>
      <c r="L68">
        <v>-3.089035</v>
      </c>
      <c r="M68">
        <v>-7.5627969999999998</v>
      </c>
      <c r="N68">
        <v>-10.63749</v>
      </c>
      <c r="O68">
        <v>-41.249699999999997</v>
      </c>
      <c r="P68">
        <v>2</v>
      </c>
      <c r="Q68">
        <v>6</v>
      </c>
    </row>
    <row r="69" spans="1:17" x14ac:dyDescent="0.3">
      <c r="A69">
        <v>67</v>
      </c>
      <c r="B69">
        <v>4</v>
      </c>
      <c r="C69">
        <v>1</v>
      </c>
      <c r="D69">
        <v>3</v>
      </c>
      <c r="E69">
        <v>39</v>
      </c>
      <c r="F69">
        <v>15</v>
      </c>
      <c r="G69">
        <v>71.305970000000002</v>
      </c>
      <c r="H69">
        <v>8.3602120000000006</v>
      </c>
      <c r="I69" t="s">
        <v>516</v>
      </c>
      <c r="J69">
        <v>39.068899999999999</v>
      </c>
      <c r="K69">
        <v>24.719930000000002</v>
      </c>
      <c r="L69">
        <v>-2.0243410000000002</v>
      </c>
      <c r="M69">
        <v>-7.5627969999999998</v>
      </c>
      <c r="N69">
        <v>-13.142569999999999</v>
      </c>
      <c r="O69">
        <v>-39.417760000000001</v>
      </c>
      <c r="P69">
        <v>6.3599309999999996</v>
      </c>
      <c r="Q69">
        <v>6</v>
      </c>
    </row>
    <row r="70" spans="1:17" x14ac:dyDescent="0.3">
      <c r="A70">
        <v>68</v>
      </c>
      <c r="B70">
        <v>3</v>
      </c>
      <c r="C70">
        <v>0</v>
      </c>
      <c r="D70">
        <v>3</v>
      </c>
      <c r="E70">
        <v>37</v>
      </c>
      <c r="F70">
        <v>15</v>
      </c>
      <c r="G70">
        <v>73.427059999999997</v>
      </c>
      <c r="H70">
        <v>8.3478510000000004</v>
      </c>
      <c r="I70" t="s">
        <v>519</v>
      </c>
      <c r="J70">
        <v>33.118920000000003</v>
      </c>
      <c r="K70">
        <v>27.8523</v>
      </c>
      <c r="L70">
        <v>0.71440859999999995</v>
      </c>
      <c r="M70">
        <v>-9.0613159999999997</v>
      </c>
      <c r="N70">
        <v>-10.63749</v>
      </c>
      <c r="O70">
        <v>-41.249699999999997</v>
      </c>
      <c r="P70">
        <v>8.7893050000000006</v>
      </c>
      <c r="Q70">
        <v>6</v>
      </c>
    </row>
    <row r="71" spans="1:17" x14ac:dyDescent="0.3">
      <c r="A71">
        <v>69</v>
      </c>
      <c r="B71">
        <v>3</v>
      </c>
      <c r="C71">
        <v>0</v>
      </c>
      <c r="D71">
        <v>3</v>
      </c>
      <c r="E71">
        <v>41</v>
      </c>
      <c r="F71">
        <v>15</v>
      </c>
      <c r="G71">
        <v>76.414439999999999</v>
      </c>
      <c r="H71">
        <v>4.5692069999999996</v>
      </c>
      <c r="I71" t="s">
        <v>520</v>
      </c>
      <c r="J71">
        <v>39.068899999999999</v>
      </c>
      <c r="K71">
        <v>24.719930000000002</v>
      </c>
      <c r="L71">
        <v>2.6303230000000002</v>
      </c>
      <c r="M71">
        <v>-9.0613159999999997</v>
      </c>
      <c r="N71">
        <v>-13.727</v>
      </c>
      <c r="O71">
        <v>-42.315280000000001</v>
      </c>
      <c r="P71">
        <v>5.5739150000000004</v>
      </c>
      <c r="Q71">
        <v>6</v>
      </c>
    </row>
    <row r="72" spans="1:17" x14ac:dyDescent="0.3">
      <c r="A72">
        <v>70</v>
      </c>
      <c r="B72">
        <v>4</v>
      </c>
      <c r="C72">
        <v>1</v>
      </c>
      <c r="D72">
        <v>3</v>
      </c>
      <c r="E72">
        <v>37</v>
      </c>
      <c r="F72">
        <v>15</v>
      </c>
      <c r="G72">
        <v>75.167689999999993</v>
      </c>
      <c r="H72">
        <v>11.37917</v>
      </c>
      <c r="I72" t="s">
        <v>521</v>
      </c>
      <c r="J72">
        <v>33.118920000000003</v>
      </c>
      <c r="K72">
        <v>27.8523</v>
      </c>
      <c r="L72">
        <v>2.3884650000000001</v>
      </c>
      <c r="M72">
        <v>-10.559839999999999</v>
      </c>
      <c r="N72">
        <v>-10.63749</v>
      </c>
      <c r="O72">
        <v>-41.249699999999997</v>
      </c>
      <c r="P72">
        <v>11.218680000000001</v>
      </c>
      <c r="Q72">
        <v>6</v>
      </c>
    </row>
    <row r="73" spans="1:17" x14ac:dyDescent="0.3">
      <c r="A73">
        <v>71</v>
      </c>
      <c r="B73">
        <v>4</v>
      </c>
      <c r="C73">
        <v>1</v>
      </c>
      <c r="D73">
        <v>3</v>
      </c>
      <c r="E73">
        <v>41</v>
      </c>
      <c r="F73">
        <v>15</v>
      </c>
      <c r="G73">
        <v>76.414439999999999</v>
      </c>
      <c r="H73">
        <v>4.5692069999999996</v>
      </c>
      <c r="I73" t="s">
        <v>522</v>
      </c>
      <c r="J73">
        <v>39.068899999999999</v>
      </c>
      <c r="K73">
        <v>26.101009999999999</v>
      </c>
      <c r="L73">
        <v>2.6303230000000002</v>
      </c>
      <c r="M73">
        <v>-9.0613159999999997</v>
      </c>
      <c r="N73">
        <v>-14.917759999999999</v>
      </c>
      <c r="O73">
        <v>-42.563690000000001</v>
      </c>
      <c r="P73">
        <v>4.2719139999999998</v>
      </c>
      <c r="Q73">
        <v>6</v>
      </c>
    </row>
    <row r="74" spans="1:17" x14ac:dyDescent="0.3">
      <c r="A74">
        <v>72</v>
      </c>
      <c r="B74">
        <v>6</v>
      </c>
      <c r="C74">
        <v>3</v>
      </c>
      <c r="D74">
        <v>3</v>
      </c>
      <c r="E74">
        <v>35</v>
      </c>
      <c r="F74">
        <v>12</v>
      </c>
      <c r="G74">
        <v>77.252849999999995</v>
      </c>
      <c r="H74">
        <v>11.24884</v>
      </c>
      <c r="I74" t="s">
        <v>523</v>
      </c>
      <c r="J74">
        <v>33.118920000000003</v>
      </c>
      <c r="K74">
        <v>27.8523</v>
      </c>
      <c r="L74">
        <v>1.6077809999999999</v>
      </c>
      <c r="M74">
        <v>-10.559839999999999</v>
      </c>
      <c r="N74">
        <v>-10.239739999999999</v>
      </c>
      <c r="O74">
        <v>-41.249699999999997</v>
      </c>
      <c r="P74">
        <v>12.973229999999999</v>
      </c>
      <c r="Q74">
        <v>6</v>
      </c>
    </row>
    <row r="75" spans="1:17" x14ac:dyDescent="0.3">
      <c r="A75">
        <v>73</v>
      </c>
      <c r="B75">
        <v>4</v>
      </c>
      <c r="C75">
        <v>1</v>
      </c>
      <c r="D75">
        <v>3</v>
      </c>
      <c r="E75">
        <v>35</v>
      </c>
      <c r="F75">
        <v>12</v>
      </c>
      <c r="G75">
        <v>76.857249999999993</v>
      </c>
      <c r="H75">
        <v>14.41367</v>
      </c>
      <c r="I75" t="s">
        <v>523</v>
      </c>
      <c r="J75">
        <v>33.118920000000003</v>
      </c>
      <c r="K75">
        <v>27.8523</v>
      </c>
      <c r="L75">
        <v>0.5430876</v>
      </c>
      <c r="M75">
        <v>-10.559839999999999</v>
      </c>
      <c r="N75">
        <v>-10.239739999999999</v>
      </c>
      <c r="O75">
        <v>-41.249699999999997</v>
      </c>
      <c r="P75">
        <v>12.973229999999999</v>
      </c>
      <c r="Q75">
        <v>6</v>
      </c>
    </row>
    <row r="76" spans="1:17" x14ac:dyDescent="0.3">
      <c r="A76">
        <v>74</v>
      </c>
      <c r="B76">
        <v>6</v>
      </c>
      <c r="C76">
        <v>3</v>
      </c>
      <c r="D76">
        <v>3</v>
      </c>
      <c r="E76">
        <v>37</v>
      </c>
      <c r="F76">
        <v>12</v>
      </c>
      <c r="G76">
        <v>78.306970000000007</v>
      </c>
      <c r="H76">
        <v>9.0449780000000004</v>
      </c>
      <c r="I76" t="s">
        <v>524</v>
      </c>
      <c r="J76">
        <v>34.706150000000001</v>
      </c>
      <c r="K76">
        <v>29.711020000000001</v>
      </c>
      <c r="L76">
        <v>2.3884650000000001</v>
      </c>
      <c r="M76">
        <v>-12.094989999999999</v>
      </c>
      <c r="N76">
        <v>-12.4998</v>
      </c>
      <c r="O76">
        <v>-39.325249999999997</v>
      </c>
      <c r="P76">
        <v>11.14256</v>
      </c>
      <c r="Q76">
        <v>6</v>
      </c>
    </row>
    <row r="77" spans="1:17" x14ac:dyDescent="0.3">
      <c r="A77">
        <v>75</v>
      </c>
      <c r="B77">
        <v>3</v>
      </c>
      <c r="C77">
        <v>0</v>
      </c>
      <c r="D77">
        <v>3</v>
      </c>
      <c r="E77">
        <v>37</v>
      </c>
      <c r="F77">
        <v>13</v>
      </c>
      <c r="G77">
        <v>80.158869999999993</v>
      </c>
      <c r="H77">
        <v>11.067220000000001</v>
      </c>
      <c r="I77" t="s">
        <v>525</v>
      </c>
      <c r="J77">
        <v>35.624630000000003</v>
      </c>
      <c r="K77">
        <v>29.711020000000001</v>
      </c>
      <c r="L77">
        <v>2.3884650000000001</v>
      </c>
      <c r="M77">
        <v>-12.094989999999999</v>
      </c>
      <c r="N77">
        <v>-15.06908</v>
      </c>
      <c r="O77">
        <v>-42.661969999999997</v>
      </c>
      <c r="P77">
        <v>11.84376</v>
      </c>
      <c r="Q77">
        <v>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D42C-E940-4A3E-8193-8A52D09C480B}">
  <sheetPr>
    <tabColor rgb="FFFF0000"/>
  </sheetPr>
  <dimension ref="A1:Q80"/>
  <sheetViews>
    <sheetView workbookViewId="0">
      <selection activeCell="A80" sqref="A80"/>
    </sheetView>
  </sheetViews>
  <sheetFormatPr defaultRowHeight="14.4" x14ac:dyDescent="0.3"/>
  <cols>
    <col min="1" max="1" width="12.44140625" customWidth="1"/>
    <col min="2" max="2" width="13.21875" customWidth="1"/>
    <col min="3" max="3" width="18.21875" customWidth="1"/>
    <col min="4" max="4" width="16.88671875" customWidth="1"/>
    <col min="6" max="6" width="12.109375" customWidth="1"/>
    <col min="8" max="8" width="15" customWidth="1"/>
    <col min="9" max="9" width="18.33203125" customWidth="1"/>
    <col min="10" max="10" width="14.88671875" customWidth="1"/>
    <col min="11" max="11" width="21.88671875" customWidth="1"/>
    <col min="12" max="12" width="14.21875" customWidth="1"/>
    <col min="13" max="13" width="21.21875" customWidth="1"/>
    <col min="14" max="14" width="12.33203125" customWidth="1"/>
    <col min="15" max="15" width="19.33203125" customWidth="1"/>
    <col min="16" max="16" width="17.33203125" customWidth="1"/>
    <col min="17" max="17" width="19.77734375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x14ac:dyDescent="0.3">
      <c r="A2" s="1">
        <v>0</v>
      </c>
      <c r="B2">
        <f>AVERAGE(Log_16_4_nr0__2[[#This Row],[ Total points ]],Log_16_4_nr1__2[[#This Row],[ Total points ]],Log_16_4_nr2__2[[#This Row],[ Total points ]],Log_16_4_nr3__2[[#This Row],[ Total points ]],Log_16_4_nr4__2[[#This Row],[ Total points ]])</f>
        <v>4.4000000000000004</v>
      </c>
      <c r="C2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0.8</v>
      </c>
      <c r="D2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2">
        <f>AVERAGE(Log_16_4_nr0__2[[#This Row],[ Steps ]],Log_16_4_nr1__2[[#This Row],[ Steps ]],Log_16_4_nr2__2[[#This Row],[ Steps ]],Log_16_4_nr3__2[[#This Row],[ Steps ]],Log_16_4_nr4__2[[#This Row],[ Steps ]])</f>
        <v>20.2</v>
      </c>
      <c r="F2">
        <f>AVERAGE(Log_16_4_nr0__2[[#This Row],[ Ray radius ]],Log_16_4_nr1__2[[#This Row],[ Ray radius ]],Log_16_4_nr2__2[[#This Row],[ Ray radius ]],Log_16_4_nr3__2[[#This Row],[ Ray radius ]],Log_16_4_nr4__2[[#This Row],[ Ray radius ]])</f>
        <v>15.4</v>
      </c>
      <c r="G2">
        <f>AVERAGE(Log_16_4_nr0__2[[#This Row],[ Sight ]],Log_16_4_nr1__2[[#This Row],[ Sight ]],Log_16_4_nr2__2[[#This Row],[ Sight ]],Log_16_4_nr3__2[[#This Row],[ Sight ]],Log_16_4_nr4__2[[#This Row],[ Sight ]])</f>
        <v>31.529543999999998</v>
      </c>
      <c r="H2">
        <f>AVERAGE(Log_16_4_nr0__2[[#This Row],[ moving speed ]],Log_16_4_nr1__2[[#This Row],[ moving speed ]],Log_16_4_nr2__2[[#This Row],[ moving speed ]],Log_16_4_nr3__2[[#This Row],[ moving speed ]],Log_16_4_nr4__2[[#This Row],[ moving speed ]])</f>
        <v>5.1386667999999993</v>
      </c>
      <c r="J2">
        <f>AVERAGE(Log_16_4_nr0__2[[#This Row],[ Enemy weight ]],Log_16_4_nr1__2[[#This Row],[ Enemy weight ]],Log_16_4_nr2__2[[#This Row],[ Enemy weight ]],Log_16_4_nr3__2[[#This Row],[ Enemy weight ]],Log_16_4_nr4__2[[#This Row],[ Enemy weight ]])</f>
        <v>0</v>
      </c>
      <c r="K2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0</v>
      </c>
      <c r="L2">
        <f>AVERAGE(Log_16_4_nr0__2[[#This Row],[ Bullet weight ]],Log_16_4_nr1__2[[#This Row],[ Bullet weight ]],Log_16_4_nr2__2[[#This Row],[ Bullet weight ]],Log_16_4_nr3__2[[#This Row],[ Bullet weight ]],Log_16_4_nr4__2[[#This Row],[ Bullet weight ]])</f>
        <v>-0.61096680000000003</v>
      </c>
      <c r="M2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-6.8033579999999996E-2</v>
      </c>
      <c r="N2">
        <f>AVERAGE(Log_16_4_nr0__2[[#This Row],[ Box weight ]],Log_16_4_nr1__2[[#This Row],[ Box weight ]],Log_16_4_nr2__2[[#This Row],[ Box weight ]],Log_16_4_nr3__2[[#This Row],[ Box weight ]],Log_16_4_nr4__2[[#This Row],[ Box weight ]])</f>
        <v>1.1690472000000001</v>
      </c>
      <c r="O2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1.2161519999999999</v>
      </c>
      <c r="P2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11.2227116</v>
      </c>
      <c r="Q2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15.794267999999999</v>
      </c>
    </row>
    <row r="3" spans="1:17" x14ac:dyDescent="0.3">
      <c r="A3" s="2">
        <v>1</v>
      </c>
      <c r="B3">
        <f>AVERAGE(Log_16_4_nr0__2[[#This Row],[ Total points ]],Log_16_4_nr1__2[[#This Row],[ Total points ]],Log_16_4_nr2__2[[#This Row],[ Total points ]],Log_16_4_nr3__2[[#This Row],[ Total points ]],Log_16_4_nr4__2[[#This Row],[ Total points ]])</f>
        <v>5.6</v>
      </c>
      <c r="C3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1.4</v>
      </c>
      <c r="D3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4.2</v>
      </c>
      <c r="E3">
        <f>AVERAGE(Log_16_4_nr0__2[[#This Row],[ Steps ]],Log_16_4_nr1__2[[#This Row],[ Steps ]],Log_16_4_nr2__2[[#This Row],[ Steps ]],Log_16_4_nr3__2[[#This Row],[ Steps ]],Log_16_4_nr4__2[[#This Row],[ Steps ]])</f>
        <v>20.8</v>
      </c>
      <c r="F3">
        <f>AVERAGE(Log_16_4_nr0__2[[#This Row],[ Ray radius ]],Log_16_4_nr1__2[[#This Row],[ Ray radius ]],Log_16_4_nr2__2[[#This Row],[ Ray radius ]],Log_16_4_nr3__2[[#This Row],[ Ray radius ]],Log_16_4_nr4__2[[#This Row],[ Ray radius ]])</f>
        <v>15.8</v>
      </c>
      <c r="G3">
        <f>AVERAGE(Log_16_4_nr0__2[[#This Row],[ Sight ]],Log_16_4_nr1__2[[#This Row],[ Sight ]],Log_16_4_nr2__2[[#This Row],[ Sight ]],Log_16_4_nr3__2[[#This Row],[ Sight ]],Log_16_4_nr4__2[[#This Row],[ Sight ]])</f>
        <v>30.504079999999998</v>
      </c>
      <c r="H3">
        <f>AVERAGE(Log_16_4_nr0__2[[#This Row],[ moving speed ]],Log_16_4_nr1__2[[#This Row],[ moving speed ]],Log_16_4_nr2__2[[#This Row],[ moving speed ]],Log_16_4_nr3__2[[#This Row],[ moving speed ]],Log_16_4_nr4__2[[#This Row],[ moving speed ]])</f>
        <v>4.4257011999999998</v>
      </c>
      <c r="J3">
        <f>AVERAGE(Log_16_4_nr0__2[[#This Row],[ Enemy weight ]],Log_16_4_nr1__2[[#This Row],[ Enemy weight ]],Log_16_4_nr2__2[[#This Row],[ Enemy weight ]],Log_16_4_nr3__2[[#This Row],[ Enemy weight ]],Log_16_4_nr4__2[[#This Row],[ Enemy weight ]])</f>
        <v>1.0808164</v>
      </c>
      <c r="K3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2.4230620000000001E-2</v>
      </c>
      <c r="L3">
        <f>AVERAGE(Log_16_4_nr0__2[[#This Row],[ Bullet weight ]],Log_16_4_nr1__2[[#This Row],[ Bullet weight ]],Log_16_4_nr2__2[[#This Row],[ Bullet weight ]],Log_16_4_nr3__2[[#This Row],[ Bullet weight ]],Log_16_4_nr4__2[[#This Row],[ Bullet weight ]])</f>
        <v>-0.9164502000000001</v>
      </c>
      <c r="M3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0.58898513999999991</v>
      </c>
      <c r="N3">
        <f>AVERAGE(Log_16_4_nr0__2[[#This Row],[ Box weight ]],Log_16_4_nr1__2[[#This Row],[ Box weight ]],Log_16_4_nr2__2[[#This Row],[ Box weight ]],Log_16_4_nr3__2[[#This Row],[ Box weight ]],Log_16_4_nr4__2[[#This Row],[ Box weight ]])</f>
        <v>4.9873799999999989E-2</v>
      </c>
      <c r="O3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1.2350842111999998</v>
      </c>
      <c r="P3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11.6089822</v>
      </c>
      <c r="Q3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15.938562000000001</v>
      </c>
    </row>
    <row r="4" spans="1:17" x14ac:dyDescent="0.3">
      <c r="A4" s="1">
        <v>2</v>
      </c>
      <c r="B4">
        <f>AVERAGE(Log_16_4_nr0__2[[#This Row],[ Total points ]],Log_16_4_nr1__2[[#This Row],[ Total points ]],Log_16_4_nr2__2[[#This Row],[ Total points ]],Log_16_4_nr3__2[[#This Row],[ Total points ]],Log_16_4_nr4__2[[#This Row],[ Total points ]])</f>
        <v>6.4</v>
      </c>
      <c r="C4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2.2000000000000002</v>
      </c>
      <c r="D4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4.2</v>
      </c>
      <c r="E4">
        <f>AVERAGE(Log_16_4_nr0__2[[#This Row],[ Steps ]],Log_16_4_nr1__2[[#This Row],[ Steps ]],Log_16_4_nr2__2[[#This Row],[ Steps ]],Log_16_4_nr3__2[[#This Row],[ Steps ]],Log_16_4_nr4__2[[#This Row],[ Steps ]])</f>
        <v>20</v>
      </c>
      <c r="F4">
        <f>AVERAGE(Log_16_4_nr0__2[[#This Row],[ Ray radius ]],Log_16_4_nr1__2[[#This Row],[ Ray radius ]],Log_16_4_nr2__2[[#This Row],[ Ray radius ]],Log_16_4_nr3__2[[#This Row],[ Ray radius ]],Log_16_4_nr4__2[[#This Row],[ Ray radius ]])</f>
        <v>15.8</v>
      </c>
      <c r="G4">
        <f>AVERAGE(Log_16_4_nr0__2[[#This Row],[ Sight ]],Log_16_4_nr1__2[[#This Row],[ Sight ]],Log_16_4_nr2__2[[#This Row],[ Sight ]],Log_16_4_nr3__2[[#This Row],[ Sight ]],Log_16_4_nr4__2[[#This Row],[ Sight ]])</f>
        <v>30.694982</v>
      </c>
      <c r="H4">
        <f>AVERAGE(Log_16_4_nr0__2[[#This Row],[ moving speed ]],Log_16_4_nr1__2[[#This Row],[ moving speed ]],Log_16_4_nr2__2[[#This Row],[ moving speed ]],Log_16_4_nr3__2[[#This Row],[ moving speed ]],Log_16_4_nr4__2[[#This Row],[ moving speed ]])</f>
        <v>6.0060609999999999</v>
      </c>
      <c r="J4">
        <f>AVERAGE(Log_16_4_nr0__2[[#This Row],[ Enemy weight ]],Log_16_4_nr1__2[[#This Row],[ Enemy weight ]],Log_16_4_nr2__2[[#This Row],[ Enemy weight ]],Log_16_4_nr3__2[[#This Row],[ Enemy weight ]],Log_16_4_nr4__2[[#This Row],[ Enemy weight ]])</f>
        <v>0.49375980000000003</v>
      </c>
      <c r="K4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0.65070379999999994</v>
      </c>
      <c r="L4">
        <f>AVERAGE(Log_16_4_nr0__2[[#This Row],[ Bullet weight ]],Log_16_4_nr1__2[[#This Row],[ Bullet weight ]],Log_16_4_nr2__2[[#This Row],[ Bullet weight ]],Log_16_4_nr3__2[[#This Row],[ Bullet weight ]],Log_16_4_nr4__2[[#This Row],[ Bullet weight ]])</f>
        <v>-1.7871710000000001</v>
      </c>
      <c r="M4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0.58898513999999991</v>
      </c>
      <c r="N4">
        <f>AVERAGE(Log_16_4_nr0__2[[#This Row],[ Box weight ]],Log_16_4_nr1__2[[#This Row],[ Box weight ]],Log_16_4_nr2__2[[#This Row],[ Box weight ]],Log_16_4_nr3__2[[#This Row],[ Box weight ]],Log_16_4_nr4__2[[#This Row],[ Box weight ]])</f>
        <v>0.86066988</v>
      </c>
      <c r="O4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1.4268215056</v>
      </c>
      <c r="P4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12.541003</v>
      </c>
      <c r="Q4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16.013026</v>
      </c>
    </row>
    <row r="5" spans="1:17" x14ac:dyDescent="0.3">
      <c r="A5" s="2">
        <v>3</v>
      </c>
      <c r="B5">
        <f>AVERAGE(Log_16_4_nr0__2[[#This Row],[ Total points ]],Log_16_4_nr1__2[[#This Row],[ Total points ]],Log_16_4_nr2__2[[#This Row],[ Total points ]],Log_16_4_nr3__2[[#This Row],[ Total points ]],Log_16_4_nr4__2[[#This Row],[ Total points ]])</f>
        <v>5.6</v>
      </c>
      <c r="C5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</v>
      </c>
      <c r="D5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5">
        <f>AVERAGE(Log_16_4_nr0__2[[#This Row],[ Steps ]],Log_16_4_nr1__2[[#This Row],[ Steps ]],Log_16_4_nr2__2[[#This Row],[ Steps ]],Log_16_4_nr3__2[[#This Row],[ Steps ]],Log_16_4_nr4__2[[#This Row],[ Steps ]])</f>
        <v>20.399999999999999</v>
      </c>
      <c r="F5">
        <f>AVERAGE(Log_16_4_nr0__2[[#This Row],[ Ray radius ]],Log_16_4_nr1__2[[#This Row],[ Ray radius ]],Log_16_4_nr2__2[[#This Row],[ Ray radius ]],Log_16_4_nr3__2[[#This Row],[ Ray radius ]],Log_16_4_nr4__2[[#This Row],[ Ray radius ]])</f>
        <v>15.8</v>
      </c>
      <c r="G5">
        <f>AVERAGE(Log_16_4_nr0__2[[#This Row],[ Sight ]],Log_16_4_nr1__2[[#This Row],[ Sight ]],Log_16_4_nr2__2[[#This Row],[ Sight ]],Log_16_4_nr3__2[[#This Row],[ Sight ]],Log_16_4_nr4__2[[#This Row],[ Sight ]])</f>
        <v>31.686437999999999</v>
      </c>
      <c r="H5">
        <f>AVERAGE(Log_16_4_nr0__2[[#This Row],[ moving speed ]],Log_16_4_nr1__2[[#This Row],[ moving speed ]],Log_16_4_nr2__2[[#This Row],[ moving speed ]],Log_16_4_nr3__2[[#This Row],[ moving speed ]],Log_16_4_nr4__2[[#This Row],[ moving speed ]])</f>
        <v>6.0871501999999991</v>
      </c>
      <c r="J5">
        <f>AVERAGE(Log_16_4_nr0__2[[#This Row],[ Enemy weight ]],Log_16_4_nr1__2[[#This Row],[ Enemy weight ]],Log_16_4_nr2__2[[#This Row],[ Enemy weight ]],Log_16_4_nr3__2[[#This Row],[ Enemy weight ]],Log_16_4_nr4__2[[#This Row],[ Enemy weight ]])</f>
        <v>1.5353111399999999</v>
      </c>
      <c r="K5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1.0224472</v>
      </c>
      <c r="L5">
        <f>AVERAGE(Log_16_4_nr0__2[[#This Row],[ Bullet weight ]],Log_16_4_nr1__2[[#This Row],[ Bullet weight ]],Log_16_4_nr2__2[[#This Row],[ Bullet weight ]],Log_16_4_nr3__2[[#This Row],[ Bullet weight ]],Log_16_4_nr4__2[[#This Row],[ Bullet weight ]])</f>
        <v>-2.2225313999999998</v>
      </c>
      <c r="M5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0.28195354000000006</v>
      </c>
      <c r="N5">
        <f>AVERAGE(Log_16_4_nr0__2[[#This Row],[ Box weight ]],Log_16_4_nr1__2[[#This Row],[ Box weight ]],Log_16_4_nr2__2[[#This Row],[ Box weight ]],Log_16_4_nr3__2[[#This Row],[ Box weight ]],Log_16_4_nr4__2[[#This Row],[ Box weight ]])</f>
        <v>0.17842920000000001</v>
      </c>
      <c r="O5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1.1443674855999999</v>
      </c>
      <c r="P5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12.541003</v>
      </c>
      <c r="Q5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15.713932</v>
      </c>
    </row>
    <row r="6" spans="1:17" x14ac:dyDescent="0.3">
      <c r="A6" s="1">
        <v>4</v>
      </c>
      <c r="B6">
        <f>AVERAGE(Log_16_4_nr0__2[[#This Row],[ Total points ]],Log_16_4_nr1__2[[#This Row],[ Total points ]],Log_16_4_nr2__2[[#This Row],[ Total points ]],Log_16_4_nr3__2[[#This Row],[ Total points ]],Log_16_4_nr4__2[[#This Row],[ Total points ]])</f>
        <v>5.2</v>
      </c>
      <c r="C6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1.6</v>
      </c>
      <c r="D6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6">
        <f>AVERAGE(Log_16_4_nr0__2[[#This Row],[ Steps ]],Log_16_4_nr1__2[[#This Row],[ Steps ]],Log_16_4_nr2__2[[#This Row],[ Steps ]],Log_16_4_nr3__2[[#This Row],[ Steps ]],Log_16_4_nr4__2[[#This Row],[ Steps ]])</f>
        <v>20.8</v>
      </c>
      <c r="F6">
        <f>AVERAGE(Log_16_4_nr0__2[[#This Row],[ Ray radius ]],Log_16_4_nr1__2[[#This Row],[ Ray radius ]],Log_16_4_nr2__2[[#This Row],[ Ray radius ]],Log_16_4_nr3__2[[#This Row],[ Ray radius ]],Log_16_4_nr4__2[[#This Row],[ Ray radius ]])</f>
        <v>14.6</v>
      </c>
      <c r="G6">
        <f>AVERAGE(Log_16_4_nr0__2[[#This Row],[ Sight ]],Log_16_4_nr1__2[[#This Row],[ Sight ]],Log_16_4_nr2__2[[#This Row],[ Sight ]],Log_16_4_nr3__2[[#This Row],[ Sight ]],Log_16_4_nr4__2[[#This Row],[ Sight ]])</f>
        <v>33.622821999999999</v>
      </c>
      <c r="H6">
        <f>AVERAGE(Log_16_4_nr0__2[[#This Row],[ moving speed ]],Log_16_4_nr1__2[[#This Row],[ moving speed ]],Log_16_4_nr2__2[[#This Row],[ moving speed ]],Log_16_4_nr3__2[[#This Row],[ moving speed ]],Log_16_4_nr4__2[[#This Row],[ moving speed ]])</f>
        <v>6.1091818</v>
      </c>
      <c r="J6">
        <f>AVERAGE(Log_16_4_nr0__2[[#This Row],[ Enemy weight ]],Log_16_4_nr1__2[[#This Row],[ Enemy weight ]],Log_16_4_nr2__2[[#This Row],[ Enemy weight ]],Log_16_4_nr3__2[[#This Row],[ Enemy weight ]],Log_16_4_nr4__2[[#This Row],[ Enemy weight ]])</f>
        <v>3.0780053999999999</v>
      </c>
      <c r="K6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1.7659337999999998</v>
      </c>
      <c r="L6">
        <f>AVERAGE(Log_16_4_nr0__2[[#This Row],[ Bullet weight ]],Log_16_4_nr1__2[[#This Row],[ Bullet weight ]],Log_16_4_nr2__2[[#This Row],[ Bullet weight ]],Log_16_4_nr3__2[[#This Row],[ Bullet weight ]],Log_16_4_nr4__2[[#This Row],[ Bullet weight ]])</f>
        <v>-2.6578918000000002</v>
      </c>
      <c r="M6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-0.33210966800000002</v>
      </c>
      <c r="N6">
        <f>AVERAGE(Log_16_4_nr0__2[[#This Row],[ Box weight ]],Log_16_4_nr1__2[[#This Row],[ Box weight ]],Log_16_4_nr2__2[[#This Row],[ Box weight ]],Log_16_4_nr3__2[[#This Row],[ Box weight ]],Log_16_4_nr4__2[[#This Row],[ Box weight ]])</f>
        <v>-1.1860523999999999</v>
      </c>
      <c r="O6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0.72850619999999999</v>
      </c>
      <c r="P6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13.242823000000001</v>
      </c>
      <c r="Q6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15.10873</v>
      </c>
    </row>
    <row r="7" spans="1:17" x14ac:dyDescent="0.3">
      <c r="A7" s="2">
        <v>5</v>
      </c>
      <c r="B7">
        <f>AVERAGE(Log_16_4_nr0__2[[#This Row],[ Total points ]],Log_16_4_nr1__2[[#This Row],[ Total points ]],Log_16_4_nr2__2[[#This Row],[ Total points ]],Log_16_4_nr3__2[[#This Row],[ Total points ]],Log_16_4_nr4__2[[#This Row],[ Total points ]])</f>
        <v>7.6</v>
      </c>
      <c r="C7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1.6</v>
      </c>
      <c r="D7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6</v>
      </c>
      <c r="E7">
        <f>AVERAGE(Log_16_4_nr0__2[[#This Row],[ Steps ]],Log_16_4_nr1__2[[#This Row],[ Steps ]],Log_16_4_nr2__2[[#This Row],[ Steps ]],Log_16_4_nr3__2[[#This Row],[ Steps ]],Log_16_4_nr4__2[[#This Row],[ Steps ]])</f>
        <v>21</v>
      </c>
      <c r="F7">
        <f>AVERAGE(Log_16_4_nr0__2[[#This Row],[ Ray radius ]],Log_16_4_nr1__2[[#This Row],[ Ray radius ]],Log_16_4_nr2__2[[#This Row],[ Ray radius ]],Log_16_4_nr3__2[[#This Row],[ Ray radius ]],Log_16_4_nr4__2[[#This Row],[ Ray radius ]])</f>
        <v>16</v>
      </c>
      <c r="G7">
        <f>AVERAGE(Log_16_4_nr0__2[[#This Row],[ Sight ]],Log_16_4_nr1__2[[#This Row],[ Sight ]],Log_16_4_nr2__2[[#This Row],[ Sight ]],Log_16_4_nr3__2[[#This Row],[ Sight ]],Log_16_4_nr4__2[[#This Row],[ Sight ]])</f>
        <v>33.013732000000005</v>
      </c>
      <c r="H7">
        <f>AVERAGE(Log_16_4_nr0__2[[#This Row],[ moving speed ]],Log_16_4_nr1__2[[#This Row],[ moving speed ]],Log_16_4_nr2__2[[#This Row],[ moving speed ]],Log_16_4_nr3__2[[#This Row],[ moving speed ]],Log_16_4_nr4__2[[#This Row],[ moving speed ]])</f>
        <v>6.5421269999999989</v>
      </c>
      <c r="J7">
        <f>AVERAGE(Log_16_4_nr0__2[[#This Row],[ Enemy weight ]],Log_16_4_nr1__2[[#This Row],[ Enemy weight ]],Log_16_4_nr2__2[[#This Row],[ Enemy weight ]],Log_16_4_nr3__2[[#This Row],[ Enemy weight ]],Log_16_4_nr4__2[[#This Row],[ Enemy weight ]])</f>
        <v>1.4097932</v>
      </c>
      <c r="K7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3.0188804</v>
      </c>
      <c r="L7">
        <f>AVERAGE(Log_16_4_nr0__2[[#This Row],[ Bullet weight ]],Log_16_4_nr1__2[[#This Row],[ Bullet weight ]],Log_16_4_nr2__2[[#This Row],[ Bullet weight ]],Log_16_4_nr3__2[[#This Row],[ Bullet weight ]],Log_16_4_nr4__2[[#This Row],[ Bullet weight ]])</f>
        <v>-2.0704921999999999</v>
      </c>
      <c r="M7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-0.33210966800000002</v>
      </c>
      <c r="N7">
        <f>AVERAGE(Log_16_4_nr0__2[[#This Row],[ Box weight ]],Log_16_4_nr1__2[[#This Row],[ Box weight ]],Log_16_4_nr2__2[[#This Row],[ Box weight ]],Log_16_4_nr3__2[[#This Row],[ Box weight ]],Log_16_4_nr4__2[[#This Row],[ Box weight ]])</f>
        <v>-0.69787436000000014</v>
      </c>
      <c r="O7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-0.10363622000000003</v>
      </c>
      <c r="P7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11.954943</v>
      </c>
      <c r="Q7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15.12161</v>
      </c>
    </row>
    <row r="8" spans="1:17" x14ac:dyDescent="0.3">
      <c r="A8" s="1">
        <v>6</v>
      </c>
      <c r="B8">
        <f>AVERAGE(Log_16_4_nr0__2[[#This Row],[ Total points ]],Log_16_4_nr1__2[[#This Row],[ Total points ]],Log_16_4_nr2__2[[#This Row],[ Total points ]],Log_16_4_nr3__2[[#This Row],[ Total points ]],Log_16_4_nr4__2[[#This Row],[ Total points ]])</f>
        <v>7</v>
      </c>
      <c r="C8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2.8</v>
      </c>
      <c r="D8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4.2</v>
      </c>
      <c r="E8">
        <f>AVERAGE(Log_16_4_nr0__2[[#This Row],[ Steps ]],Log_16_4_nr1__2[[#This Row],[ Steps ]],Log_16_4_nr2__2[[#This Row],[ Steps ]],Log_16_4_nr3__2[[#This Row],[ Steps ]],Log_16_4_nr4__2[[#This Row],[ Steps ]])</f>
        <v>21</v>
      </c>
      <c r="F8">
        <f>AVERAGE(Log_16_4_nr0__2[[#This Row],[ Ray radius ]],Log_16_4_nr1__2[[#This Row],[ Ray radius ]],Log_16_4_nr2__2[[#This Row],[ Ray radius ]],Log_16_4_nr3__2[[#This Row],[ Ray radius ]],Log_16_4_nr4__2[[#This Row],[ Ray radius ]])</f>
        <v>16</v>
      </c>
      <c r="G8">
        <f>AVERAGE(Log_16_4_nr0__2[[#This Row],[ Sight ]],Log_16_4_nr1__2[[#This Row],[ Sight ]],Log_16_4_nr2__2[[#This Row],[ Sight ]],Log_16_4_nr3__2[[#This Row],[ Sight ]],Log_16_4_nr4__2[[#This Row],[ Sight ]])</f>
        <v>33.741976000000001</v>
      </c>
      <c r="H8">
        <f>AVERAGE(Log_16_4_nr0__2[[#This Row],[ moving speed ]],Log_16_4_nr1__2[[#This Row],[ moving speed ]],Log_16_4_nr2__2[[#This Row],[ moving speed ]],Log_16_4_nr3__2[[#This Row],[ moving speed ]],Log_16_4_nr4__2[[#This Row],[ moving speed ]])</f>
        <v>7.3901441999999999</v>
      </c>
      <c r="J8">
        <f>AVERAGE(Log_16_4_nr0__2[[#This Row],[ Enemy weight ]],Log_16_4_nr1__2[[#This Row],[ Enemy weight ]],Log_16_4_nr2__2[[#This Row],[ Enemy weight ]],Log_16_4_nr3__2[[#This Row],[ Enemy weight ]],Log_16_4_nr4__2[[#This Row],[ Enemy weight ]])</f>
        <v>1.7840494</v>
      </c>
      <c r="K8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3.0188804</v>
      </c>
      <c r="L8">
        <f>AVERAGE(Log_16_4_nr0__2[[#This Row],[ Bullet weight ]],Log_16_4_nr1__2[[#This Row],[ Bullet weight ]],Log_16_4_nr2__2[[#This Row],[ Bullet weight ]],Log_16_4_nr3__2[[#This Row],[ Bullet weight ]],Log_16_4_nr4__2[[#This Row],[ Bullet weight ]])</f>
        <v>-2.7187914000000002</v>
      </c>
      <c r="M8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-0.33210966800000002</v>
      </c>
      <c r="N8">
        <f>AVERAGE(Log_16_4_nr0__2[[#This Row],[ Box weight ]],Log_16_4_nr1__2[[#This Row],[ Box weight ]],Log_16_4_nr2__2[[#This Row],[ Box weight ]],Log_16_4_nr3__2[[#This Row],[ Box weight ]],Log_16_4_nr4__2[[#This Row],[ Box weight ]])</f>
        <v>-1.0076533600000002</v>
      </c>
      <c r="O8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-0.20300061999999999</v>
      </c>
      <c r="P8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12.766895999999999</v>
      </c>
      <c r="Q8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15.115748</v>
      </c>
    </row>
    <row r="9" spans="1:17" x14ac:dyDescent="0.3">
      <c r="A9" s="2">
        <v>7</v>
      </c>
      <c r="B9">
        <f>AVERAGE(Log_16_4_nr0__2[[#This Row],[ Total points ]],Log_16_4_nr1__2[[#This Row],[ Total points ]],Log_16_4_nr2__2[[#This Row],[ Total points ]],Log_16_4_nr3__2[[#This Row],[ Total points ]],Log_16_4_nr4__2[[#This Row],[ Total points ]])</f>
        <v>6.4</v>
      </c>
      <c r="C9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1.6</v>
      </c>
      <c r="D9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4.8</v>
      </c>
      <c r="E9">
        <f>AVERAGE(Log_16_4_nr0__2[[#This Row],[ Steps ]],Log_16_4_nr1__2[[#This Row],[ Steps ]],Log_16_4_nr2__2[[#This Row],[ Steps ]],Log_16_4_nr3__2[[#This Row],[ Steps ]],Log_16_4_nr4__2[[#This Row],[ Steps ]])</f>
        <v>21.2</v>
      </c>
      <c r="F9">
        <f>AVERAGE(Log_16_4_nr0__2[[#This Row],[ Ray radius ]],Log_16_4_nr1__2[[#This Row],[ Ray radius ]],Log_16_4_nr2__2[[#This Row],[ Ray radius ]],Log_16_4_nr3__2[[#This Row],[ Ray radius ]],Log_16_4_nr4__2[[#This Row],[ Ray radius ]])</f>
        <v>16.2</v>
      </c>
      <c r="G9">
        <f>AVERAGE(Log_16_4_nr0__2[[#This Row],[ Sight ]],Log_16_4_nr1__2[[#This Row],[ Sight ]],Log_16_4_nr2__2[[#This Row],[ Sight ]],Log_16_4_nr3__2[[#This Row],[ Sight ]],Log_16_4_nr4__2[[#This Row],[ Sight ]])</f>
        <v>34.649926000000008</v>
      </c>
      <c r="H9">
        <f>AVERAGE(Log_16_4_nr0__2[[#This Row],[ moving speed ]],Log_16_4_nr1__2[[#This Row],[ moving speed ]],Log_16_4_nr2__2[[#This Row],[ moving speed ]],Log_16_4_nr3__2[[#This Row],[ moving speed ]],Log_16_4_nr4__2[[#This Row],[ moving speed ]])</f>
        <v>7.1746260000000008</v>
      </c>
      <c r="J9">
        <f>AVERAGE(Log_16_4_nr0__2[[#This Row],[ Enemy weight ]],Log_16_4_nr1__2[[#This Row],[ Enemy weight ]],Log_16_4_nr2__2[[#This Row],[ Enemy weight ]],Log_16_4_nr3__2[[#This Row],[ Enemy weight ]],Log_16_4_nr4__2[[#This Row],[ Enemy weight ]])</f>
        <v>2.7915546</v>
      </c>
      <c r="K9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3.7623669999999998</v>
      </c>
      <c r="L9">
        <f>AVERAGE(Log_16_4_nr0__2[[#This Row],[ Bullet weight ]],Log_16_4_nr1__2[[#This Row],[ Bullet weight ]],Log_16_4_nr2__2[[#This Row],[ Bullet weight ]],Log_16_4_nr3__2[[#This Row],[ Bullet weight ]],Log_16_4_nr4__2[[#This Row],[ Bullet weight ]])</f>
        <v>-1.9184532000000001</v>
      </c>
      <c r="M9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-0.946172868</v>
      </c>
      <c r="N9">
        <f>AVERAGE(Log_16_4_nr0__2[[#This Row],[ Box weight ]],Log_16_4_nr1__2[[#This Row],[ Box weight ]],Log_16_4_nr2__2[[#This Row],[ Box weight ]],Log_16_4_nr3__2[[#This Row],[ Box weight ]],Log_16_4_nr4__2[[#This Row],[ Box weight ]])</f>
        <v>-2.2664330000000001</v>
      </c>
      <c r="O9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-0.66854422000000002</v>
      </c>
      <c r="P9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12.315109000000001</v>
      </c>
      <c r="Q9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14.51756</v>
      </c>
    </row>
    <row r="10" spans="1:17" x14ac:dyDescent="0.3">
      <c r="A10" s="1">
        <v>8</v>
      </c>
      <c r="B10">
        <f>AVERAGE(Log_16_4_nr0__2[[#This Row],[ Total points ]],Log_16_4_nr1__2[[#This Row],[ Total points ]],Log_16_4_nr2__2[[#This Row],[ Total points ]],Log_16_4_nr3__2[[#This Row],[ Total points ]],Log_16_4_nr4__2[[#This Row],[ Total points ]])</f>
        <v>8</v>
      </c>
      <c r="C10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</v>
      </c>
      <c r="D10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6</v>
      </c>
      <c r="E10">
        <f>AVERAGE(Log_16_4_nr0__2[[#This Row],[ Steps ]],Log_16_4_nr1__2[[#This Row],[ Steps ]],Log_16_4_nr2__2[[#This Row],[ Steps ]],Log_16_4_nr3__2[[#This Row],[ Steps ]],Log_16_4_nr4__2[[#This Row],[ Steps ]])</f>
        <v>20.399999999999999</v>
      </c>
      <c r="F10">
        <f>AVERAGE(Log_16_4_nr0__2[[#This Row],[ Ray radius ]],Log_16_4_nr1__2[[#This Row],[ Ray radius ]],Log_16_4_nr2__2[[#This Row],[ Ray radius ]],Log_16_4_nr3__2[[#This Row],[ Ray radius ]],Log_16_4_nr4__2[[#This Row],[ Ray radius ]])</f>
        <v>16</v>
      </c>
      <c r="G10">
        <f>AVERAGE(Log_16_4_nr0__2[[#This Row],[ Sight ]],Log_16_4_nr1__2[[#This Row],[ Sight ]],Log_16_4_nr2__2[[#This Row],[ Sight ]],Log_16_4_nr3__2[[#This Row],[ Sight ]],Log_16_4_nr4__2[[#This Row],[ Sight ]])</f>
        <v>36.209356</v>
      </c>
      <c r="H10">
        <f>AVERAGE(Log_16_4_nr0__2[[#This Row],[ moving speed ]],Log_16_4_nr1__2[[#This Row],[ moving speed ]],Log_16_4_nr2__2[[#This Row],[ moving speed ]],Log_16_4_nr3__2[[#This Row],[ moving speed ]],Log_16_4_nr4__2[[#This Row],[ moving speed ]])</f>
        <v>6.6090558000000001</v>
      </c>
      <c r="J10">
        <f>AVERAGE(Log_16_4_nr0__2[[#This Row],[ Enemy weight ]],Log_16_4_nr1__2[[#This Row],[ Enemy weight ]],Log_16_4_nr2__2[[#This Row],[ Enemy weight ]],Log_16_4_nr3__2[[#This Row],[ Enemy weight ]],Log_16_4_nr4__2[[#This Row],[ Enemy weight ]])</f>
        <v>4.3505875820000002</v>
      </c>
      <c r="K10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3.1358938000000003</v>
      </c>
      <c r="L10">
        <f>AVERAGE(Log_16_4_nr0__2[[#This Row],[ Bullet weight ]],Log_16_4_nr1__2[[#This Row],[ Bullet weight ]],Log_16_4_nr2__2[[#This Row],[ Bullet weight ]],Log_16_4_nr3__2[[#This Row],[ Bullet weight ]],Log_16_4_nr4__2[[#This Row],[ Bullet weight ]])</f>
        <v>-1.6788790599999999</v>
      </c>
      <c r="M10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-1.6183718679999999</v>
      </c>
      <c r="N10">
        <f>AVERAGE(Log_16_4_nr0__2[[#This Row],[ Box weight ]],Log_16_4_nr1__2[[#This Row],[ Box weight ]],Log_16_4_nr2__2[[#This Row],[ Box weight ]],Log_16_4_nr3__2[[#This Row],[ Box weight ]],Log_16_4_nr4__2[[#This Row],[ Box weight ]])</f>
        <v>-1.8642652000000002</v>
      </c>
      <c r="O10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-1.5177720799999999</v>
      </c>
      <c r="P10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13.161151200000001</v>
      </c>
      <c r="Q10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14.334754</v>
      </c>
    </row>
    <row r="11" spans="1:17" x14ac:dyDescent="0.3">
      <c r="A11" s="2">
        <v>9</v>
      </c>
      <c r="B11">
        <f>AVERAGE(Log_16_4_nr0__2[[#This Row],[ Total points ]],Log_16_4_nr1__2[[#This Row],[ Total points ]],Log_16_4_nr2__2[[#This Row],[ Total points ]],Log_16_4_nr3__2[[#This Row],[ Total points ]],Log_16_4_nr4__2[[#This Row],[ Total points ]])</f>
        <v>6.6</v>
      </c>
      <c r="C11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2.4</v>
      </c>
      <c r="D11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4.2</v>
      </c>
      <c r="E11">
        <f>AVERAGE(Log_16_4_nr0__2[[#This Row],[ Steps ]],Log_16_4_nr1__2[[#This Row],[ Steps ]],Log_16_4_nr2__2[[#This Row],[ Steps ]],Log_16_4_nr3__2[[#This Row],[ Steps ]],Log_16_4_nr4__2[[#This Row],[ Steps ]])</f>
        <v>20.6</v>
      </c>
      <c r="F11">
        <f>AVERAGE(Log_16_4_nr0__2[[#This Row],[ Ray radius ]],Log_16_4_nr1__2[[#This Row],[ Ray radius ]],Log_16_4_nr2__2[[#This Row],[ Ray radius ]],Log_16_4_nr3__2[[#This Row],[ Ray radius ]],Log_16_4_nr4__2[[#This Row],[ Ray radius ]])</f>
        <v>16</v>
      </c>
      <c r="G11">
        <f>AVERAGE(Log_16_4_nr0__2[[#This Row],[ Sight ]],Log_16_4_nr1__2[[#This Row],[ Sight ]],Log_16_4_nr2__2[[#This Row],[ Sight ]],Log_16_4_nr3__2[[#This Row],[ Sight ]],Log_16_4_nr4__2[[#This Row],[ Sight ]])</f>
        <v>36.126860000000008</v>
      </c>
      <c r="H11">
        <f>AVERAGE(Log_16_4_nr0__2[[#This Row],[ moving speed ]],Log_16_4_nr1__2[[#This Row],[ moving speed ]],Log_16_4_nr2__2[[#This Row],[ moving speed ]],Log_16_4_nr3__2[[#This Row],[ moving speed ]],Log_16_4_nr4__2[[#This Row],[ moving speed ]])</f>
        <v>6.5962031999999997</v>
      </c>
      <c r="J11">
        <f>AVERAGE(Log_16_4_nr0__2[[#This Row],[ Enemy weight ]],Log_16_4_nr1__2[[#This Row],[ Enemy weight ]],Log_16_4_nr2__2[[#This Row],[ Enemy weight ]],Log_16_4_nr3__2[[#This Row],[ Enemy weight ]],Log_16_4_nr4__2[[#This Row],[ Enemy weight ]])</f>
        <v>5.0231007659999998</v>
      </c>
      <c r="K11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3.5076377999999999</v>
      </c>
      <c r="L11">
        <f>AVERAGE(Log_16_4_nr0__2[[#This Row],[ Bullet weight ]],Log_16_4_nr1__2[[#This Row],[ Bullet weight ]],Log_16_4_nr2__2[[#This Row],[ Bullet weight ]],Log_16_4_nr3__2[[#This Row],[ Bullet weight ]],Log_16_4_nr4__2[[#This Row],[ Bullet weight ]])</f>
        <v>-1.9053983999999999</v>
      </c>
      <c r="M11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-1.9254034599999996</v>
      </c>
      <c r="N11">
        <f>AVERAGE(Log_16_4_nr0__2[[#This Row],[ Box weight ]],Log_16_4_nr1__2[[#This Row],[ Box weight ]],Log_16_4_nr2__2[[#This Row],[ Box weight ]],Log_16_4_nr3__2[[#This Row],[ Box weight ]],Log_16_4_nr4__2[[#This Row],[ Box weight ]])</f>
        <v>-1.8473987399999998</v>
      </c>
      <c r="O11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-1.1427354400000003</v>
      </c>
      <c r="P11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12.123305200000001</v>
      </c>
      <c r="Q11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14.127564000000001</v>
      </c>
    </row>
    <row r="12" spans="1:17" x14ac:dyDescent="0.3">
      <c r="A12" s="1">
        <v>10</v>
      </c>
      <c r="B12">
        <f>AVERAGE(Log_16_4_nr0__2[[#This Row],[ Total points ]],Log_16_4_nr1__2[[#This Row],[ Total points ]],Log_16_4_nr2__2[[#This Row],[ Total points ]],Log_16_4_nr3__2[[#This Row],[ Total points ]],Log_16_4_nr4__2[[#This Row],[ Total points ]])</f>
        <v>6.4</v>
      </c>
      <c r="C12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2.2000000000000002</v>
      </c>
      <c r="D12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4.2</v>
      </c>
      <c r="E12">
        <f>AVERAGE(Log_16_4_nr0__2[[#This Row],[ Steps ]],Log_16_4_nr1__2[[#This Row],[ Steps ]],Log_16_4_nr2__2[[#This Row],[ Steps ]],Log_16_4_nr3__2[[#This Row],[ Steps ]],Log_16_4_nr4__2[[#This Row],[ Steps ]])</f>
        <v>21.4</v>
      </c>
      <c r="F12">
        <f>AVERAGE(Log_16_4_nr0__2[[#This Row],[ Ray radius ]],Log_16_4_nr1__2[[#This Row],[ Ray radius ]],Log_16_4_nr2__2[[#This Row],[ Ray radius ]],Log_16_4_nr3__2[[#This Row],[ Ray radius ]],Log_16_4_nr4__2[[#This Row],[ Ray radius ]])</f>
        <v>15.4</v>
      </c>
      <c r="G12">
        <f>AVERAGE(Log_16_4_nr0__2[[#This Row],[ Sight ]],Log_16_4_nr1__2[[#This Row],[ Sight ]],Log_16_4_nr2__2[[#This Row],[ Sight ]],Log_16_4_nr3__2[[#This Row],[ Sight ]],Log_16_4_nr4__2[[#This Row],[ Sight ]])</f>
        <v>37.563431999999999</v>
      </c>
      <c r="H12">
        <f>AVERAGE(Log_16_4_nr0__2[[#This Row],[ moving speed ]],Log_16_4_nr1__2[[#This Row],[ moving speed ]],Log_16_4_nr2__2[[#This Row],[ moving speed ]],Log_16_4_nr3__2[[#This Row],[ moving speed ]],Log_16_4_nr4__2[[#This Row],[ moving speed ]])</f>
        <v>6.7613591999999993</v>
      </c>
      <c r="J12">
        <f>AVERAGE(Log_16_4_nr0__2[[#This Row],[ Enemy weight ]],Log_16_4_nr1__2[[#This Row],[ Enemy weight ]],Log_16_4_nr2__2[[#This Row],[ Enemy weight ]],Log_16_4_nr3__2[[#This Row],[ Enemy weight ]],Log_16_4_nr4__2[[#This Row],[ Enemy weight ]])</f>
        <v>6.4439784000000007</v>
      </c>
      <c r="K12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4.1555972000000008</v>
      </c>
      <c r="L12">
        <f>AVERAGE(Log_16_4_nr0__2[[#This Row],[ Bullet weight ]],Log_16_4_nr1__2[[#This Row],[ Bullet weight ]],Log_16_4_nr2__2[[#This Row],[ Bullet weight ]],Log_16_4_nr3__2[[#This Row],[ Bullet weight ]],Log_16_4_nr4__2[[#This Row],[ Bullet weight ]])</f>
        <v>-1.6079696800000001</v>
      </c>
      <c r="M12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-1.85994006</v>
      </c>
      <c r="N12">
        <f>AVERAGE(Log_16_4_nr0__2[[#This Row],[ Box weight ]],Log_16_4_nr1__2[[#This Row],[ Box weight ]],Log_16_4_nr2__2[[#This Row],[ Box weight ]],Log_16_4_nr3__2[[#This Row],[ Box weight ]],Log_16_4_nr4__2[[#This Row],[ Box weight ]])</f>
        <v>-3.1149063200000002</v>
      </c>
      <c r="O12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-2.0046947799999999</v>
      </c>
      <c r="P12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12.082556199999999</v>
      </c>
      <c r="Q12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13.822104000000001</v>
      </c>
    </row>
    <row r="13" spans="1:17" x14ac:dyDescent="0.3">
      <c r="A13" s="2">
        <v>11</v>
      </c>
      <c r="B13">
        <f>AVERAGE(Log_16_4_nr0__2[[#This Row],[ Total points ]],Log_16_4_nr1__2[[#This Row],[ Total points ]],Log_16_4_nr2__2[[#This Row],[ Total points ]],Log_16_4_nr3__2[[#This Row],[ Total points ]],Log_16_4_nr4__2[[#This Row],[ Total points ]])</f>
        <v>6.4</v>
      </c>
      <c r="C13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3.4</v>
      </c>
      <c r="D13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13">
        <f>AVERAGE(Log_16_4_nr0__2[[#This Row],[ Steps ]],Log_16_4_nr1__2[[#This Row],[ Steps ]],Log_16_4_nr2__2[[#This Row],[ Steps ]],Log_16_4_nr3__2[[#This Row],[ Steps ]],Log_16_4_nr4__2[[#This Row],[ Steps ]])</f>
        <v>20.8</v>
      </c>
      <c r="F13">
        <f>AVERAGE(Log_16_4_nr0__2[[#This Row],[ Ray radius ]],Log_16_4_nr1__2[[#This Row],[ Ray radius ]],Log_16_4_nr2__2[[#This Row],[ Ray radius ]],Log_16_4_nr3__2[[#This Row],[ Ray radius ]],Log_16_4_nr4__2[[#This Row],[ Ray radius ]])</f>
        <v>15.8</v>
      </c>
      <c r="G13">
        <f>AVERAGE(Log_16_4_nr0__2[[#This Row],[ Sight ]],Log_16_4_nr1__2[[#This Row],[ Sight ]],Log_16_4_nr2__2[[#This Row],[ Sight ]],Log_16_4_nr3__2[[#This Row],[ Sight ]],Log_16_4_nr4__2[[#This Row],[ Sight ]])</f>
        <v>36.672070000000005</v>
      </c>
      <c r="H13">
        <f>AVERAGE(Log_16_4_nr0__2[[#This Row],[ moving speed ]],Log_16_4_nr1__2[[#This Row],[ moving speed ]],Log_16_4_nr2__2[[#This Row],[ moving speed ]],Log_16_4_nr3__2[[#This Row],[ moving speed ]],Log_16_4_nr4__2[[#This Row],[ moving speed ]])</f>
        <v>7.7523217999999998</v>
      </c>
      <c r="J13">
        <f>AVERAGE(Log_16_4_nr0__2[[#This Row],[ Enemy weight ]],Log_16_4_nr1__2[[#This Row],[ Enemy weight ]],Log_16_4_nr2__2[[#This Row],[ Enemy weight ]],Log_16_4_nr3__2[[#This Row],[ Enemy weight ]],Log_16_4_nr4__2[[#This Row],[ Enemy weight ]])</f>
        <v>6.6050599999999999</v>
      </c>
      <c r="K13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3.2457114000000002</v>
      </c>
      <c r="L13">
        <f>AVERAGE(Log_16_4_nr0__2[[#This Row],[ Bullet weight ]],Log_16_4_nr1__2[[#This Row],[ Bullet weight ]],Log_16_4_nr2__2[[#This Row],[ Bullet weight ]],Log_16_4_nr3__2[[#This Row],[ Bullet weight ]],Log_16_4_nr4__2[[#This Row],[ Bullet weight ]])</f>
        <v>-2.2227581000000001</v>
      </c>
      <c r="M13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-1.85994006</v>
      </c>
      <c r="N13">
        <f>AVERAGE(Log_16_4_nr0__2[[#This Row],[ Box weight ]],Log_16_4_nr1__2[[#This Row],[ Box weight ]],Log_16_4_nr2__2[[#This Row],[ Box weight ]],Log_16_4_nr3__2[[#This Row],[ Box weight ]],Log_16_4_nr4__2[[#This Row],[ Box weight ]])</f>
        <v>-2.2909903599999999</v>
      </c>
      <c r="O13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-2.0329977800000001</v>
      </c>
      <c r="P13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12.474216200000001</v>
      </c>
      <c r="Q13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13.097530400000002</v>
      </c>
    </row>
    <row r="14" spans="1:17" x14ac:dyDescent="0.3">
      <c r="A14" s="1">
        <v>12</v>
      </c>
      <c r="B14">
        <f>AVERAGE(Log_16_4_nr0__2[[#This Row],[ Total points ]],Log_16_4_nr1__2[[#This Row],[ Total points ]],Log_16_4_nr2__2[[#This Row],[ Total points ]],Log_16_4_nr3__2[[#This Row],[ Total points ]],Log_16_4_nr4__2[[#This Row],[ Total points ]])</f>
        <v>7.4</v>
      </c>
      <c r="C14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</v>
      </c>
      <c r="D14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5.4</v>
      </c>
      <c r="E14">
        <f>AVERAGE(Log_16_4_nr0__2[[#This Row],[ Steps ]],Log_16_4_nr1__2[[#This Row],[ Steps ]],Log_16_4_nr2__2[[#This Row],[ Steps ]],Log_16_4_nr3__2[[#This Row],[ Steps ]],Log_16_4_nr4__2[[#This Row],[ Steps ]])</f>
        <v>21</v>
      </c>
      <c r="F14">
        <f>AVERAGE(Log_16_4_nr0__2[[#This Row],[ Ray radius ]],Log_16_4_nr1__2[[#This Row],[ Ray radius ]],Log_16_4_nr2__2[[#This Row],[ Ray radius ]],Log_16_4_nr3__2[[#This Row],[ Ray radius ]],Log_16_4_nr4__2[[#This Row],[ Ray radius ]])</f>
        <v>15.8</v>
      </c>
      <c r="G14">
        <f>AVERAGE(Log_16_4_nr0__2[[#This Row],[ Sight ]],Log_16_4_nr1__2[[#This Row],[ Sight ]],Log_16_4_nr2__2[[#This Row],[ Sight ]],Log_16_4_nr3__2[[#This Row],[ Sight ]],Log_16_4_nr4__2[[#This Row],[ Sight ]])</f>
        <v>37.299596000000001</v>
      </c>
      <c r="H14">
        <f>AVERAGE(Log_16_4_nr0__2[[#This Row],[ moving speed ]],Log_16_4_nr1__2[[#This Row],[ moving speed ]],Log_16_4_nr2__2[[#This Row],[ moving speed ]],Log_16_4_nr3__2[[#This Row],[ moving speed ]],Log_16_4_nr4__2[[#This Row],[ moving speed ]])</f>
        <v>7.8512722000000013</v>
      </c>
      <c r="J14">
        <f>AVERAGE(Log_16_4_nr0__2[[#This Row],[ Enemy weight ]],Log_16_4_nr1__2[[#This Row],[ Enemy weight ]],Log_16_4_nr2__2[[#This Row],[ Enemy weight ]],Log_16_4_nr3__2[[#This Row],[ Enemy weight ]],Log_16_4_nr4__2[[#This Row],[ Enemy weight ]])</f>
        <v>7.5145051999999994</v>
      </c>
      <c r="K14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3.7981434000000007</v>
      </c>
      <c r="L14">
        <f>AVERAGE(Log_16_4_nr0__2[[#This Row],[ Bullet weight ]],Log_16_4_nr1__2[[#This Row],[ Bullet weight ]],Log_16_4_nr2__2[[#This Row],[ Bullet weight ]],Log_16_4_nr3__2[[#This Row],[ Bullet weight ]],Log_16_4_nr4__2[[#This Row],[ Bullet weight ]])</f>
        <v>-2.5877359200000001</v>
      </c>
      <c r="M14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-1.85994006</v>
      </c>
      <c r="N14">
        <f>AVERAGE(Log_16_4_nr0__2[[#This Row],[ Box weight ]],Log_16_4_nr1__2[[#This Row],[ Box weight ]],Log_16_4_nr2__2[[#This Row],[ Box weight ]],Log_16_4_nr3__2[[#This Row],[ Box weight ]],Log_16_4_nr4__2[[#This Row],[ Box weight ]])</f>
        <v>-2.7672939417999998</v>
      </c>
      <c r="O14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-2.13236238</v>
      </c>
      <c r="P14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12.539475200000002</v>
      </c>
      <c r="Q14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13.091670000000002</v>
      </c>
    </row>
    <row r="15" spans="1:17" x14ac:dyDescent="0.3">
      <c r="A15" s="2">
        <v>13</v>
      </c>
      <c r="B15">
        <f>AVERAGE(Log_16_4_nr0__2[[#This Row],[ Total points ]],Log_16_4_nr1__2[[#This Row],[ Total points ]],Log_16_4_nr2__2[[#This Row],[ Total points ]],Log_16_4_nr3__2[[#This Row],[ Total points ]],Log_16_4_nr4__2[[#This Row],[ Total points ]])</f>
        <v>6.6</v>
      </c>
      <c r="C15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2.4</v>
      </c>
      <c r="D15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4.2</v>
      </c>
      <c r="E15">
        <f>AVERAGE(Log_16_4_nr0__2[[#This Row],[ Steps ]],Log_16_4_nr1__2[[#This Row],[ Steps ]],Log_16_4_nr2__2[[#This Row],[ Steps ]],Log_16_4_nr3__2[[#This Row],[ Steps ]],Log_16_4_nr4__2[[#This Row],[ Steps ]])</f>
        <v>21.2</v>
      </c>
      <c r="F15">
        <f>AVERAGE(Log_16_4_nr0__2[[#This Row],[ Ray radius ]],Log_16_4_nr1__2[[#This Row],[ Ray radius ]],Log_16_4_nr2__2[[#This Row],[ Ray radius ]],Log_16_4_nr3__2[[#This Row],[ Ray radius ]],Log_16_4_nr4__2[[#This Row],[ Ray radius ]])</f>
        <v>15.8</v>
      </c>
      <c r="G15">
        <f>AVERAGE(Log_16_4_nr0__2[[#This Row],[ Sight ]],Log_16_4_nr1__2[[#This Row],[ Sight ]],Log_16_4_nr2__2[[#This Row],[ Sight ]],Log_16_4_nr3__2[[#This Row],[ Sight ]],Log_16_4_nr4__2[[#This Row],[ Sight ]])</f>
        <v>36.995756000000007</v>
      </c>
      <c r="H15">
        <f>AVERAGE(Log_16_4_nr0__2[[#This Row],[ moving speed ]],Log_16_4_nr1__2[[#This Row],[ moving speed ]],Log_16_4_nr2__2[[#This Row],[ moving speed ]],Log_16_4_nr3__2[[#This Row],[ moving speed ]],Log_16_4_nr4__2[[#This Row],[ moving speed ]])</f>
        <v>8.1774269999999998</v>
      </c>
      <c r="J15">
        <f>AVERAGE(Log_16_4_nr0__2[[#This Row],[ Enemy weight ]],Log_16_4_nr1__2[[#This Row],[ Enemy weight ]],Log_16_4_nr2__2[[#This Row],[ Enemy weight ]],Log_16_4_nr3__2[[#This Row],[ Enemy weight ]],Log_16_4_nr4__2[[#This Row],[ Enemy weight ]])</f>
        <v>7.7102845999999996</v>
      </c>
      <c r="K15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4.0743594000000005</v>
      </c>
      <c r="L15">
        <f>AVERAGE(Log_16_4_nr0__2[[#This Row],[ Bullet weight ]],Log_16_4_nr1__2[[#This Row],[ Bullet weight ]],Log_16_4_nr2__2[[#This Row],[ Bullet weight ]],Log_16_4_nr3__2[[#This Row],[ Bullet weight ]],Log_16_4_nr4__2[[#This Row],[ Bullet weight ]])</f>
        <v>-2.4356967200000001</v>
      </c>
      <c r="M15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-1.85994006</v>
      </c>
      <c r="N15">
        <f>AVERAGE(Log_16_4_nr0__2[[#This Row],[ Box weight ]],Log_16_4_nr1__2[[#This Row],[ Box weight ]],Log_16_4_nr2__2[[#This Row],[ Box weight ]],Log_16_4_nr3__2[[#This Row],[ Box weight ]],Log_16_4_nr4__2[[#This Row],[ Box weight ]])</f>
        <v>-3.0054459017999999</v>
      </c>
      <c r="O15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-1.51469912</v>
      </c>
      <c r="P15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12.724891399999999</v>
      </c>
      <c r="Q15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12.585445399999999</v>
      </c>
    </row>
    <row r="16" spans="1:17" x14ac:dyDescent="0.3">
      <c r="A16" s="1">
        <v>14</v>
      </c>
      <c r="B16">
        <f>AVERAGE(Log_16_4_nr0__2[[#This Row],[ Total points ]],Log_16_4_nr1__2[[#This Row],[ Total points ]],Log_16_4_nr2__2[[#This Row],[ Total points ]],Log_16_4_nr3__2[[#This Row],[ Total points ]],Log_16_4_nr4__2[[#This Row],[ Total points ]])</f>
        <v>7.8</v>
      </c>
      <c r="C16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</v>
      </c>
      <c r="D16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4.8</v>
      </c>
      <c r="E16">
        <f>AVERAGE(Log_16_4_nr0__2[[#This Row],[ Steps ]],Log_16_4_nr1__2[[#This Row],[ Steps ]],Log_16_4_nr2__2[[#This Row],[ Steps ]],Log_16_4_nr3__2[[#This Row],[ Steps ]],Log_16_4_nr4__2[[#This Row],[ Steps ]])</f>
        <v>21.2</v>
      </c>
      <c r="F16">
        <f>AVERAGE(Log_16_4_nr0__2[[#This Row],[ Ray radius ]],Log_16_4_nr1__2[[#This Row],[ Ray radius ]],Log_16_4_nr2__2[[#This Row],[ Ray radius ]],Log_16_4_nr3__2[[#This Row],[ Ray radius ]],Log_16_4_nr4__2[[#This Row],[ Ray radius ]])</f>
        <v>16.600000000000001</v>
      </c>
      <c r="G16">
        <f>AVERAGE(Log_16_4_nr0__2[[#This Row],[ Sight ]],Log_16_4_nr1__2[[#This Row],[ Sight ]],Log_16_4_nr2__2[[#This Row],[ Sight ]],Log_16_4_nr3__2[[#This Row],[ Sight ]],Log_16_4_nr4__2[[#This Row],[ Sight ]])</f>
        <v>38.380491999999997</v>
      </c>
      <c r="H16">
        <f>AVERAGE(Log_16_4_nr0__2[[#This Row],[ moving speed ]],Log_16_4_nr1__2[[#This Row],[ moving speed ]],Log_16_4_nr2__2[[#This Row],[ moving speed ]],Log_16_4_nr3__2[[#This Row],[ moving speed ]],Log_16_4_nr4__2[[#This Row],[ moving speed ]])</f>
        <v>7.3387473999999999</v>
      </c>
      <c r="J16">
        <f>AVERAGE(Log_16_4_nr0__2[[#This Row],[ Enemy weight ]],Log_16_4_nr1__2[[#This Row],[ Enemy weight ]],Log_16_4_nr2__2[[#This Row],[ Enemy weight ]],Log_16_4_nr3__2[[#This Row],[ Enemy weight ]],Log_16_4_nr4__2[[#This Row],[ Enemy weight ]])</f>
        <v>8.1778887999999998</v>
      </c>
      <c r="K16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4.6481736599999994</v>
      </c>
      <c r="L16">
        <f>AVERAGE(Log_16_4_nr0__2[[#This Row],[ Bullet weight ]],Log_16_4_nr1__2[[#This Row],[ Bullet weight ]],Log_16_4_nr2__2[[#This Row],[ Bullet weight ]],Log_16_4_nr3__2[[#This Row],[ Bullet weight ]],Log_16_4_nr4__2[[#This Row],[ Bullet weight ]])</f>
        <v>-1.9617594199999999</v>
      </c>
      <c r="M16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-1.8741275399999999</v>
      </c>
      <c r="N16">
        <f>AVERAGE(Log_16_4_nr0__2[[#This Row],[ Box weight ]],Log_16_4_nr1__2[[#This Row],[ Box weight ]],Log_16_4_nr2__2[[#This Row],[ Box weight ]],Log_16_4_nr3__2[[#This Row],[ Box weight ]],Log_16_4_nr4__2[[#This Row],[ Box weight ]])</f>
        <v>-2.6778053000000002</v>
      </c>
      <c r="O16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-2.5161557000000001</v>
      </c>
      <c r="P16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13.7402266</v>
      </c>
      <c r="Q16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11.932335399999999</v>
      </c>
    </row>
    <row r="17" spans="1:17" x14ac:dyDescent="0.3">
      <c r="A17" s="2">
        <v>15</v>
      </c>
      <c r="B17">
        <f>AVERAGE(Log_16_4_nr0__2[[#This Row],[ Total points ]],Log_16_4_nr1__2[[#This Row],[ Total points ]],Log_16_4_nr2__2[[#This Row],[ Total points ]],Log_16_4_nr3__2[[#This Row],[ Total points ]],Log_16_4_nr4__2[[#This Row],[ Total points ]])</f>
        <v>6.4</v>
      </c>
      <c r="C17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1.6</v>
      </c>
      <c r="D17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4.8</v>
      </c>
      <c r="E17">
        <f>AVERAGE(Log_16_4_nr0__2[[#This Row],[ Steps ]],Log_16_4_nr1__2[[#This Row],[ Steps ]],Log_16_4_nr2__2[[#This Row],[ Steps ]],Log_16_4_nr3__2[[#This Row],[ Steps ]],Log_16_4_nr4__2[[#This Row],[ Steps ]])</f>
        <v>20.6</v>
      </c>
      <c r="F17">
        <f>AVERAGE(Log_16_4_nr0__2[[#This Row],[ Ray radius ]],Log_16_4_nr1__2[[#This Row],[ Ray radius ]],Log_16_4_nr2__2[[#This Row],[ Ray radius ]],Log_16_4_nr3__2[[#This Row],[ Ray radius ]],Log_16_4_nr4__2[[#This Row],[ Ray radius ]])</f>
        <v>16.600000000000001</v>
      </c>
      <c r="G17">
        <f>AVERAGE(Log_16_4_nr0__2[[#This Row],[ Sight ]],Log_16_4_nr1__2[[#This Row],[ Sight ]],Log_16_4_nr2__2[[#This Row],[ Sight ]],Log_16_4_nr3__2[[#This Row],[ Sight ]],Log_16_4_nr4__2[[#This Row],[ Sight ]])</f>
        <v>39.422078000000006</v>
      </c>
      <c r="H17">
        <f>AVERAGE(Log_16_4_nr0__2[[#This Row],[ moving speed ]],Log_16_4_nr1__2[[#This Row],[ moving speed ]],Log_16_4_nr2__2[[#This Row],[ moving speed ]],Log_16_4_nr3__2[[#This Row],[ moving speed ]],Log_16_4_nr4__2[[#This Row],[ moving speed ]])</f>
        <v>7.3300163999999999</v>
      </c>
      <c r="J17">
        <f>AVERAGE(Log_16_4_nr0__2[[#This Row],[ Enemy weight ]],Log_16_4_nr1__2[[#This Row],[ Enemy weight ]],Log_16_4_nr2__2[[#This Row],[ Enemy weight ]],Log_16_4_nr3__2[[#This Row],[ Enemy weight ]],Log_16_4_nr4__2[[#This Row],[ Enemy weight ]])</f>
        <v>7.5618402000000007</v>
      </c>
      <c r="K17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4.763546400000001</v>
      </c>
      <c r="L17">
        <f>AVERAGE(Log_16_4_nr0__2[[#This Row],[ Bullet weight ]],Log_16_4_nr1__2[[#This Row],[ Bullet weight ]],Log_16_4_nr2__2[[#This Row],[ Bullet weight ]],Log_16_4_nr3__2[[#This Row],[ Bullet weight ]],Log_16_4_nr4__2[[#This Row],[ Bullet weight ]])</f>
        <v>-0.93763001999999995</v>
      </c>
      <c r="M17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-3.1388748</v>
      </c>
      <c r="N17">
        <f>AVERAGE(Log_16_4_nr0__2[[#This Row],[ Box weight ]],Log_16_4_nr1__2[[#This Row],[ Box weight ]],Log_16_4_nr2__2[[#This Row],[ Box weight ]],Log_16_4_nr3__2[[#This Row],[ Box weight ]],Log_16_4_nr4__2[[#This Row],[ Box weight ]])</f>
        <v>-3.8363498399999996</v>
      </c>
      <c r="O17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-2.6933655199999995</v>
      </c>
      <c r="P17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13.369966599999998</v>
      </c>
      <c r="Q17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11.376265999999999</v>
      </c>
    </row>
    <row r="18" spans="1:17" x14ac:dyDescent="0.3">
      <c r="A18" s="1">
        <v>16</v>
      </c>
      <c r="B18">
        <f>AVERAGE(Log_16_4_nr0__2[[#This Row],[ Total points ]],Log_16_4_nr1__2[[#This Row],[ Total points ]],Log_16_4_nr2__2[[#This Row],[ Total points ]],Log_16_4_nr3__2[[#This Row],[ Total points ]],Log_16_4_nr4__2[[#This Row],[ Total points ]])</f>
        <v>6</v>
      </c>
      <c r="C18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</v>
      </c>
      <c r="D18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18">
        <f>AVERAGE(Log_16_4_nr0__2[[#This Row],[ Steps ]],Log_16_4_nr1__2[[#This Row],[ Steps ]],Log_16_4_nr2__2[[#This Row],[ Steps ]],Log_16_4_nr3__2[[#This Row],[ Steps ]],Log_16_4_nr4__2[[#This Row],[ Steps ]])</f>
        <v>21.6</v>
      </c>
      <c r="F18">
        <f>AVERAGE(Log_16_4_nr0__2[[#This Row],[ Ray radius ]],Log_16_4_nr1__2[[#This Row],[ Ray radius ]],Log_16_4_nr2__2[[#This Row],[ Ray radius ]],Log_16_4_nr3__2[[#This Row],[ Ray radius ]],Log_16_4_nr4__2[[#This Row],[ Ray radius ]])</f>
        <v>16.600000000000001</v>
      </c>
      <c r="G18">
        <f>AVERAGE(Log_16_4_nr0__2[[#This Row],[ Sight ]],Log_16_4_nr1__2[[#This Row],[ Sight ]],Log_16_4_nr2__2[[#This Row],[ Sight ]],Log_16_4_nr3__2[[#This Row],[ Sight ]],Log_16_4_nr4__2[[#This Row],[ Sight ]])</f>
        <v>39.263838</v>
      </c>
      <c r="H18">
        <f>AVERAGE(Log_16_4_nr0__2[[#This Row],[ moving speed ]],Log_16_4_nr1__2[[#This Row],[ moving speed ]],Log_16_4_nr2__2[[#This Row],[ moving speed ]],Log_16_4_nr3__2[[#This Row],[ moving speed ]],Log_16_4_nr4__2[[#This Row],[ moving speed ]])</f>
        <v>8.5959473999999982</v>
      </c>
      <c r="J18">
        <f>AVERAGE(Log_16_4_nr0__2[[#This Row],[ Enemy weight ]],Log_16_4_nr1__2[[#This Row],[ Enemy weight ]],Log_16_4_nr2__2[[#This Row],[ Enemy weight ]],Log_16_4_nr3__2[[#This Row],[ Enemy weight ]],Log_16_4_nr4__2[[#This Row],[ Enemy weight ]])</f>
        <v>8.6426564000000017</v>
      </c>
      <c r="K18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4.4873304000000003</v>
      </c>
      <c r="L18">
        <f>AVERAGE(Log_16_4_nr0__2[[#This Row],[ Bullet weight ]],Log_16_4_nr1__2[[#This Row],[ Bullet weight ]],Log_16_4_nr2__2[[#This Row],[ Bullet weight ]],Log_16_4_nr3__2[[#This Row],[ Bullet weight ]],Log_16_4_nr4__2[[#This Row],[ Bullet weight ]])</f>
        <v>-1.51964432</v>
      </c>
      <c r="M18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-2.7663795999999996</v>
      </c>
      <c r="N18">
        <f>AVERAGE(Log_16_4_nr0__2[[#This Row],[ Box weight ]],Log_16_4_nr1__2[[#This Row],[ Box weight ]],Log_16_4_nr2__2[[#This Row],[ Box weight ]],Log_16_4_nr3__2[[#This Row],[ Box weight ]],Log_16_4_nr4__2[[#This Row],[ Box weight ]])</f>
        <v>-3.2088694200000001</v>
      </c>
      <c r="O18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-2.7430476599999998</v>
      </c>
      <c r="P18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13.4044738</v>
      </c>
      <c r="Q18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10.990345</v>
      </c>
    </row>
    <row r="19" spans="1:17" x14ac:dyDescent="0.3">
      <c r="A19" s="2">
        <v>17</v>
      </c>
      <c r="B19">
        <f>AVERAGE(Log_16_4_nr0__2[[#This Row],[ Total points ]],Log_16_4_nr1__2[[#This Row],[ Total points ]],Log_16_4_nr2__2[[#This Row],[ Total points ]],Log_16_4_nr3__2[[#This Row],[ Total points ]],Log_16_4_nr4__2[[#This Row],[ Total points ]])</f>
        <v>6.2</v>
      </c>
      <c r="C19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2.6</v>
      </c>
      <c r="D19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19">
        <f>AVERAGE(Log_16_4_nr0__2[[#This Row],[ Steps ]],Log_16_4_nr1__2[[#This Row],[ Steps ]],Log_16_4_nr2__2[[#This Row],[ Steps ]],Log_16_4_nr3__2[[#This Row],[ Steps ]],Log_16_4_nr4__2[[#This Row],[ Steps ]])</f>
        <v>21.6</v>
      </c>
      <c r="F19">
        <f>AVERAGE(Log_16_4_nr0__2[[#This Row],[ Ray radius ]],Log_16_4_nr1__2[[#This Row],[ Ray radius ]],Log_16_4_nr2__2[[#This Row],[ Ray radius ]],Log_16_4_nr3__2[[#This Row],[ Ray radius ]],Log_16_4_nr4__2[[#This Row],[ Ray radius ]])</f>
        <v>16.600000000000001</v>
      </c>
      <c r="G19">
        <f>AVERAGE(Log_16_4_nr0__2[[#This Row],[ Sight ]],Log_16_4_nr1__2[[#This Row],[ Sight ]],Log_16_4_nr2__2[[#This Row],[ Sight ]],Log_16_4_nr3__2[[#This Row],[ Sight ]],Log_16_4_nr4__2[[#This Row],[ Sight ]])</f>
        <v>39.280491999999995</v>
      </c>
      <c r="H19">
        <f>AVERAGE(Log_16_4_nr0__2[[#This Row],[ moving speed ]],Log_16_4_nr1__2[[#This Row],[ moving speed ]],Log_16_4_nr2__2[[#This Row],[ moving speed ]],Log_16_4_nr3__2[[#This Row],[ moving speed ]],Log_16_4_nr4__2[[#This Row],[ moving speed ]])</f>
        <v>7.5392897999999988</v>
      </c>
      <c r="J19">
        <f>AVERAGE(Log_16_4_nr0__2[[#This Row],[ Enemy weight ]],Log_16_4_nr1__2[[#This Row],[ Enemy weight ]],Log_16_4_nr2__2[[#This Row],[ Enemy weight ]],Log_16_4_nr3__2[[#This Row],[ Enemy weight ]],Log_16_4_nr4__2[[#This Row],[ Enemy weight ]])</f>
        <v>9.8299246</v>
      </c>
      <c r="K19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5.6821654000000006</v>
      </c>
      <c r="L19">
        <f>AVERAGE(Log_16_4_nr0__2[[#This Row],[ Bullet weight ]],Log_16_4_nr1__2[[#This Row],[ Bullet weight ]],Log_16_4_nr2__2[[#This Row],[ Bullet weight ]],Log_16_4_nr3__2[[#This Row],[ Bullet weight ]],Log_16_4_nr4__2[[#This Row],[ Bullet weight ]])</f>
        <v>-2.4022056200000002</v>
      </c>
      <c r="M19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-2.7952224600000002</v>
      </c>
      <c r="N19">
        <f>AVERAGE(Log_16_4_nr0__2[[#This Row],[ Box weight ]],Log_16_4_nr1__2[[#This Row],[ Box weight ]],Log_16_4_nr2__2[[#This Row],[ Box weight ]],Log_16_4_nr3__2[[#This Row],[ Box weight ]],Log_16_4_nr4__2[[#This Row],[ Box weight ]])</f>
        <v>-5.0155809800000002</v>
      </c>
      <c r="O19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-2.69617182</v>
      </c>
      <c r="P19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11.806191799999999</v>
      </c>
      <c r="Q19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9.9015129999999996</v>
      </c>
    </row>
    <row r="20" spans="1:17" x14ac:dyDescent="0.3">
      <c r="A20" s="1">
        <v>18</v>
      </c>
      <c r="B20">
        <f>AVERAGE(Log_16_4_nr0__2[[#This Row],[ Total points ]],Log_16_4_nr1__2[[#This Row],[ Total points ]],Log_16_4_nr2__2[[#This Row],[ Total points ]],Log_16_4_nr3__2[[#This Row],[ Total points ]],Log_16_4_nr4__2[[#This Row],[ Total points ]])</f>
        <v>6.2</v>
      </c>
      <c r="C20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</v>
      </c>
      <c r="D20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4.2</v>
      </c>
      <c r="E20">
        <f>AVERAGE(Log_16_4_nr0__2[[#This Row],[ Steps ]],Log_16_4_nr1__2[[#This Row],[ Steps ]],Log_16_4_nr2__2[[#This Row],[ Steps ]],Log_16_4_nr3__2[[#This Row],[ Steps ]],Log_16_4_nr4__2[[#This Row],[ Steps ]])</f>
        <v>21.6</v>
      </c>
      <c r="F20">
        <f>AVERAGE(Log_16_4_nr0__2[[#This Row],[ Ray radius ]],Log_16_4_nr1__2[[#This Row],[ Ray radius ]],Log_16_4_nr2__2[[#This Row],[ Ray radius ]],Log_16_4_nr3__2[[#This Row],[ Ray radius ]],Log_16_4_nr4__2[[#This Row],[ Ray radius ]])</f>
        <v>16.8</v>
      </c>
      <c r="G20">
        <f>AVERAGE(Log_16_4_nr0__2[[#This Row],[ Sight ]],Log_16_4_nr1__2[[#This Row],[ Sight ]],Log_16_4_nr2__2[[#This Row],[ Sight ]],Log_16_4_nr3__2[[#This Row],[ Sight ]],Log_16_4_nr4__2[[#This Row],[ Sight ]])</f>
        <v>40.863148000000002</v>
      </c>
      <c r="H20">
        <f>AVERAGE(Log_16_4_nr0__2[[#This Row],[ moving speed ]],Log_16_4_nr1__2[[#This Row],[ moving speed ]],Log_16_4_nr2__2[[#This Row],[ moving speed ]],Log_16_4_nr3__2[[#This Row],[ moving speed ]],Log_16_4_nr4__2[[#This Row],[ moving speed ]])</f>
        <v>8.7182557999999997</v>
      </c>
      <c r="J20">
        <f>AVERAGE(Log_16_4_nr0__2[[#This Row],[ Enemy weight ]],Log_16_4_nr1__2[[#This Row],[ Enemy weight ]],Log_16_4_nr2__2[[#This Row],[ Enemy weight ]],Log_16_4_nr3__2[[#This Row],[ Enemy weight ]],Log_16_4_nr4__2[[#This Row],[ Enemy weight ]])</f>
        <v>9.2081704000000002</v>
      </c>
      <c r="K20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5.9511853779999999</v>
      </c>
      <c r="L20">
        <f>AVERAGE(Log_16_4_nr0__2[[#This Row],[ Bullet weight ]],Log_16_4_nr1__2[[#This Row],[ Bullet weight ]],Log_16_4_nr2__2[[#This Row],[ Bullet weight ]],Log_16_4_nr3__2[[#This Row],[ Bullet weight ]],Log_16_4_nr4__2[[#This Row],[ Bullet weight ]])</f>
        <v>-1.2078320200000001</v>
      </c>
      <c r="M20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-3.3946302000000004</v>
      </c>
      <c r="N20">
        <f>AVERAGE(Log_16_4_nr0__2[[#This Row],[ Box weight ]],Log_16_4_nr1__2[[#This Row],[ Box weight ]],Log_16_4_nr2__2[[#This Row],[ Box weight ]],Log_16_4_nr3__2[[#This Row],[ Box weight ]],Log_16_4_nr4__2[[#This Row],[ Box weight ]])</f>
        <v>-4.3557446200000003</v>
      </c>
      <c r="O20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-4.2597294000000003</v>
      </c>
      <c r="P20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12.300629600000001</v>
      </c>
      <c r="Q20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9.7479097999999986</v>
      </c>
    </row>
    <row r="21" spans="1:17" x14ac:dyDescent="0.3">
      <c r="A21" s="2">
        <v>19</v>
      </c>
      <c r="B21">
        <f>AVERAGE(Log_16_4_nr0__2[[#This Row],[ Total points ]],Log_16_4_nr1__2[[#This Row],[ Total points ]],Log_16_4_nr2__2[[#This Row],[ Total points ]],Log_16_4_nr3__2[[#This Row],[ Total points ]],Log_16_4_nr4__2[[#This Row],[ Total points ]])</f>
        <v>6.6</v>
      </c>
      <c r="C21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3.6</v>
      </c>
      <c r="D21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21">
        <f>AVERAGE(Log_16_4_nr0__2[[#This Row],[ Steps ]],Log_16_4_nr1__2[[#This Row],[ Steps ]],Log_16_4_nr2__2[[#This Row],[ Steps ]],Log_16_4_nr3__2[[#This Row],[ Steps ]],Log_16_4_nr4__2[[#This Row],[ Steps ]])</f>
        <v>21.6</v>
      </c>
      <c r="F21">
        <f>AVERAGE(Log_16_4_nr0__2[[#This Row],[ Ray radius ]],Log_16_4_nr1__2[[#This Row],[ Ray radius ]],Log_16_4_nr2__2[[#This Row],[ Ray radius ]],Log_16_4_nr3__2[[#This Row],[ Ray radius ]],Log_16_4_nr4__2[[#This Row],[ Ray radius ]])</f>
        <v>16.600000000000001</v>
      </c>
      <c r="G21">
        <f>AVERAGE(Log_16_4_nr0__2[[#This Row],[ Sight ]],Log_16_4_nr1__2[[#This Row],[ Sight ]],Log_16_4_nr2__2[[#This Row],[ Sight ]],Log_16_4_nr3__2[[#This Row],[ Sight ]],Log_16_4_nr4__2[[#This Row],[ Sight ]])</f>
        <v>41.428331999999997</v>
      </c>
      <c r="H21">
        <f>AVERAGE(Log_16_4_nr0__2[[#This Row],[ moving speed ]],Log_16_4_nr1__2[[#This Row],[ moving speed ]],Log_16_4_nr2__2[[#This Row],[ moving speed ]],Log_16_4_nr3__2[[#This Row],[ moving speed ]],Log_16_4_nr4__2[[#This Row],[ moving speed ]])</f>
        <v>9.679041999999999</v>
      </c>
      <c r="J21">
        <f>AVERAGE(Log_16_4_nr0__2[[#This Row],[ Enemy weight ]],Log_16_4_nr1__2[[#This Row],[ Enemy weight ]],Log_16_4_nr2__2[[#This Row],[ Enemy weight ]],Log_16_4_nr3__2[[#This Row],[ Enemy weight ]],Log_16_4_nr4__2[[#This Row],[ Enemy weight ]])</f>
        <v>10.0172226</v>
      </c>
      <c r="K21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5.5165730600000007</v>
      </c>
      <c r="L21">
        <f>AVERAGE(Log_16_4_nr0__2[[#This Row],[ Bullet weight ]],Log_16_4_nr1__2[[#This Row],[ Bullet weight ]],Log_16_4_nr2__2[[#This Row],[ Bullet weight ]],Log_16_4_nr3__2[[#This Row],[ Bullet weight ]],Log_16_4_nr4__2[[#This Row],[ Bullet weight ]])</f>
        <v>-1.85613122</v>
      </c>
      <c r="M21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-3.0278195999999999</v>
      </c>
      <c r="N21">
        <f>AVERAGE(Log_16_4_nr0__2[[#This Row],[ Box weight ]],Log_16_4_nr1__2[[#This Row],[ Box weight ]],Log_16_4_nr2__2[[#This Row],[ Box weight ]],Log_16_4_nr3__2[[#This Row],[ Box weight ]],Log_16_4_nr4__2[[#This Row],[ Box weight ]])</f>
        <v>-5.0371806000000001</v>
      </c>
      <c r="O21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-3.4357090000000001</v>
      </c>
      <c r="P21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13.698640800000002</v>
      </c>
      <c r="Q21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10.012604</v>
      </c>
    </row>
    <row r="22" spans="1:17" x14ac:dyDescent="0.3">
      <c r="A22" s="1">
        <v>20</v>
      </c>
      <c r="B22">
        <f>AVERAGE(Log_16_4_nr0__2[[#This Row],[ Total points ]],Log_16_4_nr1__2[[#This Row],[ Total points ]],Log_16_4_nr2__2[[#This Row],[ Total points ]],Log_16_4_nr3__2[[#This Row],[ Total points ]],Log_16_4_nr4__2[[#This Row],[ Total points ]])</f>
        <v>6</v>
      </c>
      <c r="C22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2.4</v>
      </c>
      <c r="D22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22">
        <f>AVERAGE(Log_16_4_nr0__2[[#This Row],[ Steps ]],Log_16_4_nr1__2[[#This Row],[ Steps ]],Log_16_4_nr2__2[[#This Row],[ Steps ]],Log_16_4_nr3__2[[#This Row],[ Steps ]],Log_16_4_nr4__2[[#This Row],[ Steps ]])</f>
        <v>20.8</v>
      </c>
      <c r="F22">
        <f>AVERAGE(Log_16_4_nr0__2[[#This Row],[ Ray radius ]],Log_16_4_nr1__2[[#This Row],[ Ray radius ]],Log_16_4_nr2__2[[#This Row],[ Ray radius ]],Log_16_4_nr3__2[[#This Row],[ Ray radius ]],Log_16_4_nr4__2[[#This Row],[ Ray radius ]])</f>
        <v>16.399999999999999</v>
      </c>
      <c r="G22">
        <f>AVERAGE(Log_16_4_nr0__2[[#This Row],[ Sight ]],Log_16_4_nr1__2[[#This Row],[ Sight ]],Log_16_4_nr2__2[[#This Row],[ Sight ]],Log_16_4_nr3__2[[#This Row],[ Sight ]],Log_16_4_nr4__2[[#This Row],[ Sight ]])</f>
        <v>42.564726</v>
      </c>
      <c r="H22">
        <f>AVERAGE(Log_16_4_nr0__2[[#This Row],[ moving speed ]],Log_16_4_nr1__2[[#This Row],[ moving speed ]],Log_16_4_nr2__2[[#This Row],[ moving speed ]],Log_16_4_nr3__2[[#This Row],[ moving speed ]],Log_16_4_nr4__2[[#This Row],[ moving speed ]])</f>
        <v>8.0818119999999993</v>
      </c>
      <c r="J22">
        <f>AVERAGE(Log_16_4_nr0__2[[#This Row],[ Enemy weight ]],Log_16_4_nr1__2[[#This Row],[ Enemy weight ]],Log_16_4_nr2__2[[#This Row],[ Enemy weight ]],Log_16_4_nr3__2[[#This Row],[ Enemy weight ]],Log_16_4_nr4__2[[#This Row],[ Enemy weight ]])</f>
        <v>9.9887064000000017</v>
      </c>
      <c r="K22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4.5593578340000001</v>
      </c>
      <c r="L22">
        <f>AVERAGE(Log_16_4_nr0__2[[#This Row],[ Bullet weight ]],Log_16_4_nr1__2[[#This Row],[ Bullet weight ]],Log_16_4_nr2__2[[#This Row],[ Bullet weight ]],Log_16_4_nr3__2[[#This Row],[ Bullet weight ]],Log_16_4_nr4__2[[#This Row],[ Bullet weight ]])</f>
        <v>-0.54364842000000002</v>
      </c>
      <c r="M22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-3.2306997800000006</v>
      </c>
      <c r="N22">
        <f>AVERAGE(Log_16_4_nr0__2[[#This Row],[ Box weight ]],Log_16_4_nr1__2[[#This Row],[ Box weight ]],Log_16_4_nr2__2[[#This Row],[ Box weight ]],Log_16_4_nr3__2[[#This Row],[ Box weight ]],Log_16_4_nr4__2[[#This Row],[ Box weight ]])</f>
        <v>-6.2259414000000008</v>
      </c>
      <c r="O22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-3.3454096399999997</v>
      </c>
      <c r="P22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13.604395999999999</v>
      </c>
      <c r="Q22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9.1287753999999985</v>
      </c>
    </row>
    <row r="23" spans="1:17" x14ac:dyDescent="0.3">
      <c r="A23" s="2">
        <v>21</v>
      </c>
      <c r="B23">
        <f>AVERAGE(Log_16_4_nr0__2[[#This Row],[ Total points ]],Log_16_4_nr1__2[[#This Row],[ Total points ]],Log_16_4_nr2__2[[#This Row],[ Total points ]],Log_16_4_nr3__2[[#This Row],[ Total points ]],Log_16_4_nr4__2[[#This Row],[ Total points ]])</f>
        <v>6</v>
      </c>
      <c r="C23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4.2</v>
      </c>
      <c r="D23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1.8</v>
      </c>
      <c r="E23">
        <f>AVERAGE(Log_16_4_nr0__2[[#This Row],[ Steps ]],Log_16_4_nr1__2[[#This Row],[ Steps ]],Log_16_4_nr2__2[[#This Row],[ Steps ]],Log_16_4_nr3__2[[#This Row],[ Steps ]],Log_16_4_nr4__2[[#This Row],[ Steps ]])</f>
        <v>21.2</v>
      </c>
      <c r="F23">
        <f>AVERAGE(Log_16_4_nr0__2[[#This Row],[ Ray radius ]],Log_16_4_nr1__2[[#This Row],[ Ray radius ]],Log_16_4_nr2__2[[#This Row],[ Ray radius ]],Log_16_4_nr3__2[[#This Row],[ Ray radius ]],Log_16_4_nr4__2[[#This Row],[ Ray radius ]])</f>
        <v>16.2</v>
      </c>
      <c r="G23">
        <f>AVERAGE(Log_16_4_nr0__2[[#This Row],[ Sight ]],Log_16_4_nr1__2[[#This Row],[ Sight ]],Log_16_4_nr2__2[[#This Row],[ Sight ]],Log_16_4_nr3__2[[#This Row],[ Sight ]],Log_16_4_nr4__2[[#This Row],[ Sight ]])</f>
        <v>42.567359999999994</v>
      </c>
      <c r="H23">
        <f>AVERAGE(Log_16_4_nr0__2[[#This Row],[ moving speed ]],Log_16_4_nr1__2[[#This Row],[ moving speed ]],Log_16_4_nr2__2[[#This Row],[ moving speed ]],Log_16_4_nr3__2[[#This Row],[ moving speed ]],Log_16_4_nr4__2[[#This Row],[ moving speed ]])</f>
        <v>8.8146286000000007</v>
      </c>
      <c r="J23">
        <f>AVERAGE(Log_16_4_nr0__2[[#This Row],[ Enemy weight ]],Log_16_4_nr1__2[[#This Row],[ Enemy weight ]],Log_16_4_nr2__2[[#This Row],[ Enemy weight ]],Log_16_4_nr3__2[[#This Row],[ Enemy weight ]],Log_16_4_nr4__2[[#This Row],[ Enemy weight ]])</f>
        <v>12.313601999999999</v>
      </c>
      <c r="K23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5.1062332339999994</v>
      </c>
      <c r="L23">
        <f>AVERAGE(Log_16_4_nr0__2[[#This Row],[ Bullet weight ]],Log_16_4_nr1__2[[#This Row],[ Bullet weight ]],Log_16_4_nr2__2[[#This Row],[ Bullet weight ]],Log_16_4_nr3__2[[#This Row],[ Bullet weight ]],Log_16_4_nr4__2[[#This Row],[ Bullet weight ]])</f>
        <v>-2.0082238800000001</v>
      </c>
      <c r="M23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-2.95251106</v>
      </c>
      <c r="N23">
        <f>AVERAGE(Log_16_4_nr0__2[[#This Row],[ Box weight ]],Log_16_4_nr1__2[[#This Row],[ Box weight ]],Log_16_4_nr2__2[[#This Row],[ Box weight ]],Log_16_4_nr3__2[[#This Row],[ Box weight ]],Log_16_4_nr4__2[[#This Row],[ Box weight ]])</f>
        <v>-6.8286314000000008</v>
      </c>
      <c r="O23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-3.6337434200000005</v>
      </c>
      <c r="P23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12.954636799999999</v>
      </c>
      <c r="Q23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8.4832473999999998</v>
      </c>
    </row>
    <row r="24" spans="1:17" x14ac:dyDescent="0.3">
      <c r="A24" s="1">
        <v>22</v>
      </c>
      <c r="B24">
        <f>AVERAGE(Log_16_4_nr0__2[[#This Row],[ Total points ]],Log_16_4_nr1__2[[#This Row],[ Total points ]],Log_16_4_nr2__2[[#This Row],[ Total points ]],Log_16_4_nr3__2[[#This Row],[ Total points ]],Log_16_4_nr4__2[[#This Row],[ Total points ]])</f>
        <v>6</v>
      </c>
      <c r="C24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</v>
      </c>
      <c r="D24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24">
        <f>AVERAGE(Log_16_4_nr0__2[[#This Row],[ Steps ]],Log_16_4_nr1__2[[#This Row],[ Steps ]],Log_16_4_nr2__2[[#This Row],[ Steps ]],Log_16_4_nr3__2[[#This Row],[ Steps ]],Log_16_4_nr4__2[[#This Row],[ Steps ]])</f>
        <v>21.6</v>
      </c>
      <c r="F24">
        <f>AVERAGE(Log_16_4_nr0__2[[#This Row],[ Ray radius ]],Log_16_4_nr1__2[[#This Row],[ Ray radius ]],Log_16_4_nr2__2[[#This Row],[ Ray radius ]],Log_16_4_nr3__2[[#This Row],[ Ray radius ]],Log_16_4_nr4__2[[#This Row],[ Ray radius ]])</f>
        <v>16.600000000000001</v>
      </c>
      <c r="G24">
        <f>AVERAGE(Log_16_4_nr0__2[[#This Row],[ Sight ]],Log_16_4_nr1__2[[#This Row],[ Sight ]],Log_16_4_nr2__2[[#This Row],[ Sight ]],Log_16_4_nr3__2[[#This Row],[ Sight ]],Log_16_4_nr4__2[[#This Row],[ Sight ]])</f>
        <v>41.854066000000003</v>
      </c>
      <c r="H24">
        <f>AVERAGE(Log_16_4_nr0__2[[#This Row],[ moving speed ]],Log_16_4_nr1__2[[#This Row],[ moving speed ]],Log_16_4_nr2__2[[#This Row],[ moving speed ]],Log_16_4_nr3__2[[#This Row],[ moving speed ]],Log_16_4_nr4__2[[#This Row],[ moving speed ]])</f>
        <v>10.074619999999999</v>
      </c>
      <c r="J24">
        <f>AVERAGE(Log_16_4_nr0__2[[#This Row],[ Enemy weight ]],Log_16_4_nr1__2[[#This Row],[ Enemy weight ]],Log_16_4_nr2__2[[#This Row],[ Enemy weight ]],Log_16_4_nr3__2[[#This Row],[ Enemy weight ]],Log_16_4_nr4__2[[#This Row],[ Enemy weight ]])</f>
        <v>12.352868000000001</v>
      </c>
      <c r="K24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4.1008208339999994</v>
      </c>
      <c r="L24">
        <f>AVERAGE(Log_16_4_nr0__2[[#This Row],[ Bullet weight ]],Log_16_4_nr1__2[[#This Row],[ Bullet weight ]],Log_16_4_nr2__2[[#This Row],[ Bullet weight ]],Log_16_4_nr3__2[[#This Row],[ Bullet weight ]],Log_16_4_nr4__2[[#This Row],[ Bullet weight ]])</f>
        <v>-3.3193908859999999</v>
      </c>
      <c r="M24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-2.6916818600000001</v>
      </c>
      <c r="N24">
        <f>AVERAGE(Log_16_4_nr0__2[[#This Row],[ Box weight ]],Log_16_4_nr1__2[[#This Row],[ Box weight ]],Log_16_4_nr2__2[[#This Row],[ Box weight ]],Log_16_4_nr3__2[[#This Row],[ Box weight ]],Log_16_4_nr4__2[[#This Row],[ Box weight ]])</f>
        <v>-6.0668410000000002</v>
      </c>
      <c r="O24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-3.4506536400000001</v>
      </c>
      <c r="P24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12.954636799999999</v>
      </c>
      <c r="Q24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9.1384933999999998</v>
      </c>
    </row>
    <row r="25" spans="1:17" x14ac:dyDescent="0.3">
      <c r="A25" s="2">
        <v>23</v>
      </c>
      <c r="B25">
        <f>AVERAGE(Log_16_4_nr0__2[[#This Row],[ Total points ]],Log_16_4_nr1__2[[#This Row],[ Total points ]],Log_16_4_nr2__2[[#This Row],[ Total points ]],Log_16_4_nr3__2[[#This Row],[ Total points ]],Log_16_4_nr4__2[[#This Row],[ Total points ]])</f>
        <v>5.8</v>
      </c>
      <c r="C25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1.6</v>
      </c>
      <c r="D25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4.2</v>
      </c>
      <c r="E25">
        <f>AVERAGE(Log_16_4_nr0__2[[#This Row],[ Steps ]],Log_16_4_nr1__2[[#This Row],[ Steps ]],Log_16_4_nr2__2[[#This Row],[ Steps ]],Log_16_4_nr3__2[[#This Row],[ Steps ]],Log_16_4_nr4__2[[#This Row],[ Steps ]])</f>
        <v>22.2</v>
      </c>
      <c r="F25">
        <f>AVERAGE(Log_16_4_nr0__2[[#This Row],[ Ray radius ]],Log_16_4_nr1__2[[#This Row],[ Ray radius ]],Log_16_4_nr2__2[[#This Row],[ Ray radius ]],Log_16_4_nr3__2[[#This Row],[ Ray radius ]],Log_16_4_nr4__2[[#This Row],[ Ray radius ]])</f>
        <v>15.6</v>
      </c>
      <c r="G25">
        <f>AVERAGE(Log_16_4_nr0__2[[#This Row],[ Sight ]],Log_16_4_nr1__2[[#This Row],[ Sight ]],Log_16_4_nr2__2[[#This Row],[ Sight ]],Log_16_4_nr3__2[[#This Row],[ Sight ]],Log_16_4_nr4__2[[#This Row],[ Sight ]])</f>
        <v>43.232399999999998</v>
      </c>
      <c r="H25">
        <f>AVERAGE(Log_16_4_nr0__2[[#This Row],[ moving speed ]],Log_16_4_nr1__2[[#This Row],[ moving speed ]],Log_16_4_nr2__2[[#This Row],[ moving speed ]],Log_16_4_nr3__2[[#This Row],[ moving speed ]],Log_16_4_nr4__2[[#This Row],[ moving speed ]])</f>
        <v>8.3582846000000011</v>
      </c>
      <c r="J25">
        <f>AVERAGE(Log_16_4_nr0__2[[#This Row],[ Enemy weight ]],Log_16_4_nr1__2[[#This Row],[ Enemy weight ]],Log_16_4_nr2__2[[#This Row],[ Enemy weight ]],Log_16_4_nr3__2[[#This Row],[ Enemy weight ]],Log_16_4_nr4__2[[#This Row],[ Enemy weight ]])</f>
        <v>12.553715</v>
      </c>
      <c r="K25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4.7344898339999997</v>
      </c>
      <c r="L25">
        <f>AVERAGE(Log_16_4_nr0__2[[#This Row],[ Bullet weight ]],Log_16_4_nr1__2[[#This Row],[ Bullet weight ]],Log_16_4_nr2__2[[#This Row],[ Bullet weight ]],Log_16_4_nr3__2[[#This Row],[ Bullet weight ]],Log_16_4_nr4__2[[#This Row],[ Bullet weight ]])</f>
        <v>-2.00018918</v>
      </c>
      <c r="M25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-3.3638808600000005</v>
      </c>
      <c r="N25">
        <f>AVERAGE(Log_16_4_nr0__2[[#This Row],[ Box weight ]],Log_16_4_nr1__2[[#This Row],[ Box weight ]],Log_16_4_nr2__2[[#This Row],[ Box weight ]],Log_16_4_nr3__2[[#This Row],[ Box weight ]],Log_16_4_nr4__2[[#This Row],[ Box weight ]])</f>
        <v>-6.3801608000000005</v>
      </c>
      <c r="O25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-3.9423200399999998</v>
      </c>
      <c r="P25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12.650951000000001</v>
      </c>
      <c r="Q25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8.7678566</v>
      </c>
    </row>
    <row r="26" spans="1:17" x14ac:dyDescent="0.3">
      <c r="A26" s="1">
        <v>24</v>
      </c>
      <c r="B26">
        <f>AVERAGE(Log_16_4_nr0__2[[#This Row],[ Total points ]],Log_16_4_nr1__2[[#This Row],[ Total points ]],Log_16_4_nr2__2[[#This Row],[ Total points ]],Log_16_4_nr3__2[[#This Row],[ Total points ]],Log_16_4_nr4__2[[#This Row],[ Total points ]])</f>
        <v>6</v>
      </c>
      <c r="C26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3.6</v>
      </c>
      <c r="D26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2.4</v>
      </c>
      <c r="E26">
        <f>AVERAGE(Log_16_4_nr0__2[[#This Row],[ Steps ]],Log_16_4_nr1__2[[#This Row],[ Steps ]],Log_16_4_nr2__2[[#This Row],[ Steps ]],Log_16_4_nr3__2[[#This Row],[ Steps ]],Log_16_4_nr4__2[[#This Row],[ Steps ]])</f>
        <v>19.399999999999999</v>
      </c>
      <c r="F26">
        <f>AVERAGE(Log_16_4_nr0__2[[#This Row],[ Ray radius ]],Log_16_4_nr1__2[[#This Row],[ Ray radius ]],Log_16_4_nr2__2[[#This Row],[ Ray radius ]],Log_16_4_nr3__2[[#This Row],[ Ray radius ]],Log_16_4_nr4__2[[#This Row],[ Ray radius ]])</f>
        <v>16.2</v>
      </c>
      <c r="G26">
        <f>AVERAGE(Log_16_4_nr0__2[[#This Row],[ Sight ]],Log_16_4_nr1__2[[#This Row],[ Sight ]],Log_16_4_nr2__2[[#This Row],[ Sight ]],Log_16_4_nr3__2[[#This Row],[ Sight ]],Log_16_4_nr4__2[[#This Row],[ Sight ]])</f>
        <v>41.443277999999999</v>
      </c>
      <c r="H26">
        <f>AVERAGE(Log_16_4_nr0__2[[#This Row],[ moving speed ]],Log_16_4_nr1__2[[#This Row],[ moving speed ]],Log_16_4_nr2__2[[#This Row],[ moving speed ]],Log_16_4_nr3__2[[#This Row],[ moving speed ]],Log_16_4_nr4__2[[#This Row],[ moving speed ]])</f>
        <v>11.163402399999999</v>
      </c>
      <c r="J26">
        <f>AVERAGE(Log_16_4_nr0__2[[#This Row],[ Enemy weight ]],Log_16_4_nr1__2[[#This Row],[ Enemy weight ]],Log_16_4_nr2__2[[#This Row],[ Enemy weight ]],Log_16_4_nr3__2[[#This Row],[ Enemy weight ]],Log_16_4_nr4__2[[#This Row],[ Enemy weight ]])</f>
        <v>12.5833426</v>
      </c>
      <c r="K26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4.7344898339999997</v>
      </c>
      <c r="L26">
        <f>AVERAGE(Log_16_4_nr0__2[[#This Row],[ Bullet weight ]],Log_16_4_nr1__2[[#This Row],[ Bullet weight ]],Log_16_4_nr2__2[[#This Row],[ Bullet weight ]],Log_16_4_nr3__2[[#This Row],[ Bullet weight ]],Log_16_4_nr4__2[[#This Row],[ Bullet weight ]])</f>
        <v>-3.5881432799999997</v>
      </c>
      <c r="M26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-3.2980649999999998</v>
      </c>
      <c r="N26">
        <f>AVERAGE(Log_16_4_nr0__2[[#This Row],[ Box weight ]],Log_16_4_nr1__2[[#This Row],[ Box weight ]],Log_16_4_nr2__2[[#This Row],[ Box weight ]],Log_16_4_nr3__2[[#This Row],[ Box weight ]],Log_16_4_nr4__2[[#This Row],[ Box weight ]])</f>
        <v>-6.1463908000000007</v>
      </c>
      <c r="O26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-2.1656452399999999</v>
      </c>
      <c r="P26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14.132200799999998</v>
      </c>
      <c r="Q26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7.6347970000000007</v>
      </c>
    </row>
    <row r="27" spans="1:17" x14ac:dyDescent="0.3">
      <c r="A27" s="2">
        <v>25</v>
      </c>
      <c r="B27">
        <f>AVERAGE(Log_16_4_nr0__2[[#This Row],[ Total points ]],Log_16_4_nr1__2[[#This Row],[ Total points ]],Log_16_4_nr2__2[[#This Row],[ Total points ]],Log_16_4_nr3__2[[#This Row],[ Total points ]],Log_16_4_nr4__2[[#This Row],[ Total points ]])</f>
        <v>6.2</v>
      </c>
      <c r="C27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3.2</v>
      </c>
      <c r="D27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27">
        <f>AVERAGE(Log_16_4_nr0__2[[#This Row],[ Steps ]],Log_16_4_nr1__2[[#This Row],[ Steps ]],Log_16_4_nr2__2[[#This Row],[ Steps ]],Log_16_4_nr3__2[[#This Row],[ Steps ]],Log_16_4_nr4__2[[#This Row],[ Steps ]])</f>
        <v>20.8</v>
      </c>
      <c r="F27">
        <f>AVERAGE(Log_16_4_nr0__2[[#This Row],[ Ray radius ]],Log_16_4_nr1__2[[#This Row],[ Ray radius ]],Log_16_4_nr2__2[[#This Row],[ Ray radius ]],Log_16_4_nr3__2[[#This Row],[ Ray radius ]],Log_16_4_nr4__2[[#This Row],[ Ray radius ]])</f>
        <v>16.399999999999999</v>
      </c>
      <c r="G27">
        <f>AVERAGE(Log_16_4_nr0__2[[#This Row],[ Sight ]],Log_16_4_nr1__2[[#This Row],[ Sight ]],Log_16_4_nr2__2[[#This Row],[ Sight ]],Log_16_4_nr3__2[[#This Row],[ Sight ]],Log_16_4_nr4__2[[#This Row],[ Sight ]])</f>
        <v>43.434927999999999</v>
      </c>
      <c r="H27">
        <f>AVERAGE(Log_16_4_nr0__2[[#This Row],[ moving speed ]],Log_16_4_nr1__2[[#This Row],[ moving speed ]],Log_16_4_nr2__2[[#This Row],[ moving speed ]],Log_16_4_nr3__2[[#This Row],[ moving speed ]],Log_16_4_nr4__2[[#This Row],[ moving speed ]])</f>
        <v>11.415912199999999</v>
      </c>
      <c r="J27">
        <f>AVERAGE(Log_16_4_nr0__2[[#This Row],[ Enemy weight ]],Log_16_4_nr1__2[[#This Row],[ Enemy weight ]],Log_16_4_nr2__2[[#This Row],[ Enemy weight ]],Log_16_4_nr3__2[[#This Row],[ Enemy weight ]],Log_16_4_nr4__2[[#This Row],[ Enemy weight ]])</f>
        <v>13.842636799999999</v>
      </c>
      <c r="K27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4.7344898339999997</v>
      </c>
      <c r="L27">
        <f>AVERAGE(Log_16_4_nr0__2[[#This Row],[ Bullet weight ]],Log_16_4_nr1__2[[#This Row],[ Bullet weight ]],Log_16_4_nr2__2[[#This Row],[ Bullet weight ]],Log_16_4_nr3__2[[#This Row],[ Bullet weight ]],Log_16_4_nr4__2[[#This Row],[ Bullet weight ]])</f>
        <v>-2.8435136640000001</v>
      </c>
      <c r="M27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-3.9898776599999999</v>
      </c>
      <c r="N27">
        <f>AVERAGE(Log_16_4_nr0__2[[#This Row],[ Box weight ]],Log_16_4_nr1__2[[#This Row],[ Box weight ]],Log_16_4_nr2__2[[#This Row],[ Box weight ]],Log_16_4_nr3__2[[#This Row],[ Box weight ]],Log_16_4_nr4__2[[#This Row],[ Box weight ]])</f>
        <v>-6.6975819999999997</v>
      </c>
      <c r="O27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-3.4124966400000005</v>
      </c>
      <c r="P27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14.601112999999998</v>
      </c>
      <c r="Q27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8.6225515999999995</v>
      </c>
    </row>
    <row r="28" spans="1:17" x14ac:dyDescent="0.3">
      <c r="A28" s="1">
        <v>26</v>
      </c>
      <c r="B28">
        <f>AVERAGE(Log_16_4_nr0__2[[#This Row],[ Total points ]],Log_16_4_nr1__2[[#This Row],[ Total points ]],Log_16_4_nr2__2[[#This Row],[ Total points ]],Log_16_4_nr3__2[[#This Row],[ Total points ]],Log_16_4_nr4__2[[#This Row],[ Total points ]])</f>
        <v>6.4</v>
      </c>
      <c r="C28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2.8</v>
      </c>
      <c r="D28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28">
        <f>AVERAGE(Log_16_4_nr0__2[[#This Row],[ Steps ]],Log_16_4_nr1__2[[#This Row],[ Steps ]],Log_16_4_nr2__2[[#This Row],[ Steps ]],Log_16_4_nr3__2[[#This Row],[ Steps ]],Log_16_4_nr4__2[[#This Row],[ Steps ]])</f>
        <v>19.399999999999999</v>
      </c>
      <c r="F28">
        <f>AVERAGE(Log_16_4_nr0__2[[#This Row],[ Ray radius ]],Log_16_4_nr1__2[[#This Row],[ Ray radius ]],Log_16_4_nr2__2[[#This Row],[ Ray radius ]],Log_16_4_nr3__2[[#This Row],[ Ray radius ]],Log_16_4_nr4__2[[#This Row],[ Ray radius ]])</f>
        <v>17.399999999999999</v>
      </c>
      <c r="G28">
        <f>AVERAGE(Log_16_4_nr0__2[[#This Row],[ Sight ]],Log_16_4_nr1__2[[#This Row],[ Sight ]],Log_16_4_nr2__2[[#This Row],[ Sight ]],Log_16_4_nr3__2[[#This Row],[ Sight ]],Log_16_4_nr4__2[[#This Row],[ Sight ]])</f>
        <v>44.339437999999994</v>
      </c>
      <c r="H28">
        <f>AVERAGE(Log_16_4_nr0__2[[#This Row],[ moving speed ]],Log_16_4_nr1__2[[#This Row],[ moving speed ]],Log_16_4_nr2__2[[#This Row],[ moving speed ]],Log_16_4_nr3__2[[#This Row],[ moving speed ]],Log_16_4_nr4__2[[#This Row],[ moving speed ]])</f>
        <v>10.853817400000001</v>
      </c>
      <c r="J28">
        <f>AVERAGE(Log_16_4_nr0__2[[#This Row],[ Enemy weight ]],Log_16_4_nr1__2[[#This Row],[ Enemy weight ]],Log_16_4_nr2__2[[#This Row],[ Enemy weight ]],Log_16_4_nr3__2[[#This Row],[ Enemy weight ]],Log_16_4_nr4__2[[#This Row],[ Enemy weight ]])</f>
        <v>14.045165800000001</v>
      </c>
      <c r="K28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6.2738059140000004</v>
      </c>
      <c r="L28">
        <f>AVERAGE(Log_16_4_nr0__2[[#This Row],[ Bullet weight ]],Log_16_4_nr1__2[[#This Row],[ Bullet weight ]],Log_16_4_nr2__2[[#This Row],[ Bullet weight ]],Log_16_4_nr3__2[[#This Row],[ Bullet weight ]],Log_16_4_nr4__2[[#This Row],[ Bullet weight ]])</f>
        <v>-2.2637919380000002</v>
      </c>
      <c r="M28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-4.2841551999999998</v>
      </c>
      <c r="N28">
        <f>AVERAGE(Log_16_4_nr0__2[[#This Row],[ Box weight ]],Log_16_4_nr1__2[[#This Row],[ Box weight ]],Log_16_4_nr2__2[[#This Row],[ Box weight ]],Log_16_4_nr3__2[[#This Row],[ Box weight ]],Log_16_4_nr4__2[[#This Row],[ Box weight ]])</f>
        <v>-6.9059612000000001</v>
      </c>
      <c r="O28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-3.46805824</v>
      </c>
      <c r="P28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15.187172799999999</v>
      </c>
      <c r="Q28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8.610828999999999</v>
      </c>
    </row>
    <row r="29" spans="1:17" x14ac:dyDescent="0.3">
      <c r="A29" s="2">
        <v>27</v>
      </c>
      <c r="B29">
        <f>AVERAGE(Log_16_4_nr0__2[[#This Row],[ Total points ]],Log_16_4_nr1__2[[#This Row],[ Total points ]],Log_16_4_nr2__2[[#This Row],[ Total points ]],Log_16_4_nr3__2[[#This Row],[ Total points ]],Log_16_4_nr4__2[[#This Row],[ Total points ]])</f>
        <v>6</v>
      </c>
      <c r="C29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1.8</v>
      </c>
      <c r="D29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4.2</v>
      </c>
      <c r="E29">
        <f>AVERAGE(Log_16_4_nr0__2[[#This Row],[ Steps ]],Log_16_4_nr1__2[[#This Row],[ Steps ]],Log_16_4_nr2__2[[#This Row],[ Steps ]],Log_16_4_nr3__2[[#This Row],[ Steps ]],Log_16_4_nr4__2[[#This Row],[ Steps ]])</f>
        <v>21</v>
      </c>
      <c r="F29">
        <f>AVERAGE(Log_16_4_nr0__2[[#This Row],[ Ray radius ]],Log_16_4_nr1__2[[#This Row],[ Ray radius ]],Log_16_4_nr2__2[[#This Row],[ Ray radius ]],Log_16_4_nr3__2[[#This Row],[ Ray radius ]],Log_16_4_nr4__2[[#This Row],[ Ray radius ]])</f>
        <v>17.600000000000001</v>
      </c>
      <c r="G29">
        <f>AVERAGE(Log_16_4_nr0__2[[#This Row],[ Sight ]],Log_16_4_nr1__2[[#This Row],[ Sight ]],Log_16_4_nr2__2[[#This Row],[ Sight ]],Log_16_4_nr3__2[[#This Row],[ Sight ]],Log_16_4_nr4__2[[#This Row],[ Sight ]])</f>
        <v>44.557997999999998</v>
      </c>
      <c r="H29">
        <f>AVERAGE(Log_16_4_nr0__2[[#This Row],[ moving speed ]],Log_16_4_nr1__2[[#This Row],[ moving speed ]],Log_16_4_nr2__2[[#This Row],[ moving speed ]],Log_16_4_nr3__2[[#This Row],[ moving speed ]],Log_16_4_nr4__2[[#This Row],[ moving speed ]])</f>
        <v>12.415517400000002</v>
      </c>
      <c r="J29">
        <f>AVERAGE(Log_16_4_nr0__2[[#This Row],[ Enemy weight ]],Log_16_4_nr1__2[[#This Row],[ Enemy weight ]],Log_16_4_nr2__2[[#This Row],[ Enemy weight ]],Log_16_4_nr3__2[[#This Row],[ Enemy weight ]],Log_16_4_nr4__2[[#This Row],[ Enemy weight ]])</f>
        <v>14.824576799999999</v>
      </c>
      <c r="K29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5.5489226</v>
      </c>
      <c r="L29">
        <f>AVERAGE(Log_16_4_nr0__2[[#This Row],[ Bullet weight ]],Log_16_4_nr1__2[[#This Row],[ Bullet weight ]],Log_16_4_nr2__2[[#This Row],[ Bullet weight ]],Log_16_4_nr3__2[[#This Row],[ Bullet weight ]],Log_16_4_nr4__2[[#This Row],[ Bullet weight ]])</f>
        <v>-3.6418251080000004</v>
      </c>
      <c r="M29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-4.3623728599999998</v>
      </c>
      <c r="N29">
        <f>AVERAGE(Log_16_4_nr0__2[[#This Row],[ Box weight ]],Log_16_4_nr1__2[[#This Row],[ Box weight ]],Log_16_4_nr2__2[[#This Row],[ Box weight ]],Log_16_4_nr3__2[[#This Row],[ Box weight ]],Log_16_4_nr4__2[[#This Row],[ Box weight ]])</f>
        <v>-6.9059614000000007</v>
      </c>
      <c r="O29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-3.4621786400000003</v>
      </c>
      <c r="P29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14.991336999999998</v>
      </c>
      <c r="Q29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8.6073210000000007</v>
      </c>
    </row>
    <row r="30" spans="1:17" x14ac:dyDescent="0.3">
      <c r="A30" s="1">
        <v>28</v>
      </c>
      <c r="B30">
        <f>AVERAGE(Log_16_4_nr0__2[[#This Row],[ Total points ]],Log_16_4_nr1__2[[#This Row],[ Total points ]],Log_16_4_nr2__2[[#This Row],[ Total points ]],Log_16_4_nr3__2[[#This Row],[ Total points ]],Log_16_4_nr4__2[[#This Row],[ Total points ]])</f>
        <v>6.2</v>
      </c>
      <c r="C30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1.4</v>
      </c>
      <c r="D30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4.8</v>
      </c>
      <c r="E30">
        <f>AVERAGE(Log_16_4_nr0__2[[#This Row],[ Steps ]],Log_16_4_nr1__2[[#This Row],[ Steps ]],Log_16_4_nr2__2[[#This Row],[ Steps ]],Log_16_4_nr3__2[[#This Row],[ Steps ]],Log_16_4_nr4__2[[#This Row],[ Steps ]])</f>
        <v>21.4</v>
      </c>
      <c r="F30">
        <f>AVERAGE(Log_16_4_nr0__2[[#This Row],[ Ray radius ]],Log_16_4_nr1__2[[#This Row],[ Ray radius ]],Log_16_4_nr2__2[[#This Row],[ Ray radius ]],Log_16_4_nr3__2[[#This Row],[ Ray radius ]],Log_16_4_nr4__2[[#This Row],[ Ray radius ]])</f>
        <v>16.8</v>
      </c>
      <c r="G30">
        <f>AVERAGE(Log_16_4_nr0__2[[#This Row],[ Sight ]],Log_16_4_nr1__2[[#This Row],[ Sight ]],Log_16_4_nr2__2[[#This Row],[ Sight ]],Log_16_4_nr3__2[[#This Row],[ Sight ]],Log_16_4_nr4__2[[#This Row],[ Sight ]])</f>
        <v>45.068168</v>
      </c>
      <c r="H30">
        <f>AVERAGE(Log_16_4_nr0__2[[#This Row],[ moving speed ]],Log_16_4_nr1__2[[#This Row],[ moving speed ]],Log_16_4_nr2__2[[#This Row],[ moving speed ]],Log_16_4_nr3__2[[#This Row],[ moving speed ]],Log_16_4_nr4__2[[#This Row],[ moving speed ]])</f>
        <v>12.338362200000001</v>
      </c>
      <c r="J30">
        <f>AVERAGE(Log_16_4_nr0__2[[#This Row],[ Enemy weight ]],Log_16_4_nr1__2[[#This Row],[ Enemy weight ]],Log_16_4_nr2__2[[#This Row],[ Enemy weight ]],Log_16_4_nr3__2[[#This Row],[ Enemy weight ]],Log_16_4_nr4__2[[#This Row],[ Enemy weight ]])</f>
        <v>15.453532800000001</v>
      </c>
      <c r="K30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4.88788</v>
      </c>
      <c r="L30">
        <f>AVERAGE(Log_16_4_nr0__2[[#This Row],[ Bullet weight ]],Log_16_4_nr1__2[[#This Row],[ Bullet weight ]],Log_16_4_nr2__2[[#This Row],[ Bullet weight ]],Log_16_4_nr3__2[[#This Row],[ Bullet weight ]],Log_16_4_nr4__2[[#This Row],[ Bullet weight ]])</f>
        <v>-4.4576881999999998</v>
      </c>
      <c r="M30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-4.30259386</v>
      </c>
      <c r="N30">
        <f>AVERAGE(Log_16_4_nr0__2[[#This Row],[ Box weight ]],Log_16_4_nr1__2[[#This Row],[ Box weight ]],Log_16_4_nr2__2[[#This Row],[ Box weight ]],Log_16_4_nr3__2[[#This Row],[ Box weight ]],Log_16_4_nr4__2[[#This Row],[ Box weight ]])</f>
        <v>-7.1886942000000005</v>
      </c>
      <c r="O30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-4.0582440399999999</v>
      </c>
      <c r="P30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13.896706</v>
      </c>
      <c r="Q30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8.5846431999999986</v>
      </c>
    </row>
    <row r="31" spans="1:17" x14ac:dyDescent="0.3">
      <c r="A31" s="2">
        <v>29</v>
      </c>
      <c r="B31">
        <f>AVERAGE(Log_16_4_nr0__2[[#This Row],[ Total points ]],Log_16_4_nr1__2[[#This Row],[ Total points ]],Log_16_4_nr2__2[[#This Row],[ Total points ]],Log_16_4_nr3__2[[#This Row],[ Total points ]],Log_16_4_nr4__2[[#This Row],[ Total points ]])</f>
        <v>6.8</v>
      </c>
      <c r="C31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3.2</v>
      </c>
      <c r="D31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31">
        <f>AVERAGE(Log_16_4_nr0__2[[#This Row],[ Steps ]],Log_16_4_nr1__2[[#This Row],[ Steps ]],Log_16_4_nr2__2[[#This Row],[ Steps ]],Log_16_4_nr3__2[[#This Row],[ Steps ]],Log_16_4_nr4__2[[#This Row],[ Steps ]])</f>
        <v>22.8</v>
      </c>
      <c r="F31">
        <f>AVERAGE(Log_16_4_nr0__2[[#This Row],[ Ray radius ]],Log_16_4_nr1__2[[#This Row],[ Ray radius ]],Log_16_4_nr2__2[[#This Row],[ Ray radius ]],Log_16_4_nr3__2[[#This Row],[ Ray radius ]],Log_16_4_nr4__2[[#This Row],[ Ray radius ]])</f>
        <v>17.8</v>
      </c>
      <c r="G31">
        <f>AVERAGE(Log_16_4_nr0__2[[#This Row],[ Sight ]],Log_16_4_nr1__2[[#This Row],[ Sight ]],Log_16_4_nr2__2[[#This Row],[ Sight ]],Log_16_4_nr3__2[[#This Row],[ Sight ]],Log_16_4_nr4__2[[#This Row],[ Sight ]])</f>
        <v>45.234487999999999</v>
      </c>
      <c r="H31">
        <f>AVERAGE(Log_16_4_nr0__2[[#This Row],[ moving speed ]],Log_16_4_nr1__2[[#This Row],[ moving speed ]],Log_16_4_nr2__2[[#This Row],[ moving speed ]],Log_16_4_nr3__2[[#This Row],[ moving speed ]],Log_16_4_nr4__2[[#This Row],[ moving speed ]])</f>
        <v>12.1439804</v>
      </c>
      <c r="J31">
        <f>AVERAGE(Log_16_4_nr0__2[[#This Row],[ Enemy weight ]],Log_16_4_nr1__2[[#This Row],[ Enemy weight ]],Log_16_4_nr2__2[[#This Row],[ Enemy weight ]],Log_16_4_nr3__2[[#This Row],[ Enemy weight ]],Log_16_4_nr4__2[[#This Row],[ Enemy weight ]])</f>
        <v>18.027764000000001</v>
      </c>
      <c r="K31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5.7193521</v>
      </c>
      <c r="L31">
        <f>AVERAGE(Log_16_4_nr0__2[[#This Row],[ Bullet weight ]],Log_16_4_nr1__2[[#This Row],[ Bullet weight ]],Log_16_4_nr2__2[[#This Row],[ Bullet weight ]],Log_16_4_nr3__2[[#This Row],[ Bullet weight ]],Log_16_4_nr4__2[[#This Row],[ Bullet weight ]])</f>
        <v>-3.0362205339999999</v>
      </c>
      <c r="M31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-4.9821208600000002</v>
      </c>
      <c r="N31">
        <f>AVERAGE(Log_16_4_nr0__2[[#This Row],[ Box weight ]],Log_16_4_nr1__2[[#This Row],[ Box weight ]],Log_16_4_nr2__2[[#This Row],[ Box weight ]],Log_16_4_nr3__2[[#This Row],[ Box weight ]],Log_16_4_nr4__2[[#This Row],[ Box weight ]])</f>
        <v>-8.1735015999999998</v>
      </c>
      <c r="O31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-3.7328899800000004</v>
      </c>
      <c r="P31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13.832141400000001</v>
      </c>
      <c r="Q31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8.3175977999999997</v>
      </c>
    </row>
    <row r="32" spans="1:17" x14ac:dyDescent="0.3">
      <c r="A32" s="1">
        <v>30</v>
      </c>
      <c r="B32">
        <f>AVERAGE(Log_16_4_nr0__2[[#This Row],[ Total points ]],Log_16_4_nr1__2[[#This Row],[ Total points ]],Log_16_4_nr2__2[[#This Row],[ Total points ]],Log_16_4_nr3__2[[#This Row],[ Total points ]],Log_16_4_nr4__2[[#This Row],[ Total points ]])</f>
        <v>6</v>
      </c>
      <c r="C32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2.4</v>
      </c>
      <c r="D32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32">
        <f>AVERAGE(Log_16_4_nr0__2[[#This Row],[ Steps ]],Log_16_4_nr1__2[[#This Row],[ Steps ]],Log_16_4_nr2__2[[#This Row],[ Steps ]],Log_16_4_nr3__2[[#This Row],[ Steps ]],Log_16_4_nr4__2[[#This Row],[ Steps ]])</f>
        <v>22.6</v>
      </c>
      <c r="F32">
        <f>AVERAGE(Log_16_4_nr0__2[[#This Row],[ Ray radius ]],Log_16_4_nr1__2[[#This Row],[ Ray radius ]],Log_16_4_nr2__2[[#This Row],[ Ray radius ]],Log_16_4_nr3__2[[#This Row],[ Ray radius ]],Log_16_4_nr4__2[[#This Row],[ Ray radius ]])</f>
        <v>17.2</v>
      </c>
      <c r="G32">
        <f>AVERAGE(Log_16_4_nr0__2[[#This Row],[ Sight ]],Log_16_4_nr1__2[[#This Row],[ Sight ]],Log_16_4_nr2__2[[#This Row],[ Sight ]],Log_16_4_nr3__2[[#This Row],[ Sight ]],Log_16_4_nr4__2[[#This Row],[ Sight ]])</f>
        <v>47.090254000000002</v>
      </c>
      <c r="H32">
        <f>AVERAGE(Log_16_4_nr0__2[[#This Row],[ moving speed ]],Log_16_4_nr1__2[[#This Row],[ moving speed ]],Log_16_4_nr2__2[[#This Row],[ moving speed ]],Log_16_4_nr3__2[[#This Row],[ moving speed ]],Log_16_4_nr4__2[[#This Row],[ moving speed ]])</f>
        <v>12.0474522</v>
      </c>
      <c r="J32">
        <f>AVERAGE(Log_16_4_nr0__2[[#This Row],[ Enemy weight ]],Log_16_4_nr1__2[[#This Row],[ Enemy weight ]],Log_16_4_nr2__2[[#This Row],[ Enemy weight ]],Log_16_4_nr3__2[[#This Row],[ Enemy weight ]],Log_16_4_nr4__2[[#This Row],[ Enemy weight ]])</f>
        <v>16.791081999999999</v>
      </c>
      <c r="K32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5.4431362000000005</v>
      </c>
      <c r="L32">
        <f>AVERAGE(Log_16_4_nr0__2[[#This Row],[ Bullet weight ]],Log_16_4_nr1__2[[#This Row],[ Bullet weight ]],Log_16_4_nr2__2[[#This Row],[ Bullet weight ]],Log_16_4_nr3__2[[#This Row],[ Bullet weight ]],Log_16_4_nr4__2[[#This Row],[ Bullet weight ]])</f>
        <v>-2.5265398399999999</v>
      </c>
      <c r="M32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-4.9093292599999998</v>
      </c>
      <c r="N32">
        <f>AVERAGE(Log_16_4_nr0__2[[#This Row],[ Box weight ]],Log_16_4_nr1__2[[#This Row],[ Box weight ]],Log_16_4_nr2__2[[#This Row],[ Box weight ]],Log_16_4_nr3__2[[#This Row],[ Box weight ]],Log_16_4_nr4__2[[#This Row],[ Box weight ]])</f>
        <v>-8.0895708000000006</v>
      </c>
      <c r="O32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-6.1075175799999997</v>
      </c>
      <c r="P32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13.929100199999999</v>
      </c>
      <c r="Q32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8.2266948000000006</v>
      </c>
    </row>
    <row r="33" spans="1:17" x14ac:dyDescent="0.3">
      <c r="A33" s="2">
        <v>31</v>
      </c>
      <c r="B33">
        <f>AVERAGE(Log_16_4_nr0__2[[#This Row],[ Total points ]],Log_16_4_nr1__2[[#This Row],[ Total points ]],Log_16_4_nr2__2[[#This Row],[ Total points ]],Log_16_4_nr3__2[[#This Row],[ Total points ]],Log_16_4_nr4__2[[#This Row],[ Total points ]])</f>
        <v>6.4</v>
      </c>
      <c r="C33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2.8</v>
      </c>
      <c r="D33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33">
        <f>AVERAGE(Log_16_4_nr0__2[[#This Row],[ Steps ]],Log_16_4_nr1__2[[#This Row],[ Steps ]],Log_16_4_nr2__2[[#This Row],[ Steps ]],Log_16_4_nr3__2[[#This Row],[ Steps ]],Log_16_4_nr4__2[[#This Row],[ Steps ]])</f>
        <v>23</v>
      </c>
      <c r="F33">
        <f>AVERAGE(Log_16_4_nr0__2[[#This Row],[ Ray radius ]],Log_16_4_nr1__2[[#This Row],[ Ray radius ]],Log_16_4_nr2__2[[#This Row],[ Ray radius ]],Log_16_4_nr3__2[[#This Row],[ Ray radius ]],Log_16_4_nr4__2[[#This Row],[ Ray radius ]])</f>
        <v>17.2</v>
      </c>
      <c r="G33">
        <f>AVERAGE(Log_16_4_nr0__2[[#This Row],[ Sight ]],Log_16_4_nr1__2[[#This Row],[ Sight ]],Log_16_4_nr2__2[[#This Row],[ Sight ]],Log_16_4_nr3__2[[#This Row],[ Sight ]],Log_16_4_nr4__2[[#This Row],[ Sight ]])</f>
        <v>46.837277999999998</v>
      </c>
      <c r="H33">
        <f>AVERAGE(Log_16_4_nr0__2[[#This Row],[ moving speed ]],Log_16_4_nr1__2[[#This Row],[ moving speed ]],Log_16_4_nr2__2[[#This Row],[ moving speed ]],Log_16_4_nr3__2[[#This Row],[ moving speed ]],Log_16_4_nr4__2[[#This Row],[ moving speed ]])</f>
        <v>11.224267999999999</v>
      </c>
      <c r="J33">
        <f>AVERAGE(Log_16_4_nr0__2[[#This Row],[ Enemy weight ]],Log_16_4_nr1__2[[#This Row],[ Enemy weight ]],Log_16_4_nr2__2[[#This Row],[ Enemy weight ]],Log_16_4_nr3__2[[#This Row],[ Enemy weight ]],Log_16_4_nr4__2[[#This Row],[ Enemy weight ]])</f>
        <v>16.406018</v>
      </c>
      <c r="K33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5.6978670000000005</v>
      </c>
      <c r="L33">
        <f>AVERAGE(Log_16_4_nr0__2[[#This Row],[ Bullet weight ]],Log_16_4_nr1__2[[#This Row],[ Bullet weight ]],Log_16_4_nr2__2[[#This Row],[ Bullet weight ]],Log_16_4_nr3__2[[#This Row],[ Bullet weight ]],Log_16_4_nr4__2[[#This Row],[ Bullet weight ]])</f>
        <v>-2.2096417540000002</v>
      </c>
      <c r="M33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-4.5560952399999994</v>
      </c>
      <c r="N33">
        <f>AVERAGE(Log_16_4_nr0__2[[#This Row],[ Box weight ]],Log_16_4_nr1__2[[#This Row],[ Box weight ]],Log_16_4_nr2__2[[#This Row],[ Box weight ]],Log_16_4_nr3__2[[#This Row],[ Box weight ]],Log_16_4_nr4__2[[#This Row],[ Box weight ]])</f>
        <v>-7.4125265999999996</v>
      </c>
      <c r="O33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-4.4193785200000004</v>
      </c>
      <c r="P33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14.689479200000003</v>
      </c>
      <c r="Q33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7.9559684000000006</v>
      </c>
    </row>
    <row r="34" spans="1:17" x14ac:dyDescent="0.3">
      <c r="A34" s="1">
        <v>32</v>
      </c>
      <c r="B34">
        <f>AVERAGE(Log_16_4_nr0__2[[#This Row],[ Total points ]],Log_16_4_nr1__2[[#This Row],[ Total points ]],Log_16_4_nr2__2[[#This Row],[ Total points ]],Log_16_4_nr3__2[[#This Row],[ Total points ]],Log_16_4_nr4__2[[#This Row],[ Total points ]])</f>
        <v>6.4</v>
      </c>
      <c r="C34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2.2000000000000002</v>
      </c>
      <c r="D34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4.2</v>
      </c>
      <c r="E34">
        <f>AVERAGE(Log_16_4_nr0__2[[#This Row],[ Steps ]],Log_16_4_nr1__2[[#This Row],[ Steps ]],Log_16_4_nr2__2[[#This Row],[ Steps ]],Log_16_4_nr3__2[[#This Row],[ Steps ]],Log_16_4_nr4__2[[#This Row],[ Steps ]])</f>
        <v>23.4</v>
      </c>
      <c r="F34">
        <f>AVERAGE(Log_16_4_nr0__2[[#This Row],[ Ray radius ]],Log_16_4_nr1__2[[#This Row],[ Ray radius ]],Log_16_4_nr2__2[[#This Row],[ Ray radius ]],Log_16_4_nr3__2[[#This Row],[ Ray radius ]],Log_16_4_nr4__2[[#This Row],[ Ray radius ]])</f>
        <v>17.8</v>
      </c>
      <c r="G34">
        <f>AVERAGE(Log_16_4_nr0__2[[#This Row],[ Sight ]],Log_16_4_nr1__2[[#This Row],[ Sight ]],Log_16_4_nr2__2[[#This Row],[ Sight ]],Log_16_4_nr3__2[[#This Row],[ Sight ]],Log_16_4_nr4__2[[#This Row],[ Sight ]])</f>
        <v>45.913302000000002</v>
      </c>
      <c r="H34">
        <f>AVERAGE(Log_16_4_nr0__2[[#This Row],[ moving speed ]],Log_16_4_nr1__2[[#This Row],[ moving speed ]],Log_16_4_nr2__2[[#This Row],[ moving speed ]],Log_16_4_nr3__2[[#This Row],[ moving speed ]],Log_16_4_nr4__2[[#This Row],[ moving speed ]])</f>
        <v>13.0875886</v>
      </c>
      <c r="J34">
        <f>AVERAGE(Log_16_4_nr0__2[[#This Row],[ Enemy weight ]],Log_16_4_nr1__2[[#This Row],[ Enemy weight ]],Log_16_4_nr2__2[[#This Row],[ Enemy weight ]],Log_16_4_nr3__2[[#This Row],[ Enemy weight ]],Log_16_4_nr4__2[[#This Row],[ Enemy weight ]])</f>
        <v>16.19791</v>
      </c>
      <c r="K34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5.0641987999999998</v>
      </c>
      <c r="L34">
        <f>AVERAGE(Log_16_4_nr0__2[[#This Row],[ Bullet weight ]],Log_16_4_nr1__2[[#This Row],[ Bullet weight ]],Log_16_4_nr2__2[[#This Row],[ Bullet weight ]],Log_16_4_nr3__2[[#This Row],[ Bullet weight ]],Log_16_4_nr4__2[[#This Row],[ Bullet weight ]])</f>
        <v>-1.7816340199999998</v>
      </c>
      <c r="M34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-5.2017054600000003</v>
      </c>
      <c r="N34">
        <f>AVERAGE(Log_16_4_nr0__2[[#This Row],[ Box weight ]],Log_16_4_nr1__2[[#This Row],[ Box weight ]],Log_16_4_nr2__2[[#This Row],[ Box weight ]],Log_16_4_nr3__2[[#This Row],[ Box weight ]],Log_16_4_nr4__2[[#This Row],[ Box weight ]])</f>
        <v>-7.8094976000000003</v>
      </c>
      <c r="O34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-5.0554894000000008</v>
      </c>
      <c r="P34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15.132186200000001</v>
      </c>
      <c r="Q34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7.8660675999999992</v>
      </c>
    </row>
    <row r="35" spans="1:17" x14ac:dyDescent="0.3">
      <c r="A35" s="2">
        <v>33</v>
      </c>
      <c r="B35">
        <f>AVERAGE(Log_16_4_nr0__2[[#This Row],[ Total points ]],Log_16_4_nr1__2[[#This Row],[ Total points ]],Log_16_4_nr2__2[[#This Row],[ Total points ]],Log_16_4_nr3__2[[#This Row],[ Total points ]],Log_16_4_nr4__2[[#This Row],[ Total points ]])</f>
        <v>4.8</v>
      </c>
      <c r="C35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1.2</v>
      </c>
      <c r="D35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35">
        <f>AVERAGE(Log_16_4_nr0__2[[#This Row],[ Steps ]],Log_16_4_nr1__2[[#This Row],[ Steps ]],Log_16_4_nr2__2[[#This Row],[ Steps ]],Log_16_4_nr3__2[[#This Row],[ Steps ]],Log_16_4_nr4__2[[#This Row],[ Steps ]])</f>
        <v>23.8</v>
      </c>
      <c r="F35">
        <f>AVERAGE(Log_16_4_nr0__2[[#This Row],[ Ray radius ]],Log_16_4_nr1__2[[#This Row],[ Ray radius ]],Log_16_4_nr2__2[[#This Row],[ Ray radius ]],Log_16_4_nr3__2[[#This Row],[ Ray radius ]],Log_16_4_nr4__2[[#This Row],[ Ray radius ]])</f>
        <v>17</v>
      </c>
      <c r="G35">
        <f>AVERAGE(Log_16_4_nr0__2[[#This Row],[ Sight ]],Log_16_4_nr1__2[[#This Row],[ Sight ]],Log_16_4_nr2__2[[#This Row],[ Sight ]],Log_16_4_nr3__2[[#This Row],[ Sight ]],Log_16_4_nr4__2[[#This Row],[ Sight ]])</f>
        <v>50.772793999999998</v>
      </c>
      <c r="H35">
        <f>AVERAGE(Log_16_4_nr0__2[[#This Row],[ moving speed ]],Log_16_4_nr1__2[[#This Row],[ moving speed ]],Log_16_4_nr2__2[[#This Row],[ moving speed ]],Log_16_4_nr3__2[[#This Row],[ moving speed ]],Log_16_4_nr4__2[[#This Row],[ moving speed ]])</f>
        <v>12.790330000000001</v>
      </c>
      <c r="J35">
        <f>AVERAGE(Log_16_4_nr0__2[[#This Row],[ Enemy weight ]],Log_16_4_nr1__2[[#This Row],[ Enemy weight ]],Log_16_4_nr2__2[[#This Row],[ Enemy weight ]],Log_16_4_nr3__2[[#This Row],[ Enemy weight ]],Log_16_4_nr4__2[[#This Row],[ Enemy weight ]])</f>
        <v>17.949267200000001</v>
      </c>
      <c r="K35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6.8059028799999997</v>
      </c>
      <c r="L35">
        <f>AVERAGE(Log_16_4_nr0__2[[#This Row],[ Bullet weight ]],Log_16_4_nr1__2[[#This Row],[ Bullet weight ]],Log_16_4_nr2__2[[#This Row],[ Bullet weight ]],Log_16_4_nr3__2[[#This Row],[ Bullet weight ]],Log_16_4_nr4__2[[#This Row],[ Bullet weight ]])</f>
        <v>-0.68613404</v>
      </c>
      <c r="M35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-6.7222076600000005</v>
      </c>
      <c r="N35">
        <f>AVERAGE(Log_16_4_nr0__2[[#This Row],[ Box weight ]],Log_16_4_nr1__2[[#This Row],[ Box weight ]],Log_16_4_nr2__2[[#This Row],[ Box weight ]],Log_16_4_nr3__2[[#This Row],[ Box weight ]],Log_16_4_nr4__2[[#This Row],[ Box weight ]])</f>
        <v>-8.8413482000000005</v>
      </c>
      <c r="O35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-6.7973947600000004</v>
      </c>
      <c r="P35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17.035460199999999</v>
      </c>
      <c r="Q35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7.6857477999999997</v>
      </c>
    </row>
    <row r="36" spans="1:17" x14ac:dyDescent="0.3">
      <c r="A36" s="1">
        <v>34</v>
      </c>
      <c r="B36">
        <f>AVERAGE(Log_16_4_nr0__2[[#This Row],[ Total points ]],Log_16_4_nr1__2[[#This Row],[ Total points ]],Log_16_4_nr2__2[[#This Row],[ Total points ]],Log_16_4_nr3__2[[#This Row],[ Total points ]],Log_16_4_nr4__2[[#This Row],[ Total points ]])</f>
        <v>4.8</v>
      </c>
      <c r="C36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1.2</v>
      </c>
      <c r="D36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36">
        <f>AVERAGE(Log_16_4_nr0__2[[#This Row],[ Steps ]],Log_16_4_nr1__2[[#This Row],[ Steps ]],Log_16_4_nr2__2[[#This Row],[ Steps ]],Log_16_4_nr3__2[[#This Row],[ Steps ]],Log_16_4_nr4__2[[#This Row],[ Steps ]])</f>
        <v>23</v>
      </c>
      <c r="F36">
        <f>AVERAGE(Log_16_4_nr0__2[[#This Row],[ Ray radius ]],Log_16_4_nr1__2[[#This Row],[ Ray radius ]],Log_16_4_nr2__2[[#This Row],[ Ray radius ]],Log_16_4_nr3__2[[#This Row],[ Ray radius ]],Log_16_4_nr4__2[[#This Row],[ Ray radius ]])</f>
        <v>16.399999999999999</v>
      </c>
      <c r="G36">
        <f>AVERAGE(Log_16_4_nr0__2[[#This Row],[ Sight ]],Log_16_4_nr1__2[[#This Row],[ Sight ]],Log_16_4_nr2__2[[#This Row],[ Sight ]],Log_16_4_nr3__2[[#This Row],[ Sight ]],Log_16_4_nr4__2[[#This Row],[ Sight ]])</f>
        <v>50.703700000000005</v>
      </c>
      <c r="H36">
        <f>AVERAGE(Log_16_4_nr0__2[[#This Row],[ moving speed ]],Log_16_4_nr1__2[[#This Row],[ moving speed ]],Log_16_4_nr2__2[[#This Row],[ moving speed ]],Log_16_4_nr3__2[[#This Row],[ moving speed ]],Log_16_4_nr4__2[[#This Row],[ moving speed ]])</f>
        <v>11.463604800000001</v>
      </c>
      <c r="J36">
        <f>AVERAGE(Log_16_4_nr0__2[[#This Row],[ Enemy weight ]],Log_16_4_nr1__2[[#This Row],[ Enemy weight ]],Log_16_4_nr2__2[[#This Row],[ Enemy weight ]],Log_16_4_nr3__2[[#This Row],[ Enemy weight ]],Log_16_4_nr4__2[[#This Row],[ Enemy weight ]])</f>
        <v>18.758319199999999</v>
      </c>
      <c r="K36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6.8488200799999985</v>
      </c>
      <c r="L36">
        <f>AVERAGE(Log_16_4_nr0__2[[#This Row],[ Bullet weight ]],Log_16_4_nr1__2[[#This Row],[ Bullet weight ]],Log_16_4_nr2__2[[#This Row],[ Bullet weight ]],Log_16_4_nr3__2[[#This Row],[ Bullet weight ]],Log_16_4_nr4__2[[#This Row],[ Bullet weight ]])</f>
        <v>-0.85070098000000005</v>
      </c>
      <c r="M36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-5.3686197999999994</v>
      </c>
      <c r="N36">
        <f>AVERAGE(Log_16_4_nr0__2[[#This Row],[ Box weight ]],Log_16_4_nr1__2[[#This Row],[ Box weight ]],Log_16_4_nr2__2[[#This Row],[ Box weight ]],Log_16_4_nr3__2[[#This Row],[ Box weight ]],Log_16_4_nr4__2[[#This Row],[ Box weight ]])</f>
        <v>-10.090664199999999</v>
      </c>
      <c r="O36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-7.6732587199999998</v>
      </c>
      <c r="P36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17.078626200000002</v>
      </c>
      <c r="Q36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7.9552993999999995</v>
      </c>
    </row>
    <row r="37" spans="1:17" x14ac:dyDescent="0.3">
      <c r="A37" s="2">
        <v>35</v>
      </c>
      <c r="B37">
        <f>AVERAGE(Log_16_4_nr0__2[[#This Row],[ Total points ]],Log_16_4_nr1__2[[#This Row],[ Total points ]],Log_16_4_nr2__2[[#This Row],[ Total points ]],Log_16_4_nr3__2[[#This Row],[ Total points ]],Log_16_4_nr4__2[[#This Row],[ Total points ]])</f>
        <v>6</v>
      </c>
      <c r="C37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2.4</v>
      </c>
      <c r="D37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37">
        <f>AVERAGE(Log_16_4_nr0__2[[#This Row],[ Steps ]],Log_16_4_nr1__2[[#This Row],[ Steps ]],Log_16_4_nr2__2[[#This Row],[ Steps ]],Log_16_4_nr3__2[[#This Row],[ Steps ]],Log_16_4_nr4__2[[#This Row],[ Steps ]])</f>
        <v>23.8</v>
      </c>
      <c r="F37">
        <f>AVERAGE(Log_16_4_nr0__2[[#This Row],[ Ray radius ]],Log_16_4_nr1__2[[#This Row],[ Ray radius ]],Log_16_4_nr2__2[[#This Row],[ Ray radius ]],Log_16_4_nr3__2[[#This Row],[ Ray radius ]],Log_16_4_nr4__2[[#This Row],[ Ray radius ]])</f>
        <v>15</v>
      </c>
      <c r="G37">
        <f>AVERAGE(Log_16_4_nr0__2[[#This Row],[ Sight ]],Log_16_4_nr1__2[[#This Row],[ Sight ]],Log_16_4_nr2__2[[#This Row],[ Sight ]],Log_16_4_nr3__2[[#This Row],[ Sight ]],Log_16_4_nr4__2[[#This Row],[ Sight ]])</f>
        <v>52.411311999999995</v>
      </c>
      <c r="H37">
        <f>AVERAGE(Log_16_4_nr0__2[[#This Row],[ moving speed ]],Log_16_4_nr1__2[[#This Row],[ moving speed ]],Log_16_4_nr2__2[[#This Row],[ moving speed ]],Log_16_4_nr3__2[[#This Row],[ moving speed ]],Log_16_4_nr4__2[[#This Row],[ moving speed ]])</f>
        <v>11.213824199999999</v>
      </c>
      <c r="J37">
        <f>AVERAGE(Log_16_4_nr0__2[[#This Row],[ Enemy weight ]],Log_16_4_nr1__2[[#This Row],[ Enemy weight ]],Log_16_4_nr2__2[[#This Row],[ Enemy weight ]],Log_16_4_nr3__2[[#This Row],[ Enemy weight ]],Log_16_4_nr4__2[[#This Row],[ Enemy weight ]])</f>
        <v>19.8391372</v>
      </c>
      <c r="K37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6.8488200799999985</v>
      </c>
      <c r="L37">
        <f>AVERAGE(Log_16_4_nr0__2[[#This Row],[ Bullet weight ]],Log_16_4_nr1__2[[#This Row],[ Bullet weight ]],Log_16_4_nr2__2[[#This Row],[ Bullet weight ]],Log_16_4_nr3__2[[#This Row],[ Bullet weight ]],Log_16_4_nr4__2[[#This Row],[ Bullet weight ]])</f>
        <v>0.13240942000000003</v>
      </c>
      <c r="M37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-5.6683231999999997</v>
      </c>
      <c r="N37">
        <f>AVERAGE(Log_16_4_nr0__2[[#This Row],[ Box weight ]],Log_16_4_nr1__2[[#This Row],[ Box weight ]],Log_16_4_nr2__2[[#This Row],[ Box weight ]],Log_16_4_nr3__2[[#This Row],[ Box weight ]],Log_16_4_nr4__2[[#This Row],[ Box weight ]])</f>
        <v>-9.2670294000000002</v>
      </c>
      <c r="O37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-7.6732585199999992</v>
      </c>
      <c r="P37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18.040428200000001</v>
      </c>
      <c r="Q37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7.9434236</v>
      </c>
    </row>
    <row r="38" spans="1:17" x14ac:dyDescent="0.3">
      <c r="A38" s="1">
        <v>36</v>
      </c>
      <c r="B38">
        <f>AVERAGE(Log_16_4_nr0__2[[#This Row],[ Total points ]],Log_16_4_nr1__2[[#This Row],[ Total points ]],Log_16_4_nr2__2[[#This Row],[ Total points ]],Log_16_4_nr3__2[[#This Row],[ Total points ]],Log_16_4_nr4__2[[#This Row],[ Total points ]])</f>
        <v>5.4</v>
      </c>
      <c r="C38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2.4</v>
      </c>
      <c r="D38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38">
        <f>AVERAGE(Log_16_4_nr0__2[[#This Row],[ Steps ]],Log_16_4_nr1__2[[#This Row],[ Steps ]],Log_16_4_nr2__2[[#This Row],[ Steps ]],Log_16_4_nr3__2[[#This Row],[ Steps ]],Log_16_4_nr4__2[[#This Row],[ Steps ]])</f>
        <v>24.6</v>
      </c>
      <c r="F38">
        <f>AVERAGE(Log_16_4_nr0__2[[#This Row],[ Ray radius ]],Log_16_4_nr1__2[[#This Row],[ Ray radius ]],Log_16_4_nr2__2[[#This Row],[ Ray radius ]],Log_16_4_nr3__2[[#This Row],[ Ray radius ]],Log_16_4_nr4__2[[#This Row],[ Ray radius ]])</f>
        <v>16</v>
      </c>
      <c r="G38">
        <f>AVERAGE(Log_16_4_nr0__2[[#This Row],[ Sight ]],Log_16_4_nr1__2[[#This Row],[ Sight ]],Log_16_4_nr2__2[[#This Row],[ Sight ]],Log_16_4_nr3__2[[#This Row],[ Sight ]],Log_16_4_nr4__2[[#This Row],[ Sight ]])</f>
        <v>52.427183999999997</v>
      </c>
      <c r="H38">
        <f>AVERAGE(Log_16_4_nr0__2[[#This Row],[ moving speed ]],Log_16_4_nr1__2[[#This Row],[ moving speed ]],Log_16_4_nr2__2[[#This Row],[ moving speed ]],Log_16_4_nr3__2[[#This Row],[ moving speed ]],Log_16_4_nr4__2[[#This Row],[ moving speed ]])</f>
        <v>12.2333734</v>
      </c>
      <c r="J38">
        <f>AVERAGE(Log_16_4_nr0__2[[#This Row],[ Enemy weight ]],Log_16_4_nr1__2[[#This Row],[ Enemy weight ]],Log_16_4_nr2__2[[#This Row],[ Enemy weight ]],Log_16_4_nr3__2[[#This Row],[ Enemy weight ]],Log_16_4_nr4__2[[#This Row],[ Enemy weight ]])</f>
        <v>20.6437688</v>
      </c>
      <c r="K38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7.2830035399999984</v>
      </c>
      <c r="L38">
        <f>AVERAGE(Log_16_4_nr0__2[[#This Row],[ Bullet weight ]],Log_16_4_nr1__2[[#This Row],[ Bullet weight ]],Log_16_4_nr2__2[[#This Row],[ Bullet weight ]],Log_16_4_nr3__2[[#This Row],[ Bullet weight ]],Log_16_4_nr4__2[[#This Row],[ Bullet weight ]])</f>
        <v>-0.24331940000000002</v>
      </c>
      <c r="M38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-6.3467275999999995</v>
      </c>
      <c r="N38">
        <f>AVERAGE(Log_16_4_nr0__2[[#This Row],[ Box weight ]],Log_16_4_nr1__2[[#This Row],[ Box weight ]],Log_16_4_nr2__2[[#This Row],[ Box weight ]],Log_16_4_nr3__2[[#This Row],[ Box weight ]],Log_16_4_nr4__2[[#This Row],[ Box weight ]])</f>
        <v>-9.5571415999999996</v>
      </c>
      <c r="O38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-8.1490039199999984</v>
      </c>
      <c r="P38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17.211464200000002</v>
      </c>
      <c r="Q38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7.9455825999999998</v>
      </c>
    </row>
    <row r="39" spans="1:17" x14ac:dyDescent="0.3">
      <c r="A39" s="2">
        <v>37</v>
      </c>
      <c r="B39">
        <f>AVERAGE(Log_16_4_nr0__2[[#This Row],[ Total points ]],Log_16_4_nr1__2[[#This Row],[ Total points ]],Log_16_4_nr2__2[[#This Row],[ Total points ]],Log_16_4_nr3__2[[#This Row],[ Total points ]],Log_16_4_nr4__2[[#This Row],[ Total points ]])</f>
        <v>6.4</v>
      </c>
      <c r="C39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2.8</v>
      </c>
      <c r="D39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39">
        <f>AVERAGE(Log_16_4_nr0__2[[#This Row],[ Steps ]],Log_16_4_nr1__2[[#This Row],[ Steps ]],Log_16_4_nr2__2[[#This Row],[ Steps ]],Log_16_4_nr3__2[[#This Row],[ Steps ]],Log_16_4_nr4__2[[#This Row],[ Steps ]])</f>
        <v>24.2</v>
      </c>
      <c r="F39">
        <f>AVERAGE(Log_16_4_nr0__2[[#This Row],[ Ray radius ]],Log_16_4_nr1__2[[#This Row],[ Ray radius ]],Log_16_4_nr2__2[[#This Row],[ Ray radius ]],Log_16_4_nr3__2[[#This Row],[ Ray radius ]],Log_16_4_nr4__2[[#This Row],[ Ray radius ]])</f>
        <v>16.2</v>
      </c>
      <c r="G39">
        <f>AVERAGE(Log_16_4_nr0__2[[#This Row],[ Sight ]],Log_16_4_nr1__2[[#This Row],[ Sight ]],Log_16_4_nr2__2[[#This Row],[ Sight ]],Log_16_4_nr3__2[[#This Row],[ Sight ]],Log_16_4_nr4__2[[#This Row],[ Sight ]])</f>
        <v>53.050178000000002</v>
      </c>
      <c r="H39">
        <f>AVERAGE(Log_16_4_nr0__2[[#This Row],[ moving speed ]],Log_16_4_nr1__2[[#This Row],[ moving speed ]],Log_16_4_nr2__2[[#This Row],[ moving speed ]],Log_16_4_nr3__2[[#This Row],[ moving speed ]],Log_16_4_nr4__2[[#This Row],[ moving speed ]])</f>
        <v>12.755316199999999</v>
      </c>
      <c r="J39">
        <f>AVERAGE(Log_16_4_nr0__2[[#This Row],[ Enemy weight ]],Log_16_4_nr1__2[[#This Row],[ Enemy weight ]],Log_16_4_nr2__2[[#This Row],[ Enemy weight ]],Log_16_4_nr3__2[[#This Row],[ Enemy weight ]],Log_16_4_nr4__2[[#This Row],[ Enemy weight ]])</f>
        <v>20.966794</v>
      </c>
      <c r="K39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7.7558302800000005</v>
      </c>
      <c r="L39">
        <f>AVERAGE(Log_16_4_nr0__2[[#This Row],[ Bullet weight ]],Log_16_4_nr1__2[[#This Row],[ Bullet weight ]],Log_16_4_nr2__2[[#This Row],[ Bullet weight ]],Log_16_4_nr3__2[[#This Row],[ Bullet weight ]],Log_16_4_nr4__2[[#This Row],[ Bullet weight ]])</f>
        <v>0.52685239999999989</v>
      </c>
      <c r="M39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-6.8930731000000005</v>
      </c>
      <c r="N39">
        <f>AVERAGE(Log_16_4_nr0__2[[#This Row],[ Box weight ]],Log_16_4_nr1__2[[#This Row],[ Box weight ]],Log_16_4_nr2__2[[#This Row],[ Box weight ]],Log_16_4_nr3__2[[#This Row],[ Box weight ]],Log_16_4_nr4__2[[#This Row],[ Box weight ]])</f>
        <v>-10.477534800000001</v>
      </c>
      <c r="O39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-7.658868720000001</v>
      </c>
      <c r="P39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17.882758599999999</v>
      </c>
      <c r="Q39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7.2420080000000002</v>
      </c>
    </row>
    <row r="40" spans="1:17" x14ac:dyDescent="0.3">
      <c r="A40" s="1">
        <v>38</v>
      </c>
      <c r="B40">
        <f>AVERAGE(Log_16_4_nr0__2[[#This Row],[ Total points ]],Log_16_4_nr1__2[[#This Row],[ Total points ]],Log_16_4_nr2__2[[#This Row],[ Total points ]],Log_16_4_nr3__2[[#This Row],[ Total points ]],Log_16_4_nr4__2[[#This Row],[ Total points ]])</f>
        <v>5.8</v>
      </c>
      <c r="C40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3.4</v>
      </c>
      <c r="D40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2.4</v>
      </c>
      <c r="E40">
        <f>AVERAGE(Log_16_4_nr0__2[[#This Row],[ Steps ]],Log_16_4_nr1__2[[#This Row],[ Steps ]],Log_16_4_nr2__2[[#This Row],[ Steps ]],Log_16_4_nr3__2[[#This Row],[ Steps ]],Log_16_4_nr4__2[[#This Row],[ Steps ]])</f>
        <v>24.2</v>
      </c>
      <c r="F40">
        <f>AVERAGE(Log_16_4_nr0__2[[#This Row],[ Ray radius ]],Log_16_4_nr1__2[[#This Row],[ Ray radius ]],Log_16_4_nr2__2[[#This Row],[ Ray radius ]],Log_16_4_nr3__2[[#This Row],[ Ray radius ]],Log_16_4_nr4__2[[#This Row],[ Ray radius ]])</f>
        <v>16.399999999999999</v>
      </c>
      <c r="G40">
        <f>AVERAGE(Log_16_4_nr0__2[[#This Row],[ Sight ]],Log_16_4_nr1__2[[#This Row],[ Sight ]],Log_16_4_nr2__2[[#This Row],[ Sight ]],Log_16_4_nr3__2[[#This Row],[ Sight ]],Log_16_4_nr4__2[[#This Row],[ Sight ]])</f>
        <v>52.939156000000004</v>
      </c>
      <c r="H40">
        <f>AVERAGE(Log_16_4_nr0__2[[#This Row],[ moving speed ]],Log_16_4_nr1__2[[#This Row],[ moving speed ]],Log_16_4_nr2__2[[#This Row],[ moving speed ]],Log_16_4_nr3__2[[#This Row],[ moving speed ]],Log_16_4_nr4__2[[#This Row],[ moving speed ]])</f>
        <v>14.588946400000001</v>
      </c>
      <c r="J40">
        <f>AVERAGE(Log_16_4_nr0__2[[#This Row],[ Enemy weight ]],Log_16_4_nr1__2[[#This Row],[ Enemy weight ]],Log_16_4_nr2__2[[#This Row],[ Enemy weight ]],Log_16_4_nr3__2[[#This Row],[ Enemy weight ]],Log_16_4_nr4__2[[#This Row],[ Enemy weight ]])</f>
        <v>22.929397999999999</v>
      </c>
      <c r="K40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8.2016222799999987</v>
      </c>
      <c r="L40">
        <f>AVERAGE(Log_16_4_nr0__2[[#This Row],[ Bullet weight ]],Log_16_4_nr1__2[[#This Row],[ Bullet weight ]],Log_16_4_nr2__2[[#This Row],[ Bullet weight ]],Log_16_4_nr3__2[[#This Row],[ Bullet weight ]],Log_16_4_nr4__2[[#This Row],[ Bullet weight ]])</f>
        <v>-1.0382722359999998</v>
      </c>
      <c r="M40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-6.9287757199999991</v>
      </c>
      <c r="N40">
        <f>AVERAGE(Log_16_4_nr0__2[[#This Row],[ Box weight ]],Log_16_4_nr1__2[[#This Row],[ Box weight ]],Log_16_4_nr2__2[[#This Row],[ Box weight ]],Log_16_4_nr3__2[[#This Row],[ Box weight ]],Log_16_4_nr4__2[[#This Row],[ Box weight ]])</f>
        <v>-10.842073199999998</v>
      </c>
      <c r="O40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-8.6701099199999998</v>
      </c>
      <c r="P40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17.446613800000002</v>
      </c>
      <c r="Q40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7.2579195999999992</v>
      </c>
    </row>
    <row r="41" spans="1:17" x14ac:dyDescent="0.3">
      <c r="A41" s="2">
        <v>39</v>
      </c>
      <c r="B41">
        <f>AVERAGE(Log_16_4_nr0__2[[#This Row],[ Total points ]],Log_16_4_nr1__2[[#This Row],[ Total points ]],Log_16_4_nr2__2[[#This Row],[ Total points ]],Log_16_4_nr3__2[[#This Row],[ Total points ]],Log_16_4_nr4__2[[#This Row],[ Total points ]])</f>
        <v>6.8</v>
      </c>
      <c r="C41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3.2</v>
      </c>
      <c r="D41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41">
        <f>AVERAGE(Log_16_4_nr0__2[[#This Row],[ Steps ]],Log_16_4_nr1__2[[#This Row],[ Steps ]],Log_16_4_nr2__2[[#This Row],[ Steps ]],Log_16_4_nr3__2[[#This Row],[ Steps ]],Log_16_4_nr4__2[[#This Row],[ Steps ]])</f>
        <v>25.2</v>
      </c>
      <c r="F41">
        <f>AVERAGE(Log_16_4_nr0__2[[#This Row],[ Ray radius ]],Log_16_4_nr1__2[[#This Row],[ Ray radius ]],Log_16_4_nr2__2[[#This Row],[ Ray radius ]],Log_16_4_nr3__2[[#This Row],[ Ray radius ]],Log_16_4_nr4__2[[#This Row],[ Ray radius ]])</f>
        <v>15.6</v>
      </c>
      <c r="G41">
        <f>AVERAGE(Log_16_4_nr0__2[[#This Row],[ Sight ]],Log_16_4_nr1__2[[#This Row],[ Sight ]],Log_16_4_nr2__2[[#This Row],[ Sight ]],Log_16_4_nr3__2[[#This Row],[ Sight ]],Log_16_4_nr4__2[[#This Row],[ Sight ]])</f>
        <v>53.723636000000013</v>
      </c>
      <c r="H41">
        <f>AVERAGE(Log_16_4_nr0__2[[#This Row],[ moving speed ]],Log_16_4_nr1__2[[#This Row],[ moving speed ]],Log_16_4_nr2__2[[#This Row],[ moving speed ]],Log_16_4_nr3__2[[#This Row],[ moving speed ]],Log_16_4_nr4__2[[#This Row],[ moving speed ]])</f>
        <v>13.063281999999997</v>
      </c>
      <c r="J41">
        <f>AVERAGE(Log_16_4_nr0__2[[#This Row],[ Enemy weight ]],Log_16_4_nr1__2[[#This Row],[ Enemy weight ]],Log_16_4_nr2__2[[#This Row],[ Enemy weight ]],Log_16_4_nr3__2[[#This Row],[ Enemy weight ]],Log_16_4_nr4__2[[#This Row],[ Enemy weight ]])</f>
        <v>23.746702000000003</v>
      </c>
      <c r="K41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8.2445395399999999</v>
      </c>
      <c r="L41">
        <f>AVERAGE(Log_16_4_nr0__2[[#This Row],[ Bullet weight ]],Log_16_4_nr1__2[[#This Row],[ Bullet weight ]],Log_16_4_nr2__2[[#This Row],[ Bullet weight ]],Log_16_4_nr3__2[[#This Row],[ Bullet weight ]],Log_16_4_nr4__2[[#This Row],[ Bullet weight ]])</f>
        <v>1.8227631200000001</v>
      </c>
      <c r="M41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-7.1749499000000014</v>
      </c>
      <c r="N41">
        <f>AVERAGE(Log_16_4_nr0__2[[#This Row],[ Box weight ]],Log_16_4_nr1__2[[#This Row],[ Box weight ]],Log_16_4_nr2__2[[#This Row],[ Box weight ]],Log_16_4_nr3__2[[#This Row],[ Box weight ]],Log_16_4_nr4__2[[#This Row],[ Box weight ]])</f>
        <v>-9.8424107999999997</v>
      </c>
      <c r="O41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-8.3991807999999999</v>
      </c>
      <c r="P41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17.971747199999999</v>
      </c>
      <c r="Q41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6.7362781999999992</v>
      </c>
    </row>
    <row r="42" spans="1:17" x14ac:dyDescent="0.3">
      <c r="A42" s="1">
        <v>40</v>
      </c>
      <c r="B42">
        <f>AVERAGE(Log_16_4_nr0__2[[#This Row],[ Total points ]],Log_16_4_nr1__2[[#This Row],[ Total points ]],Log_16_4_nr2__2[[#This Row],[ Total points ]],Log_16_4_nr3__2[[#This Row],[ Total points ]],Log_16_4_nr4__2[[#This Row],[ Total points ]])</f>
        <v>6.2</v>
      </c>
      <c r="C42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2.6</v>
      </c>
      <c r="D42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42">
        <f>AVERAGE(Log_16_4_nr0__2[[#This Row],[ Steps ]],Log_16_4_nr1__2[[#This Row],[ Steps ]],Log_16_4_nr2__2[[#This Row],[ Steps ]],Log_16_4_nr3__2[[#This Row],[ Steps ]],Log_16_4_nr4__2[[#This Row],[ Steps ]])</f>
        <v>26</v>
      </c>
      <c r="F42">
        <f>AVERAGE(Log_16_4_nr0__2[[#This Row],[ Ray radius ]],Log_16_4_nr1__2[[#This Row],[ Ray radius ]],Log_16_4_nr2__2[[#This Row],[ Ray radius ]],Log_16_4_nr3__2[[#This Row],[ Ray radius ]],Log_16_4_nr4__2[[#This Row],[ Ray radius ]])</f>
        <v>15.8</v>
      </c>
      <c r="G42">
        <f>AVERAGE(Log_16_4_nr0__2[[#This Row],[ Sight ]],Log_16_4_nr1__2[[#This Row],[ Sight ]],Log_16_4_nr2__2[[#This Row],[ Sight ]],Log_16_4_nr3__2[[#This Row],[ Sight ]],Log_16_4_nr4__2[[#This Row],[ Sight ]])</f>
        <v>55.206460000000007</v>
      </c>
      <c r="H42">
        <f>AVERAGE(Log_16_4_nr0__2[[#This Row],[ moving speed ]],Log_16_4_nr1__2[[#This Row],[ moving speed ]],Log_16_4_nr2__2[[#This Row],[ moving speed ]],Log_16_4_nr3__2[[#This Row],[ moving speed ]],Log_16_4_nr4__2[[#This Row],[ moving speed ]])</f>
        <v>12.448172599999999</v>
      </c>
      <c r="J42">
        <f>AVERAGE(Log_16_4_nr0__2[[#This Row],[ Enemy weight ]],Log_16_4_nr1__2[[#This Row],[ Enemy weight ]],Log_16_4_nr2__2[[#This Row],[ Enemy weight ]],Log_16_4_nr3__2[[#This Row],[ Enemy weight ]],Log_16_4_nr4__2[[#This Row],[ Enemy weight ]])</f>
        <v>22.562282799999998</v>
      </c>
      <c r="K42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8.9720948800000002</v>
      </c>
      <c r="L42">
        <f>AVERAGE(Log_16_4_nr0__2[[#This Row],[ Bullet weight ]],Log_16_4_nr1__2[[#This Row],[ Bullet weight ]],Log_16_4_nr2__2[[#This Row],[ Bullet weight ]],Log_16_4_nr3__2[[#This Row],[ Bullet weight ]],Log_16_4_nr4__2[[#This Row],[ Bullet weight ]])</f>
        <v>2.3761903599999998</v>
      </c>
      <c r="M42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-7.2069645000000007</v>
      </c>
      <c r="N42">
        <f>AVERAGE(Log_16_4_nr0__2[[#This Row],[ Box weight ]],Log_16_4_nr1__2[[#This Row],[ Box weight ]],Log_16_4_nr2__2[[#This Row],[ Box weight ]],Log_16_4_nr3__2[[#This Row],[ Box weight ]],Log_16_4_nr4__2[[#This Row],[ Box weight ]])</f>
        <v>-9.503536200000001</v>
      </c>
      <c r="O42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-9.9187010000000022</v>
      </c>
      <c r="P42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16.785358600000002</v>
      </c>
      <c r="Q42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6.7362781999999992</v>
      </c>
    </row>
    <row r="43" spans="1:17" x14ac:dyDescent="0.3">
      <c r="A43" s="2">
        <v>41</v>
      </c>
      <c r="B43">
        <f>AVERAGE(Log_16_4_nr0__2[[#This Row],[ Total points ]],Log_16_4_nr1__2[[#This Row],[ Total points ]],Log_16_4_nr2__2[[#This Row],[ Total points ]],Log_16_4_nr3__2[[#This Row],[ Total points ]],Log_16_4_nr4__2[[#This Row],[ Total points ]])</f>
        <v>5.6</v>
      </c>
      <c r="C43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2.6</v>
      </c>
      <c r="D43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43">
        <f>AVERAGE(Log_16_4_nr0__2[[#This Row],[ Steps ]],Log_16_4_nr1__2[[#This Row],[ Steps ]],Log_16_4_nr2__2[[#This Row],[ Steps ]],Log_16_4_nr3__2[[#This Row],[ Steps ]],Log_16_4_nr4__2[[#This Row],[ Steps ]])</f>
        <v>25.2</v>
      </c>
      <c r="F43">
        <f>AVERAGE(Log_16_4_nr0__2[[#This Row],[ Ray radius ]],Log_16_4_nr1__2[[#This Row],[ Ray radius ]],Log_16_4_nr2__2[[#This Row],[ Ray radius ]],Log_16_4_nr3__2[[#This Row],[ Ray radius ]],Log_16_4_nr4__2[[#This Row],[ Ray radius ]])</f>
        <v>17</v>
      </c>
      <c r="G43">
        <f>AVERAGE(Log_16_4_nr0__2[[#This Row],[ Sight ]],Log_16_4_nr1__2[[#This Row],[ Sight ]],Log_16_4_nr2__2[[#This Row],[ Sight ]],Log_16_4_nr3__2[[#This Row],[ Sight ]],Log_16_4_nr4__2[[#This Row],[ Sight ]])</f>
        <v>54.267768000000004</v>
      </c>
      <c r="H43">
        <f>AVERAGE(Log_16_4_nr0__2[[#This Row],[ moving speed ]],Log_16_4_nr1__2[[#This Row],[ moving speed ]],Log_16_4_nr2__2[[#This Row],[ moving speed ]],Log_16_4_nr3__2[[#This Row],[ moving speed ]],Log_16_4_nr4__2[[#This Row],[ moving speed ]])</f>
        <v>15.515134</v>
      </c>
      <c r="J43">
        <f>AVERAGE(Log_16_4_nr0__2[[#This Row],[ Enemy weight ]],Log_16_4_nr1__2[[#This Row],[ Enemy weight ]],Log_16_4_nr2__2[[#This Row],[ Enemy weight ]],Log_16_4_nr3__2[[#This Row],[ Enemy weight ]],Log_16_4_nr4__2[[#This Row],[ Enemy weight ]])</f>
        <v>23.862188</v>
      </c>
      <c r="K43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9.1105394799999999</v>
      </c>
      <c r="L43">
        <f>AVERAGE(Log_16_4_nr0__2[[#This Row],[ Bullet weight ]],Log_16_4_nr1__2[[#This Row],[ Bullet weight ]],Log_16_4_nr2__2[[#This Row],[ Bullet weight ]],Log_16_4_nr3__2[[#This Row],[ Bullet weight ]],Log_16_4_nr4__2[[#This Row],[ Bullet weight ]])</f>
        <v>0.59350264000000008</v>
      </c>
      <c r="M43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-6.8610580800000012</v>
      </c>
      <c r="N43">
        <f>AVERAGE(Log_16_4_nr0__2[[#This Row],[ Box weight ]],Log_16_4_nr1__2[[#This Row],[ Box weight ]],Log_16_4_nr2__2[[#This Row],[ Box weight ]],Log_16_4_nr3__2[[#This Row],[ Box weight ]],Log_16_4_nr4__2[[#This Row],[ Box weight ]])</f>
        <v>-10.999847800000001</v>
      </c>
      <c r="O43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-9.3391961200000004</v>
      </c>
      <c r="P43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18.550197999999998</v>
      </c>
      <c r="Q43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7.2134699999999992</v>
      </c>
    </row>
    <row r="44" spans="1:17" x14ac:dyDescent="0.3">
      <c r="A44" s="1">
        <v>42</v>
      </c>
      <c r="B44">
        <f>AVERAGE(Log_16_4_nr0__2[[#This Row],[ Total points ]],Log_16_4_nr1__2[[#This Row],[ Total points ]],Log_16_4_nr2__2[[#This Row],[ Total points ]],Log_16_4_nr3__2[[#This Row],[ Total points ]],Log_16_4_nr4__2[[#This Row],[ Total points ]])</f>
        <v>6.6</v>
      </c>
      <c r="C44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3.6</v>
      </c>
      <c r="D44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44">
        <f>AVERAGE(Log_16_4_nr0__2[[#This Row],[ Steps ]],Log_16_4_nr1__2[[#This Row],[ Steps ]],Log_16_4_nr2__2[[#This Row],[ Steps ]],Log_16_4_nr3__2[[#This Row],[ Steps ]],Log_16_4_nr4__2[[#This Row],[ Steps ]])</f>
        <v>25.2</v>
      </c>
      <c r="F44">
        <f>AVERAGE(Log_16_4_nr0__2[[#This Row],[ Ray radius ]],Log_16_4_nr1__2[[#This Row],[ Ray radius ]],Log_16_4_nr2__2[[#This Row],[ Ray radius ]],Log_16_4_nr3__2[[#This Row],[ Ray radius ]],Log_16_4_nr4__2[[#This Row],[ Ray radius ]])</f>
        <v>16.2</v>
      </c>
      <c r="G44">
        <f>AVERAGE(Log_16_4_nr0__2[[#This Row],[ Sight ]],Log_16_4_nr1__2[[#This Row],[ Sight ]],Log_16_4_nr2__2[[#This Row],[ Sight ]],Log_16_4_nr3__2[[#This Row],[ Sight ]],Log_16_4_nr4__2[[#This Row],[ Sight ]])</f>
        <v>54.819525999999996</v>
      </c>
      <c r="H44">
        <f>AVERAGE(Log_16_4_nr0__2[[#This Row],[ moving speed ]],Log_16_4_nr1__2[[#This Row],[ moving speed ]],Log_16_4_nr2__2[[#This Row],[ moving speed ]],Log_16_4_nr3__2[[#This Row],[ moving speed ]],Log_16_4_nr4__2[[#This Row],[ moving speed ]])</f>
        <v>14.893863200000002</v>
      </c>
      <c r="J44">
        <f>AVERAGE(Log_16_4_nr0__2[[#This Row],[ Enemy weight ]],Log_16_4_nr1__2[[#This Row],[ Enemy weight ]],Log_16_4_nr2__2[[#This Row],[ Enemy weight ]],Log_16_4_nr3__2[[#This Row],[ Enemy weight ]],Log_16_4_nr4__2[[#This Row],[ Enemy weight ]])</f>
        <v>23.667508000000002</v>
      </c>
      <c r="K44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8.9720948800000002</v>
      </c>
      <c r="L44">
        <f>AVERAGE(Log_16_4_nr0__2[[#This Row],[ Bullet weight ]],Log_16_4_nr1__2[[#This Row],[ Bullet weight ]],Log_16_4_nr2__2[[#This Row],[ Bullet weight ]],Log_16_4_nr3__2[[#This Row],[ Bullet weight ]],Log_16_4_nr4__2[[#This Row],[ Bullet weight ]])</f>
        <v>1.3541912599999999</v>
      </c>
      <c r="M44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-7.1145600800000013</v>
      </c>
      <c r="N44">
        <f>AVERAGE(Log_16_4_nr0__2[[#This Row],[ Box weight ]],Log_16_4_nr1__2[[#This Row],[ Box weight ]],Log_16_4_nr2__2[[#This Row],[ Box weight ]],Log_16_4_nr3__2[[#This Row],[ Box weight ]],Log_16_4_nr4__2[[#This Row],[ Box weight ]])</f>
        <v>-10.724143399999999</v>
      </c>
      <c r="O44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-8.7712155999999997</v>
      </c>
      <c r="P44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18.686206599999998</v>
      </c>
      <c r="Q44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6.7304176</v>
      </c>
    </row>
    <row r="45" spans="1:17" x14ac:dyDescent="0.3">
      <c r="A45" s="2">
        <v>43</v>
      </c>
      <c r="B45">
        <f>AVERAGE(Log_16_4_nr0__2[[#This Row],[ Total points ]],Log_16_4_nr1__2[[#This Row],[ Total points ]],Log_16_4_nr2__2[[#This Row],[ Total points ]],Log_16_4_nr3__2[[#This Row],[ Total points ]],Log_16_4_nr4__2[[#This Row],[ Total points ]])</f>
        <v>7.4</v>
      </c>
      <c r="C45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4.4000000000000004</v>
      </c>
      <c r="D45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45">
        <f>AVERAGE(Log_16_4_nr0__2[[#This Row],[ Steps ]],Log_16_4_nr1__2[[#This Row],[ Steps ]],Log_16_4_nr2__2[[#This Row],[ Steps ]],Log_16_4_nr3__2[[#This Row],[ Steps ]],Log_16_4_nr4__2[[#This Row],[ Steps ]])</f>
        <v>23.2</v>
      </c>
      <c r="F45">
        <f>AVERAGE(Log_16_4_nr0__2[[#This Row],[ Ray radius ]],Log_16_4_nr1__2[[#This Row],[ Ray radius ]],Log_16_4_nr2__2[[#This Row],[ Ray radius ]],Log_16_4_nr3__2[[#This Row],[ Ray radius ]],Log_16_4_nr4__2[[#This Row],[ Ray radius ]])</f>
        <v>17</v>
      </c>
      <c r="G45">
        <f>AVERAGE(Log_16_4_nr0__2[[#This Row],[ Sight ]],Log_16_4_nr1__2[[#This Row],[ Sight ]],Log_16_4_nr2__2[[#This Row],[ Sight ]],Log_16_4_nr3__2[[#This Row],[ Sight ]],Log_16_4_nr4__2[[#This Row],[ Sight ]])</f>
        <v>55.256196000000003</v>
      </c>
      <c r="H45">
        <f>AVERAGE(Log_16_4_nr0__2[[#This Row],[ moving speed ]],Log_16_4_nr1__2[[#This Row],[ moving speed ]],Log_16_4_nr2__2[[#This Row],[ moving speed ]],Log_16_4_nr3__2[[#This Row],[ moving speed ]],Log_16_4_nr4__2[[#This Row],[ moving speed ]])</f>
        <v>15.595985799999999</v>
      </c>
      <c r="J45">
        <f>AVERAGE(Log_16_4_nr0__2[[#This Row],[ Enemy weight ]],Log_16_4_nr1__2[[#This Row],[ Enemy weight ]],Log_16_4_nr2__2[[#This Row],[ Enemy weight ]],Log_16_4_nr3__2[[#This Row],[ Enemy weight ]],Log_16_4_nr4__2[[#This Row],[ Enemy weight ]])</f>
        <v>23.152064000000003</v>
      </c>
      <c r="K45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9.6940962000000006</v>
      </c>
      <c r="L45">
        <f>AVERAGE(Log_16_4_nr0__2[[#This Row],[ Bullet weight ]],Log_16_4_nr1__2[[#This Row],[ Bullet weight ]],Log_16_4_nr2__2[[#This Row],[ Bullet weight ]],Log_16_4_nr3__2[[#This Row],[ Bullet weight ]],Log_16_4_nr4__2[[#This Row],[ Bullet weight ]])</f>
        <v>-0.4664050600000002</v>
      </c>
      <c r="M45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-7.121887720000001</v>
      </c>
      <c r="N45">
        <f>AVERAGE(Log_16_4_nr0__2[[#This Row],[ Box weight ]],Log_16_4_nr1__2[[#This Row],[ Box weight ]],Log_16_4_nr2__2[[#This Row],[ Box weight ]],Log_16_4_nr3__2[[#This Row],[ Box weight ]],Log_16_4_nr4__2[[#This Row],[ Box weight ]])</f>
        <v>-10.553093799999999</v>
      </c>
      <c r="O45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-9.9880399200000003</v>
      </c>
      <c r="P45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18.3243048</v>
      </c>
      <c r="Q45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7.21061</v>
      </c>
    </row>
    <row r="46" spans="1:17" x14ac:dyDescent="0.3">
      <c r="A46" s="1">
        <v>44</v>
      </c>
      <c r="B46">
        <f>AVERAGE(Log_16_4_nr0__2[[#This Row],[ Total points ]],Log_16_4_nr1__2[[#This Row],[ Total points ]],Log_16_4_nr2__2[[#This Row],[ Total points ]],Log_16_4_nr3__2[[#This Row],[ Total points ]],Log_16_4_nr4__2[[#This Row],[ Total points ]])</f>
        <v>5.8</v>
      </c>
      <c r="C46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2.8</v>
      </c>
      <c r="D46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46">
        <f>AVERAGE(Log_16_4_nr0__2[[#This Row],[ Steps ]],Log_16_4_nr1__2[[#This Row],[ Steps ]],Log_16_4_nr2__2[[#This Row],[ Steps ]],Log_16_4_nr3__2[[#This Row],[ Steps ]],Log_16_4_nr4__2[[#This Row],[ Steps ]])</f>
        <v>25.8</v>
      </c>
      <c r="F46">
        <f>AVERAGE(Log_16_4_nr0__2[[#This Row],[ Ray radius ]],Log_16_4_nr1__2[[#This Row],[ Ray radius ]],Log_16_4_nr2__2[[#This Row],[ Ray radius ]],Log_16_4_nr3__2[[#This Row],[ Ray radius ]],Log_16_4_nr4__2[[#This Row],[ Ray radius ]])</f>
        <v>17</v>
      </c>
      <c r="G46">
        <f>AVERAGE(Log_16_4_nr0__2[[#This Row],[ Sight ]],Log_16_4_nr1__2[[#This Row],[ Sight ]],Log_16_4_nr2__2[[#This Row],[ Sight ]],Log_16_4_nr3__2[[#This Row],[ Sight ]],Log_16_4_nr4__2[[#This Row],[ Sight ]])</f>
        <v>54.570593999999993</v>
      </c>
      <c r="H46">
        <f>AVERAGE(Log_16_4_nr0__2[[#This Row],[ moving speed ]],Log_16_4_nr1__2[[#This Row],[ moving speed ]],Log_16_4_nr2__2[[#This Row],[ moving speed ]],Log_16_4_nr3__2[[#This Row],[ moving speed ]],Log_16_4_nr4__2[[#This Row],[ moving speed ]])</f>
        <v>18.825267799999999</v>
      </c>
      <c r="J46">
        <f>AVERAGE(Log_16_4_nr0__2[[#This Row],[ Enemy weight ]],Log_16_4_nr1__2[[#This Row],[ Enemy weight ]],Log_16_4_nr2__2[[#This Row],[ Enemy weight ]],Log_16_4_nr3__2[[#This Row],[ Enemy weight ]],Log_16_4_nr4__2[[#This Row],[ Enemy weight ]])</f>
        <v>25.584424000000002</v>
      </c>
      <c r="K46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10.151673599999999</v>
      </c>
      <c r="L46">
        <f>AVERAGE(Log_16_4_nr0__2[[#This Row],[ Bullet weight ]],Log_16_4_nr1__2[[#This Row],[ Bullet weight ]],Log_16_4_nr2__2[[#This Row],[ Bullet weight ]],Log_16_4_nr3__2[[#This Row],[ Bullet weight ]],Log_16_4_nr4__2[[#This Row],[ Bullet weight ]])</f>
        <v>1.0460888800000001</v>
      </c>
      <c r="M46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-7.4142640800000006</v>
      </c>
      <c r="N46">
        <f>AVERAGE(Log_16_4_nr0__2[[#This Row],[ Box weight ]],Log_16_4_nr1__2[[#This Row],[ Box weight ]],Log_16_4_nr2__2[[#This Row],[ Box weight ]],Log_16_4_nr3__2[[#This Row],[ Box weight ]],Log_16_4_nr4__2[[#This Row],[ Box weight ]])</f>
        <v>-10.419279800000002</v>
      </c>
      <c r="O46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-10.372931120000001</v>
      </c>
      <c r="P46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19.6621886</v>
      </c>
      <c r="Q46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7.1907920000000001</v>
      </c>
    </row>
    <row r="47" spans="1:17" x14ac:dyDescent="0.3">
      <c r="A47" s="2">
        <v>45</v>
      </c>
      <c r="B47">
        <f>AVERAGE(Log_16_4_nr0__2[[#This Row],[ Total points ]],Log_16_4_nr1__2[[#This Row],[ Total points ]],Log_16_4_nr2__2[[#This Row],[ Total points ]],Log_16_4_nr3__2[[#This Row],[ Total points ]],Log_16_4_nr4__2[[#This Row],[ Total points ]])</f>
        <v>6.8</v>
      </c>
      <c r="C47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3.8</v>
      </c>
      <c r="D47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47">
        <f>AVERAGE(Log_16_4_nr0__2[[#This Row],[ Steps ]],Log_16_4_nr1__2[[#This Row],[ Steps ]],Log_16_4_nr2__2[[#This Row],[ Steps ]],Log_16_4_nr3__2[[#This Row],[ Steps ]],Log_16_4_nr4__2[[#This Row],[ Steps ]])</f>
        <v>25.4</v>
      </c>
      <c r="F47">
        <f>AVERAGE(Log_16_4_nr0__2[[#This Row],[ Ray radius ]],Log_16_4_nr1__2[[#This Row],[ Ray radius ]],Log_16_4_nr2__2[[#This Row],[ Ray radius ]],Log_16_4_nr3__2[[#This Row],[ Ray radius ]],Log_16_4_nr4__2[[#This Row],[ Ray radius ]])</f>
        <v>17.2</v>
      </c>
      <c r="G47">
        <f>AVERAGE(Log_16_4_nr0__2[[#This Row],[ Sight ]],Log_16_4_nr1__2[[#This Row],[ Sight ]],Log_16_4_nr2__2[[#This Row],[ Sight ]],Log_16_4_nr3__2[[#This Row],[ Sight ]],Log_16_4_nr4__2[[#This Row],[ Sight ]])</f>
        <v>55.759868000000004</v>
      </c>
      <c r="H47">
        <f>AVERAGE(Log_16_4_nr0__2[[#This Row],[ moving speed ]],Log_16_4_nr1__2[[#This Row],[ moving speed ]],Log_16_4_nr2__2[[#This Row],[ moving speed ]],Log_16_4_nr3__2[[#This Row],[ moving speed ]],Log_16_4_nr4__2[[#This Row],[ moving speed ]])</f>
        <v>19.103772600000003</v>
      </c>
      <c r="J47">
        <f>AVERAGE(Log_16_4_nr0__2[[#This Row],[ Enemy weight ]],Log_16_4_nr1__2[[#This Row],[ Enemy weight ]],Log_16_4_nr2__2[[#This Row],[ Enemy weight ]],Log_16_4_nr3__2[[#This Row],[ Enemy weight ]],Log_16_4_nr4__2[[#This Row],[ Enemy weight ]])</f>
        <v>25.098098</v>
      </c>
      <c r="K47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10.691354799999999</v>
      </c>
      <c r="L47">
        <f>AVERAGE(Log_16_4_nr0__2[[#This Row],[ Bullet weight ]],Log_16_4_nr1__2[[#This Row],[ Bullet weight ]],Log_16_4_nr2__2[[#This Row],[ Bullet weight ]],Log_16_4_nr3__2[[#This Row],[ Bullet weight ]],Log_16_4_nr4__2[[#This Row],[ Bullet weight ]])</f>
        <v>0.26013440000000021</v>
      </c>
      <c r="M47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-7.7354831199999996</v>
      </c>
      <c r="N47">
        <f>AVERAGE(Log_16_4_nr0__2[[#This Row],[ Box weight ]],Log_16_4_nr1__2[[#This Row],[ Box weight ]],Log_16_4_nr2__2[[#This Row],[ Box weight ]],Log_16_4_nr3__2[[#This Row],[ Box weight ]],Log_16_4_nr4__2[[#This Row],[ Box weight ]])</f>
        <v>-10.060495599999999</v>
      </c>
      <c r="O47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-11.027654120000001</v>
      </c>
      <c r="P47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19.796463999999997</v>
      </c>
      <c r="Q47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7.1907920000000001</v>
      </c>
    </row>
    <row r="48" spans="1:17" x14ac:dyDescent="0.3">
      <c r="A48" s="1">
        <v>46</v>
      </c>
      <c r="B48">
        <f>AVERAGE(Log_16_4_nr0__2[[#This Row],[ Total points ]],Log_16_4_nr1__2[[#This Row],[ Total points ]],Log_16_4_nr2__2[[#This Row],[ Total points ]],Log_16_4_nr3__2[[#This Row],[ Total points ]],Log_16_4_nr4__2[[#This Row],[ Total points ]])</f>
        <v>5.8</v>
      </c>
      <c r="C48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2.2000000000000002</v>
      </c>
      <c r="D48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48">
        <f>AVERAGE(Log_16_4_nr0__2[[#This Row],[ Steps ]],Log_16_4_nr1__2[[#This Row],[ Steps ]],Log_16_4_nr2__2[[#This Row],[ Steps ]],Log_16_4_nr3__2[[#This Row],[ Steps ]],Log_16_4_nr4__2[[#This Row],[ Steps ]])</f>
        <v>26.4</v>
      </c>
      <c r="F48">
        <f>AVERAGE(Log_16_4_nr0__2[[#This Row],[ Ray radius ]],Log_16_4_nr1__2[[#This Row],[ Ray radius ]],Log_16_4_nr2__2[[#This Row],[ Ray radius ]],Log_16_4_nr3__2[[#This Row],[ Ray radius ]],Log_16_4_nr4__2[[#This Row],[ Ray radius ]])</f>
        <v>17.600000000000001</v>
      </c>
      <c r="G48">
        <f>AVERAGE(Log_16_4_nr0__2[[#This Row],[ Sight ]],Log_16_4_nr1__2[[#This Row],[ Sight ]],Log_16_4_nr2__2[[#This Row],[ Sight ]],Log_16_4_nr3__2[[#This Row],[ Sight ]],Log_16_4_nr4__2[[#This Row],[ Sight ]])</f>
        <v>56.756552000000013</v>
      </c>
      <c r="H48">
        <f>AVERAGE(Log_16_4_nr0__2[[#This Row],[ moving speed ]],Log_16_4_nr1__2[[#This Row],[ moving speed ]],Log_16_4_nr2__2[[#This Row],[ moving speed ]],Log_16_4_nr3__2[[#This Row],[ moving speed ]],Log_16_4_nr4__2[[#This Row],[ moving speed ]])</f>
        <v>19.8076726</v>
      </c>
      <c r="J48">
        <f>AVERAGE(Log_16_4_nr0__2[[#This Row],[ Enemy weight ]],Log_16_4_nr1__2[[#This Row],[ Enemy weight ]],Log_16_4_nr2__2[[#This Row],[ Enemy weight ]],Log_16_4_nr3__2[[#This Row],[ Enemy weight ]],Log_16_4_nr4__2[[#This Row],[ Enemy weight ]])</f>
        <v>26.71968</v>
      </c>
      <c r="K48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10.5162228</v>
      </c>
      <c r="L48">
        <f>AVERAGE(Log_16_4_nr0__2[[#This Row],[ Bullet weight ]],Log_16_4_nr1__2[[#This Row],[ Bullet weight ]],Log_16_4_nr2__2[[#This Row],[ Bullet weight ]],Log_16_4_nr3__2[[#This Row],[ Bullet weight ]],Log_16_4_nr4__2[[#This Row],[ Bullet weight ]])</f>
        <v>0.22996779999999992</v>
      </c>
      <c r="M48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-8.0209997200000007</v>
      </c>
      <c r="N48">
        <f>AVERAGE(Log_16_4_nr0__2[[#This Row],[ Box weight ]],Log_16_4_nr1__2[[#This Row],[ Box weight ]],Log_16_4_nr2__2[[#This Row],[ Box weight ]],Log_16_4_nr3__2[[#This Row],[ Box weight ]],Log_16_4_nr4__2[[#This Row],[ Box weight ]])</f>
        <v>-10.884131400000001</v>
      </c>
      <c r="O48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-11.02177412</v>
      </c>
      <c r="P48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21.094290000000001</v>
      </c>
      <c r="Q48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7.180072</v>
      </c>
    </row>
    <row r="49" spans="1:17" x14ac:dyDescent="0.3">
      <c r="A49" s="2">
        <v>47</v>
      </c>
      <c r="B49">
        <f>AVERAGE(Log_16_4_nr0__2[[#This Row],[ Total points ]],Log_16_4_nr1__2[[#This Row],[ Total points ]],Log_16_4_nr2__2[[#This Row],[ Total points ]],Log_16_4_nr3__2[[#This Row],[ Total points ]],Log_16_4_nr4__2[[#This Row],[ Total points ]])</f>
        <v>5.6</v>
      </c>
      <c r="C49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1.4</v>
      </c>
      <c r="D49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4.2</v>
      </c>
      <c r="E49">
        <f>AVERAGE(Log_16_4_nr0__2[[#This Row],[ Steps ]],Log_16_4_nr1__2[[#This Row],[ Steps ]],Log_16_4_nr2__2[[#This Row],[ Steps ]],Log_16_4_nr3__2[[#This Row],[ Steps ]],Log_16_4_nr4__2[[#This Row],[ Steps ]])</f>
        <v>26.6</v>
      </c>
      <c r="F49">
        <f>AVERAGE(Log_16_4_nr0__2[[#This Row],[ Ray radius ]],Log_16_4_nr1__2[[#This Row],[ Ray radius ]],Log_16_4_nr2__2[[#This Row],[ Ray radius ]],Log_16_4_nr3__2[[#This Row],[ Ray radius ]],Log_16_4_nr4__2[[#This Row],[ Ray radius ]])</f>
        <v>17.2</v>
      </c>
      <c r="G49">
        <f>AVERAGE(Log_16_4_nr0__2[[#This Row],[ Sight ]],Log_16_4_nr1__2[[#This Row],[ Sight ]],Log_16_4_nr2__2[[#This Row],[ Sight ]],Log_16_4_nr3__2[[#This Row],[ Sight ]],Log_16_4_nr4__2[[#This Row],[ Sight ]])</f>
        <v>56.501012000000003</v>
      </c>
      <c r="H49">
        <f>AVERAGE(Log_16_4_nr0__2[[#This Row],[ moving speed ]],Log_16_4_nr1__2[[#This Row],[ moving speed ]],Log_16_4_nr2__2[[#This Row],[ moving speed ]],Log_16_4_nr3__2[[#This Row],[ moving speed ]],Log_16_4_nr4__2[[#This Row],[ moving speed ]])</f>
        <v>18.444516</v>
      </c>
      <c r="J49">
        <f>AVERAGE(Log_16_4_nr0__2[[#This Row],[ Enemy weight ]],Log_16_4_nr1__2[[#This Row],[ Enemy weight ]],Log_16_4_nr2__2[[#This Row],[ Enemy weight ]],Log_16_4_nr3__2[[#This Row],[ Enemy weight ]],Log_16_4_nr4__2[[#This Row],[ Enemy weight ]])</f>
        <v>26.935594000000002</v>
      </c>
      <c r="K49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11.689570800000002</v>
      </c>
      <c r="L49">
        <f>AVERAGE(Log_16_4_nr0__2[[#This Row],[ Bullet weight ]],Log_16_4_nr1__2[[#This Row],[ Bullet weight ]],Log_16_4_nr2__2[[#This Row],[ Bullet weight ]],Log_16_4_nr3__2[[#This Row],[ Bullet weight ]],Log_16_4_nr4__2[[#This Row],[ Bullet weight ]])</f>
        <v>0.70960212000000022</v>
      </c>
      <c r="M49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-8.0425147999999993</v>
      </c>
      <c r="N49">
        <f>AVERAGE(Log_16_4_nr0__2[[#This Row],[ Box weight ]],Log_16_4_nr1__2[[#This Row],[ Box weight ]],Log_16_4_nr2__2[[#This Row],[ Box weight ]],Log_16_4_nr3__2[[#This Row],[ Box weight ]],Log_16_4_nr4__2[[#This Row],[ Box weight ]])</f>
        <v>-10.279053600000001</v>
      </c>
      <c r="O49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-11.6383396</v>
      </c>
      <c r="P49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19.013144</v>
      </c>
      <c r="Q49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7.1907920000000001</v>
      </c>
    </row>
    <row r="50" spans="1:17" x14ac:dyDescent="0.3">
      <c r="A50" s="1">
        <v>48</v>
      </c>
      <c r="B50">
        <f>AVERAGE(Log_16_4_nr0__2[[#This Row],[ Total points ]],Log_16_4_nr1__2[[#This Row],[ Total points ]],Log_16_4_nr2__2[[#This Row],[ Total points ]],Log_16_4_nr3__2[[#This Row],[ Total points ]],Log_16_4_nr4__2[[#This Row],[ Total points ]])</f>
        <v>5.4</v>
      </c>
      <c r="C50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2.4</v>
      </c>
      <c r="D50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50">
        <f>AVERAGE(Log_16_4_nr0__2[[#This Row],[ Steps ]],Log_16_4_nr1__2[[#This Row],[ Steps ]],Log_16_4_nr2__2[[#This Row],[ Steps ]],Log_16_4_nr3__2[[#This Row],[ Steps ]],Log_16_4_nr4__2[[#This Row],[ Steps ]])</f>
        <v>25.4</v>
      </c>
      <c r="F50">
        <f>AVERAGE(Log_16_4_nr0__2[[#This Row],[ Ray radius ]],Log_16_4_nr1__2[[#This Row],[ Ray radius ]],Log_16_4_nr2__2[[#This Row],[ Ray radius ]],Log_16_4_nr3__2[[#This Row],[ Ray radius ]],Log_16_4_nr4__2[[#This Row],[ Ray radius ]])</f>
        <v>17.399999999999999</v>
      </c>
      <c r="G50">
        <f>AVERAGE(Log_16_4_nr0__2[[#This Row],[ Sight ]],Log_16_4_nr1__2[[#This Row],[ Sight ]],Log_16_4_nr2__2[[#This Row],[ Sight ]],Log_16_4_nr3__2[[#This Row],[ Sight ]],Log_16_4_nr4__2[[#This Row],[ Sight ]])</f>
        <v>55.31625600000001</v>
      </c>
      <c r="H50">
        <f>AVERAGE(Log_16_4_nr0__2[[#This Row],[ moving speed ]],Log_16_4_nr1__2[[#This Row],[ moving speed ]],Log_16_4_nr2__2[[#This Row],[ moving speed ]],Log_16_4_nr3__2[[#This Row],[ moving speed ]],Log_16_4_nr4__2[[#This Row],[ moving speed ]])</f>
        <v>19.335363600000001</v>
      </c>
      <c r="J50">
        <f>AVERAGE(Log_16_4_nr0__2[[#This Row],[ Enemy weight ]],Log_16_4_nr1__2[[#This Row],[ Enemy weight ]],Log_16_4_nr2__2[[#This Row],[ Enemy weight ]],Log_16_4_nr3__2[[#This Row],[ Enemy weight ]],Log_16_4_nr4__2[[#This Row],[ Enemy weight ]])</f>
        <v>28.467219999999998</v>
      </c>
      <c r="K50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11.7324892</v>
      </c>
      <c r="L50">
        <f>AVERAGE(Log_16_4_nr0__2[[#This Row],[ Bullet weight ]],Log_16_4_nr1__2[[#This Row],[ Bullet weight ]],Log_16_4_nr2__2[[#This Row],[ Bullet weight ]],Log_16_4_nr3__2[[#This Row],[ Bullet weight ]],Log_16_4_nr4__2[[#This Row],[ Bullet weight ]])</f>
        <v>-0.37746780000000008</v>
      </c>
      <c r="M50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-7.3895765999999998</v>
      </c>
      <c r="N50">
        <f>AVERAGE(Log_16_4_nr0__2[[#This Row],[ Box weight ]],Log_16_4_nr1__2[[#This Row],[ Box weight ]],Log_16_4_nr2__2[[#This Row],[ Box weight ]],Log_16_4_nr3__2[[#This Row],[ Box weight ]],Log_16_4_nr4__2[[#This Row],[ Box weight ]])</f>
        <v>-9.9142340000000004</v>
      </c>
      <c r="O50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-10.875744319999999</v>
      </c>
      <c r="P50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19.756405999999998</v>
      </c>
      <c r="Q50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7.1681140000000001</v>
      </c>
    </row>
    <row r="51" spans="1:17" x14ac:dyDescent="0.3">
      <c r="A51" s="2">
        <v>49</v>
      </c>
      <c r="B51">
        <f>AVERAGE(Log_16_4_nr0__2[[#This Row],[ Total points ]],Log_16_4_nr1__2[[#This Row],[ Total points ]],Log_16_4_nr2__2[[#This Row],[ Total points ]],Log_16_4_nr3__2[[#This Row],[ Total points ]],Log_16_4_nr4__2[[#This Row],[ Total points ]])</f>
        <v>6.2</v>
      </c>
      <c r="C51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3.2</v>
      </c>
      <c r="D51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51">
        <f>AVERAGE(Log_16_4_nr0__2[[#This Row],[ Steps ]],Log_16_4_nr1__2[[#This Row],[ Steps ]],Log_16_4_nr2__2[[#This Row],[ Steps ]],Log_16_4_nr3__2[[#This Row],[ Steps ]],Log_16_4_nr4__2[[#This Row],[ Steps ]])</f>
        <v>25.2</v>
      </c>
      <c r="F51">
        <f>AVERAGE(Log_16_4_nr0__2[[#This Row],[ Ray radius ]],Log_16_4_nr1__2[[#This Row],[ Ray radius ]],Log_16_4_nr2__2[[#This Row],[ Ray radius ]],Log_16_4_nr3__2[[#This Row],[ Ray radius ]],Log_16_4_nr4__2[[#This Row],[ Ray radius ]])</f>
        <v>17.2</v>
      </c>
      <c r="G51">
        <f>AVERAGE(Log_16_4_nr0__2[[#This Row],[ Sight ]],Log_16_4_nr1__2[[#This Row],[ Sight ]],Log_16_4_nr2__2[[#This Row],[ Sight ]],Log_16_4_nr3__2[[#This Row],[ Sight ]],Log_16_4_nr4__2[[#This Row],[ Sight ]])</f>
        <v>55.176968000000002</v>
      </c>
      <c r="H51">
        <f>AVERAGE(Log_16_4_nr0__2[[#This Row],[ moving speed ]],Log_16_4_nr1__2[[#This Row],[ moving speed ]],Log_16_4_nr2__2[[#This Row],[ moving speed ]],Log_16_4_nr3__2[[#This Row],[ moving speed ]],Log_16_4_nr4__2[[#This Row],[ moving speed ]])</f>
        <v>19.187656400000002</v>
      </c>
      <c r="J51">
        <f>AVERAGE(Log_16_4_nr0__2[[#This Row],[ Enemy weight ]],Log_16_4_nr1__2[[#This Row],[ Enemy weight ]],Log_16_4_nr2__2[[#This Row],[ Enemy weight ]],Log_16_4_nr3__2[[#This Row],[ Enemy weight ]],Log_16_4_nr4__2[[#This Row],[ Enemy weight ]])</f>
        <v>26.258600000000001</v>
      </c>
      <c r="K51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12.985433199999999</v>
      </c>
      <c r="L51">
        <f>AVERAGE(Log_16_4_nr0__2[[#This Row],[ Bullet weight ]],Log_16_4_nr1__2[[#This Row],[ Bullet weight ]],Log_16_4_nr2__2[[#This Row],[ Bullet weight ]],Log_16_4_nr3__2[[#This Row],[ Bullet weight ]],Log_16_4_nr4__2[[#This Row],[ Bullet weight ]])</f>
        <v>0.15775439999999988</v>
      </c>
      <c r="M51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-7.3433726000000004</v>
      </c>
      <c r="N51">
        <f>AVERAGE(Log_16_4_nr0__2[[#This Row],[ Box weight ]],Log_16_4_nr1__2[[#This Row],[ Box weight ]],Log_16_4_nr2__2[[#This Row],[ Box weight ]],Log_16_4_nr3__2[[#This Row],[ Box weight ]],Log_16_4_nr4__2[[#This Row],[ Box weight ]])</f>
        <v>-8.2054504000000001</v>
      </c>
      <c r="O51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-12.23770992</v>
      </c>
      <c r="P51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18.301377199999997</v>
      </c>
      <c r="Q51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7.1681140000000001</v>
      </c>
    </row>
    <row r="52" spans="1:17" x14ac:dyDescent="0.3">
      <c r="A52" s="1">
        <v>50</v>
      </c>
      <c r="B52">
        <f>AVERAGE(Log_16_4_nr0__2[[#This Row],[ Total points ]],Log_16_4_nr1__2[[#This Row],[ Total points ]],Log_16_4_nr2__2[[#This Row],[ Total points ]],Log_16_4_nr3__2[[#This Row],[ Total points ]],Log_16_4_nr4__2[[#This Row],[ Total points ]])</f>
        <v>8.1999999999999993</v>
      </c>
      <c r="C52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5.2</v>
      </c>
      <c r="D52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52">
        <f>AVERAGE(Log_16_4_nr0__2[[#This Row],[ Steps ]],Log_16_4_nr1__2[[#This Row],[ Steps ]],Log_16_4_nr2__2[[#This Row],[ Steps ]],Log_16_4_nr3__2[[#This Row],[ Steps ]],Log_16_4_nr4__2[[#This Row],[ Steps ]])</f>
        <v>25.4</v>
      </c>
      <c r="F52">
        <f>AVERAGE(Log_16_4_nr0__2[[#This Row],[ Ray radius ]],Log_16_4_nr1__2[[#This Row],[ Ray radius ]],Log_16_4_nr2__2[[#This Row],[ Ray radius ]],Log_16_4_nr3__2[[#This Row],[ Ray radius ]],Log_16_4_nr4__2[[#This Row],[ Ray radius ]])</f>
        <v>17.600000000000001</v>
      </c>
      <c r="G52">
        <f>AVERAGE(Log_16_4_nr0__2[[#This Row],[ Sight ]],Log_16_4_nr1__2[[#This Row],[ Sight ]],Log_16_4_nr2__2[[#This Row],[ Sight ]],Log_16_4_nr3__2[[#This Row],[ Sight ]],Log_16_4_nr4__2[[#This Row],[ Sight ]])</f>
        <v>54.210968000000001</v>
      </c>
      <c r="H52">
        <f>AVERAGE(Log_16_4_nr0__2[[#This Row],[ moving speed ]],Log_16_4_nr1__2[[#This Row],[ moving speed ]],Log_16_4_nr2__2[[#This Row],[ moving speed ]],Log_16_4_nr3__2[[#This Row],[ moving speed ]],Log_16_4_nr4__2[[#This Row],[ moving speed ]])</f>
        <v>20.880003199999997</v>
      </c>
      <c r="J52">
        <f>AVERAGE(Log_16_4_nr0__2[[#This Row],[ Enemy weight ]],Log_16_4_nr1__2[[#This Row],[ Enemy weight ]],Log_16_4_nr2__2[[#This Row],[ Enemy weight ]],Log_16_4_nr3__2[[#This Row],[ Enemy weight ]],Log_16_4_nr4__2[[#This Row],[ Enemy weight ]])</f>
        <v>26.695046000000001</v>
      </c>
      <c r="K52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12.978239200000001</v>
      </c>
      <c r="L52">
        <f>AVERAGE(Log_16_4_nr0__2[[#This Row],[ Bullet weight ]],Log_16_4_nr1__2[[#This Row],[ Bullet weight ]],Log_16_4_nr2__2[[#This Row],[ Bullet weight ]],Log_16_4_nr3__2[[#This Row],[ Bullet weight ]],Log_16_4_nr4__2[[#This Row],[ Bullet weight ]])</f>
        <v>-0.14476020000000006</v>
      </c>
      <c r="M52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-7.2971705999999994</v>
      </c>
      <c r="N52">
        <f>AVERAGE(Log_16_4_nr0__2[[#This Row],[ Box weight ]],Log_16_4_nr1__2[[#This Row],[ Box weight ]],Log_16_4_nr2__2[[#This Row],[ Box weight ]],Log_16_4_nr3__2[[#This Row],[ Box weight ]],Log_16_4_nr4__2[[#This Row],[ Box weight ]])</f>
        <v>-7.5875484000000002</v>
      </c>
      <c r="O52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-11.974910320000001</v>
      </c>
      <c r="P52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18.9444552</v>
      </c>
      <c r="Q52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7.1681140000000001</v>
      </c>
    </row>
    <row r="53" spans="1:17" x14ac:dyDescent="0.3">
      <c r="A53" s="2">
        <v>51</v>
      </c>
      <c r="B53">
        <f>AVERAGE(Log_16_4_nr0__2[[#This Row],[ Total points ]],Log_16_4_nr1__2[[#This Row],[ Total points ]],Log_16_4_nr2__2[[#This Row],[ Total points ]],Log_16_4_nr3__2[[#This Row],[ Total points ]],Log_16_4_nr4__2[[#This Row],[ Total points ]])</f>
        <v>6</v>
      </c>
      <c r="C53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</v>
      </c>
      <c r="D53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53">
        <f>AVERAGE(Log_16_4_nr0__2[[#This Row],[ Steps ]],Log_16_4_nr1__2[[#This Row],[ Steps ]],Log_16_4_nr2__2[[#This Row],[ Steps ]],Log_16_4_nr3__2[[#This Row],[ Steps ]],Log_16_4_nr4__2[[#This Row],[ Steps ]])</f>
        <v>24.6</v>
      </c>
      <c r="F53">
        <f>AVERAGE(Log_16_4_nr0__2[[#This Row],[ Ray radius ]],Log_16_4_nr1__2[[#This Row],[ Ray radius ]],Log_16_4_nr2__2[[#This Row],[ Ray radius ]],Log_16_4_nr3__2[[#This Row],[ Ray radius ]],Log_16_4_nr4__2[[#This Row],[ Ray radius ]])</f>
        <v>16.8</v>
      </c>
      <c r="G53">
        <f>AVERAGE(Log_16_4_nr0__2[[#This Row],[ Sight ]],Log_16_4_nr1__2[[#This Row],[ Sight ]],Log_16_4_nr2__2[[#This Row],[ Sight ]],Log_16_4_nr3__2[[#This Row],[ Sight ]],Log_16_4_nr4__2[[#This Row],[ Sight ]])</f>
        <v>57.035106000000006</v>
      </c>
      <c r="H53">
        <f>AVERAGE(Log_16_4_nr0__2[[#This Row],[ moving speed ]],Log_16_4_nr1__2[[#This Row],[ moving speed ]],Log_16_4_nr2__2[[#This Row],[ moving speed ]],Log_16_4_nr3__2[[#This Row],[ moving speed ]],Log_16_4_nr4__2[[#This Row],[ moving speed ]])</f>
        <v>20.937420800000002</v>
      </c>
      <c r="J53">
        <f>AVERAGE(Log_16_4_nr0__2[[#This Row],[ Enemy weight ]],Log_16_4_nr1__2[[#This Row],[ Enemy weight ]],Log_16_4_nr2__2[[#This Row],[ Enemy weight ]],Log_16_4_nr3__2[[#This Row],[ Enemy weight ]],Log_16_4_nr4__2[[#This Row],[ Enemy weight ]])</f>
        <v>27.263817999999997</v>
      </c>
      <c r="K53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13.962173200000001</v>
      </c>
      <c r="L53">
        <f>AVERAGE(Log_16_4_nr0__2[[#This Row],[ Bullet weight ]],Log_16_4_nr1__2[[#This Row],[ Bullet weight ]],Log_16_4_nr2__2[[#This Row],[ Bullet weight ]],Log_16_4_nr3__2[[#This Row],[ Bullet weight ]],Log_16_4_nr4__2[[#This Row],[ Bullet weight ]])</f>
        <v>8.4893399999999938E-2</v>
      </c>
      <c r="M53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-7.5790474000000003</v>
      </c>
      <c r="N53">
        <f>AVERAGE(Log_16_4_nr0__2[[#This Row],[ Box weight ]],Log_16_4_nr1__2[[#This Row],[ Box weight ]],Log_16_4_nr2__2[[#This Row],[ Box weight ]],Log_16_4_nr3__2[[#This Row],[ Box weight ]],Log_16_4_nr4__2[[#This Row],[ Box weight ]])</f>
        <v>-8.1310984000000008</v>
      </c>
      <c r="O53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-13.24504632</v>
      </c>
      <c r="P53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18.9561244</v>
      </c>
      <c r="Q53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6.6710064000000004</v>
      </c>
    </row>
    <row r="54" spans="1:17" x14ac:dyDescent="0.3">
      <c r="A54" s="1">
        <v>52</v>
      </c>
      <c r="B54">
        <f>AVERAGE(Log_16_4_nr0__2[[#This Row],[ Total points ]],Log_16_4_nr1__2[[#This Row],[ Total points ]],Log_16_4_nr2__2[[#This Row],[ Total points ]],Log_16_4_nr3__2[[#This Row],[ Total points ]],Log_16_4_nr4__2[[#This Row],[ Total points ]])</f>
        <v>5.6</v>
      </c>
      <c r="C54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2.6</v>
      </c>
      <c r="D54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54">
        <f>AVERAGE(Log_16_4_nr0__2[[#This Row],[ Steps ]],Log_16_4_nr1__2[[#This Row],[ Steps ]],Log_16_4_nr2__2[[#This Row],[ Steps ]],Log_16_4_nr3__2[[#This Row],[ Steps ]],Log_16_4_nr4__2[[#This Row],[ Steps ]])</f>
        <v>24.2</v>
      </c>
      <c r="F54">
        <f>AVERAGE(Log_16_4_nr0__2[[#This Row],[ Ray radius ]],Log_16_4_nr1__2[[#This Row],[ Ray radius ]],Log_16_4_nr2__2[[#This Row],[ Ray radius ]],Log_16_4_nr3__2[[#This Row],[ Ray radius ]],Log_16_4_nr4__2[[#This Row],[ Ray radius ]])</f>
        <v>16.600000000000001</v>
      </c>
      <c r="G54">
        <f>AVERAGE(Log_16_4_nr0__2[[#This Row],[ Sight ]],Log_16_4_nr1__2[[#This Row],[ Sight ]],Log_16_4_nr2__2[[#This Row],[ Sight ]],Log_16_4_nr3__2[[#This Row],[ Sight ]],Log_16_4_nr4__2[[#This Row],[ Sight ]])</f>
        <v>57.339734</v>
      </c>
      <c r="H54">
        <f>AVERAGE(Log_16_4_nr0__2[[#This Row],[ moving speed ]],Log_16_4_nr1__2[[#This Row],[ moving speed ]],Log_16_4_nr2__2[[#This Row],[ moving speed ]],Log_16_4_nr3__2[[#This Row],[ moving speed ]],Log_16_4_nr4__2[[#This Row],[ moving speed ]])</f>
        <v>19.175785999999999</v>
      </c>
      <c r="J54">
        <f>AVERAGE(Log_16_4_nr0__2[[#This Row],[ Enemy weight ]],Log_16_4_nr1__2[[#This Row],[ Enemy weight ]],Log_16_4_nr2__2[[#This Row],[ Enemy weight ]],Log_16_4_nr3__2[[#This Row],[ Enemy weight ]],Log_16_4_nr4__2[[#This Row],[ Enemy weight ]])</f>
        <v>28.620386000000003</v>
      </c>
      <c r="K54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14.329214399999998</v>
      </c>
      <c r="L54">
        <f>AVERAGE(Log_16_4_nr0__2[[#This Row],[ Bullet weight ]],Log_16_4_nr1__2[[#This Row],[ Bullet weight ]],Log_16_4_nr2__2[[#This Row],[ Bullet weight ]],Log_16_4_nr3__2[[#This Row],[ Bullet weight ]],Log_16_4_nr4__2[[#This Row],[ Bullet weight ]])</f>
        <v>-0.84246799999999999</v>
      </c>
      <c r="M54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-8.1191441999999991</v>
      </c>
      <c r="N54">
        <f>AVERAGE(Log_16_4_nr0__2[[#This Row],[ Box weight ]],Log_16_4_nr1__2[[#This Row],[ Box weight ]],Log_16_4_nr2__2[[#This Row],[ Box weight ]],Log_16_4_nr3__2[[#This Row],[ Box weight ]],Log_16_4_nr4__2[[#This Row],[ Box weight ]])</f>
        <v>-9.9977898000000014</v>
      </c>
      <c r="O54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-11.916291919999999</v>
      </c>
      <c r="P54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19.784618200000001</v>
      </c>
      <c r="Q54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7.1622539999999999</v>
      </c>
    </row>
    <row r="55" spans="1:17" x14ac:dyDescent="0.3">
      <c r="A55" s="2">
        <v>53</v>
      </c>
      <c r="B55">
        <f>AVERAGE(Log_16_4_nr0__2[[#This Row],[ Total points ]],Log_16_4_nr1__2[[#This Row],[ Total points ]],Log_16_4_nr2__2[[#This Row],[ Total points ]],Log_16_4_nr3__2[[#This Row],[ Total points ]],Log_16_4_nr4__2[[#This Row],[ Total points ]])</f>
        <v>5.2</v>
      </c>
      <c r="C55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2.2000000000000002</v>
      </c>
      <c r="D55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55">
        <f>AVERAGE(Log_16_4_nr0__2[[#This Row],[ Steps ]],Log_16_4_nr1__2[[#This Row],[ Steps ]],Log_16_4_nr2__2[[#This Row],[ Steps ]],Log_16_4_nr3__2[[#This Row],[ Steps ]],Log_16_4_nr4__2[[#This Row],[ Steps ]])</f>
        <v>24.2</v>
      </c>
      <c r="F55">
        <f>AVERAGE(Log_16_4_nr0__2[[#This Row],[ Ray radius ]],Log_16_4_nr1__2[[#This Row],[ Ray radius ]],Log_16_4_nr2__2[[#This Row],[ Ray radius ]],Log_16_4_nr3__2[[#This Row],[ Ray radius ]],Log_16_4_nr4__2[[#This Row],[ Ray radius ]])</f>
        <v>17.8</v>
      </c>
      <c r="G55">
        <f>AVERAGE(Log_16_4_nr0__2[[#This Row],[ Sight ]],Log_16_4_nr1__2[[#This Row],[ Sight ]],Log_16_4_nr2__2[[#This Row],[ Sight ]],Log_16_4_nr3__2[[#This Row],[ Sight ]],Log_16_4_nr4__2[[#This Row],[ Sight ]])</f>
        <v>57.314990000000002</v>
      </c>
      <c r="H55">
        <f>AVERAGE(Log_16_4_nr0__2[[#This Row],[ moving speed ]],Log_16_4_nr1__2[[#This Row],[ moving speed ]],Log_16_4_nr2__2[[#This Row],[ moving speed ]],Log_16_4_nr3__2[[#This Row],[ moving speed ]],Log_16_4_nr4__2[[#This Row],[ moving speed ]])</f>
        <v>19.6773174</v>
      </c>
      <c r="J55">
        <f>AVERAGE(Log_16_4_nr0__2[[#This Row],[ Enemy weight ]],Log_16_4_nr1__2[[#This Row],[ Enemy weight ]],Log_16_4_nr2__2[[#This Row],[ Enemy weight ]],Log_16_4_nr3__2[[#This Row],[ Enemy weight ]],Log_16_4_nr4__2[[#This Row],[ Enemy weight ]])</f>
        <v>29.896636000000001</v>
      </c>
      <c r="K55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13.954066399999999</v>
      </c>
      <c r="L55">
        <f>AVERAGE(Log_16_4_nr0__2[[#This Row],[ Bullet weight ]],Log_16_4_nr1__2[[#This Row],[ Bullet weight ]],Log_16_4_nr2__2[[#This Row],[ Bullet weight ]],Log_16_4_nr3__2[[#This Row],[ Bullet weight ]],Log_16_4_nr4__2[[#This Row],[ Bullet weight ]])</f>
        <v>-0.59359640000000002</v>
      </c>
      <c r="M55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-8.4786272</v>
      </c>
      <c r="N55">
        <f>AVERAGE(Log_16_4_nr0__2[[#This Row],[ Box weight ]],Log_16_4_nr1__2[[#This Row],[ Box weight ]],Log_16_4_nr2__2[[#This Row],[ Box weight ]],Log_16_4_nr3__2[[#This Row],[ Box weight ]],Log_16_4_nr4__2[[#This Row],[ Box weight ]])</f>
        <v>-9.3781978000000006</v>
      </c>
      <c r="O55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-12.457858720000001</v>
      </c>
      <c r="P55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19.684434200000002</v>
      </c>
      <c r="Q55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7.1405779999999996</v>
      </c>
    </row>
    <row r="56" spans="1:17" x14ac:dyDescent="0.3">
      <c r="A56" s="1">
        <v>54</v>
      </c>
      <c r="B56">
        <f>AVERAGE(Log_16_4_nr0__2[[#This Row],[ Total points ]],Log_16_4_nr1__2[[#This Row],[ Total points ]],Log_16_4_nr2__2[[#This Row],[ Total points ]],Log_16_4_nr3__2[[#This Row],[ Total points ]],Log_16_4_nr4__2[[#This Row],[ Total points ]])</f>
        <v>6.4</v>
      </c>
      <c r="C56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3.4</v>
      </c>
      <c r="D56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56">
        <f>AVERAGE(Log_16_4_nr0__2[[#This Row],[ Steps ]],Log_16_4_nr1__2[[#This Row],[ Steps ]],Log_16_4_nr2__2[[#This Row],[ Steps ]],Log_16_4_nr3__2[[#This Row],[ Steps ]],Log_16_4_nr4__2[[#This Row],[ Steps ]])</f>
        <v>22.6</v>
      </c>
      <c r="F56">
        <f>AVERAGE(Log_16_4_nr0__2[[#This Row],[ Ray radius ]],Log_16_4_nr1__2[[#This Row],[ Ray radius ]],Log_16_4_nr2__2[[#This Row],[ Ray radius ]],Log_16_4_nr3__2[[#This Row],[ Ray radius ]],Log_16_4_nr4__2[[#This Row],[ Ray radius ]])</f>
        <v>17</v>
      </c>
      <c r="G56">
        <f>AVERAGE(Log_16_4_nr0__2[[#This Row],[ Sight ]],Log_16_4_nr1__2[[#This Row],[ Sight ]],Log_16_4_nr2__2[[#This Row],[ Sight ]],Log_16_4_nr3__2[[#This Row],[ Sight ]],Log_16_4_nr4__2[[#This Row],[ Sight ]])</f>
        <v>57.791331999999997</v>
      </c>
      <c r="H56">
        <f>AVERAGE(Log_16_4_nr0__2[[#This Row],[ moving speed ]],Log_16_4_nr1__2[[#This Row],[ moving speed ]],Log_16_4_nr2__2[[#This Row],[ moving speed ]],Log_16_4_nr3__2[[#This Row],[ moving speed ]],Log_16_4_nr4__2[[#This Row],[ moving speed ]])</f>
        <v>18.835605600000001</v>
      </c>
      <c r="J56">
        <f>AVERAGE(Log_16_4_nr0__2[[#This Row],[ Enemy weight ]],Log_16_4_nr1__2[[#This Row],[ Enemy weight ]],Log_16_4_nr2__2[[#This Row],[ Enemy weight ]],Log_16_4_nr3__2[[#This Row],[ Enemy weight ]],Log_16_4_nr4__2[[#This Row],[ Enemy weight ]])</f>
        <v>29.416765799999997</v>
      </c>
      <c r="K56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15.2643214</v>
      </c>
      <c r="L56">
        <f>AVERAGE(Log_16_4_nr0__2[[#This Row],[ Bullet weight ]],Log_16_4_nr1__2[[#This Row],[ Bullet weight ]],Log_16_4_nr2__2[[#This Row],[ Bullet weight ]],Log_16_4_nr3__2[[#This Row],[ Bullet weight ]],Log_16_4_nr4__2[[#This Row],[ Bullet weight ]])</f>
        <v>0.7024999999999999</v>
      </c>
      <c r="M56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-8.2864901999999994</v>
      </c>
      <c r="N56">
        <f>AVERAGE(Log_16_4_nr0__2[[#This Row],[ Box weight ]],Log_16_4_nr1__2[[#This Row],[ Box weight ]],Log_16_4_nr2__2[[#This Row],[ Box weight ]],Log_16_4_nr3__2[[#This Row],[ Box weight ]],Log_16_4_nr4__2[[#This Row],[ Box weight ]])</f>
        <v>-8.5030619999999999</v>
      </c>
      <c r="O56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-12.854274720000001</v>
      </c>
      <c r="P56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19.301340199999999</v>
      </c>
      <c r="Q56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7.1179000000000006</v>
      </c>
    </row>
    <row r="57" spans="1:17" x14ac:dyDescent="0.3">
      <c r="A57" s="2">
        <v>55</v>
      </c>
      <c r="B57">
        <f>AVERAGE(Log_16_4_nr0__2[[#This Row],[ Total points ]],Log_16_4_nr1__2[[#This Row],[ Total points ]],Log_16_4_nr2__2[[#This Row],[ Total points ]],Log_16_4_nr3__2[[#This Row],[ Total points ]],Log_16_4_nr4__2[[#This Row],[ Total points ]])</f>
        <v>7</v>
      </c>
      <c r="C57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3.4</v>
      </c>
      <c r="D57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57">
        <f>AVERAGE(Log_16_4_nr0__2[[#This Row],[ Steps ]],Log_16_4_nr1__2[[#This Row],[ Steps ]],Log_16_4_nr2__2[[#This Row],[ Steps ]],Log_16_4_nr3__2[[#This Row],[ Steps ]],Log_16_4_nr4__2[[#This Row],[ Steps ]])</f>
        <v>23</v>
      </c>
      <c r="F57">
        <f>AVERAGE(Log_16_4_nr0__2[[#This Row],[ Ray radius ]],Log_16_4_nr1__2[[#This Row],[ Ray radius ]],Log_16_4_nr2__2[[#This Row],[ Ray radius ]],Log_16_4_nr3__2[[#This Row],[ Ray radius ]],Log_16_4_nr4__2[[#This Row],[ Ray radius ]])</f>
        <v>17</v>
      </c>
      <c r="G57">
        <f>AVERAGE(Log_16_4_nr0__2[[#This Row],[ Sight ]],Log_16_4_nr1__2[[#This Row],[ Sight ]],Log_16_4_nr2__2[[#This Row],[ Sight ]],Log_16_4_nr3__2[[#This Row],[ Sight ]],Log_16_4_nr4__2[[#This Row],[ Sight ]])</f>
        <v>57.853842000000007</v>
      </c>
      <c r="H57">
        <f>AVERAGE(Log_16_4_nr0__2[[#This Row],[ moving speed ]],Log_16_4_nr1__2[[#This Row],[ moving speed ]],Log_16_4_nr2__2[[#This Row],[ moving speed ]],Log_16_4_nr3__2[[#This Row],[ moving speed ]],Log_16_4_nr4__2[[#This Row],[ moving speed ]])</f>
        <v>19.6674188</v>
      </c>
      <c r="J57">
        <f>AVERAGE(Log_16_4_nr0__2[[#This Row],[ Enemy weight ]],Log_16_4_nr1__2[[#This Row],[ Enemy weight ]],Log_16_4_nr2__2[[#This Row],[ Enemy weight ]],Log_16_4_nr3__2[[#This Row],[ Enemy weight ]],Log_16_4_nr4__2[[#This Row],[ Enemy weight ]])</f>
        <v>30.648876000000001</v>
      </c>
      <c r="K57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15.636065399999998</v>
      </c>
      <c r="L57">
        <f>AVERAGE(Log_16_4_nr0__2[[#This Row],[ Bullet weight ]],Log_16_4_nr1__2[[#This Row],[ Bullet weight ]],Log_16_4_nr2__2[[#This Row],[ Bullet weight ]],Log_16_4_nr3__2[[#This Row],[ Bullet weight ]],Log_16_4_nr4__2[[#This Row],[ Bullet weight ]])</f>
        <v>-0.64968611999999992</v>
      </c>
      <c r="M57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-8.340020599999999</v>
      </c>
      <c r="N57">
        <f>AVERAGE(Log_16_4_nr0__2[[#This Row],[ Box weight ]],Log_16_4_nr1__2[[#This Row],[ Box weight ]],Log_16_4_nr2__2[[#This Row],[ Box weight ]],Log_16_4_nr3__2[[#This Row],[ Box weight ]],Log_16_4_nr4__2[[#This Row],[ Box weight ]])</f>
        <v>-9.4155333999999993</v>
      </c>
      <c r="O57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-12.5190655</v>
      </c>
      <c r="P57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19.487176400000003</v>
      </c>
      <c r="Q57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6.817806</v>
      </c>
    </row>
    <row r="58" spans="1:17" x14ac:dyDescent="0.3">
      <c r="A58" s="1">
        <v>56</v>
      </c>
      <c r="B58">
        <f>AVERAGE(Log_16_4_nr0__2[[#This Row],[ Total points ]],Log_16_4_nr1__2[[#This Row],[ Total points ]],Log_16_4_nr2__2[[#This Row],[ Total points ]],Log_16_4_nr3__2[[#This Row],[ Total points ]],Log_16_4_nr4__2[[#This Row],[ Total points ]])</f>
        <v>6.2</v>
      </c>
      <c r="C58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</v>
      </c>
      <c r="D58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4.2</v>
      </c>
      <c r="E58">
        <f>AVERAGE(Log_16_4_nr0__2[[#This Row],[ Steps ]],Log_16_4_nr1__2[[#This Row],[ Steps ]],Log_16_4_nr2__2[[#This Row],[ Steps ]],Log_16_4_nr3__2[[#This Row],[ Steps ]],Log_16_4_nr4__2[[#This Row],[ Steps ]])</f>
        <v>23.8</v>
      </c>
      <c r="F58">
        <f>AVERAGE(Log_16_4_nr0__2[[#This Row],[ Ray radius ]],Log_16_4_nr1__2[[#This Row],[ Ray radius ]],Log_16_4_nr2__2[[#This Row],[ Ray radius ]],Log_16_4_nr3__2[[#This Row],[ Ray radius ]],Log_16_4_nr4__2[[#This Row],[ Ray radius ]])</f>
        <v>17.2</v>
      </c>
      <c r="G58">
        <f>AVERAGE(Log_16_4_nr0__2[[#This Row],[ Sight ]],Log_16_4_nr1__2[[#This Row],[ Sight ]],Log_16_4_nr2__2[[#This Row],[ Sight ]],Log_16_4_nr3__2[[#This Row],[ Sight ]],Log_16_4_nr4__2[[#This Row],[ Sight ]])</f>
        <v>58.397566000000005</v>
      </c>
      <c r="H58">
        <f>AVERAGE(Log_16_4_nr0__2[[#This Row],[ moving speed ]],Log_16_4_nr1__2[[#This Row],[ moving speed ]],Log_16_4_nr2__2[[#This Row],[ moving speed ]],Log_16_4_nr3__2[[#This Row],[ moving speed ]],Log_16_4_nr4__2[[#This Row],[ moving speed ]])</f>
        <v>16.924821399999999</v>
      </c>
      <c r="J58">
        <f>AVERAGE(Log_16_4_nr0__2[[#This Row],[ Enemy weight ]],Log_16_4_nr1__2[[#This Row],[ Enemy weight ]],Log_16_4_nr2__2[[#This Row],[ Enemy weight ]],Log_16_4_nr3__2[[#This Row],[ Enemy weight ]],Log_16_4_nr4__2[[#This Row],[ Enemy weight ]])</f>
        <v>29.117169999999998</v>
      </c>
      <c r="K58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15.432258000000001</v>
      </c>
      <c r="L58">
        <f>AVERAGE(Log_16_4_nr0__2[[#This Row],[ Bullet weight ]],Log_16_4_nr1__2[[#This Row],[ Bullet weight ]],Log_16_4_nr2__2[[#This Row],[ Bullet weight ]],Log_16_4_nr3__2[[#This Row],[ Bullet weight ]],Log_16_4_nr4__2[[#This Row],[ Bullet weight ]])</f>
        <v>1.8459102200000004</v>
      </c>
      <c r="M58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-8.6465852000000005</v>
      </c>
      <c r="N58">
        <f>AVERAGE(Log_16_4_nr0__2[[#This Row],[ Box weight ]],Log_16_4_nr1__2[[#This Row],[ Box weight ]],Log_16_4_nr2__2[[#This Row],[ Box weight ]],Log_16_4_nr3__2[[#This Row],[ Box weight ]],Log_16_4_nr4__2[[#This Row],[ Box weight ]])</f>
        <v>-8.0767168000000016</v>
      </c>
      <c r="O58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-12.5822454</v>
      </c>
      <c r="P58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18.947752000000001</v>
      </c>
      <c r="Q58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6.4765097999999997</v>
      </c>
    </row>
    <row r="59" spans="1:17" x14ac:dyDescent="0.3">
      <c r="A59" s="2">
        <v>57</v>
      </c>
      <c r="B59">
        <f>AVERAGE(Log_16_4_nr0__2[[#This Row],[ Total points ]],Log_16_4_nr1__2[[#This Row],[ Total points ]],Log_16_4_nr2__2[[#This Row],[ Total points ]],Log_16_4_nr3__2[[#This Row],[ Total points ]],Log_16_4_nr4__2[[#This Row],[ Total points ]])</f>
        <v>6.4</v>
      </c>
      <c r="C59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2.8</v>
      </c>
      <c r="D59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59">
        <f>AVERAGE(Log_16_4_nr0__2[[#This Row],[ Steps ]],Log_16_4_nr1__2[[#This Row],[ Steps ]],Log_16_4_nr2__2[[#This Row],[ Steps ]],Log_16_4_nr3__2[[#This Row],[ Steps ]],Log_16_4_nr4__2[[#This Row],[ Steps ]])</f>
        <v>23.4</v>
      </c>
      <c r="F59">
        <f>AVERAGE(Log_16_4_nr0__2[[#This Row],[ Ray radius ]],Log_16_4_nr1__2[[#This Row],[ Ray radius ]],Log_16_4_nr2__2[[#This Row],[ Ray radius ]],Log_16_4_nr3__2[[#This Row],[ Ray radius ]],Log_16_4_nr4__2[[#This Row],[ Ray radius ]])</f>
        <v>17</v>
      </c>
      <c r="G59">
        <f>AVERAGE(Log_16_4_nr0__2[[#This Row],[ Sight ]],Log_16_4_nr1__2[[#This Row],[ Sight ]],Log_16_4_nr2__2[[#This Row],[ Sight ]],Log_16_4_nr3__2[[#This Row],[ Sight ]],Log_16_4_nr4__2[[#This Row],[ Sight ]])</f>
        <v>59.655410000000003</v>
      </c>
      <c r="H59">
        <f>AVERAGE(Log_16_4_nr0__2[[#This Row],[ moving speed ]],Log_16_4_nr1__2[[#This Row],[ moving speed ]],Log_16_4_nr2__2[[#This Row],[ moving speed ]],Log_16_4_nr3__2[[#This Row],[ moving speed ]],Log_16_4_nr4__2[[#This Row],[ moving speed ]])</f>
        <v>19.917089199999999</v>
      </c>
      <c r="J59">
        <f>AVERAGE(Log_16_4_nr0__2[[#This Row],[ Enemy weight ]],Log_16_4_nr1__2[[#This Row],[ Enemy weight ]],Log_16_4_nr2__2[[#This Row],[ Enemy weight ]],Log_16_4_nr3__2[[#This Row],[ Enemy weight ]],Log_16_4_nr4__2[[#This Row],[ Enemy weight ]])</f>
        <v>30.237671999999996</v>
      </c>
      <c r="K59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16.627085999999998</v>
      </c>
      <c r="L59">
        <f>AVERAGE(Log_16_4_nr0__2[[#This Row],[ Bullet weight ]],Log_16_4_nr1__2[[#This Row],[ Bullet weight ]],Log_16_4_nr2__2[[#This Row],[ Bullet weight ]],Log_16_4_nr3__2[[#This Row],[ Bullet weight ]],Log_16_4_nr4__2[[#This Row],[ Bullet weight ]])</f>
        <v>1.6329716200000004</v>
      </c>
      <c r="M59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-8.8961362000000008</v>
      </c>
      <c r="N59">
        <f>AVERAGE(Log_16_4_nr0__2[[#This Row],[ Box weight ]],Log_16_4_nr1__2[[#This Row],[ Box weight ]],Log_16_4_nr2__2[[#This Row],[ Box weight ]],Log_16_4_nr3__2[[#This Row],[ Box weight ]],Log_16_4_nr4__2[[#This Row],[ Box weight ]])</f>
        <v>-9.9003681999999991</v>
      </c>
      <c r="O59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-14.908189000000002</v>
      </c>
      <c r="P59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19.800086</v>
      </c>
      <c r="Q59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6.4765097999999997</v>
      </c>
    </row>
    <row r="60" spans="1:17" x14ac:dyDescent="0.3">
      <c r="A60" s="1">
        <v>58</v>
      </c>
      <c r="B60">
        <f>AVERAGE(Log_16_4_nr0__2[[#This Row],[ Total points ]],Log_16_4_nr1__2[[#This Row],[ Total points ]],Log_16_4_nr2__2[[#This Row],[ Total points ]],Log_16_4_nr3__2[[#This Row],[ Total points ]],Log_16_4_nr4__2[[#This Row],[ Total points ]])</f>
        <v>5.6</v>
      </c>
      <c r="C60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</v>
      </c>
      <c r="D60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60">
        <f>AVERAGE(Log_16_4_nr0__2[[#This Row],[ Steps ]],Log_16_4_nr1__2[[#This Row],[ Steps ]],Log_16_4_nr2__2[[#This Row],[ Steps ]],Log_16_4_nr3__2[[#This Row],[ Steps ]],Log_16_4_nr4__2[[#This Row],[ Steps ]])</f>
        <v>23</v>
      </c>
      <c r="F60">
        <f>AVERAGE(Log_16_4_nr0__2[[#This Row],[ Ray radius ]],Log_16_4_nr1__2[[#This Row],[ Ray radius ]],Log_16_4_nr2__2[[#This Row],[ Ray radius ]],Log_16_4_nr3__2[[#This Row],[ Ray radius ]],Log_16_4_nr4__2[[#This Row],[ Ray radius ]])</f>
        <v>17</v>
      </c>
      <c r="G60">
        <f>AVERAGE(Log_16_4_nr0__2[[#This Row],[ Sight ]],Log_16_4_nr1__2[[#This Row],[ Sight ]],Log_16_4_nr2__2[[#This Row],[ Sight ]],Log_16_4_nr3__2[[#This Row],[ Sight ]],Log_16_4_nr4__2[[#This Row],[ Sight ]])</f>
        <v>58.448388000000001</v>
      </c>
      <c r="H60">
        <f>AVERAGE(Log_16_4_nr0__2[[#This Row],[ moving speed ]],Log_16_4_nr1__2[[#This Row],[ moving speed ]],Log_16_4_nr2__2[[#This Row],[ moving speed ]],Log_16_4_nr3__2[[#This Row],[ moving speed ]],Log_16_4_nr4__2[[#This Row],[ moving speed ]])</f>
        <v>18.285031799999999</v>
      </c>
      <c r="J60">
        <f>AVERAGE(Log_16_4_nr0__2[[#This Row],[ Enemy weight ]],Log_16_4_nr1__2[[#This Row],[ Enemy weight ]],Log_16_4_nr2__2[[#This Row],[ Enemy weight ]],Log_16_4_nr3__2[[#This Row],[ Enemy weight ]],Log_16_4_nr4__2[[#This Row],[ Enemy weight ]])</f>
        <v>28.600045999999999</v>
      </c>
      <c r="K60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16.531558</v>
      </c>
      <c r="L60">
        <f>AVERAGE(Log_16_4_nr0__2[[#This Row],[ Bullet weight ]],Log_16_4_nr1__2[[#This Row],[ Bullet weight ]],Log_16_4_nr2__2[[#This Row],[ Bullet weight ]],Log_16_4_nr3__2[[#This Row],[ Bullet weight ]],Log_16_4_nr4__2[[#This Row],[ Bullet weight ]])</f>
        <v>0.82853560000000015</v>
      </c>
      <c r="M60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-8.5891033999999991</v>
      </c>
      <c r="N60">
        <f>AVERAGE(Log_16_4_nr0__2[[#This Row],[ Box weight ]],Log_16_4_nr1__2[[#This Row],[ Box weight ]],Log_16_4_nr2__2[[#This Row],[ Box weight ]],Log_16_4_nr3__2[[#This Row],[ Box weight ]],Log_16_4_nr4__2[[#This Row],[ Box weight ]])</f>
        <v>-9.0669515999999994</v>
      </c>
      <c r="O60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-13.489773400000001</v>
      </c>
      <c r="P60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18.687352000000001</v>
      </c>
      <c r="Q60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6.4765097999999997</v>
      </c>
    </row>
    <row r="61" spans="1:17" x14ac:dyDescent="0.3">
      <c r="A61" s="2">
        <v>59</v>
      </c>
      <c r="B61">
        <f>AVERAGE(Log_16_4_nr0__2[[#This Row],[ Total points ]],Log_16_4_nr1__2[[#This Row],[ Total points ]],Log_16_4_nr2__2[[#This Row],[ Total points ]],Log_16_4_nr3__2[[#This Row],[ Total points ]],Log_16_4_nr4__2[[#This Row],[ Total points ]])</f>
        <v>6</v>
      </c>
      <c r="C61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2.4</v>
      </c>
      <c r="D61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61">
        <f>AVERAGE(Log_16_4_nr0__2[[#This Row],[ Steps ]],Log_16_4_nr1__2[[#This Row],[ Steps ]],Log_16_4_nr2__2[[#This Row],[ Steps ]],Log_16_4_nr3__2[[#This Row],[ Steps ]],Log_16_4_nr4__2[[#This Row],[ Steps ]])</f>
        <v>24</v>
      </c>
      <c r="F61">
        <f>AVERAGE(Log_16_4_nr0__2[[#This Row],[ Ray radius ]],Log_16_4_nr1__2[[#This Row],[ Ray radius ]],Log_16_4_nr2__2[[#This Row],[ Ray radius ]],Log_16_4_nr3__2[[#This Row],[ Ray radius ]],Log_16_4_nr4__2[[#This Row],[ Ray radius ]])</f>
        <v>17</v>
      </c>
      <c r="G61">
        <f>AVERAGE(Log_16_4_nr0__2[[#This Row],[ Sight ]],Log_16_4_nr1__2[[#This Row],[ Sight ]],Log_16_4_nr2__2[[#This Row],[ Sight ]],Log_16_4_nr3__2[[#This Row],[ Sight ]],Log_16_4_nr4__2[[#This Row],[ Sight ]])</f>
        <v>58.759450000000001</v>
      </c>
      <c r="H61">
        <f>AVERAGE(Log_16_4_nr0__2[[#This Row],[ moving speed ]],Log_16_4_nr1__2[[#This Row],[ moving speed ]],Log_16_4_nr2__2[[#This Row],[ moving speed ]],Log_16_4_nr3__2[[#This Row],[ moving speed ]],Log_16_4_nr4__2[[#This Row],[ moving speed ]])</f>
        <v>19.830401000000002</v>
      </c>
      <c r="J61">
        <f>AVERAGE(Log_16_4_nr0__2[[#This Row],[ Enemy weight ]],Log_16_4_nr1__2[[#This Row],[ Enemy weight ]],Log_16_4_nr2__2[[#This Row],[ Enemy weight ]],Log_16_4_nr3__2[[#This Row],[ Enemy weight ]],Log_16_4_nr4__2[[#This Row],[ Enemy weight ]])</f>
        <v>31.257538</v>
      </c>
      <c r="K61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17.387592000000001</v>
      </c>
      <c r="L61">
        <f>AVERAGE(Log_16_4_nr0__2[[#This Row],[ Bullet weight ]],Log_16_4_nr1__2[[#This Row],[ Bullet weight ]],Log_16_4_nr2__2[[#This Row],[ Bullet weight ]],Log_16_4_nr3__2[[#This Row],[ Bullet weight ]],Log_16_4_nr4__2[[#This Row],[ Bullet weight ]])</f>
        <v>0.15705344000000002</v>
      </c>
      <c r="M61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-8.5891033999999991</v>
      </c>
      <c r="N61">
        <f>AVERAGE(Log_16_4_nr0__2[[#This Row],[ Box weight ]],Log_16_4_nr1__2[[#This Row],[ Box weight ]],Log_16_4_nr2__2[[#This Row],[ Box weight ]],Log_16_4_nr3__2[[#This Row],[ Box weight ]],Log_16_4_nr4__2[[#This Row],[ Box weight ]])</f>
        <v>-9.3053187800000003</v>
      </c>
      <c r="O61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-13.577613700000001</v>
      </c>
      <c r="P61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19.830416</v>
      </c>
      <c r="Q61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6.7902686000000001</v>
      </c>
    </row>
    <row r="62" spans="1:17" x14ac:dyDescent="0.3">
      <c r="A62" s="1">
        <v>60</v>
      </c>
      <c r="B62">
        <f>AVERAGE(Log_16_4_nr0__2[[#This Row],[ Total points ]],Log_16_4_nr1__2[[#This Row],[ Total points ]],Log_16_4_nr2__2[[#This Row],[ Total points ]],Log_16_4_nr3__2[[#This Row],[ Total points ]],Log_16_4_nr4__2[[#This Row],[ Total points ]])</f>
        <v>6</v>
      </c>
      <c r="C62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</v>
      </c>
      <c r="D62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62">
        <f>AVERAGE(Log_16_4_nr0__2[[#This Row],[ Steps ]],Log_16_4_nr1__2[[#This Row],[ Steps ]],Log_16_4_nr2__2[[#This Row],[ Steps ]],Log_16_4_nr3__2[[#This Row],[ Steps ]],Log_16_4_nr4__2[[#This Row],[ Steps ]])</f>
        <v>23.6</v>
      </c>
      <c r="F62">
        <f>AVERAGE(Log_16_4_nr0__2[[#This Row],[ Ray radius ]],Log_16_4_nr1__2[[#This Row],[ Ray radius ]],Log_16_4_nr2__2[[#This Row],[ Ray radius ]],Log_16_4_nr3__2[[#This Row],[ Ray radius ]],Log_16_4_nr4__2[[#This Row],[ Ray radius ]])</f>
        <v>16.600000000000001</v>
      </c>
      <c r="G62">
        <f>AVERAGE(Log_16_4_nr0__2[[#This Row],[ Sight ]],Log_16_4_nr1__2[[#This Row],[ Sight ]],Log_16_4_nr2__2[[#This Row],[ Sight ]],Log_16_4_nr3__2[[#This Row],[ Sight ]],Log_16_4_nr4__2[[#This Row],[ Sight ]])</f>
        <v>58.017665999999998</v>
      </c>
      <c r="H62">
        <f>AVERAGE(Log_16_4_nr0__2[[#This Row],[ moving speed ]],Log_16_4_nr1__2[[#This Row],[ moving speed ]],Log_16_4_nr2__2[[#This Row],[ moving speed ]],Log_16_4_nr3__2[[#This Row],[ moving speed ]],Log_16_4_nr4__2[[#This Row],[ moving speed ]])</f>
        <v>20.301155999999999</v>
      </c>
      <c r="J62">
        <f>AVERAGE(Log_16_4_nr0__2[[#This Row],[ Enemy weight ]],Log_16_4_nr1__2[[#This Row],[ Enemy weight ]],Log_16_4_nr2__2[[#This Row],[ Enemy weight ]],Log_16_4_nr3__2[[#This Row],[ Enemy weight ]],Log_16_4_nr4__2[[#This Row],[ Enemy weight ]])</f>
        <v>31.349206000000002</v>
      </c>
      <c r="K62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18.014064000000001</v>
      </c>
      <c r="L62">
        <f>AVERAGE(Log_16_4_nr0__2[[#This Row],[ Bullet weight ]],Log_16_4_nr1__2[[#This Row],[ Bullet weight ]],Log_16_4_nr2__2[[#This Row],[ Bullet weight ]],Log_16_4_nr3__2[[#This Row],[ Bullet weight ]],Log_16_4_nr4__2[[#This Row],[ Bullet weight ]])</f>
        <v>0.43627700000000014</v>
      </c>
      <c r="M62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-8.2387781999999987</v>
      </c>
      <c r="N62">
        <f>AVERAGE(Log_16_4_nr0__2[[#This Row],[ Box weight ]],Log_16_4_nr1__2[[#This Row],[ Box weight ]],Log_16_4_nr2__2[[#This Row],[ Box weight ]],Log_16_4_nr3__2[[#This Row],[ Box weight ]],Log_16_4_nr4__2[[#This Row],[ Box weight ]])</f>
        <v>-9.6849412000000008</v>
      </c>
      <c r="O62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-14.149034199999999</v>
      </c>
      <c r="P62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20.201996000000001</v>
      </c>
      <c r="Q62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6.7013661999999998</v>
      </c>
    </row>
    <row r="63" spans="1:17" x14ac:dyDescent="0.3">
      <c r="A63" s="2">
        <v>61</v>
      </c>
      <c r="B63">
        <f>AVERAGE(Log_16_4_nr0__2[[#This Row],[ Total points ]],Log_16_4_nr1__2[[#This Row],[ Total points ]],Log_16_4_nr2__2[[#This Row],[ Total points ]],Log_16_4_nr3__2[[#This Row],[ Total points ]],Log_16_4_nr4__2[[#This Row],[ Total points ]])</f>
        <v>5.8</v>
      </c>
      <c r="C63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2.8</v>
      </c>
      <c r="D63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63">
        <f>AVERAGE(Log_16_4_nr0__2[[#This Row],[ Steps ]],Log_16_4_nr1__2[[#This Row],[ Steps ]],Log_16_4_nr2__2[[#This Row],[ Steps ]],Log_16_4_nr3__2[[#This Row],[ Steps ]],Log_16_4_nr4__2[[#This Row],[ Steps ]])</f>
        <v>24</v>
      </c>
      <c r="F63">
        <f>AVERAGE(Log_16_4_nr0__2[[#This Row],[ Ray radius ]],Log_16_4_nr1__2[[#This Row],[ Ray radius ]],Log_16_4_nr2__2[[#This Row],[ Ray radius ]],Log_16_4_nr3__2[[#This Row],[ Ray radius ]],Log_16_4_nr4__2[[#This Row],[ Ray radius ]])</f>
        <v>16.2</v>
      </c>
      <c r="G63">
        <f>AVERAGE(Log_16_4_nr0__2[[#This Row],[ Sight ]],Log_16_4_nr1__2[[#This Row],[ Sight ]],Log_16_4_nr2__2[[#This Row],[ Sight ]],Log_16_4_nr3__2[[#This Row],[ Sight ]],Log_16_4_nr4__2[[#This Row],[ Sight ]])</f>
        <v>59.225598000000005</v>
      </c>
      <c r="H63">
        <f>AVERAGE(Log_16_4_nr0__2[[#This Row],[ moving speed ]],Log_16_4_nr1__2[[#This Row],[ moving speed ]],Log_16_4_nr2__2[[#This Row],[ moving speed ]],Log_16_4_nr3__2[[#This Row],[ moving speed ]],Log_16_4_nr4__2[[#This Row],[ moving speed ]])</f>
        <v>18.524601400000002</v>
      </c>
      <c r="J63">
        <f>AVERAGE(Log_16_4_nr0__2[[#This Row],[ Enemy weight ]],Log_16_4_nr1__2[[#This Row],[ Enemy weight ]],Log_16_4_nr2__2[[#This Row],[ Enemy weight ]],Log_16_4_nr3__2[[#This Row],[ Enemy weight ]],Log_16_4_nr4__2[[#This Row],[ Enemy weight ]])</f>
        <v>31.725304000000001</v>
      </c>
      <c r="K63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19.187412000000002</v>
      </c>
      <c r="L63">
        <f>AVERAGE(Log_16_4_nr0__2[[#This Row],[ Bullet weight ]],Log_16_4_nr1__2[[#This Row],[ Bullet weight ]],Log_16_4_nr2__2[[#This Row],[ Bullet weight ]],Log_16_4_nr3__2[[#This Row],[ Bullet weight ]],Log_16_4_nr4__2[[#This Row],[ Bullet weight ]])</f>
        <v>0.6633232</v>
      </c>
      <c r="M63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-8.5599973999999985</v>
      </c>
      <c r="N63">
        <f>AVERAGE(Log_16_4_nr0__2[[#This Row],[ Box weight ]],Log_16_4_nr1__2[[#This Row],[ Box weight ]],Log_16_4_nr2__2[[#This Row],[ Box weight ]],Log_16_4_nr3__2[[#This Row],[ Box weight ]],Log_16_4_nr4__2[[#This Row],[ Box weight ]])</f>
        <v>-9.3896432999999995</v>
      </c>
      <c r="O63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-14.874814600000002</v>
      </c>
      <c r="P63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19.272991999999999</v>
      </c>
      <c r="Q63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6.2870456000000008</v>
      </c>
    </row>
    <row r="64" spans="1:17" x14ac:dyDescent="0.3">
      <c r="A64" s="1">
        <v>62</v>
      </c>
      <c r="B64">
        <f>AVERAGE(Log_16_4_nr0__2[[#This Row],[ Total points ]],Log_16_4_nr1__2[[#This Row],[ Total points ]],Log_16_4_nr2__2[[#This Row],[ Total points ]],Log_16_4_nr3__2[[#This Row],[ Total points ]],Log_16_4_nr4__2[[#This Row],[ Total points ]])</f>
        <v>5.4</v>
      </c>
      <c r="C64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1.8</v>
      </c>
      <c r="D64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64">
        <f>AVERAGE(Log_16_4_nr0__2[[#This Row],[ Steps ]],Log_16_4_nr1__2[[#This Row],[ Steps ]],Log_16_4_nr2__2[[#This Row],[ Steps ]],Log_16_4_nr3__2[[#This Row],[ Steps ]],Log_16_4_nr4__2[[#This Row],[ Steps ]])</f>
        <v>23.6</v>
      </c>
      <c r="F64">
        <f>AVERAGE(Log_16_4_nr0__2[[#This Row],[ Ray radius ]],Log_16_4_nr1__2[[#This Row],[ Ray radius ]],Log_16_4_nr2__2[[#This Row],[ Ray radius ]],Log_16_4_nr3__2[[#This Row],[ Ray radius ]],Log_16_4_nr4__2[[#This Row],[ Ray radius ]])</f>
        <v>17</v>
      </c>
      <c r="G64">
        <f>AVERAGE(Log_16_4_nr0__2[[#This Row],[ Sight ]],Log_16_4_nr1__2[[#This Row],[ Sight ]],Log_16_4_nr2__2[[#This Row],[ Sight ]],Log_16_4_nr3__2[[#This Row],[ Sight ]],Log_16_4_nr4__2[[#This Row],[ Sight ]])</f>
        <v>58.838955999999996</v>
      </c>
      <c r="H64">
        <f>AVERAGE(Log_16_4_nr0__2[[#This Row],[ moving speed ]],Log_16_4_nr1__2[[#This Row],[ moving speed ]],Log_16_4_nr2__2[[#This Row],[ moving speed ]],Log_16_4_nr3__2[[#This Row],[ moving speed ]],Log_16_4_nr4__2[[#This Row],[ moving speed ]])</f>
        <v>20.3477052</v>
      </c>
      <c r="J64">
        <f>AVERAGE(Log_16_4_nr0__2[[#This Row],[ Enemy weight ]],Log_16_4_nr1__2[[#This Row],[ Enemy weight ]],Log_16_4_nr2__2[[#This Row],[ Enemy weight ]],Log_16_4_nr3__2[[#This Row],[ Enemy weight ]],Log_16_4_nr4__2[[#This Row],[ Enemy weight ]])</f>
        <v>32.969774000000008</v>
      </c>
      <c r="K64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19.362672000000003</v>
      </c>
      <c r="L64">
        <f>AVERAGE(Log_16_4_nr0__2[[#This Row],[ Bullet weight ]],Log_16_4_nr1__2[[#This Row],[ Bullet weight ]],Log_16_4_nr2__2[[#This Row],[ Bullet weight ]],Log_16_4_nr3__2[[#This Row],[ Bullet weight ]],Log_16_4_nr4__2[[#This Row],[ Bullet weight ]])</f>
        <v>3.891319999999987E-2</v>
      </c>
      <c r="M64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-7.9026401999999987</v>
      </c>
      <c r="N64">
        <f>AVERAGE(Log_16_4_nr0__2[[#This Row],[ Box weight ]],Log_16_4_nr1__2[[#This Row],[ Box weight ]],Log_16_4_nr2__2[[#This Row],[ Box weight ]],Log_16_4_nr3__2[[#This Row],[ Box weight ]],Log_16_4_nr4__2[[#This Row],[ Box weight ]])</f>
        <v>-9.1124460999999997</v>
      </c>
      <c r="O64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-15.474589700000001</v>
      </c>
      <c r="P64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19.152412000000002</v>
      </c>
      <c r="Q64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6.7647313999999996</v>
      </c>
    </row>
    <row r="65" spans="1:17" x14ac:dyDescent="0.3">
      <c r="A65" s="2">
        <v>63</v>
      </c>
      <c r="B65">
        <f>AVERAGE(Log_16_4_nr0__2[[#This Row],[ Total points ]],Log_16_4_nr1__2[[#This Row],[ Total points ]],Log_16_4_nr2__2[[#This Row],[ Total points ]],Log_16_4_nr3__2[[#This Row],[ Total points ]],Log_16_4_nr4__2[[#This Row],[ Total points ]])</f>
        <v>5.4</v>
      </c>
      <c r="C65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2.4</v>
      </c>
      <c r="D65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65">
        <f>AVERAGE(Log_16_4_nr0__2[[#This Row],[ Steps ]],Log_16_4_nr1__2[[#This Row],[ Steps ]],Log_16_4_nr2__2[[#This Row],[ Steps ]],Log_16_4_nr3__2[[#This Row],[ Steps ]],Log_16_4_nr4__2[[#This Row],[ Steps ]])</f>
        <v>23.8</v>
      </c>
      <c r="F65">
        <f>AVERAGE(Log_16_4_nr0__2[[#This Row],[ Ray radius ]],Log_16_4_nr1__2[[#This Row],[ Ray radius ]],Log_16_4_nr2__2[[#This Row],[ Ray radius ]],Log_16_4_nr3__2[[#This Row],[ Ray radius ]],Log_16_4_nr4__2[[#This Row],[ Ray radius ]])</f>
        <v>15.8</v>
      </c>
      <c r="G65">
        <f>AVERAGE(Log_16_4_nr0__2[[#This Row],[ Sight ]],Log_16_4_nr1__2[[#This Row],[ Sight ]],Log_16_4_nr2__2[[#This Row],[ Sight ]],Log_16_4_nr3__2[[#This Row],[ Sight ]],Log_16_4_nr4__2[[#This Row],[ Sight ]])</f>
        <v>58.723011999999997</v>
      </c>
      <c r="H65">
        <f>AVERAGE(Log_16_4_nr0__2[[#This Row],[ moving speed ]],Log_16_4_nr1__2[[#This Row],[ moving speed ]],Log_16_4_nr2__2[[#This Row],[ moving speed ]],Log_16_4_nr3__2[[#This Row],[ moving speed ]],Log_16_4_nr4__2[[#This Row],[ moving speed ]])</f>
        <v>20.948552800000002</v>
      </c>
      <c r="J65">
        <f>AVERAGE(Log_16_4_nr0__2[[#This Row],[ Enemy weight ]],Log_16_4_nr1__2[[#This Row],[ Enemy weight ]],Log_16_4_nr2__2[[#This Row],[ Enemy weight ]],Log_16_4_nr3__2[[#This Row],[ Enemy weight ]],Log_16_4_nr4__2[[#This Row],[ Enemy weight ]])</f>
        <v>34.951667999999998</v>
      </c>
      <c r="K65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18.692196000000003</v>
      </c>
      <c r="L65">
        <f>AVERAGE(Log_16_4_nr0__2[[#This Row],[ Bullet weight ]],Log_16_4_nr1__2[[#This Row],[ Bullet weight ]],Log_16_4_nr2__2[[#This Row],[ Bullet weight ]],Log_16_4_nr3__2[[#This Row],[ Bullet weight ]],Log_16_4_nr4__2[[#This Row],[ Bullet weight ]])</f>
        <v>0.36080870000000009</v>
      </c>
      <c r="M65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-8.5421689999999995</v>
      </c>
      <c r="N65">
        <f>AVERAGE(Log_16_4_nr0__2[[#This Row],[ Box weight ]],Log_16_4_nr1__2[[#This Row],[ Box weight ]],Log_16_4_nr2__2[[#This Row],[ Box weight ]],Log_16_4_nr3__2[[#This Row],[ Box weight ]],Log_16_4_nr4__2[[#This Row],[ Box weight ]])</f>
        <v>-9.9778534000000008</v>
      </c>
      <c r="O65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-14.657709700000002</v>
      </c>
      <c r="P65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20.181328000000001</v>
      </c>
      <c r="Q65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6.7612222000000006</v>
      </c>
    </row>
    <row r="66" spans="1:17" x14ac:dyDescent="0.3">
      <c r="A66" s="1">
        <v>64</v>
      </c>
      <c r="B66">
        <f>AVERAGE(Log_16_4_nr0__2[[#This Row],[ Total points ]],Log_16_4_nr1__2[[#This Row],[ Total points ]],Log_16_4_nr2__2[[#This Row],[ Total points ]],Log_16_4_nr3__2[[#This Row],[ Total points ]],Log_16_4_nr4__2[[#This Row],[ Total points ]])</f>
        <v>6.2</v>
      </c>
      <c r="C66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3.2</v>
      </c>
      <c r="D66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66">
        <f>AVERAGE(Log_16_4_nr0__2[[#This Row],[ Steps ]],Log_16_4_nr1__2[[#This Row],[ Steps ]],Log_16_4_nr2__2[[#This Row],[ Steps ]],Log_16_4_nr3__2[[#This Row],[ Steps ]],Log_16_4_nr4__2[[#This Row],[ Steps ]])</f>
        <v>22.6</v>
      </c>
      <c r="F66">
        <f>AVERAGE(Log_16_4_nr0__2[[#This Row],[ Ray radius ]],Log_16_4_nr1__2[[#This Row],[ Ray radius ]],Log_16_4_nr2__2[[#This Row],[ Ray radius ]],Log_16_4_nr3__2[[#This Row],[ Ray radius ]],Log_16_4_nr4__2[[#This Row],[ Ray radius ]])</f>
        <v>15.2</v>
      </c>
      <c r="G66">
        <f>AVERAGE(Log_16_4_nr0__2[[#This Row],[ Sight ]],Log_16_4_nr1__2[[#This Row],[ Sight ]],Log_16_4_nr2__2[[#This Row],[ Sight ]],Log_16_4_nr3__2[[#This Row],[ Sight ]],Log_16_4_nr4__2[[#This Row],[ Sight ]])</f>
        <v>59.367273999999995</v>
      </c>
      <c r="H66">
        <f>AVERAGE(Log_16_4_nr0__2[[#This Row],[ moving speed ]],Log_16_4_nr1__2[[#This Row],[ moving speed ]],Log_16_4_nr2__2[[#This Row],[ moving speed ]],Log_16_4_nr3__2[[#This Row],[ moving speed ]],Log_16_4_nr4__2[[#This Row],[ moving speed ]])</f>
        <v>21.288003999999997</v>
      </c>
      <c r="J66">
        <f>AVERAGE(Log_16_4_nr0__2[[#This Row],[ Enemy weight ]],Log_16_4_nr1__2[[#This Row],[ Enemy weight ]],Log_16_4_nr2__2[[#This Row],[ Enemy weight ]],Log_16_4_nr3__2[[#This Row],[ Enemy weight ]],Log_16_4_nr4__2[[#This Row],[ Enemy weight ]])</f>
        <v>34.175044</v>
      </c>
      <c r="K66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18.713676000000003</v>
      </c>
      <c r="L66">
        <f>AVERAGE(Log_16_4_nr0__2[[#This Row],[ Bullet weight ]],Log_16_4_nr1__2[[#This Row],[ Bullet weight ]],Log_16_4_nr2__2[[#This Row],[ Bullet weight ]],Log_16_4_nr3__2[[#This Row],[ Bullet weight ]],Log_16_4_nr4__2[[#This Row],[ Bullet weight ]])</f>
        <v>0.20467196000000012</v>
      </c>
      <c r="M66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-8.4705013999999998</v>
      </c>
      <c r="N66">
        <f>AVERAGE(Log_16_4_nr0__2[[#This Row],[ Box weight ]],Log_16_4_nr1__2[[#This Row],[ Box weight ]],Log_16_4_nr2__2[[#This Row],[ Box weight ]],Log_16_4_nr3__2[[#This Row],[ Box weight ]],Log_16_4_nr4__2[[#This Row],[ Box weight ]])</f>
        <v>-10.301614199999999</v>
      </c>
      <c r="O66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-15.602048100000001</v>
      </c>
      <c r="P66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20.306343999999999</v>
      </c>
      <c r="Q66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6.7577132000000004</v>
      </c>
    </row>
    <row r="67" spans="1:17" x14ac:dyDescent="0.3">
      <c r="A67" s="2">
        <v>65</v>
      </c>
      <c r="B67">
        <f>AVERAGE(Log_16_4_nr0__2[[#This Row],[ Total points ]],Log_16_4_nr1__2[[#This Row],[ Total points ]],Log_16_4_nr2__2[[#This Row],[ Total points ]],Log_16_4_nr3__2[[#This Row],[ Total points ]],Log_16_4_nr4__2[[#This Row],[ Total points ]])</f>
        <v>6</v>
      </c>
      <c r="C67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</v>
      </c>
      <c r="D67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67">
        <f>AVERAGE(Log_16_4_nr0__2[[#This Row],[ Steps ]],Log_16_4_nr1__2[[#This Row],[ Steps ]],Log_16_4_nr2__2[[#This Row],[ Steps ]],Log_16_4_nr3__2[[#This Row],[ Steps ]],Log_16_4_nr4__2[[#This Row],[ Steps ]])</f>
        <v>23</v>
      </c>
      <c r="F67">
        <f>AVERAGE(Log_16_4_nr0__2[[#This Row],[ Ray radius ]],Log_16_4_nr1__2[[#This Row],[ Ray radius ]],Log_16_4_nr2__2[[#This Row],[ Ray radius ]],Log_16_4_nr3__2[[#This Row],[ Ray radius ]],Log_16_4_nr4__2[[#This Row],[ Ray radius ]])</f>
        <v>14.8</v>
      </c>
      <c r="G67">
        <f>AVERAGE(Log_16_4_nr0__2[[#This Row],[ Sight ]],Log_16_4_nr1__2[[#This Row],[ Sight ]],Log_16_4_nr2__2[[#This Row],[ Sight ]],Log_16_4_nr3__2[[#This Row],[ Sight ]],Log_16_4_nr4__2[[#This Row],[ Sight ]])</f>
        <v>59.448172</v>
      </c>
      <c r="H67">
        <f>AVERAGE(Log_16_4_nr0__2[[#This Row],[ moving speed ]],Log_16_4_nr1__2[[#This Row],[ moving speed ]],Log_16_4_nr2__2[[#This Row],[ moving speed ]],Log_16_4_nr3__2[[#This Row],[ moving speed ]],Log_16_4_nr4__2[[#This Row],[ moving speed ]])</f>
        <v>22.879586400000001</v>
      </c>
      <c r="J67">
        <f>AVERAGE(Log_16_4_nr0__2[[#This Row],[ Enemy weight ]],Log_16_4_nr1__2[[#This Row],[ Enemy weight ]],Log_16_4_nr2__2[[#This Row],[ Enemy weight ]],Log_16_4_nr3__2[[#This Row],[ Enemy weight ]],Log_16_4_nr4__2[[#This Row],[ Enemy weight ]])</f>
        <v>35.593587999999997</v>
      </c>
      <c r="K67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20.105073999999998</v>
      </c>
      <c r="L67">
        <f>AVERAGE(Log_16_4_nr0__2[[#This Row],[ Bullet weight ]],Log_16_4_nr1__2[[#This Row],[ Bullet weight ]],Log_16_4_nr2__2[[#This Row],[ Bullet weight ]],Log_16_4_nr3__2[[#This Row],[ Bullet weight ]],Log_16_4_nr4__2[[#This Row],[ Bullet weight ]])</f>
        <v>-0.28749025999999994</v>
      </c>
      <c r="M67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-8.4988750000000017</v>
      </c>
      <c r="N67">
        <f>AVERAGE(Log_16_4_nr0__2[[#This Row],[ Box weight ]],Log_16_4_nr1__2[[#This Row],[ Box weight ]],Log_16_4_nr2__2[[#This Row],[ Box weight ]],Log_16_4_nr3__2[[#This Row],[ Box weight ]],Log_16_4_nr4__2[[#This Row],[ Box weight ]])</f>
        <v>-10.189926199999999</v>
      </c>
      <c r="O67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-16.079560100000002</v>
      </c>
      <c r="P67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20.878198000000001</v>
      </c>
      <c r="Q67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6.7577132000000004</v>
      </c>
    </row>
    <row r="68" spans="1:17" x14ac:dyDescent="0.3">
      <c r="A68" s="1">
        <v>66</v>
      </c>
      <c r="B68">
        <f>AVERAGE(Log_16_4_nr0__2[[#This Row],[ Total points ]],Log_16_4_nr1__2[[#This Row],[ Total points ]],Log_16_4_nr2__2[[#This Row],[ Total points ]],Log_16_4_nr3__2[[#This Row],[ Total points ]],Log_16_4_nr4__2[[#This Row],[ Total points ]])</f>
        <v>4.5999999999999996</v>
      </c>
      <c r="C68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1</v>
      </c>
      <c r="D68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68">
        <f>AVERAGE(Log_16_4_nr0__2[[#This Row],[ Steps ]],Log_16_4_nr1__2[[#This Row],[ Steps ]],Log_16_4_nr2__2[[#This Row],[ Steps ]],Log_16_4_nr3__2[[#This Row],[ Steps ]],Log_16_4_nr4__2[[#This Row],[ Steps ]])</f>
        <v>22.6</v>
      </c>
      <c r="F68">
        <f>AVERAGE(Log_16_4_nr0__2[[#This Row],[ Ray radius ]],Log_16_4_nr1__2[[#This Row],[ Ray radius ]],Log_16_4_nr2__2[[#This Row],[ Ray radius ]],Log_16_4_nr3__2[[#This Row],[ Ray radius ]],Log_16_4_nr4__2[[#This Row],[ Ray radius ]])</f>
        <v>14</v>
      </c>
      <c r="G68">
        <f>AVERAGE(Log_16_4_nr0__2[[#This Row],[ Sight ]],Log_16_4_nr1__2[[#This Row],[ Sight ]],Log_16_4_nr2__2[[#This Row],[ Sight ]],Log_16_4_nr3__2[[#This Row],[ Sight ]],Log_16_4_nr4__2[[#This Row],[ Sight ]])</f>
        <v>60.208703999999997</v>
      </c>
      <c r="H68">
        <f>AVERAGE(Log_16_4_nr0__2[[#This Row],[ moving speed ]],Log_16_4_nr1__2[[#This Row],[ moving speed ]],Log_16_4_nr2__2[[#This Row],[ moving speed ]],Log_16_4_nr3__2[[#This Row],[ moving speed ]],Log_16_4_nr4__2[[#This Row],[ moving speed ]])</f>
        <v>23.496808399999999</v>
      </c>
      <c r="J68">
        <f>AVERAGE(Log_16_4_nr0__2[[#This Row],[ Enemy weight ]],Log_16_4_nr1__2[[#This Row],[ Enemy weight ]],Log_16_4_nr2__2[[#This Row],[ Enemy weight ]],Log_16_4_nr3__2[[#This Row],[ Enemy weight ]],Log_16_4_nr4__2[[#This Row],[ Enemy weight ]])</f>
        <v>35.577719999999999</v>
      </c>
      <c r="K68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20.556422000000001</v>
      </c>
      <c r="L68">
        <f>AVERAGE(Log_16_4_nr0__2[[#This Row],[ Bullet weight ]],Log_16_4_nr1__2[[#This Row],[ Bullet weight ]],Log_16_4_nr2__2[[#This Row],[ Bullet weight ]],Log_16_4_nr3__2[[#This Row],[ Bullet weight ]],Log_16_4_nr4__2[[#This Row],[ Bullet weight ]])</f>
        <v>-0.32175459999999989</v>
      </c>
      <c r="M68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-8.8127661999999987</v>
      </c>
      <c r="N68">
        <f>AVERAGE(Log_16_4_nr0__2[[#This Row],[ Box weight ]],Log_16_4_nr1__2[[#This Row],[ Box weight ]],Log_16_4_nr2__2[[#This Row],[ Box weight ]],Log_16_4_nr3__2[[#This Row],[ Box weight ]],Log_16_4_nr4__2[[#This Row],[ Box weight ]])</f>
        <v>-10.658307199999999</v>
      </c>
      <c r="O68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-16.1351221</v>
      </c>
      <c r="P68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21.394549999999999</v>
      </c>
      <c r="Q68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6.7577132000000004</v>
      </c>
    </row>
    <row r="69" spans="1:17" x14ac:dyDescent="0.3">
      <c r="A69" s="2">
        <v>67</v>
      </c>
      <c r="B69">
        <f>AVERAGE(Log_16_4_nr0__2[[#This Row],[ Total points ]],Log_16_4_nr1__2[[#This Row],[ Total points ]],Log_16_4_nr2__2[[#This Row],[ Total points ]],Log_16_4_nr3__2[[#This Row],[ Total points ]],Log_16_4_nr4__2[[#This Row],[ Total points ]])</f>
        <v>5</v>
      </c>
      <c r="C69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</v>
      </c>
      <c r="D69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69">
        <f>AVERAGE(Log_16_4_nr0__2[[#This Row],[ Steps ]],Log_16_4_nr1__2[[#This Row],[ Steps ]],Log_16_4_nr2__2[[#This Row],[ Steps ]],Log_16_4_nr3__2[[#This Row],[ Steps ]],Log_16_4_nr4__2[[#This Row],[ Steps ]])</f>
        <v>22.6</v>
      </c>
      <c r="F69">
        <f>AVERAGE(Log_16_4_nr0__2[[#This Row],[ Ray radius ]],Log_16_4_nr1__2[[#This Row],[ Ray radius ]],Log_16_4_nr2__2[[#This Row],[ Ray radius ]],Log_16_4_nr3__2[[#This Row],[ Ray radius ]],Log_16_4_nr4__2[[#This Row],[ Ray radius ]])</f>
        <v>14.6</v>
      </c>
      <c r="G69">
        <f>AVERAGE(Log_16_4_nr0__2[[#This Row],[ Sight ]],Log_16_4_nr1__2[[#This Row],[ Sight ]],Log_16_4_nr2__2[[#This Row],[ Sight ]],Log_16_4_nr3__2[[#This Row],[ Sight ]],Log_16_4_nr4__2[[#This Row],[ Sight ]])</f>
        <v>59.438752000000001</v>
      </c>
      <c r="H69">
        <f>AVERAGE(Log_16_4_nr0__2[[#This Row],[ moving speed ]],Log_16_4_nr1__2[[#This Row],[ moving speed ]],Log_16_4_nr2__2[[#This Row],[ moving speed ]],Log_16_4_nr3__2[[#This Row],[ moving speed ]],Log_16_4_nr4__2[[#This Row],[ moving speed ]])</f>
        <v>22.611892400000002</v>
      </c>
      <c r="J69">
        <f>AVERAGE(Log_16_4_nr0__2[[#This Row],[ Enemy weight ]],Log_16_4_nr1__2[[#This Row],[ Enemy weight ]],Log_16_4_nr2__2[[#This Row],[ Enemy weight ]],Log_16_4_nr3__2[[#This Row],[ Enemy weight ]],Log_16_4_nr4__2[[#This Row],[ Enemy weight ]])</f>
        <v>37.137851999999995</v>
      </c>
      <c r="K69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18.605404</v>
      </c>
      <c r="L69">
        <f>AVERAGE(Log_16_4_nr0__2[[#This Row],[ Bullet weight ]],Log_16_4_nr1__2[[#This Row],[ Bullet weight ]],Log_16_4_nr2__2[[#This Row],[ Bullet weight ]],Log_16_4_nr3__2[[#This Row],[ Bullet weight ]],Log_16_4_nr4__2[[#This Row],[ Bullet weight ]])</f>
        <v>-0.18018640000000011</v>
      </c>
      <c r="M69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-8.4162385999999998</v>
      </c>
      <c r="N69">
        <f>AVERAGE(Log_16_4_nr0__2[[#This Row],[ Box weight ]],Log_16_4_nr1__2[[#This Row],[ Box weight ]],Log_16_4_nr2__2[[#This Row],[ Box weight ]],Log_16_4_nr3__2[[#This Row],[ Box weight ]],Log_16_4_nr4__2[[#This Row],[ Box weight ]])</f>
        <v>-11.571581200000001</v>
      </c>
      <c r="O69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-14.847654799999997</v>
      </c>
      <c r="P69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21.895546200000005</v>
      </c>
      <c r="Q69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</v>
      </c>
    </row>
    <row r="70" spans="1:17" x14ac:dyDescent="0.3">
      <c r="A70" s="1">
        <v>68</v>
      </c>
      <c r="B70">
        <f>AVERAGE(Log_16_4_nr0__2[[#This Row],[ Total points ]],Log_16_4_nr1__2[[#This Row],[ Total points ]],Log_16_4_nr2__2[[#This Row],[ Total points ]],Log_16_4_nr3__2[[#This Row],[ Total points ]],Log_16_4_nr4__2[[#This Row],[ Total points ]])</f>
        <v>5.8</v>
      </c>
      <c r="C70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2.2000000000000002</v>
      </c>
      <c r="D70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70">
        <f>AVERAGE(Log_16_4_nr0__2[[#This Row],[ Steps ]],Log_16_4_nr1__2[[#This Row],[ Steps ]],Log_16_4_nr2__2[[#This Row],[ Steps ]],Log_16_4_nr3__2[[#This Row],[ Steps ]],Log_16_4_nr4__2[[#This Row],[ Steps ]])</f>
        <v>23</v>
      </c>
      <c r="F70">
        <f>AVERAGE(Log_16_4_nr0__2[[#This Row],[ Ray radius ]],Log_16_4_nr1__2[[#This Row],[ Ray radius ]],Log_16_4_nr2__2[[#This Row],[ Ray radius ]],Log_16_4_nr3__2[[#This Row],[ Ray radius ]],Log_16_4_nr4__2[[#This Row],[ Ray radius ]])</f>
        <v>14.8</v>
      </c>
      <c r="G70">
        <f>AVERAGE(Log_16_4_nr0__2[[#This Row],[ Sight ]],Log_16_4_nr1__2[[#This Row],[ Sight ]],Log_16_4_nr2__2[[#This Row],[ Sight ]],Log_16_4_nr3__2[[#This Row],[ Sight ]],Log_16_4_nr4__2[[#This Row],[ Sight ]])</f>
        <v>61.673869999999987</v>
      </c>
      <c r="H70">
        <f>AVERAGE(Log_16_4_nr0__2[[#This Row],[ moving speed ]],Log_16_4_nr1__2[[#This Row],[ moving speed ]],Log_16_4_nr2__2[[#This Row],[ moving speed ]],Log_16_4_nr3__2[[#This Row],[ moving speed ]],Log_16_4_nr4__2[[#This Row],[ moving speed ]])</f>
        <v>23.1917562</v>
      </c>
      <c r="J70">
        <f>AVERAGE(Log_16_4_nr0__2[[#This Row],[ Enemy weight ]],Log_16_4_nr1__2[[#This Row],[ Enemy weight ]],Log_16_4_nr2__2[[#This Row],[ Enemy weight ]],Log_16_4_nr3__2[[#This Row],[ Enemy weight ]],Log_16_4_nr4__2[[#This Row],[ Enemy weight ]])</f>
        <v>37.261983999999998</v>
      </c>
      <c r="K70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20.381288000000001</v>
      </c>
      <c r="L70">
        <f>AVERAGE(Log_16_4_nr0__2[[#This Row],[ Bullet weight ]],Log_16_4_nr1__2[[#This Row],[ Bullet weight ]],Log_16_4_nr2__2[[#This Row],[ Bullet weight ]],Log_16_4_nr3__2[[#This Row],[ Bullet weight ]],Log_16_4_nr4__2[[#This Row],[ Bullet weight ]])</f>
        <v>0.75173445999999999</v>
      </c>
      <c r="M70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-9.4707785999999992</v>
      </c>
      <c r="N70">
        <f>AVERAGE(Log_16_4_nr0__2[[#This Row],[ Box weight ]],Log_16_4_nr1__2[[#This Row],[ Box weight ]],Log_16_4_nr2__2[[#This Row],[ Box weight ]],Log_16_4_nr3__2[[#This Row],[ Box weight ]],Log_16_4_nr4__2[[#This Row],[ Box weight ]])</f>
        <v>-10.465414200000001</v>
      </c>
      <c r="O70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-17.316556200000001</v>
      </c>
      <c r="P70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22.704647000000001</v>
      </c>
      <c r="Q70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6.7577132000000004</v>
      </c>
    </row>
    <row r="71" spans="1:17" x14ac:dyDescent="0.3">
      <c r="A71" s="2">
        <v>69</v>
      </c>
      <c r="B71">
        <f>AVERAGE(Log_16_4_nr0__2[[#This Row],[ Total points ]],Log_16_4_nr1__2[[#This Row],[ Total points ]],Log_16_4_nr2__2[[#This Row],[ Total points ]],Log_16_4_nr3__2[[#This Row],[ Total points ]],Log_16_4_nr4__2[[#This Row],[ Total points ]])</f>
        <v>6.2</v>
      </c>
      <c r="C71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2.6</v>
      </c>
      <c r="D71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71">
        <f>AVERAGE(Log_16_4_nr0__2[[#This Row],[ Steps ]],Log_16_4_nr1__2[[#This Row],[ Steps ]],Log_16_4_nr2__2[[#This Row],[ Steps ]],Log_16_4_nr3__2[[#This Row],[ Steps ]],Log_16_4_nr4__2[[#This Row],[ Steps ]])</f>
        <v>23.6</v>
      </c>
      <c r="F71">
        <f>AVERAGE(Log_16_4_nr0__2[[#This Row],[ Ray radius ]],Log_16_4_nr1__2[[#This Row],[ Ray radius ]],Log_16_4_nr2__2[[#This Row],[ Ray radius ]],Log_16_4_nr3__2[[#This Row],[ Ray radius ]],Log_16_4_nr4__2[[#This Row],[ Ray radius ]])</f>
        <v>14.6</v>
      </c>
      <c r="G71">
        <f>AVERAGE(Log_16_4_nr0__2[[#This Row],[ Sight ]],Log_16_4_nr1__2[[#This Row],[ Sight ]],Log_16_4_nr2__2[[#This Row],[ Sight ]],Log_16_4_nr3__2[[#This Row],[ Sight ]],Log_16_4_nr4__2[[#This Row],[ Sight ]])</f>
        <v>63.119417999999996</v>
      </c>
      <c r="H71">
        <f>AVERAGE(Log_16_4_nr0__2[[#This Row],[ moving speed ]],Log_16_4_nr1__2[[#This Row],[ moving speed ]],Log_16_4_nr2__2[[#This Row],[ moving speed ]],Log_16_4_nr3__2[[#This Row],[ moving speed ]],Log_16_4_nr4__2[[#This Row],[ moving speed ]])</f>
        <v>22.057283200000001</v>
      </c>
      <c r="J71">
        <f>AVERAGE(Log_16_4_nr0__2[[#This Row],[ Enemy weight ]],Log_16_4_nr1__2[[#This Row],[ Enemy weight ]],Log_16_4_nr2__2[[#This Row],[ Enemy weight ]],Log_16_4_nr3__2[[#This Row],[ Enemy weight ]],Log_16_4_nr4__2[[#This Row],[ Enemy weight ]])</f>
        <v>39.385475999999997</v>
      </c>
      <c r="K71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19.929948000000003</v>
      </c>
      <c r="L71">
        <f>AVERAGE(Log_16_4_nr0__2[[#This Row],[ Bullet weight ]],Log_16_4_nr1__2[[#This Row],[ Bullet weight ]],Log_16_4_nr2__2[[#This Row],[ Bullet weight ]],Log_16_4_nr3__2[[#This Row],[ Bullet weight ]],Log_16_4_nr4__2[[#This Row],[ Bullet weight ]])</f>
        <v>1.8057542060000003</v>
      </c>
      <c r="M71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-9.4121746000000002</v>
      </c>
      <c r="N71">
        <f>AVERAGE(Log_16_4_nr0__2[[#This Row],[ Box weight ]],Log_16_4_nr1__2[[#This Row],[ Box weight ]],Log_16_4_nr2__2[[#This Row],[ Box weight ]],Log_16_4_nr3__2[[#This Row],[ Box weight ]],Log_16_4_nr4__2[[#This Row],[ Box weight ]])</f>
        <v>-11.233996000000001</v>
      </c>
      <c r="O71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-16.967571500000002</v>
      </c>
      <c r="P71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23.805214999999997</v>
      </c>
      <c r="Q71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6.7577132000000004</v>
      </c>
    </row>
    <row r="72" spans="1:17" x14ac:dyDescent="0.3">
      <c r="A72" s="1">
        <v>70</v>
      </c>
      <c r="B72">
        <f>AVERAGE(Log_16_4_nr0__2[[#This Row],[ Total points ]],Log_16_4_nr1__2[[#This Row],[ Total points ]],Log_16_4_nr2__2[[#This Row],[ Total points ]],Log_16_4_nr3__2[[#This Row],[ Total points ]],Log_16_4_nr4__2[[#This Row],[ Total points ]])</f>
        <v>7</v>
      </c>
      <c r="C72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3.4</v>
      </c>
      <c r="D72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3.6</v>
      </c>
      <c r="E72">
        <f>AVERAGE(Log_16_4_nr0__2[[#This Row],[ Steps ]],Log_16_4_nr1__2[[#This Row],[ Steps ]],Log_16_4_nr2__2[[#This Row],[ Steps ]],Log_16_4_nr3__2[[#This Row],[ Steps ]],Log_16_4_nr4__2[[#This Row],[ Steps ]])</f>
        <v>22.4</v>
      </c>
      <c r="F72">
        <f>AVERAGE(Log_16_4_nr0__2[[#This Row],[ Ray radius ]],Log_16_4_nr1__2[[#This Row],[ Ray radius ]],Log_16_4_nr2__2[[#This Row],[ Ray radius ]],Log_16_4_nr3__2[[#This Row],[ Ray radius ]],Log_16_4_nr4__2[[#This Row],[ Ray radius ]])</f>
        <v>13.4</v>
      </c>
      <c r="G72">
        <f>AVERAGE(Log_16_4_nr0__2[[#This Row],[ Sight ]],Log_16_4_nr1__2[[#This Row],[ Sight ]],Log_16_4_nr2__2[[#This Row],[ Sight ]],Log_16_4_nr3__2[[#This Row],[ Sight ]],Log_16_4_nr4__2[[#This Row],[ Sight ]])</f>
        <v>62.674629999999993</v>
      </c>
      <c r="H72">
        <f>AVERAGE(Log_16_4_nr0__2[[#This Row],[ moving speed ]],Log_16_4_nr1__2[[#This Row],[ moving speed ]],Log_16_4_nr2__2[[#This Row],[ moving speed ]],Log_16_4_nr3__2[[#This Row],[ moving speed ]],Log_16_4_nr4__2[[#This Row],[ moving speed ]])</f>
        <v>23.808209999999999</v>
      </c>
      <c r="J72">
        <f>AVERAGE(Log_16_4_nr0__2[[#This Row],[ Enemy weight ]],Log_16_4_nr1__2[[#This Row],[ Enemy weight ]],Log_16_4_nr2__2[[#This Row],[ Enemy weight ]],Log_16_4_nr3__2[[#This Row],[ Enemy weight ]],Log_16_4_nr4__2[[#This Row],[ Enemy weight ]])</f>
        <v>38.367207999999998</v>
      </c>
      <c r="K72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19.903759999999998</v>
      </c>
      <c r="L72">
        <f>AVERAGE(Log_16_4_nr0__2[[#This Row],[ Bullet weight ]],Log_16_4_nr1__2[[#This Row],[ Bullet weight ]],Log_16_4_nr2__2[[#This Row],[ Bullet weight ]],Log_16_4_nr3__2[[#This Row],[ Bullet weight ]],Log_16_4_nr4__2[[#This Row],[ Bullet weight ]])</f>
        <v>0.93883920599999993</v>
      </c>
      <c r="M72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-9.2875878000000007</v>
      </c>
      <c r="N72">
        <f>AVERAGE(Log_16_4_nr0__2[[#This Row],[ Box weight ]],Log_16_4_nr1__2[[#This Row],[ Box weight ]],Log_16_4_nr2__2[[#This Row],[ Box weight ]],Log_16_4_nr3__2[[#This Row],[ Box weight ]],Log_16_4_nr4__2[[#This Row],[ Box weight ]])</f>
        <v>-11.3798812</v>
      </c>
      <c r="O72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-15.842384800000001</v>
      </c>
      <c r="P72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25.702264000000003</v>
      </c>
      <c r="Q72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6.7577132000000004</v>
      </c>
    </row>
    <row r="73" spans="1:17" x14ac:dyDescent="0.3">
      <c r="A73" s="2">
        <v>71</v>
      </c>
      <c r="B73">
        <f>AVERAGE(Log_16_4_nr0__2[[#This Row],[ Total points ]],Log_16_4_nr1__2[[#This Row],[ Total points ]],Log_16_4_nr2__2[[#This Row],[ Total points ]],Log_16_4_nr3__2[[#This Row],[ Total points ]],Log_16_4_nr4__2[[#This Row],[ Total points ]])</f>
        <v>6</v>
      </c>
      <c r="C73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</v>
      </c>
      <c r="D73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73">
        <f>AVERAGE(Log_16_4_nr0__2[[#This Row],[ Steps ]],Log_16_4_nr1__2[[#This Row],[ Steps ]],Log_16_4_nr2__2[[#This Row],[ Steps ]],Log_16_4_nr3__2[[#This Row],[ Steps ]],Log_16_4_nr4__2[[#This Row],[ Steps ]])</f>
        <v>23.2</v>
      </c>
      <c r="F73">
        <f>AVERAGE(Log_16_4_nr0__2[[#This Row],[ Ray radius ]],Log_16_4_nr1__2[[#This Row],[ Ray radius ]],Log_16_4_nr2__2[[#This Row],[ Ray radius ]],Log_16_4_nr3__2[[#This Row],[ Ray radius ]],Log_16_4_nr4__2[[#This Row],[ Ray radius ]])</f>
        <v>14.4</v>
      </c>
      <c r="G73">
        <f>AVERAGE(Log_16_4_nr0__2[[#This Row],[ Sight ]],Log_16_4_nr1__2[[#This Row],[ Sight ]],Log_16_4_nr2__2[[#This Row],[ Sight ]],Log_16_4_nr3__2[[#This Row],[ Sight ]],Log_16_4_nr4__2[[#This Row],[ Sight ]])</f>
        <v>63.187606000000002</v>
      </c>
      <c r="H73">
        <f>AVERAGE(Log_16_4_nr0__2[[#This Row],[ moving speed ]],Log_16_4_nr1__2[[#This Row],[ moving speed ]],Log_16_4_nr2__2[[#This Row],[ moving speed ]],Log_16_4_nr3__2[[#This Row],[ moving speed ]],Log_16_4_nr4__2[[#This Row],[ moving speed ]])</f>
        <v>23.444763399999999</v>
      </c>
      <c r="J73">
        <f>AVERAGE(Log_16_4_nr0__2[[#This Row],[ Enemy weight ]],Log_16_4_nr1__2[[#This Row],[ Enemy weight ]],Log_16_4_nr2__2[[#This Row],[ Enemy weight ]],Log_16_4_nr3__2[[#This Row],[ Enemy weight ]],Log_16_4_nr4__2[[#This Row],[ Enemy weight ]])</f>
        <v>40.316007999999997</v>
      </c>
      <c r="K73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19.601924</v>
      </c>
      <c r="L73">
        <f>AVERAGE(Log_16_4_nr0__2[[#This Row],[ Bullet weight ]],Log_16_4_nr1__2[[#This Row],[ Bullet weight ]],Log_16_4_nr2__2[[#This Row],[ Bullet weight ]],Log_16_4_nr3__2[[#This Row],[ Bullet weight ]],Log_16_4_nr4__2[[#This Row],[ Bullet weight ]])</f>
        <v>1.0211631000000001</v>
      </c>
      <c r="M73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-8.9878830000000001</v>
      </c>
      <c r="N73">
        <f>AVERAGE(Log_16_4_nr0__2[[#This Row],[ Box weight ]],Log_16_4_nr1__2[[#This Row],[ Box weight ]],Log_16_4_nr2__2[[#This Row],[ Box weight ]],Log_16_4_nr3__2[[#This Row],[ Box weight ]],Log_16_4_nr4__2[[#This Row],[ Box weight ]])</f>
        <v>-12.300349200000001</v>
      </c>
      <c r="O73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-16.105182800000001</v>
      </c>
      <c r="P73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25.184896799999997</v>
      </c>
      <c r="Q73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6.1163228000000007</v>
      </c>
    </row>
    <row r="74" spans="1:17" x14ac:dyDescent="0.3">
      <c r="A74" s="1">
        <v>72</v>
      </c>
      <c r="B74">
        <f>AVERAGE(Log_16_4_nr0__2[[#This Row],[ Total points ]],Log_16_4_nr1__2[[#This Row],[ Total points ]],Log_16_4_nr2__2[[#This Row],[ Total points ]],Log_16_4_nr3__2[[#This Row],[ Total points ]],Log_16_4_nr4__2[[#This Row],[ Total points ]])</f>
        <v>6</v>
      </c>
      <c r="C74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3.6</v>
      </c>
      <c r="D74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2.4</v>
      </c>
      <c r="E74">
        <f>AVERAGE(Log_16_4_nr0__2[[#This Row],[ Steps ]],Log_16_4_nr1__2[[#This Row],[ Steps ]],Log_16_4_nr2__2[[#This Row],[ Steps ]],Log_16_4_nr3__2[[#This Row],[ Steps ]],Log_16_4_nr4__2[[#This Row],[ Steps ]])</f>
        <v>22.4</v>
      </c>
      <c r="F74">
        <f>AVERAGE(Log_16_4_nr0__2[[#This Row],[ Ray radius ]],Log_16_4_nr1__2[[#This Row],[ Ray radius ]],Log_16_4_nr2__2[[#This Row],[ Ray radius ]],Log_16_4_nr3__2[[#This Row],[ Ray radius ]],Log_16_4_nr4__2[[#This Row],[ Ray radius ]])</f>
        <v>12.8</v>
      </c>
      <c r="G74">
        <f>AVERAGE(Log_16_4_nr0__2[[#This Row],[ Sight ]],Log_16_4_nr1__2[[#This Row],[ Sight ]],Log_16_4_nr2__2[[#This Row],[ Sight ]],Log_16_4_nr3__2[[#This Row],[ Sight ]],Log_16_4_nr4__2[[#This Row],[ Sight ]])</f>
        <v>64.109263999999996</v>
      </c>
      <c r="H74">
        <f>AVERAGE(Log_16_4_nr0__2[[#This Row],[ moving speed ]],Log_16_4_nr1__2[[#This Row],[ moving speed ]],Log_16_4_nr2__2[[#This Row],[ moving speed ]],Log_16_4_nr3__2[[#This Row],[ moving speed ]],Log_16_4_nr4__2[[#This Row],[ moving speed ]])</f>
        <v>25.53143</v>
      </c>
      <c r="J74">
        <f>AVERAGE(Log_16_4_nr0__2[[#This Row],[ Enemy weight ]],Log_16_4_nr1__2[[#This Row],[ Enemy weight ]],Log_16_4_nr2__2[[#This Row],[ Enemy weight ]],Log_16_4_nr3__2[[#This Row],[ Enemy weight ]],Log_16_4_nr4__2[[#This Row],[ Enemy weight ]])</f>
        <v>40.050964</v>
      </c>
      <c r="K74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20.179976</v>
      </c>
      <c r="L74">
        <f>AVERAGE(Log_16_4_nr0__2[[#This Row],[ Bullet weight ]],Log_16_4_nr1__2[[#This Row],[ Bullet weight ]],Log_16_4_nr2__2[[#This Row],[ Bullet weight ]],Log_16_4_nr3__2[[#This Row],[ Bullet weight ]],Log_16_4_nr4__2[[#This Row],[ Bullet weight ]])</f>
        <v>2.1006240060000003</v>
      </c>
      <c r="M74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-9.8869962000000005</v>
      </c>
      <c r="N74">
        <f>AVERAGE(Log_16_4_nr0__2[[#This Row],[ Box weight ]],Log_16_4_nr1__2[[#This Row],[ Box weight ]],Log_16_4_nr2__2[[#This Row],[ Box weight ]],Log_16_4_nr3__2[[#This Row],[ Box weight ]],Log_16_4_nr4__2[[#This Row],[ Box weight ]])</f>
        <v>-11.538482</v>
      </c>
      <c r="O74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-16.450194799999998</v>
      </c>
      <c r="P74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27.922440000000002</v>
      </c>
      <c r="Q74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6.7548538000000011</v>
      </c>
    </row>
    <row r="75" spans="1:17" x14ac:dyDescent="0.3">
      <c r="A75" s="2">
        <v>73</v>
      </c>
      <c r="B75">
        <f>AVERAGE(Log_16_4_nr0__2[[#This Row],[ Total points ]],Log_16_4_nr1__2[[#This Row],[ Total points ]],Log_16_4_nr2__2[[#This Row],[ Total points ]],Log_16_4_nr3__2[[#This Row],[ Total points ]],Log_16_4_nr4__2[[#This Row],[ Total points ]])</f>
        <v>5.6</v>
      </c>
      <c r="C75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2.6</v>
      </c>
      <c r="D75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75">
        <f>AVERAGE(Log_16_4_nr0__2[[#This Row],[ Steps ]],Log_16_4_nr1__2[[#This Row],[ Steps ]],Log_16_4_nr2__2[[#This Row],[ Steps ]],Log_16_4_nr3__2[[#This Row],[ Steps ]],Log_16_4_nr4__2[[#This Row],[ Steps ]])</f>
        <v>21.4</v>
      </c>
      <c r="F75">
        <f>AVERAGE(Log_16_4_nr0__2[[#This Row],[ Ray radius ]],Log_16_4_nr1__2[[#This Row],[ Ray radius ]],Log_16_4_nr2__2[[#This Row],[ Ray radius ]],Log_16_4_nr3__2[[#This Row],[ Ray radius ]],Log_16_4_nr4__2[[#This Row],[ Ray radius ]])</f>
        <v>12.8</v>
      </c>
      <c r="G75">
        <f>AVERAGE(Log_16_4_nr0__2[[#This Row],[ Sight ]],Log_16_4_nr1__2[[#This Row],[ Sight ]],Log_16_4_nr2__2[[#This Row],[ Sight ]],Log_16_4_nr3__2[[#This Row],[ Sight ]],Log_16_4_nr4__2[[#This Row],[ Sight ]])</f>
        <v>62.785316000000002</v>
      </c>
      <c r="H75">
        <f>AVERAGE(Log_16_4_nr0__2[[#This Row],[ moving speed ]],Log_16_4_nr1__2[[#This Row],[ moving speed ]],Log_16_4_nr2__2[[#This Row],[ moving speed ]],Log_16_4_nr3__2[[#This Row],[ moving speed ]],Log_16_4_nr4__2[[#This Row],[ moving speed ]])</f>
        <v>25.699121999999999</v>
      </c>
      <c r="J75">
        <f>AVERAGE(Log_16_4_nr0__2[[#This Row],[ Enemy weight ]],Log_16_4_nr1__2[[#This Row],[ Enemy weight ]],Log_16_4_nr2__2[[#This Row],[ Enemy weight ]],Log_16_4_nr3__2[[#This Row],[ Enemy weight ]],Log_16_4_nr4__2[[#This Row],[ Enemy weight ]])</f>
        <v>39.779361999999999</v>
      </c>
      <c r="K75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20.587439999999997</v>
      </c>
      <c r="L75">
        <f>AVERAGE(Log_16_4_nr0__2[[#This Row],[ Bullet weight ]],Log_16_4_nr1__2[[#This Row],[ Bullet weight ]],Log_16_4_nr2__2[[#This Row],[ Bullet weight ]],Log_16_4_nr3__2[[#This Row],[ Bullet weight ]],Log_16_4_nr4__2[[#This Row],[ Bullet weight ]])</f>
        <v>0.40854109999999988</v>
      </c>
      <c r="M75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-8.9372626000000004</v>
      </c>
      <c r="N75">
        <f>AVERAGE(Log_16_4_nr0__2[[#This Row],[ Box weight ]],Log_16_4_nr1__2[[#This Row],[ Box weight ]],Log_16_4_nr2__2[[#This Row],[ Box weight ]],Log_16_4_nr3__2[[#This Row],[ Box weight ]],Log_16_4_nr4__2[[#This Row],[ Box weight ]])</f>
        <v>-11.8385546</v>
      </c>
      <c r="O75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-16.463486799999998</v>
      </c>
      <c r="P75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27.036340000000003</v>
      </c>
      <c r="Q75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6.1134633999999997</v>
      </c>
    </row>
    <row r="76" spans="1:17" x14ac:dyDescent="0.3">
      <c r="A76" s="1">
        <v>74</v>
      </c>
      <c r="B76">
        <f>AVERAGE(Log_16_4_nr0__2[[#This Row],[ Total points ]],Log_16_4_nr1__2[[#This Row],[ Total points ]],Log_16_4_nr2__2[[#This Row],[ Total points ]],Log_16_4_nr3__2[[#This Row],[ Total points ]],Log_16_4_nr4__2[[#This Row],[ Total points ]])</f>
        <v>5.6</v>
      </c>
      <c r="C76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2.6</v>
      </c>
      <c r="D76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76">
        <f>AVERAGE(Log_16_4_nr0__2[[#This Row],[ Steps ]],Log_16_4_nr1__2[[#This Row],[ Steps ]],Log_16_4_nr2__2[[#This Row],[ Steps ]],Log_16_4_nr3__2[[#This Row],[ Steps ]],Log_16_4_nr4__2[[#This Row],[ Steps ]])</f>
        <v>23.4</v>
      </c>
      <c r="F76">
        <f>AVERAGE(Log_16_4_nr0__2[[#This Row],[ Ray radius ]],Log_16_4_nr1__2[[#This Row],[ Ray radius ]],Log_16_4_nr2__2[[#This Row],[ Ray radius ]],Log_16_4_nr3__2[[#This Row],[ Ray radius ]],Log_16_4_nr4__2[[#This Row],[ Ray radius ]])</f>
        <v>12.8</v>
      </c>
      <c r="G76">
        <f>AVERAGE(Log_16_4_nr0__2[[#This Row],[ Sight ]],Log_16_4_nr1__2[[#This Row],[ Sight ]],Log_16_4_nr2__2[[#This Row],[ Sight ]],Log_16_4_nr3__2[[#This Row],[ Sight ]],Log_16_4_nr4__2[[#This Row],[ Sight ]])</f>
        <v>62.993110000000001</v>
      </c>
      <c r="H76">
        <f>AVERAGE(Log_16_4_nr0__2[[#This Row],[ moving speed ]],Log_16_4_nr1__2[[#This Row],[ moving speed ]],Log_16_4_nr2__2[[#This Row],[ moving speed ]],Log_16_4_nr3__2[[#This Row],[ moving speed ]],Log_16_4_nr4__2[[#This Row],[ moving speed ]])</f>
        <v>25.282579599999998</v>
      </c>
      <c r="J76">
        <f>AVERAGE(Log_16_4_nr0__2[[#This Row],[ Enemy weight ]],Log_16_4_nr1__2[[#This Row],[ Enemy weight ]],Log_16_4_nr2__2[[#This Row],[ Enemy weight ]],Log_16_4_nr3__2[[#This Row],[ Enemy weight ]],Log_16_4_nr4__2[[#This Row],[ Enemy weight ]])</f>
        <v>40.506762000000002</v>
      </c>
      <c r="K76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21.170998000000001</v>
      </c>
      <c r="L76">
        <f>AVERAGE(Log_16_4_nr0__2[[#This Row],[ Bullet weight ]],Log_16_4_nr1__2[[#This Row],[ Bullet weight ]],Log_16_4_nr2__2[[#This Row],[ Bullet weight ]],Log_16_4_nr3__2[[#This Row],[ Bullet weight ]],Log_16_4_nr4__2[[#This Row],[ Bullet weight ]])</f>
        <v>0.72081458000000009</v>
      </c>
      <c r="M76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-9.2442925999999996</v>
      </c>
      <c r="N76">
        <f>AVERAGE(Log_16_4_nr0__2[[#This Row],[ Box weight ]],Log_16_4_nr1__2[[#This Row],[ Box weight ]],Log_16_4_nr2__2[[#This Row],[ Box weight ]],Log_16_4_nr3__2[[#This Row],[ Box weight ]],Log_16_4_nr4__2[[#This Row],[ Box weight ]])</f>
        <v>-11.5593194</v>
      </c>
      <c r="O76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-16.4449848</v>
      </c>
      <c r="P76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26.444314000000002</v>
      </c>
      <c r="Q76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6.1134633999999997</v>
      </c>
    </row>
    <row r="77" spans="1:17" x14ac:dyDescent="0.3">
      <c r="A77" s="2">
        <v>75</v>
      </c>
      <c r="B77">
        <f>AVERAGE(Log_16_4_nr0__2[[#This Row],[ Total points ]],Log_16_4_nr1__2[[#This Row],[ Total points ]],Log_16_4_nr2__2[[#This Row],[ Total points ]],Log_16_4_nr3__2[[#This Row],[ Total points ]],Log_16_4_nr4__2[[#This Row],[ Total points ]])</f>
        <v>5.8</v>
      </c>
      <c r="C77">
        <f>AVERAGE(Log_16_4_nr0__2[[#This Row],[ Points from boxes ]],Log_16_4_nr1__2[[#This Row],[ Points from boxes ]],Log_16_4_nr2__2[[#This Row],[ Points from boxes ]],Log_16_4_nr3__2[[#This Row],[ Points from boxes ]],Log_16_4_nr4__2[[#This Row],[ Points from boxes ]])</f>
        <v>2.8</v>
      </c>
      <c r="D77">
        <f>AVERAGE(Log_16_4_nr0__2[[#This Row],[ Points from kills ]],Log_16_4_nr1__2[[#This Row],[ Points from kills ]],Log_16_4_nr2__2[[#This Row],[ Points from kills ]],Log_16_4_nr3__2[[#This Row],[ Points from kills ]],Log_16_4_nr4__2[[#This Row],[ Points from kills ]])</f>
        <v>3</v>
      </c>
      <c r="E77">
        <f>AVERAGE(Log_16_4_nr0__2[[#This Row],[ Steps ]],Log_16_4_nr1__2[[#This Row],[ Steps ]],Log_16_4_nr2__2[[#This Row],[ Steps ]],Log_16_4_nr3__2[[#This Row],[ Steps ]],Log_16_4_nr4__2[[#This Row],[ Steps ]])</f>
        <v>22.6</v>
      </c>
      <c r="F77">
        <f>AVERAGE(Log_16_4_nr0__2[[#This Row],[ Ray radius ]],Log_16_4_nr1__2[[#This Row],[ Ray radius ]],Log_16_4_nr2__2[[#This Row],[ Ray radius ]],Log_16_4_nr3__2[[#This Row],[ Ray radius ]],Log_16_4_nr4__2[[#This Row],[ Ray radius ]])</f>
        <v>12.4</v>
      </c>
      <c r="G77">
        <f>AVERAGE(Log_16_4_nr0__2[[#This Row],[ Sight ]],Log_16_4_nr1__2[[#This Row],[ Sight ]],Log_16_4_nr2__2[[#This Row],[ Sight ]],Log_16_4_nr3__2[[#This Row],[ Sight ]],Log_16_4_nr4__2[[#This Row],[ Sight ]])</f>
        <v>64.090645999999992</v>
      </c>
      <c r="H77">
        <f>AVERAGE(Log_16_4_nr0__2[[#This Row],[ moving speed ]],Log_16_4_nr1__2[[#This Row],[ moving speed ]],Log_16_4_nr2__2[[#This Row],[ moving speed ]],Log_16_4_nr3__2[[#This Row],[ moving speed ]],Log_16_4_nr4__2[[#This Row],[ moving speed ]])</f>
        <v>23.453069599999999</v>
      </c>
      <c r="J77">
        <f>AVERAGE(Log_16_4_nr0__2[[#This Row],[ Enemy weight ]],Log_16_4_nr1__2[[#This Row],[ Enemy weight ]],Log_16_4_nr2__2[[#This Row],[ Enemy weight ]],Log_16_4_nr3__2[[#This Row],[ Enemy weight ]],Log_16_4_nr4__2[[#This Row],[ Enemy weight ]])</f>
        <v>40.155457999999996</v>
      </c>
      <c r="K77">
        <f>AVERAGE(Log_16_4_nr0__2[[#This Row],[ Enemy distance factor ]],Log_16_4_nr1__2[[#This Row],[ Enemy distance factor ]],Log_16_4_nr2__2[[#This Row],[ Enemy distance factor ]],Log_16_4_nr3__2[[#This Row],[ Enemy distance factor ]],Log_16_4_nr4__2[[#This Row],[ Enemy distance factor ]])</f>
        <v>21.760792000000002</v>
      </c>
      <c r="L77">
        <f>AVERAGE(Log_16_4_nr0__2[[#This Row],[ Bullet weight ]],Log_16_4_nr1__2[[#This Row],[ Bullet weight ]],Log_16_4_nr2__2[[#This Row],[ Bullet weight ]],Log_16_4_nr3__2[[#This Row],[ Bullet weight ]],Log_16_4_nr4__2[[#This Row],[ Bullet weight ]])</f>
        <v>0.72543920000000006</v>
      </c>
      <c r="M77">
        <f>AVERAGE(Log_16_4_nr0__2[[#This Row],[ Bullet distance factor ]],Log_16_4_nr1__2[[#This Row],[ Bullet distance factor ]],Log_16_4_nr2__2[[#This Row],[ Bullet distance factor ]],Log_16_4_nr3__2[[#This Row],[ Bullet distance factor ]],Log_16_4_nr4__2[[#This Row],[ Bullet distance factor ]])</f>
        <v>-8.9081548000000002</v>
      </c>
      <c r="N77">
        <f>AVERAGE(Log_16_4_nr0__2[[#This Row],[ Box weight ]],Log_16_4_nr1__2[[#This Row],[ Box weight ]],Log_16_4_nr2__2[[#This Row],[ Box weight ]],Log_16_4_nr3__2[[#This Row],[ Box weight ]],Log_16_4_nr4__2[[#This Row],[ Box weight ]])</f>
        <v>-12.760919400000001</v>
      </c>
      <c r="O77">
        <f>AVERAGE(Log_16_4_nr0__2[[#This Row],[ Box distance factor ]],Log_16_4_nr1__2[[#This Row],[ Box distance factor ]],Log_16_4_nr2__2[[#This Row],[ Box distance factor ]],Log_16_4_nr3__2[[#This Row],[ Box distance factor ]],Log_16_4_nr4__2[[#This Row],[ Box distance factor ]])</f>
        <v>-18.669451599999999</v>
      </c>
      <c r="P77">
        <f>AVERAGE(Log_16_4_nr0__2[[#This Row],[ projectile Speed ]],Log_16_4_nr1__2[[#This Row],[ projectile Speed ]],Log_16_4_nr2__2[[#This Row],[ projectile Speed ]],Log_16_4_nr3__2[[#This Row],[ projectile Speed ]],Log_16_4_nr4__2[[#This Row],[ projectile Speed ]])</f>
        <v>25.655549999999998</v>
      </c>
      <c r="Q77">
        <f>AVERAGE(Log_16_4_nr0__2[[#This Row],[ Fire rate per minute ]],Log_16_4_nr1__2[[#This Row],[ Fire rate per minute ]],Log_16_4_nr2__2[[#This Row],[ Fire rate per minute ]],Log_16_4_nr3__2[[#This Row],[ Fire rate per minute ]],Log_16_4_nr4__2[[#This Row],[ Fire rate per minute ]])</f>
        <v>6</v>
      </c>
    </row>
    <row r="80" spans="1:17" x14ac:dyDescent="0.3">
      <c r="A80" t="s">
        <v>1210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955F-B32B-4FA2-A002-3AC308018F4B}">
  <dimension ref="A1:Q52"/>
  <sheetViews>
    <sheetView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6</v>
      </c>
      <c r="C2">
        <v>3</v>
      </c>
      <c r="D2">
        <v>3</v>
      </c>
      <c r="E2">
        <v>20</v>
      </c>
      <c r="F2">
        <v>14</v>
      </c>
      <c r="G2">
        <v>33.641779999999997</v>
      </c>
      <c r="H2">
        <v>6.711112</v>
      </c>
      <c r="I2" t="s">
        <v>18</v>
      </c>
      <c r="J2">
        <v>0</v>
      </c>
      <c r="K2">
        <v>0</v>
      </c>
      <c r="L2">
        <v>0</v>
      </c>
      <c r="M2">
        <v>-0.1619844</v>
      </c>
      <c r="N2">
        <v>2.7834460000000001</v>
      </c>
      <c r="O2">
        <v>0</v>
      </c>
      <c r="P2">
        <v>9.9983520000000006</v>
      </c>
      <c r="Q2">
        <v>15.164809999999999</v>
      </c>
    </row>
    <row r="3" spans="1:17" x14ac:dyDescent="0.3">
      <c r="A3">
        <v>1</v>
      </c>
      <c r="B3">
        <v>6</v>
      </c>
      <c r="C3">
        <v>3</v>
      </c>
      <c r="D3">
        <v>3</v>
      </c>
      <c r="E3">
        <v>21</v>
      </c>
      <c r="F3">
        <v>18</v>
      </c>
      <c r="G3">
        <v>29.798469999999998</v>
      </c>
      <c r="H3">
        <v>5.6122529999999999</v>
      </c>
      <c r="I3" t="s">
        <v>18</v>
      </c>
      <c r="J3">
        <v>3.8600590000000001</v>
      </c>
      <c r="K3">
        <v>0</v>
      </c>
      <c r="L3">
        <v>0</v>
      </c>
      <c r="M3">
        <v>0</v>
      </c>
      <c r="N3">
        <v>0</v>
      </c>
      <c r="O3">
        <v>2.5064989999999998</v>
      </c>
      <c r="P3">
        <v>10</v>
      </c>
      <c r="Q3">
        <v>15</v>
      </c>
    </row>
    <row r="4" spans="1:17" x14ac:dyDescent="0.3">
      <c r="A4">
        <v>2</v>
      </c>
      <c r="B4">
        <v>7</v>
      </c>
      <c r="C4">
        <v>4</v>
      </c>
      <c r="D4">
        <v>3</v>
      </c>
      <c r="E4">
        <v>22</v>
      </c>
      <c r="F4">
        <v>14</v>
      </c>
      <c r="G4">
        <v>31.84572</v>
      </c>
      <c r="H4">
        <v>6.711112</v>
      </c>
      <c r="I4" t="s">
        <v>526</v>
      </c>
      <c r="J4">
        <v>3.7278650000000003E-2</v>
      </c>
      <c r="K4">
        <v>0</v>
      </c>
      <c r="L4">
        <v>2.6069840000000002</v>
      </c>
      <c r="M4">
        <v>-0.1619844</v>
      </c>
      <c r="N4">
        <v>4.9961529999999996</v>
      </c>
      <c r="O4">
        <v>0</v>
      </c>
      <c r="P4">
        <v>8.3848299999999991</v>
      </c>
      <c r="Q4">
        <v>15.164809999999999</v>
      </c>
    </row>
    <row r="5" spans="1:17" x14ac:dyDescent="0.3">
      <c r="A5">
        <v>3</v>
      </c>
      <c r="B5">
        <v>10</v>
      </c>
      <c r="C5">
        <v>4</v>
      </c>
      <c r="D5">
        <v>6</v>
      </c>
      <c r="E5">
        <v>22</v>
      </c>
      <c r="F5">
        <v>14</v>
      </c>
      <c r="G5">
        <v>37.583750000000002</v>
      </c>
      <c r="H5">
        <v>7.2271700000000001</v>
      </c>
      <c r="I5" t="s">
        <v>527</v>
      </c>
      <c r="J5">
        <v>2.7105380000000001</v>
      </c>
      <c r="K5">
        <v>0</v>
      </c>
      <c r="L5">
        <v>6.5194850000000004</v>
      </c>
      <c r="M5">
        <v>-2.3027259999999998</v>
      </c>
      <c r="N5">
        <v>2.7834460000000001</v>
      </c>
      <c r="O5">
        <v>0</v>
      </c>
      <c r="P5">
        <v>17.65503</v>
      </c>
      <c r="Q5">
        <v>15.088240000000001</v>
      </c>
    </row>
    <row r="6" spans="1:17" x14ac:dyDescent="0.3">
      <c r="A6">
        <v>4</v>
      </c>
      <c r="B6">
        <v>9</v>
      </c>
      <c r="C6">
        <v>3</v>
      </c>
      <c r="D6">
        <v>6</v>
      </c>
      <c r="E6">
        <v>22</v>
      </c>
      <c r="F6">
        <v>14</v>
      </c>
      <c r="G6">
        <v>37.583750000000002</v>
      </c>
      <c r="H6">
        <v>7.2271700000000001</v>
      </c>
      <c r="I6" t="s">
        <v>527</v>
      </c>
      <c r="J6">
        <v>2.7105380000000001</v>
      </c>
      <c r="K6">
        <v>1.972971</v>
      </c>
      <c r="L6">
        <v>6.5194850000000004</v>
      </c>
      <c r="M6">
        <v>-2.3027259999999998</v>
      </c>
      <c r="N6">
        <v>1.082363</v>
      </c>
      <c r="O6">
        <v>0</v>
      </c>
      <c r="P6">
        <v>15.795019999999999</v>
      </c>
      <c r="Q6">
        <v>15.088240000000001</v>
      </c>
    </row>
    <row r="7" spans="1:17" x14ac:dyDescent="0.3">
      <c r="A7">
        <v>5</v>
      </c>
      <c r="B7">
        <v>7</v>
      </c>
      <c r="C7">
        <v>1</v>
      </c>
      <c r="D7">
        <v>6</v>
      </c>
      <c r="E7">
        <v>24</v>
      </c>
      <c r="F7">
        <v>14</v>
      </c>
      <c r="G7">
        <v>35.787689999999998</v>
      </c>
      <c r="H7">
        <v>7.2271700000000001</v>
      </c>
      <c r="I7" t="s">
        <v>528</v>
      </c>
      <c r="J7">
        <v>2.747817</v>
      </c>
      <c r="K7">
        <v>0</v>
      </c>
      <c r="L7">
        <v>9.1264690000000002</v>
      </c>
      <c r="M7">
        <v>-2.3027259999999998</v>
      </c>
      <c r="N7">
        <v>2.7834460000000001</v>
      </c>
      <c r="O7">
        <v>-0.35487220000000003</v>
      </c>
      <c r="P7">
        <v>17.65503</v>
      </c>
      <c r="Q7">
        <v>15.088240000000001</v>
      </c>
    </row>
    <row r="8" spans="1:17" x14ac:dyDescent="0.3">
      <c r="A8">
        <v>6</v>
      </c>
      <c r="B8">
        <v>10</v>
      </c>
      <c r="C8">
        <v>1</v>
      </c>
      <c r="D8">
        <v>9</v>
      </c>
      <c r="E8">
        <v>24</v>
      </c>
      <c r="F8">
        <v>14</v>
      </c>
      <c r="G8">
        <v>35.787689999999998</v>
      </c>
      <c r="H8">
        <v>7.2271700000000001</v>
      </c>
      <c r="I8" t="s">
        <v>528</v>
      </c>
      <c r="J8">
        <v>2.747817</v>
      </c>
      <c r="K8">
        <v>1.972971</v>
      </c>
      <c r="L8">
        <v>9.1264690000000002</v>
      </c>
      <c r="M8">
        <v>-2.3027259999999998</v>
      </c>
      <c r="N8">
        <v>1.082363</v>
      </c>
      <c r="O8">
        <v>-0.35487220000000003</v>
      </c>
      <c r="P8">
        <v>15.795019999999999</v>
      </c>
      <c r="Q8">
        <v>15.088240000000001</v>
      </c>
    </row>
    <row r="9" spans="1:17" x14ac:dyDescent="0.3">
      <c r="A9">
        <v>7</v>
      </c>
      <c r="B9">
        <v>12</v>
      </c>
      <c r="C9">
        <v>6</v>
      </c>
      <c r="D9">
        <v>6</v>
      </c>
      <c r="E9">
        <v>24</v>
      </c>
      <c r="F9">
        <v>14</v>
      </c>
      <c r="G9">
        <v>41.35913</v>
      </c>
      <c r="H9">
        <v>11.10244</v>
      </c>
      <c r="I9" t="s">
        <v>529</v>
      </c>
      <c r="J9">
        <v>5.4945709999999996</v>
      </c>
      <c r="K9">
        <v>0</v>
      </c>
      <c r="L9">
        <v>16.95147</v>
      </c>
      <c r="M9">
        <v>-6.5842099999999997</v>
      </c>
      <c r="N9">
        <v>2.7834460000000001</v>
      </c>
      <c r="O9">
        <v>0</v>
      </c>
      <c r="P9">
        <v>26.63843</v>
      </c>
      <c r="Q9">
        <v>14.99841</v>
      </c>
    </row>
    <row r="10" spans="1:17" x14ac:dyDescent="0.3">
      <c r="A10">
        <v>8</v>
      </c>
      <c r="B10">
        <v>10</v>
      </c>
      <c r="C10">
        <v>4</v>
      </c>
      <c r="D10">
        <v>6</v>
      </c>
      <c r="E10">
        <v>27</v>
      </c>
      <c r="F10">
        <v>14</v>
      </c>
      <c r="G10">
        <v>35.222549999999998</v>
      </c>
      <c r="H10">
        <v>11.74835</v>
      </c>
      <c r="I10" t="s">
        <v>528</v>
      </c>
      <c r="J10">
        <v>6.6078760000000001</v>
      </c>
      <c r="K10">
        <v>1.972971</v>
      </c>
      <c r="L10">
        <v>7.6054779999999997</v>
      </c>
      <c r="M10">
        <v>-2.3027259999999998</v>
      </c>
      <c r="N10">
        <v>1.082363</v>
      </c>
      <c r="O10">
        <v>-0.35487220000000003</v>
      </c>
      <c r="P10">
        <v>15.795019999999999</v>
      </c>
      <c r="Q10">
        <v>15.088240000000001</v>
      </c>
    </row>
    <row r="11" spans="1:17" x14ac:dyDescent="0.3">
      <c r="A11">
        <v>9</v>
      </c>
      <c r="B11">
        <v>9</v>
      </c>
      <c r="C11">
        <v>3</v>
      </c>
      <c r="D11">
        <v>6</v>
      </c>
      <c r="E11">
        <v>27</v>
      </c>
      <c r="F11">
        <v>16</v>
      </c>
      <c r="G11">
        <v>35.372779999999999</v>
      </c>
      <c r="H11">
        <v>11.738960000000001</v>
      </c>
      <c r="I11" t="s">
        <v>528</v>
      </c>
      <c r="J11">
        <v>6.6078760000000001</v>
      </c>
      <c r="K11">
        <v>1.972971</v>
      </c>
      <c r="L11">
        <v>7.6054779999999997</v>
      </c>
      <c r="M11">
        <v>-2.3027259999999998</v>
      </c>
      <c r="N11">
        <v>-2.5880380000000001</v>
      </c>
      <c r="O11">
        <v>-0.35487220000000003</v>
      </c>
      <c r="P11">
        <v>15.795019999999999</v>
      </c>
      <c r="Q11">
        <v>15.088240000000001</v>
      </c>
    </row>
    <row r="12" spans="1:17" x14ac:dyDescent="0.3">
      <c r="A12">
        <v>10</v>
      </c>
      <c r="B12">
        <v>5</v>
      </c>
      <c r="C12">
        <v>2</v>
      </c>
      <c r="D12">
        <v>3</v>
      </c>
      <c r="E12">
        <v>27</v>
      </c>
      <c r="F12">
        <v>17</v>
      </c>
      <c r="G12">
        <v>37.637689999999999</v>
      </c>
      <c r="H12">
        <v>14.624090000000001</v>
      </c>
      <c r="I12" t="s">
        <v>528</v>
      </c>
      <c r="J12">
        <v>9.2811360000000001</v>
      </c>
      <c r="K12">
        <v>-2.5532360000000001</v>
      </c>
      <c r="L12">
        <v>7.0956869999999999</v>
      </c>
      <c r="M12">
        <v>-2.3027259999999998</v>
      </c>
      <c r="N12">
        <v>1.082363</v>
      </c>
      <c r="O12">
        <v>-0.35487220000000003</v>
      </c>
      <c r="P12">
        <v>19.981159999999999</v>
      </c>
      <c r="Q12">
        <v>10.465020000000001</v>
      </c>
    </row>
    <row r="13" spans="1:17" x14ac:dyDescent="0.3">
      <c r="A13">
        <v>11</v>
      </c>
      <c r="B13">
        <v>6</v>
      </c>
      <c r="C13">
        <v>0</v>
      </c>
      <c r="D13">
        <v>6</v>
      </c>
      <c r="E13">
        <v>27</v>
      </c>
      <c r="F13">
        <v>19</v>
      </c>
      <c r="G13">
        <v>35.080030000000001</v>
      </c>
      <c r="H13">
        <v>14.08099</v>
      </c>
      <c r="I13" t="s">
        <v>530</v>
      </c>
      <c r="J13">
        <v>1.967965</v>
      </c>
      <c r="K13">
        <v>1.921573</v>
      </c>
      <c r="L13">
        <v>7.0956869999999999</v>
      </c>
      <c r="M13">
        <v>-2.3027259999999998</v>
      </c>
      <c r="N13">
        <v>0.99065449999999999</v>
      </c>
      <c r="O13">
        <v>-2.9719370000000001</v>
      </c>
      <c r="P13">
        <v>15.795019999999999</v>
      </c>
      <c r="Q13">
        <v>10.506880000000001</v>
      </c>
    </row>
    <row r="14" spans="1:17" x14ac:dyDescent="0.3">
      <c r="A14">
        <v>12</v>
      </c>
      <c r="B14">
        <v>6</v>
      </c>
      <c r="C14">
        <v>0</v>
      </c>
      <c r="D14">
        <v>6</v>
      </c>
      <c r="E14">
        <v>27</v>
      </c>
      <c r="F14">
        <v>19</v>
      </c>
      <c r="G14">
        <v>34.569569999999999</v>
      </c>
      <c r="H14">
        <v>18.164650000000002</v>
      </c>
      <c r="I14" t="s">
        <v>531</v>
      </c>
      <c r="J14">
        <v>9.3546300000000002</v>
      </c>
      <c r="K14">
        <v>-2.5532360000000001</v>
      </c>
      <c r="L14">
        <v>7.0956869999999999</v>
      </c>
      <c r="M14">
        <v>-2.3027259999999998</v>
      </c>
      <c r="N14">
        <v>-2.5880380000000001</v>
      </c>
      <c r="O14">
        <v>-0.7097445</v>
      </c>
      <c r="P14">
        <v>17.83736</v>
      </c>
      <c r="Q14">
        <v>10.486459999999999</v>
      </c>
    </row>
    <row r="15" spans="1:17" x14ac:dyDescent="0.3">
      <c r="A15">
        <v>13</v>
      </c>
      <c r="B15">
        <v>5</v>
      </c>
      <c r="C15">
        <v>2</v>
      </c>
      <c r="D15">
        <v>3</v>
      </c>
      <c r="E15">
        <v>30</v>
      </c>
      <c r="F15">
        <v>19</v>
      </c>
      <c r="G15">
        <v>32.212029999999999</v>
      </c>
      <c r="H15">
        <v>21.033809999999999</v>
      </c>
      <c r="I15" t="s">
        <v>532</v>
      </c>
      <c r="J15">
        <v>13.214689999999999</v>
      </c>
      <c r="K15">
        <v>-2.5532360000000001</v>
      </c>
      <c r="L15">
        <v>7.0956869999999999</v>
      </c>
      <c r="M15">
        <v>-2.3027259999999998</v>
      </c>
      <c r="N15">
        <v>-2.5880380000000001</v>
      </c>
      <c r="O15">
        <v>-0.35487220000000003</v>
      </c>
      <c r="P15">
        <v>17.83736</v>
      </c>
      <c r="Q15">
        <v>10.486459999999999</v>
      </c>
    </row>
    <row r="16" spans="1:17" x14ac:dyDescent="0.3">
      <c r="A16">
        <v>14</v>
      </c>
      <c r="B16">
        <v>7</v>
      </c>
      <c r="C16">
        <v>1</v>
      </c>
      <c r="D16">
        <v>6</v>
      </c>
      <c r="E16">
        <v>27</v>
      </c>
      <c r="F16">
        <v>19</v>
      </c>
      <c r="G16">
        <v>35.421390000000002</v>
      </c>
      <c r="H16">
        <v>20.83323</v>
      </c>
      <c r="I16" t="s">
        <v>533</v>
      </c>
      <c r="J16">
        <v>9.3546300000000002</v>
      </c>
      <c r="K16">
        <v>-2.5532360000000001</v>
      </c>
      <c r="L16">
        <v>7.0956869999999999</v>
      </c>
      <c r="M16">
        <v>-2.3027259999999998</v>
      </c>
      <c r="N16">
        <v>-0.37533139999999998</v>
      </c>
      <c r="O16">
        <v>-0.35487220000000003</v>
      </c>
      <c r="P16">
        <v>16.22383</v>
      </c>
      <c r="Q16">
        <v>10.486459999999999</v>
      </c>
    </row>
    <row r="17" spans="1:17" x14ac:dyDescent="0.3">
      <c r="A17">
        <v>15</v>
      </c>
      <c r="B17">
        <v>8</v>
      </c>
      <c r="C17">
        <v>5</v>
      </c>
      <c r="D17">
        <v>3</v>
      </c>
      <c r="E17">
        <v>27</v>
      </c>
      <c r="F17">
        <v>22</v>
      </c>
      <c r="G17">
        <v>35.150269999999999</v>
      </c>
      <c r="H17">
        <v>23.00217</v>
      </c>
      <c r="I17" t="s">
        <v>533</v>
      </c>
      <c r="J17">
        <v>9.3546300000000002</v>
      </c>
      <c r="K17">
        <v>-7.0794430000000004</v>
      </c>
      <c r="L17">
        <v>6.585896</v>
      </c>
      <c r="M17">
        <v>-2.3027259999999998</v>
      </c>
      <c r="N17">
        <v>-0.37533139999999998</v>
      </c>
      <c r="O17">
        <v>-0.35487220000000003</v>
      </c>
      <c r="P17">
        <v>16.22383</v>
      </c>
      <c r="Q17">
        <v>6</v>
      </c>
    </row>
    <row r="18" spans="1:17" x14ac:dyDescent="0.3">
      <c r="A18">
        <v>16</v>
      </c>
      <c r="B18">
        <v>6</v>
      </c>
      <c r="C18">
        <v>3</v>
      </c>
      <c r="D18">
        <v>3</v>
      </c>
      <c r="E18">
        <v>30</v>
      </c>
      <c r="F18">
        <v>19</v>
      </c>
      <c r="G18">
        <v>35.421390000000002</v>
      </c>
      <c r="H18">
        <v>20.83323</v>
      </c>
      <c r="I18" t="s">
        <v>533</v>
      </c>
      <c r="J18">
        <v>13.214689999999999</v>
      </c>
      <c r="K18">
        <v>-0.58026520000000004</v>
      </c>
      <c r="L18">
        <v>7.0956869999999999</v>
      </c>
      <c r="M18">
        <v>-2.3027259999999998</v>
      </c>
      <c r="N18">
        <v>-2.0764149999999999</v>
      </c>
      <c r="O18">
        <v>-0.35487220000000003</v>
      </c>
      <c r="P18">
        <v>14.36383</v>
      </c>
      <c r="Q18">
        <v>10.486459999999999</v>
      </c>
    </row>
    <row r="19" spans="1:17" x14ac:dyDescent="0.3">
      <c r="A19">
        <v>17</v>
      </c>
      <c r="B19">
        <v>9</v>
      </c>
      <c r="C19">
        <v>3</v>
      </c>
      <c r="D19">
        <v>6</v>
      </c>
      <c r="E19">
        <v>27</v>
      </c>
      <c r="F19">
        <v>19</v>
      </c>
      <c r="G19">
        <v>38.10765</v>
      </c>
      <c r="H19">
        <v>21.540019999999998</v>
      </c>
      <c r="I19" t="s">
        <v>534</v>
      </c>
      <c r="J19">
        <v>12.027889999999999</v>
      </c>
      <c r="K19">
        <v>-0.58026520000000004</v>
      </c>
      <c r="L19">
        <v>7.0956869999999999</v>
      </c>
      <c r="M19">
        <v>-2.3027259999999998</v>
      </c>
      <c r="N19">
        <v>-2.0764149999999999</v>
      </c>
      <c r="O19">
        <v>-0.7097445</v>
      </c>
      <c r="P19">
        <v>18.549969999999998</v>
      </c>
      <c r="Q19">
        <v>10.444599999999999</v>
      </c>
    </row>
    <row r="20" spans="1:17" x14ac:dyDescent="0.3">
      <c r="A20">
        <v>18</v>
      </c>
      <c r="B20">
        <v>6</v>
      </c>
      <c r="C20">
        <v>3</v>
      </c>
      <c r="D20">
        <v>3</v>
      </c>
      <c r="E20">
        <v>30</v>
      </c>
      <c r="F20">
        <v>22</v>
      </c>
      <c r="G20">
        <v>37.836539999999999</v>
      </c>
      <c r="H20">
        <v>23.708970000000001</v>
      </c>
      <c r="I20" t="s">
        <v>533</v>
      </c>
      <c r="J20">
        <v>15.88795</v>
      </c>
      <c r="K20">
        <v>-5.1064720000000001</v>
      </c>
      <c r="L20">
        <v>6.585896</v>
      </c>
      <c r="M20">
        <v>-2.3027259999999998</v>
      </c>
      <c r="N20">
        <v>-2.0764149999999999</v>
      </c>
      <c r="O20">
        <v>-0.35487220000000003</v>
      </c>
      <c r="P20">
        <v>18.549969999999998</v>
      </c>
      <c r="Q20">
        <v>6</v>
      </c>
    </row>
    <row r="21" spans="1:17" x14ac:dyDescent="0.3">
      <c r="A21">
        <v>19</v>
      </c>
      <c r="B21">
        <v>7</v>
      </c>
      <c r="C21">
        <v>4</v>
      </c>
      <c r="D21">
        <v>3</v>
      </c>
      <c r="E21">
        <v>30</v>
      </c>
      <c r="F21">
        <v>19</v>
      </c>
      <c r="G21">
        <v>37.54251</v>
      </c>
      <c r="H21">
        <v>26.061199999999999</v>
      </c>
      <c r="I21" t="s">
        <v>534</v>
      </c>
      <c r="J21">
        <v>15.88795</v>
      </c>
      <c r="K21">
        <v>-0.58026520000000004</v>
      </c>
      <c r="L21">
        <v>5.5746960000000003</v>
      </c>
      <c r="M21">
        <v>-2.3027259999999998</v>
      </c>
      <c r="N21">
        <v>-2.0764149999999999</v>
      </c>
      <c r="O21">
        <v>-0.7097445</v>
      </c>
      <c r="P21">
        <v>18.549969999999998</v>
      </c>
      <c r="Q21">
        <v>10.444599999999999</v>
      </c>
    </row>
    <row r="22" spans="1:17" x14ac:dyDescent="0.3">
      <c r="A22">
        <v>20</v>
      </c>
      <c r="B22">
        <v>6</v>
      </c>
      <c r="C22">
        <v>0</v>
      </c>
      <c r="D22">
        <v>6</v>
      </c>
      <c r="E22">
        <v>30</v>
      </c>
      <c r="F22">
        <v>23</v>
      </c>
      <c r="G22">
        <v>37.54251</v>
      </c>
      <c r="H22">
        <v>26.061199999999999</v>
      </c>
      <c r="I22" t="s">
        <v>535</v>
      </c>
      <c r="J22">
        <v>15.88795</v>
      </c>
      <c r="K22">
        <v>4.2918209999999997</v>
      </c>
      <c r="L22">
        <v>6.3270039999999996</v>
      </c>
      <c r="M22">
        <v>-2.3027259999999998</v>
      </c>
      <c r="N22">
        <v>-2.5365199999999999</v>
      </c>
      <c r="O22">
        <v>-0.7097445</v>
      </c>
      <c r="P22">
        <v>18.549969999999998</v>
      </c>
      <c r="Q22">
        <v>10.444599999999999</v>
      </c>
    </row>
    <row r="23" spans="1:17" x14ac:dyDescent="0.3">
      <c r="A23">
        <v>21</v>
      </c>
      <c r="B23">
        <v>6</v>
      </c>
      <c r="C23">
        <v>6</v>
      </c>
      <c r="D23">
        <v>0</v>
      </c>
      <c r="E23">
        <v>30</v>
      </c>
      <c r="F23">
        <v>23</v>
      </c>
      <c r="G23">
        <v>36.977359999999997</v>
      </c>
      <c r="H23">
        <v>30.58239</v>
      </c>
      <c r="I23" t="s">
        <v>535</v>
      </c>
      <c r="J23">
        <v>15.88795</v>
      </c>
      <c r="K23">
        <v>4.2918209999999997</v>
      </c>
      <c r="L23">
        <v>4.8060130000000001</v>
      </c>
      <c r="M23">
        <v>-2.3027259999999998</v>
      </c>
      <c r="N23">
        <v>-2.5365199999999999</v>
      </c>
      <c r="O23">
        <v>-0.7097445</v>
      </c>
      <c r="P23">
        <v>18.549969999999998</v>
      </c>
      <c r="Q23">
        <v>10.444599999999999</v>
      </c>
    </row>
    <row r="24" spans="1:17" x14ac:dyDescent="0.3">
      <c r="A24">
        <v>22</v>
      </c>
      <c r="B24">
        <v>6</v>
      </c>
      <c r="C24">
        <v>3</v>
      </c>
      <c r="D24">
        <v>3</v>
      </c>
      <c r="E24">
        <v>32</v>
      </c>
      <c r="F24">
        <v>22</v>
      </c>
      <c r="G24">
        <v>41.41301</v>
      </c>
      <c r="H24">
        <v>25.12256</v>
      </c>
      <c r="I24" t="s">
        <v>536</v>
      </c>
      <c r="J24">
        <v>21.271750000000001</v>
      </c>
      <c r="K24">
        <v>-5.1064720000000001</v>
      </c>
      <c r="L24">
        <v>9.1928809999999999</v>
      </c>
      <c r="M24">
        <v>-2.3027259999999998</v>
      </c>
      <c r="N24">
        <v>0.13629150000000001</v>
      </c>
      <c r="O24">
        <v>-0.35487220000000003</v>
      </c>
      <c r="P24">
        <v>25.308730000000001</v>
      </c>
      <c r="Q24">
        <v>6</v>
      </c>
    </row>
    <row r="25" spans="1:17" x14ac:dyDescent="0.3">
      <c r="A25">
        <v>23</v>
      </c>
      <c r="B25">
        <v>6</v>
      </c>
      <c r="C25">
        <v>3</v>
      </c>
      <c r="D25">
        <v>3</v>
      </c>
      <c r="E25">
        <v>32</v>
      </c>
      <c r="F25">
        <v>22</v>
      </c>
      <c r="G25">
        <v>41.603940000000001</v>
      </c>
      <c r="H25">
        <v>22.931049999999999</v>
      </c>
      <c r="I25" t="s">
        <v>533</v>
      </c>
      <c r="J25">
        <v>22.63288</v>
      </c>
      <c r="K25">
        <v>-5.1064720000000001</v>
      </c>
      <c r="L25">
        <v>9.1928809999999999</v>
      </c>
      <c r="M25">
        <v>-2.3027259999999998</v>
      </c>
      <c r="N25">
        <v>-2.0764149999999999</v>
      </c>
      <c r="O25">
        <v>4.0570069999999996</v>
      </c>
      <c r="P25">
        <v>30.106670000000001</v>
      </c>
      <c r="Q25">
        <v>6</v>
      </c>
    </row>
    <row r="26" spans="1:17" x14ac:dyDescent="0.3">
      <c r="A26">
        <v>24</v>
      </c>
      <c r="B26">
        <v>6</v>
      </c>
      <c r="C26">
        <v>3</v>
      </c>
      <c r="D26">
        <v>3</v>
      </c>
      <c r="E26">
        <v>38</v>
      </c>
      <c r="F26">
        <v>22</v>
      </c>
      <c r="G26">
        <v>44.099269999999997</v>
      </c>
      <c r="H26">
        <v>25.829350000000002</v>
      </c>
      <c r="I26" t="s">
        <v>533</v>
      </c>
      <c r="J26">
        <v>31.665120000000002</v>
      </c>
      <c r="K26">
        <v>-5.1064720000000001</v>
      </c>
      <c r="L26">
        <v>9.1928809999999999</v>
      </c>
      <c r="M26">
        <v>-2.3027259999999998</v>
      </c>
      <c r="N26">
        <v>-2.0764149999999999</v>
      </c>
      <c r="O26">
        <v>-0.35487220000000003</v>
      </c>
      <c r="P26">
        <v>31.10839</v>
      </c>
      <c r="Q26">
        <v>6</v>
      </c>
    </row>
    <row r="27" spans="1:17" x14ac:dyDescent="0.3">
      <c r="A27">
        <v>25</v>
      </c>
      <c r="B27">
        <v>8</v>
      </c>
      <c r="C27">
        <v>8</v>
      </c>
      <c r="D27">
        <v>0</v>
      </c>
      <c r="E27">
        <v>38</v>
      </c>
      <c r="F27">
        <v>22</v>
      </c>
      <c r="G27">
        <v>43.534129999999998</v>
      </c>
      <c r="H27">
        <v>30.350539999999999</v>
      </c>
      <c r="I27" t="s">
        <v>533</v>
      </c>
      <c r="J27">
        <v>31.665120000000002</v>
      </c>
      <c r="K27">
        <v>-5.1064720000000001</v>
      </c>
      <c r="L27">
        <v>7.6718900000000003</v>
      </c>
      <c r="M27">
        <v>-2.3027259999999998</v>
      </c>
      <c r="N27">
        <v>-2.0764149999999999</v>
      </c>
      <c r="O27">
        <v>-0.35487220000000003</v>
      </c>
      <c r="P27">
        <v>31.10839</v>
      </c>
      <c r="Q27">
        <v>6</v>
      </c>
    </row>
    <row r="28" spans="1:17" x14ac:dyDescent="0.3">
      <c r="A28">
        <v>26</v>
      </c>
      <c r="B28">
        <v>5</v>
      </c>
      <c r="C28">
        <v>2</v>
      </c>
      <c r="D28">
        <v>3</v>
      </c>
      <c r="E28">
        <v>31</v>
      </c>
      <c r="F28">
        <v>22</v>
      </c>
      <c r="G28">
        <v>41.475200000000001</v>
      </c>
      <c r="H28">
        <v>23.960920000000002</v>
      </c>
      <c r="I28" t="s">
        <v>537</v>
      </c>
      <c r="J28">
        <v>26.492940000000001</v>
      </c>
      <c r="K28">
        <v>-5.1064720000000001</v>
      </c>
      <c r="L28">
        <v>4.9679000000000002</v>
      </c>
      <c r="M28">
        <v>-2.3027259999999998</v>
      </c>
      <c r="N28">
        <v>-1.5082040000000001</v>
      </c>
      <c r="O28">
        <v>4.0570069999999996</v>
      </c>
      <c r="P28">
        <v>30.106670000000001</v>
      </c>
      <c r="Q28">
        <v>6</v>
      </c>
    </row>
    <row r="29" spans="1:17" x14ac:dyDescent="0.3">
      <c r="A29">
        <v>27</v>
      </c>
      <c r="B29">
        <v>8</v>
      </c>
      <c r="C29">
        <v>5</v>
      </c>
      <c r="D29">
        <v>3</v>
      </c>
      <c r="E29">
        <v>31</v>
      </c>
      <c r="F29">
        <v>22</v>
      </c>
      <c r="G29">
        <v>43.758110000000002</v>
      </c>
      <c r="H29">
        <v>27.894580000000001</v>
      </c>
      <c r="I29" t="s">
        <v>537</v>
      </c>
      <c r="J29">
        <v>31.912960000000002</v>
      </c>
      <c r="K29">
        <v>-5.1064720000000001</v>
      </c>
      <c r="L29">
        <v>8.0776179999999993</v>
      </c>
      <c r="M29">
        <v>-2.3027259999999998</v>
      </c>
      <c r="N29">
        <v>-1.5082040000000001</v>
      </c>
      <c r="O29">
        <v>4.0570069999999996</v>
      </c>
      <c r="P29">
        <v>36.335140000000003</v>
      </c>
      <c r="Q29">
        <v>6</v>
      </c>
    </row>
    <row r="30" spans="1:17" x14ac:dyDescent="0.3">
      <c r="A30">
        <v>28</v>
      </c>
      <c r="B30">
        <v>5</v>
      </c>
      <c r="C30">
        <v>2</v>
      </c>
      <c r="D30">
        <v>3</v>
      </c>
      <c r="E30">
        <v>31</v>
      </c>
      <c r="F30">
        <v>18</v>
      </c>
      <c r="G30">
        <v>41.958660000000002</v>
      </c>
      <c r="H30">
        <v>20.876439999999999</v>
      </c>
      <c r="I30" t="s">
        <v>538</v>
      </c>
      <c r="J30">
        <v>25.180820000000001</v>
      </c>
      <c r="K30">
        <v>-5.1064720000000001</v>
      </c>
      <c r="L30">
        <v>4.9679000000000002</v>
      </c>
      <c r="M30">
        <v>-2.3027259999999998</v>
      </c>
      <c r="N30">
        <v>-1.5082040000000001</v>
      </c>
      <c r="O30">
        <v>8.4688870000000005</v>
      </c>
      <c r="P30">
        <v>31.611450000000001</v>
      </c>
      <c r="Q30">
        <v>6</v>
      </c>
    </row>
    <row r="31" spans="1:17" x14ac:dyDescent="0.3">
      <c r="A31">
        <v>29</v>
      </c>
      <c r="B31">
        <v>8</v>
      </c>
      <c r="C31">
        <v>5</v>
      </c>
      <c r="D31">
        <v>3</v>
      </c>
      <c r="E31">
        <v>31</v>
      </c>
      <c r="F31">
        <v>14</v>
      </c>
      <c r="G31">
        <v>44.937460000000002</v>
      </c>
      <c r="H31">
        <v>20.690270000000002</v>
      </c>
      <c r="I31" t="s">
        <v>539</v>
      </c>
      <c r="J31">
        <v>25.180820000000001</v>
      </c>
      <c r="K31">
        <v>-5.1064720000000001</v>
      </c>
      <c r="L31">
        <v>4.9679000000000002</v>
      </c>
      <c r="M31">
        <v>-2.3027259999999998</v>
      </c>
      <c r="N31">
        <v>-1.5082040000000001</v>
      </c>
      <c r="O31">
        <v>8.4688870000000005</v>
      </c>
      <c r="P31">
        <v>34.11795</v>
      </c>
      <c r="Q31">
        <v>6</v>
      </c>
    </row>
    <row r="32" spans="1:17" x14ac:dyDescent="0.3">
      <c r="A32">
        <v>30</v>
      </c>
      <c r="B32">
        <v>7</v>
      </c>
      <c r="C32">
        <v>4</v>
      </c>
      <c r="D32">
        <v>3</v>
      </c>
      <c r="E32">
        <v>33</v>
      </c>
      <c r="F32">
        <v>14</v>
      </c>
      <c r="G32">
        <v>43.141399999999997</v>
      </c>
      <c r="H32">
        <v>20.690270000000002</v>
      </c>
      <c r="I32" t="s">
        <v>539</v>
      </c>
      <c r="J32">
        <v>25.2181</v>
      </c>
      <c r="K32">
        <v>-5.1064720000000001</v>
      </c>
      <c r="L32">
        <v>7.574884</v>
      </c>
      <c r="M32">
        <v>-2.3027259999999998</v>
      </c>
      <c r="N32">
        <v>-1.5082040000000001</v>
      </c>
      <c r="O32">
        <v>8.4688870000000005</v>
      </c>
      <c r="P32">
        <v>34.11795</v>
      </c>
      <c r="Q32">
        <v>6</v>
      </c>
    </row>
    <row r="33" spans="1:17" x14ac:dyDescent="0.3">
      <c r="A33">
        <v>31</v>
      </c>
      <c r="B33">
        <v>7</v>
      </c>
      <c r="C33">
        <v>7</v>
      </c>
      <c r="D33">
        <v>0</v>
      </c>
      <c r="E33">
        <v>33</v>
      </c>
      <c r="F33">
        <v>14</v>
      </c>
      <c r="G33">
        <v>42.576259999999998</v>
      </c>
      <c r="H33">
        <v>25.211449999999999</v>
      </c>
      <c r="I33" t="s">
        <v>539</v>
      </c>
      <c r="J33">
        <v>25.2181</v>
      </c>
      <c r="K33">
        <v>-5.1064720000000001</v>
      </c>
      <c r="L33">
        <v>6.0538939999999997</v>
      </c>
      <c r="M33">
        <v>-2.3027259999999998</v>
      </c>
      <c r="N33">
        <v>-1.5082040000000001</v>
      </c>
      <c r="O33">
        <v>8.4688870000000005</v>
      </c>
      <c r="P33">
        <v>34.11795</v>
      </c>
      <c r="Q33">
        <v>6</v>
      </c>
    </row>
    <row r="34" spans="1:17" x14ac:dyDescent="0.3">
      <c r="A34">
        <v>32</v>
      </c>
      <c r="B34">
        <v>7</v>
      </c>
      <c r="C34">
        <v>7</v>
      </c>
      <c r="D34">
        <v>0</v>
      </c>
      <c r="E34">
        <v>33</v>
      </c>
      <c r="F34">
        <v>14</v>
      </c>
      <c r="G34">
        <v>42.011110000000002</v>
      </c>
      <c r="H34">
        <v>29.73264</v>
      </c>
      <c r="I34" t="s">
        <v>539</v>
      </c>
      <c r="J34">
        <v>25.2181</v>
      </c>
      <c r="K34">
        <v>-5.1064720000000001</v>
      </c>
      <c r="L34">
        <v>4.5329030000000001</v>
      </c>
      <c r="M34">
        <v>-2.3027259999999998</v>
      </c>
      <c r="N34">
        <v>-1.5082040000000001</v>
      </c>
      <c r="O34">
        <v>8.4688870000000005</v>
      </c>
      <c r="P34">
        <v>34.11795</v>
      </c>
      <c r="Q34">
        <v>6</v>
      </c>
    </row>
    <row r="35" spans="1:17" x14ac:dyDescent="0.3">
      <c r="A35">
        <v>33</v>
      </c>
      <c r="B35">
        <v>6</v>
      </c>
      <c r="C35">
        <v>3</v>
      </c>
      <c r="D35">
        <v>3</v>
      </c>
      <c r="E35">
        <v>33</v>
      </c>
      <c r="F35">
        <v>11</v>
      </c>
      <c r="G35">
        <v>49.556269999999998</v>
      </c>
      <c r="H35">
        <v>24.775200000000002</v>
      </c>
      <c r="I35" t="s">
        <v>540</v>
      </c>
      <c r="J35">
        <v>28.797699999999999</v>
      </c>
      <c r="K35">
        <v>-2.4511630000000002</v>
      </c>
      <c r="L35">
        <v>6.0538939999999997</v>
      </c>
      <c r="M35">
        <v>-4.4958099999999996</v>
      </c>
      <c r="N35">
        <v>-6.3813510000000004</v>
      </c>
      <c r="O35">
        <v>6.8062319999999996</v>
      </c>
      <c r="P35">
        <v>36.624450000000003</v>
      </c>
      <c r="Q35">
        <v>6</v>
      </c>
    </row>
    <row r="36" spans="1:17" x14ac:dyDescent="0.3">
      <c r="A36">
        <v>34</v>
      </c>
      <c r="B36">
        <v>7</v>
      </c>
      <c r="C36">
        <v>4</v>
      </c>
      <c r="D36">
        <v>3</v>
      </c>
      <c r="E36">
        <v>33</v>
      </c>
      <c r="F36">
        <v>10</v>
      </c>
      <c r="G36">
        <v>44.457810000000002</v>
      </c>
      <c r="H36">
        <v>33.803199999999997</v>
      </c>
      <c r="I36" t="s">
        <v>541</v>
      </c>
      <c r="J36">
        <v>27.964860000000002</v>
      </c>
      <c r="K36">
        <v>-5.1064720000000001</v>
      </c>
      <c r="L36">
        <v>4.5329030000000001</v>
      </c>
      <c r="M36">
        <v>-2.3027259999999998</v>
      </c>
      <c r="N36">
        <v>-1.5082040000000001</v>
      </c>
      <c r="O36">
        <v>8.4688870000000005</v>
      </c>
      <c r="P36">
        <v>38.666780000000003</v>
      </c>
      <c r="Q36">
        <v>6</v>
      </c>
    </row>
    <row r="37" spans="1:17" x14ac:dyDescent="0.3">
      <c r="A37">
        <v>35</v>
      </c>
      <c r="B37">
        <v>10</v>
      </c>
      <c r="C37">
        <v>10</v>
      </c>
      <c r="D37">
        <v>0</v>
      </c>
      <c r="E37">
        <v>33</v>
      </c>
      <c r="F37">
        <v>10</v>
      </c>
      <c r="G37">
        <v>43.892670000000003</v>
      </c>
      <c r="H37">
        <v>38.324390000000001</v>
      </c>
      <c r="I37" t="s">
        <v>541</v>
      </c>
      <c r="J37">
        <v>27.964860000000002</v>
      </c>
      <c r="K37">
        <v>-5.1064720000000001</v>
      </c>
      <c r="L37">
        <v>3.0119120000000001</v>
      </c>
      <c r="M37">
        <v>-2.3027259999999998</v>
      </c>
      <c r="N37">
        <v>-1.5082040000000001</v>
      </c>
      <c r="O37">
        <v>8.4688870000000005</v>
      </c>
      <c r="P37">
        <v>38.666780000000003</v>
      </c>
      <c r="Q37">
        <v>6</v>
      </c>
    </row>
    <row r="38" spans="1:17" x14ac:dyDescent="0.3">
      <c r="A38">
        <v>36</v>
      </c>
      <c r="B38">
        <v>8</v>
      </c>
      <c r="C38">
        <v>5</v>
      </c>
      <c r="D38">
        <v>3</v>
      </c>
      <c r="E38">
        <v>29</v>
      </c>
      <c r="F38">
        <v>10</v>
      </c>
      <c r="G38">
        <v>42.494570000000003</v>
      </c>
      <c r="H38">
        <v>26.648160000000001</v>
      </c>
      <c r="I38" t="s">
        <v>542</v>
      </c>
      <c r="J38">
        <v>23.90598</v>
      </c>
      <c r="K38">
        <v>-5.1064720000000001</v>
      </c>
      <c r="L38">
        <v>3.41764</v>
      </c>
      <c r="M38">
        <v>-2.3027259999999998</v>
      </c>
      <c r="N38">
        <v>1.272715</v>
      </c>
      <c r="O38">
        <v>12.88077</v>
      </c>
      <c r="P38">
        <v>34.009210000000003</v>
      </c>
      <c r="Q38">
        <v>6</v>
      </c>
    </row>
    <row r="39" spans="1:17" x14ac:dyDescent="0.3">
      <c r="A39">
        <v>37</v>
      </c>
      <c r="B39">
        <v>6</v>
      </c>
      <c r="C39">
        <v>6</v>
      </c>
      <c r="D39">
        <v>0</v>
      </c>
      <c r="E39">
        <v>31</v>
      </c>
      <c r="F39">
        <v>10</v>
      </c>
      <c r="G39">
        <v>46.74062</v>
      </c>
      <c r="H39">
        <v>21.423169999999999</v>
      </c>
      <c r="I39" t="s">
        <v>543</v>
      </c>
      <c r="J39">
        <v>23.90598</v>
      </c>
      <c r="K39">
        <v>-5.1064720000000001</v>
      </c>
      <c r="L39">
        <v>6.1546609999999999</v>
      </c>
      <c r="M39">
        <v>-2.3027259999999998</v>
      </c>
      <c r="N39">
        <v>0.4378223</v>
      </c>
      <c r="O39">
        <v>8.741441</v>
      </c>
      <c r="P39">
        <v>29.415790000000001</v>
      </c>
      <c r="Q39">
        <v>6</v>
      </c>
    </row>
    <row r="40" spans="1:17" x14ac:dyDescent="0.3">
      <c r="A40">
        <v>38</v>
      </c>
      <c r="B40">
        <v>9</v>
      </c>
      <c r="C40">
        <v>9</v>
      </c>
      <c r="D40">
        <v>0</v>
      </c>
      <c r="E40">
        <v>31</v>
      </c>
      <c r="F40">
        <v>10</v>
      </c>
      <c r="G40">
        <v>46.175469999999997</v>
      </c>
      <c r="H40">
        <v>25.94436</v>
      </c>
      <c r="I40" t="s">
        <v>543</v>
      </c>
      <c r="J40">
        <v>23.90598</v>
      </c>
      <c r="K40">
        <v>-5.1064720000000001</v>
      </c>
      <c r="L40">
        <v>4.6336700000000004</v>
      </c>
      <c r="M40">
        <v>-2.3027259999999998</v>
      </c>
      <c r="N40">
        <v>0.4378223</v>
      </c>
      <c r="O40">
        <v>8.741441</v>
      </c>
      <c r="P40">
        <v>29.415790000000001</v>
      </c>
      <c r="Q40">
        <v>6</v>
      </c>
    </row>
    <row r="41" spans="1:17" x14ac:dyDescent="0.3">
      <c r="A41">
        <v>39</v>
      </c>
      <c r="B41">
        <v>6</v>
      </c>
      <c r="C41">
        <v>3</v>
      </c>
      <c r="D41">
        <v>3</v>
      </c>
      <c r="E41">
        <v>27</v>
      </c>
      <c r="F41">
        <v>10</v>
      </c>
      <c r="G41">
        <v>51.755629999999996</v>
      </c>
      <c r="H41">
        <v>28.38748</v>
      </c>
      <c r="I41" t="s">
        <v>544</v>
      </c>
      <c r="J41">
        <v>27.964860000000002</v>
      </c>
      <c r="K41">
        <v>-5.1064720000000001</v>
      </c>
      <c r="L41">
        <v>8.9518989999999992</v>
      </c>
      <c r="M41">
        <v>-4.4434680000000002</v>
      </c>
      <c r="N41">
        <v>1.0060340000000001</v>
      </c>
      <c r="O41">
        <v>4.329561</v>
      </c>
      <c r="P41">
        <v>35.93038</v>
      </c>
      <c r="Q41">
        <v>6</v>
      </c>
    </row>
    <row r="42" spans="1:17" x14ac:dyDescent="0.3">
      <c r="A42">
        <v>40</v>
      </c>
      <c r="B42">
        <v>9</v>
      </c>
      <c r="C42">
        <v>6</v>
      </c>
      <c r="D42">
        <v>3</v>
      </c>
      <c r="E42">
        <v>27</v>
      </c>
      <c r="F42">
        <v>10</v>
      </c>
      <c r="G42">
        <v>51.190480000000001</v>
      </c>
      <c r="H42">
        <v>32.908659999999998</v>
      </c>
      <c r="I42" t="s">
        <v>544</v>
      </c>
      <c r="J42">
        <v>27.964860000000002</v>
      </c>
      <c r="K42">
        <v>-5.1064720000000001</v>
      </c>
      <c r="L42">
        <v>7.4309079999999996</v>
      </c>
      <c r="M42">
        <v>-4.4434680000000002</v>
      </c>
      <c r="N42">
        <v>1.0060340000000001</v>
      </c>
      <c r="O42">
        <v>4.329561</v>
      </c>
      <c r="P42">
        <v>35.93038</v>
      </c>
      <c r="Q42">
        <v>6</v>
      </c>
    </row>
    <row r="43" spans="1:17" x14ac:dyDescent="0.3">
      <c r="A43">
        <v>41</v>
      </c>
      <c r="B43">
        <v>7</v>
      </c>
      <c r="C43">
        <v>7</v>
      </c>
      <c r="D43">
        <v>0</v>
      </c>
      <c r="E43">
        <v>27</v>
      </c>
      <c r="F43">
        <v>10</v>
      </c>
      <c r="G43">
        <v>50.625340000000001</v>
      </c>
      <c r="H43">
        <v>37.429850000000002</v>
      </c>
      <c r="I43" t="s">
        <v>544</v>
      </c>
      <c r="J43">
        <v>27.964860000000002</v>
      </c>
      <c r="K43">
        <v>-5.1064720000000001</v>
      </c>
      <c r="L43">
        <v>5.9099170000000001</v>
      </c>
      <c r="M43">
        <v>-4.4434680000000002</v>
      </c>
      <c r="N43">
        <v>1.0060340000000001</v>
      </c>
      <c r="O43">
        <v>4.329561</v>
      </c>
      <c r="P43">
        <v>35.93038</v>
      </c>
      <c r="Q43">
        <v>6</v>
      </c>
    </row>
    <row r="44" spans="1:17" x14ac:dyDescent="0.3">
      <c r="A44">
        <v>42</v>
      </c>
      <c r="B44">
        <v>7</v>
      </c>
      <c r="C44">
        <v>4</v>
      </c>
      <c r="D44">
        <v>3</v>
      </c>
      <c r="E44">
        <v>23</v>
      </c>
      <c r="F44">
        <v>10</v>
      </c>
      <c r="G44">
        <v>50.69144</v>
      </c>
      <c r="H44">
        <v>36.900959999999998</v>
      </c>
      <c r="I44" t="s">
        <v>545</v>
      </c>
      <c r="J44">
        <v>33.458370000000002</v>
      </c>
      <c r="K44">
        <v>-5.1064720000000001</v>
      </c>
      <c r="L44">
        <v>7.8366360000000004</v>
      </c>
      <c r="M44">
        <v>-4.4434680000000002</v>
      </c>
      <c r="N44">
        <v>1.5742449999999999</v>
      </c>
      <c r="O44">
        <v>4.329561</v>
      </c>
      <c r="P44">
        <v>40.015050000000002</v>
      </c>
      <c r="Q44">
        <v>6</v>
      </c>
    </row>
    <row r="45" spans="1:17" x14ac:dyDescent="0.3">
      <c r="A45">
        <v>43</v>
      </c>
      <c r="B45">
        <v>9</v>
      </c>
      <c r="C45">
        <v>6</v>
      </c>
      <c r="D45">
        <v>3</v>
      </c>
      <c r="E45">
        <v>20</v>
      </c>
      <c r="F45">
        <v>10</v>
      </c>
      <c r="G45">
        <v>47.619079999999997</v>
      </c>
      <c r="H45">
        <v>37.256500000000003</v>
      </c>
      <c r="I45" t="s">
        <v>546</v>
      </c>
      <c r="J45">
        <v>33.458370000000002</v>
      </c>
      <c r="K45">
        <v>-5.1064720000000001</v>
      </c>
      <c r="L45">
        <v>3.9241350000000002</v>
      </c>
      <c r="M45">
        <v>-1.972709</v>
      </c>
      <c r="N45">
        <v>1.5742449999999999</v>
      </c>
      <c r="O45">
        <v>-1.19276E-2</v>
      </c>
      <c r="P45">
        <v>36.544510000000002</v>
      </c>
      <c r="Q45">
        <v>6</v>
      </c>
    </row>
    <row r="46" spans="1:17" x14ac:dyDescent="0.3">
      <c r="A46">
        <v>44</v>
      </c>
      <c r="B46">
        <v>9</v>
      </c>
      <c r="C46">
        <v>6</v>
      </c>
      <c r="D46">
        <v>3</v>
      </c>
      <c r="E46">
        <v>20</v>
      </c>
      <c r="F46">
        <v>11</v>
      </c>
      <c r="G46">
        <v>54.327159999999999</v>
      </c>
      <c r="H46">
        <v>37.548409999999997</v>
      </c>
      <c r="I46" t="s">
        <v>547</v>
      </c>
      <c r="J46">
        <v>39.711219999999997</v>
      </c>
      <c r="K46">
        <v>-2.4511630000000002</v>
      </c>
      <c r="L46">
        <v>3.9241350000000002</v>
      </c>
      <c r="M46">
        <v>-4.1657919999999997</v>
      </c>
      <c r="N46">
        <v>-3.2989030000000001</v>
      </c>
      <c r="O46">
        <v>2.666906</v>
      </c>
      <c r="P46">
        <v>40.730649999999997</v>
      </c>
      <c r="Q46">
        <v>6</v>
      </c>
    </row>
    <row r="47" spans="1:17" x14ac:dyDescent="0.3">
      <c r="A47">
        <v>45</v>
      </c>
      <c r="B47">
        <v>6</v>
      </c>
      <c r="C47">
        <v>6</v>
      </c>
      <c r="D47">
        <v>0</v>
      </c>
      <c r="E47">
        <v>20</v>
      </c>
      <c r="F47">
        <v>11</v>
      </c>
      <c r="G47">
        <v>53.762009999999997</v>
      </c>
      <c r="H47">
        <v>42.069600000000001</v>
      </c>
      <c r="I47" t="s">
        <v>547</v>
      </c>
      <c r="J47">
        <v>39.711219999999997</v>
      </c>
      <c r="K47">
        <v>-2.4511630000000002</v>
      </c>
      <c r="L47">
        <v>2.4031440000000002</v>
      </c>
      <c r="M47">
        <v>-4.1657919999999997</v>
      </c>
      <c r="N47">
        <v>-3.2989030000000001</v>
      </c>
      <c r="O47">
        <v>2.666906</v>
      </c>
      <c r="P47">
        <v>40.730649999999997</v>
      </c>
      <c r="Q47">
        <v>6</v>
      </c>
    </row>
    <row r="48" spans="1:17" x14ac:dyDescent="0.3">
      <c r="A48">
        <v>46</v>
      </c>
      <c r="B48">
        <v>8</v>
      </c>
      <c r="C48">
        <v>8</v>
      </c>
      <c r="D48">
        <v>0</v>
      </c>
      <c r="E48">
        <v>12</v>
      </c>
      <c r="F48">
        <v>11</v>
      </c>
      <c r="G48">
        <v>54.327159999999999</v>
      </c>
      <c r="H48">
        <v>37.548409999999997</v>
      </c>
      <c r="I48" t="s">
        <v>548</v>
      </c>
      <c r="J48">
        <v>39.711219999999997</v>
      </c>
      <c r="K48">
        <v>-2.4511630000000002</v>
      </c>
      <c r="L48">
        <v>1.6936089999999999</v>
      </c>
      <c r="M48">
        <v>-4.1657919999999997</v>
      </c>
      <c r="N48">
        <v>-2.1624789999999998</v>
      </c>
      <c r="O48">
        <v>2.666906</v>
      </c>
      <c r="P48">
        <v>40.730649999999997</v>
      </c>
      <c r="Q48">
        <v>6</v>
      </c>
    </row>
    <row r="49" spans="1:17" x14ac:dyDescent="0.3">
      <c r="A49">
        <v>47</v>
      </c>
      <c r="B49">
        <v>8</v>
      </c>
      <c r="C49">
        <v>5</v>
      </c>
      <c r="D49">
        <v>3</v>
      </c>
      <c r="E49">
        <v>13</v>
      </c>
      <c r="F49">
        <v>11</v>
      </c>
      <c r="G49">
        <v>54.327159999999999</v>
      </c>
      <c r="H49">
        <v>37.548409999999997</v>
      </c>
      <c r="I49" t="s">
        <v>549</v>
      </c>
      <c r="J49">
        <v>39.711219999999997</v>
      </c>
      <c r="K49">
        <v>-2.4511630000000002</v>
      </c>
      <c r="L49">
        <v>2.808872</v>
      </c>
      <c r="M49">
        <v>-3.8357749999999999</v>
      </c>
      <c r="N49">
        <v>-2.7306910000000002</v>
      </c>
      <c r="O49">
        <v>2.3120340000000001</v>
      </c>
      <c r="P49">
        <v>40.730649999999997</v>
      </c>
      <c r="Q49">
        <v>6</v>
      </c>
    </row>
    <row r="50" spans="1:17" x14ac:dyDescent="0.3">
      <c r="A50">
        <v>48</v>
      </c>
      <c r="B50">
        <v>8</v>
      </c>
      <c r="C50">
        <v>8</v>
      </c>
      <c r="D50">
        <v>0</v>
      </c>
      <c r="E50">
        <v>16</v>
      </c>
      <c r="F50">
        <v>11</v>
      </c>
      <c r="G50">
        <v>49.336480000000002</v>
      </c>
      <c r="H50">
        <v>31.751809999999999</v>
      </c>
      <c r="I50" t="s">
        <v>549</v>
      </c>
      <c r="J50">
        <v>37.086979999999997</v>
      </c>
      <c r="K50">
        <v>-2.4511630000000002</v>
      </c>
      <c r="L50">
        <v>2.808872</v>
      </c>
      <c r="M50">
        <v>-4.1657919999999997</v>
      </c>
      <c r="N50">
        <v>-2.7306910000000002</v>
      </c>
      <c r="O50">
        <v>11.13579</v>
      </c>
      <c r="P50">
        <v>38.727209999999999</v>
      </c>
      <c r="Q50">
        <v>6</v>
      </c>
    </row>
    <row r="51" spans="1:17" x14ac:dyDescent="0.3">
      <c r="A51">
        <v>49</v>
      </c>
      <c r="B51">
        <v>6</v>
      </c>
      <c r="C51">
        <v>3</v>
      </c>
      <c r="D51">
        <v>3</v>
      </c>
      <c r="E51">
        <v>10</v>
      </c>
      <c r="F51">
        <v>11</v>
      </c>
      <c r="G51">
        <v>51.83182</v>
      </c>
      <c r="H51">
        <v>34.650109999999998</v>
      </c>
      <c r="I51" t="s">
        <v>549</v>
      </c>
      <c r="J51">
        <v>38.399099999999997</v>
      </c>
      <c r="K51">
        <v>-2.4511630000000002</v>
      </c>
      <c r="L51">
        <v>2.808872</v>
      </c>
      <c r="M51">
        <v>-3.5057580000000002</v>
      </c>
      <c r="N51">
        <v>-2.7306910000000002</v>
      </c>
      <c r="O51">
        <v>6.7239129999999996</v>
      </c>
      <c r="P51">
        <v>39.728929999999998</v>
      </c>
      <c r="Q51">
        <v>6</v>
      </c>
    </row>
    <row r="52" spans="1:17" x14ac:dyDescent="0.3">
      <c r="A52">
        <v>50</v>
      </c>
      <c r="B52">
        <v>7</v>
      </c>
      <c r="C52">
        <v>4</v>
      </c>
      <c r="D52">
        <v>3</v>
      </c>
      <c r="E52">
        <v>15</v>
      </c>
      <c r="F52">
        <v>11</v>
      </c>
      <c r="G52">
        <v>53.582529999999998</v>
      </c>
      <c r="H52">
        <v>26.526820000000001</v>
      </c>
      <c r="I52" t="s">
        <v>550</v>
      </c>
      <c r="J52">
        <v>37.086979999999997</v>
      </c>
      <c r="K52">
        <v>-2.4511630000000002</v>
      </c>
      <c r="L52">
        <v>5.5458939999999997</v>
      </c>
      <c r="M52">
        <v>-3.8357749999999999</v>
      </c>
      <c r="N52">
        <v>-3.5655830000000002</v>
      </c>
      <c r="O52">
        <v>6.996467</v>
      </c>
      <c r="P52">
        <v>34.133800000000001</v>
      </c>
      <c r="Q52">
        <v>6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8209-7CC0-477B-A1E6-D1214A031839}">
  <dimension ref="A1:Q52"/>
  <sheetViews>
    <sheetView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6</v>
      </c>
      <c r="C2">
        <v>3</v>
      </c>
      <c r="D2">
        <v>3</v>
      </c>
      <c r="E2">
        <v>18</v>
      </c>
      <c r="F2">
        <v>18</v>
      </c>
      <c r="G2">
        <v>29.798469999999998</v>
      </c>
      <c r="H2">
        <v>5.6122529999999999</v>
      </c>
      <c r="I2" t="s">
        <v>18</v>
      </c>
      <c r="J2">
        <v>0</v>
      </c>
      <c r="K2">
        <v>0</v>
      </c>
      <c r="L2">
        <v>0</v>
      </c>
      <c r="M2">
        <v>0</v>
      </c>
      <c r="N2">
        <v>0</v>
      </c>
      <c r="O2">
        <v>2.5064989999999998</v>
      </c>
      <c r="P2">
        <v>10</v>
      </c>
      <c r="Q2">
        <v>15</v>
      </c>
    </row>
    <row r="3" spans="1:17" x14ac:dyDescent="0.3">
      <c r="A3">
        <v>1</v>
      </c>
      <c r="B3">
        <v>4</v>
      </c>
      <c r="C3">
        <v>1</v>
      </c>
      <c r="D3">
        <v>3</v>
      </c>
      <c r="E3">
        <v>22</v>
      </c>
      <c r="F3">
        <v>20</v>
      </c>
      <c r="G3">
        <v>34.001220000000004</v>
      </c>
      <c r="H3">
        <v>3.749924</v>
      </c>
      <c r="I3" t="s">
        <v>551</v>
      </c>
      <c r="J3">
        <v>3.579593</v>
      </c>
      <c r="K3">
        <v>6.5153679999999996</v>
      </c>
      <c r="L3">
        <v>0</v>
      </c>
      <c r="M3">
        <v>-2.1930830000000001</v>
      </c>
      <c r="N3">
        <v>-4.8731479999999996</v>
      </c>
      <c r="O3">
        <v>-1.662655</v>
      </c>
      <c r="P3">
        <v>10</v>
      </c>
      <c r="Q3">
        <v>12.863619999999999</v>
      </c>
    </row>
    <row r="4" spans="1:17" x14ac:dyDescent="0.3">
      <c r="A4">
        <v>2</v>
      </c>
      <c r="B4">
        <v>10</v>
      </c>
      <c r="C4">
        <v>4</v>
      </c>
      <c r="D4">
        <v>6</v>
      </c>
      <c r="E4">
        <v>20</v>
      </c>
      <c r="F4">
        <v>18</v>
      </c>
      <c r="G4">
        <v>28.002410000000001</v>
      </c>
      <c r="H4">
        <v>5.6122529999999999</v>
      </c>
      <c r="I4" t="s">
        <v>526</v>
      </c>
      <c r="J4">
        <v>3.7278650000000003E-2</v>
      </c>
      <c r="K4">
        <v>0</v>
      </c>
      <c r="L4">
        <v>2.6069840000000002</v>
      </c>
      <c r="M4">
        <v>0</v>
      </c>
      <c r="N4">
        <v>2.212707</v>
      </c>
      <c r="O4">
        <v>2.5064989999999998</v>
      </c>
      <c r="P4">
        <v>8.3864780000000003</v>
      </c>
      <c r="Q4">
        <v>15</v>
      </c>
    </row>
    <row r="5" spans="1:17" x14ac:dyDescent="0.3">
      <c r="A5">
        <v>3</v>
      </c>
      <c r="B5">
        <v>8</v>
      </c>
      <c r="C5">
        <v>2</v>
      </c>
      <c r="D5">
        <v>6</v>
      </c>
      <c r="E5">
        <v>23</v>
      </c>
      <c r="F5">
        <v>18</v>
      </c>
      <c r="G5">
        <v>28.002410000000001</v>
      </c>
      <c r="H5">
        <v>5.6122529999999999</v>
      </c>
      <c r="I5" t="s">
        <v>526</v>
      </c>
      <c r="J5">
        <v>3.8973369999999998</v>
      </c>
      <c r="K5">
        <v>0</v>
      </c>
      <c r="L5">
        <v>2.6069840000000002</v>
      </c>
      <c r="M5">
        <v>0</v>
      </c>
      <c r="N5">
        <v>2.212707</v>
      </c>
      <c r="O5">
        <v>2.5064989999999998</v>
      </c>
      <c r="P5">
        <v>8.3864780000000003</v>
      </c>
      <c r="Q5">
        <v>15</v>
      </c>
    </row>
    <row r="6" spans="1:17" x14ac:dyDescent="0.3">
      <c r="A6">
        <v>4</v>
      </c>
      <c r="B6">
        <v>6</v>
      </c>
      <c r="C6">
        <v>0</v>
      </c>
      <c r="D6">
        <v>6</v>
      </c>
      <c r="E6">
        <v>26</v>
      </c>
      <c r="F6">
        <v>18</v>
      </c>
      <c r="G6">
        <v>28.002410000000001</v>
      </c>
      <c r="H6">
        <v>5.6122529999999999</v>
      </c>
      <c r="I6" t="s">
        <v>552</v>
      </c>
      <c r="J6">
        <v>7.757396</v>
      </c>
      <c r="K6">
        <v>0</v>
      </c>
      <c r="L6">
        <v>2.6069840000000002</v>
      </c>
      <c r="M6">
        <v>0</v>
      </c>
      <c r="N6">
        <v>0</v>
      </c>
      <c r="O6">
        <v>2.151627</v>
      </c>
      <c r="P6">
        <v>10</v>
      </c>
      <c r="Q6">
        <v>15</v>
      </c>
    </row>
    <row r="7" spans="1:17" x14ac:dyDescent="0.3">
      <c r="A7">
        <v>5</v>
      </c>
      <c r="B7">
        <v>6</v>
      </c>
      <c r="C7">
        <v>0</v>
      </c>
      <c r="D7">
        <v>6</v>
      </c>
      <c r="E7">
        <v>26</v>
      </c>
      <c r="F7">
        <v>20</v>
      </c>
      <c r="G7">
        <v>31.362010000000001</v>
      </c>
      <c r="H7">
        <v>5.4022779999999999</v>
      </c>
      <c r="I7" t="s">
        <v>553</v>
      </c>
      <c r="J7">
        <v>7.757396</v>
      </c>
      <c r="K7">
        <v>0</v>
      </c>
      <c r="L7">
        <v>2.6069840000000002</v>
      </c>
      <c r="M7">
        <v>0</v>
      </c>
      <c r="N7">
        <v>-3.670401</v>
      </c>
      <c r="O7">
        <v>2.5064989999999998</v>
      </c>
      <c r="P7">
        <v>10</v>
      </c>
      <c r="Q7">
        <v>15</v>
      </c>
    </row>
    <row r="8" spans="1:17" x14ac:dyDescent="0.3">
      <c r="A8">
        <v>6</v>
      </c>
      <c r="B8">
        <v>10</v>
      </c>
      <c r="C8">
        <v>4</v>
      </c>
      <c r="D8">
        <v>6</v>
      </c>
      <c r="E8">
        <v>28</v>
      </c>
      <c r="F8">
        <v>18</v>
      </c>
      <c r="G8">
        <v>26.20636</v>
      </c>
      <c r="H8">
        <v>5.6122529999999999</v>
      </c>
      <c r="I8" t="s">
        <v>554</v>
      </c>
      <c r="J8">
        <v>7.7946749999999998</v>
      </c>
      <c r="K8">
        <v>0</v>
      </c>
      <c r="L8">
        <v>5.2139680000000004</v>
      </c>
      <c r="M8">
        <v>0</v>
      </c>
      <c r="N8">
        <v>2.212707</v>
      </c>
      <c r="O8">
        <v>2.151627</v>
      </c>
      <c r="P8">
        <v>8.3864780000000003</v>
      </c>
      <c r="Q8">
        <v>15</v>
      </c>
    </row>
    <row r="9" spans="1:17" x14ac:dyDescent="0.3">
      <c r="A9">
        <v>7</v>
      </c>
      <c r="B9">
        <v>6</v>
      </c>
      <c r="C9">
        <v>0</v>
      </c>
      <c r="D9">
        <v>6</v>
      </c>
      <c r="E9">
        <v>24</v>
      </c>
      <c r="F9">
        <v>19</v>
      </c>
      <c r="G9">
        <v>26.20636</v>
      </c>
      <c r="H9">
        <v>5.6122529999999999</v>
      </c>
      <c r="I9" t="s">
        <v>555</v>
      </c>
      <c r="J9">
        <v>7.7946749999999998</v>
      </c>
      <c r="K9">
        <v>0</v>
      </c>
      <c r="L9">
        <v>5.2139680000000004</v>
      </c>
      <c r="M9">
        <v>-2.6606800000000002</v>
      </c>
      <c r="N9">
        <v>0</v>
      </c>
      <c r="O9">
        <v>1.7967550000000001</v>
      </c>
      <c r="P9">
        <v>10</v>
      </c>
      <c r="Q9">
        <v>15</v>
      </c>
    </row>
    <row r="10" spans="1:17" x14ac:dyDescent="0.3">
      <c r="A10">
        <v>8</v>
      </c>
      <c r="B10">
        <v>9</v>
      </c>
      <c r="C10">
        <v>3</v>
      </c>
      <c r="D10">
        <v>6</v>
      </c>
      <c r="E10">
        <v>30</v>
      </c>
      <c r="F10">
        <v>18</v>
      </c>
      <c r="G10">
        <v>24.410299999999999</v>
      </c>
      <c r="H10">
        <v>5.6122529999999999</v>
      </c>
      <c r="I10" t="s">
        <v>556</v>
      </c>
      <c r="J10">
        <v>7.8319539999999996</v>
      </c>
      <c r="K10">
        <v>0</v>
      </c>
      <c r="L10">
        <v>7.8209520000000001</v>
      </c>
      <c r="M10">
        <v>0</v>
      </c>
      <c r="N10">
        <v>4.4254129999999998</v>
      </c>
      <c r="O10">
        <v>2.151627</v>
      </c>
      <c r="P10">
        <v>6.7729569999999999</v>
      </c>
      <c r="Q10">
        <v>15</v>
      </c>
    </row>
    <row r="11" spans="1:17" x14ac:dyDescent="0.3">
      <c r="A11">
        <v>9</v>
      </c>
      <c r="B11">
        <v>7</v>
      </c>
      <c r="C11">
        <v>1</v>
      </c>
      <c r="D11">
        <v>6</v>
      </c>
      <c r="E11">
        <v>30</v>
      </c>
      <c r="F11">
        <v>18</v>
      </c>
      <c r="G11">
        <v>27.599060000000001</v>
      </c>
      <c r="H11">
        <v>5.5764750000000003</v>
      </c>
      <c r="I11" t="s">
        <v>557</v>
      </c>
      <c r="J11">
        <v>7.8319539999999996</v>
      </c>
      <c r="K11">
        <v>0</v>
      </c>
      <c r="L11">
        <v>7.8209520000000001</v>
      </c>
      <c r="M11">
        <v>0</v>
      </c>
      <c r="N11">
        <v>2.212707</v>
      </c>
      <c r="O11">
        <v>-2.1898620000000002</v>
      </c>
      <c r="P11">
        <v>8.3864780000000003</v>
      </c>
      <c r="Q11">
        <v>14.38541</v>
      </c>
    </row>
    <row r="12" spans="1:17" x14ac:dyDescent="0.3">
      <c r="A12">
        <v>10</v>
      </c>
      <c r="B12">
        <v>6</v>
      </c>
      <c r="C12">
        <v>0</v>
      </c>
      <c r="D12">
        <v>6</v>
      </c>
      <c r="E12">
        <v>30</v>
      </c>
      <c r="F12">
        <v>18</v>
      </c>
      <c r="G12">
        <v>27.599060000000001</v>
      </c>
      <c r="H12">
        <v>5.5764750000000003</v>
      </c>
      <c r="I12" t="s">
        <v>557</v>
      </c>
      <c r="J12">
        <v>7.8319539999999996</v>
      </c>
      <c r="K12">
        <v>1.972971</v>
      </c>
      <c r="L12">
        <v>7.8209520000000001</v>
      </c>
      <c r="M12">
        <v>0</v>
      </c>
      <c r="N12">
        <v>0.51162289999999999</v>
      </c>
      <c r="O12">
        <v>-2.1898620000000002</v>
      </c>
      <c r="P12">
        <v>6.5264749999999996</v>
      </c>
      <c r="Q12">
        <v>14.38541</v>
      </c>
    </row>
    <row r="13" spans="1:17" x14ac:dyDescent="0.3">
      <c r="A13">
        <v>11</v>
      </c>
      <c r="B13">
        <v>7</v>
      </c>
      <c r="C13">
        <v>1</v>
      </c>
      <c r="D13">
        <v>6</v>
      </c>
      <c r="E13">
        <v>30</v>
      </c>
      <c r="F13">
        <v>18</v>
      </c>
      <c r="G13">
        <v>27.57846</v>
      </c>
      <c r="H13">
        <v>5.7412809999999999</v>
      </c>
      <c r="I13" t="s">
        <v>558</v>
      </c>
      <c r="J13">
        <v>7.8319539999999996</v>
      </c>
      <c r="K13">
        <v>0</v>
      </c>
      <c r="L13">
        <v>7.8209520000000001</v>
      </c>
      <c r="M13">
        <v>0</v>
      </c>
      <c r="N13">
        <v>4.4254129999999998</v>
      </c>
      <c r="O13">
        <v>-6.5313509999999999</v>
      </c>
      <c r="P13">
        <v>6.7729569999999999</v>
      </c>
      <c r="Q13">
        <v>13.770810000000001</v>
      </c>
    </row>
    <row r="14" spans="1:17" x14ac:dyDescent="0.3">
      <c r="A14">
        <v>12</v>
      </c>
      <c r="B14">
        <v>6</v>
      </c>
      <c r="C14">
        <v>0</v>
      </c>
      <c r="D14">
        <v>6</v>
      </c>
      <c r="E14">
        <v>30</v>
      </c>
      <c r="F14">
        <v>19</v>
      </c>
      <c r="G14">
        <v>31.57967</v>
      </c>
      <c r="H14">
        <v>5.4912049999999999</v>
      </c>
      <c r="I14" t="s">
        <v>559</v>
      </c>
      <c r="J14">
        <v>11.41155</v>
      </c>
      <c r="K14">
        <v>2.6553089999999999</v>
      </c>
      <c r="L14">
        <v>7.8209520000000001</v>
      </c>
      <c r="M14">
        <v>-2.1930830000000001</v>
      </c>
      <c r="N14">
        <v>-2.6604410000000001</v>
      </c>
      <c r="O14">
        <v>-8.5488780000000002</v>
      </c>
      <c r="P14">
        <v>8.3864780000000003</v>
      </c>
      <c r="Q14">
        <v>11.63443</v>
      </c>
    </row>
    <row r="15" spans="1:17" x14ac:dyDescent="0.3">
      <c r="A15">
        <v>13</v>
      </c>
      <c r="B15">
        <v>4</v>
      </c>
      <c r="C15">
        <v>1</v>
      </c>
      <c r="D15">
        <v>3</v>
      </c>
      <c r="E15">
        <v>30</v>
      </c>
      <c r="F15">
        <v>19</v>
      </c>
      <c r="G15">
        <v>31.57967</v>
      </c>
      <c r="H15">
        <v>5.4912049999999999</v>
      </c>
      <c r="I15" t="s">
        <v>560</v>
      </c>
      <c r="J15">
        <v>11.41155</v>
      </c>
      <c r="K15">
        <v>2.6553089999999999</v>
      </c>
      <c r="L15">
        <v>7.8209520000000001</v>
      </c>
      <c r="M15">
        <v>-2.1930830000000001</v>
      </c>
      <c r="N15">
        <v>1.764972</v>
      </c>
      <c r="O15">
        <v>-8.1940059999999999</v>
      </c>
      <c r="P15">
        <v>5.1594360000000004</v>
      </c>
      <c r="Q15">
        <v>11.63443</v>
      </c>
    </row>
    <row r="16" spans="1:17" x14ac:dyDescent="0.3">
      <c r="A16">
        <v>14</v>
      </c>
      <c r="B16">
        <v>4</v>
      </c>
      <c r="C16">
        <v>1</v>
      </c>
      <c r="D16">
        <v>3</v>
      </c>
      <c r="E16">
        <v>30</v>
      </c>
      <c r="F16">
        <v>19</v>
      </c>
      <c r="G16">
        <v>31.57967</v>
      </c>
      <c r="H16">
        <v>5.4912049999999999</v>
      </c>
      <c r="I16" t="s">
        <v>561</v>
      </c>
      <c r="J16">
        <v>11.41155</v>
      </c>
      <c r="K16">
        <v>2.6553089999999999</v>
      </c>
      <c r="L16">
        <v>7.8209520000000001</v>
      </c>
      <c r="M16">
        <v>-2.1930830000000001</v>
      </c>
      <c r="N16">
        <v>1.764972</v>
      </c>
      <c r="O16">
        <v>-8.5488780000000002</v>
      </c>
      <c r="P16">
        <v>5.1594360000000004</v>
      </c>
      <c r="Q16">
        <v>11.63443</v>
      </c>
    </row>
    <row r="17" spans="1:17" x14ac:dyDescent="0.3">
      <c r="A17">
        <v>15</v>
      </c>
      <c r="B17">
        <v>6</v>
      </c>
      <c r="C17">
        <v>0</v>
      </c>
      <c r="D17">
        <v>6</v>
      </c>
      <c r="E17">
        <v>30</v>
      </c>
      <c r="F17">
        <v>19</v>
      </c>
      <c r="G17">
        <v>31.57967</v>
      </c>
      <c r="H17">
        <v>5.4912049999999999</v>
      </c>
      <c r="I17" t="s">
        <v>562</v>
      </c>
      <c r="J17">
        <v>11.41155</v>
      </c>
      <c r="K17">
        <v>2.6553089999999999</v>
      </c>
      <c r="L17">
        <v>7.8209520000000001</v>
      </c>
      <c r="M17">
        <v>-2.1930830000000001</v>
      </c>
      <c r="N17">
        <v>-0.44773479999999999</v>
      </c>
      <c r="O17">
        <v>-9.2586209999999998</v>
      </c>
      <c r="P17">
        <v>6.7729569999999999</v>
      </c>
      <c r="Q17">
        <v>11.63443</v>
      </c>
    </row>
    <row r="18" spans="1:17" x14ac:dyDescent="0.3">
      <c r="A18">
        <v>16</v>
      </c>
      <c r="B18">
        <v>7</v>
      </c>
      <c r="C18">
        <v>1</v>
      </c>
      <c r="D18">
        <v>6</v>
      </c>
      <c r="E18">
        <v>30</v>
      </c>
      <c r="F18">
        <v>19</v>
      </c>
      <c r="G18">
        <v>34.789029999999997</v>
      </c>
      <c r="H18">
        <v>5.2906199999999997</v>
      </c>
      <c r="I18" t="s">
        <v>563</v>
      </c>
      <c r="J18">
        <v>11.41155</v>
      </c>
      <c r="K18">
        <v>2.6553089999999999</v>
      </c>
      <c r="L18">
        <v>7.8209520000000001</v>
      </c>
      <c r="M18">
        <v>-2.1930830000000001</v>
      </c>
      <c r="N18">
        <v>1.764972</v>
      </c>
      <c r="O18">
        <v>-8.9037489999999995</v>
      </c>
      <c r="P18">
        <v>5.1594360000000004</v>
      </c>
      <c r="Q18">
        <v>11.63443</v>
      </c>
    </row>
    <row r="19" spans="1:17" x14ac:dyDescent="0.3">
      <c r="A19">
        <v>17</v>
      </c>
      <c r="B19">
        <v>7</v>
      </c>
      <c r="C19">
        <v>1</v>
      </c>
      <c r="D19">
        <v>6</v>
      </c>
      <c r="E19">
        <v>26</v>
      </c>
      <c r="F19">
        <v>20</v>
      </c>
      <c r="G19">
        <v>31.558039999999998</v>
      </c>
      <c r="H19">
        <v>5.6642799999999998</v>
      </c>
      <c r="I19" t="s">
        <v>564</v>
      </c>
      <c r="J19">
        <v>6.771636</v>
      </c>
      <c r="K19">
        <v>7.1301180000000004</v>
      </c>
      <c r="L19">
        <v>7.8209520000000001</v>
      </c>
      <c r="M19">
        <v>-4.8537629999999998</v>
      </c>
      <c r="N19">
        <v>5.3436640000000004</v>
      </c>
      <c r="O19">
        <v>-11.520810000000001</v>
      </c>
      <c r="P19">
        <v>5.1594360000000004</v>
      </c>
      <c r="Q19">
        <v>11.63443</v>
      </c>
    </row>
    <row r="20" spans="1:17" x14ac:dyDescent="0.3">
      <c r="A20">
        <v>18</v>
      </c>
      <c r="B20">
        <v>5</v>
      </c>
      <c r="C20">
        <v>2</v>
      </c>
      <c r="D20">
        <v>3</v>
      </c>
      <c r="E20">
        <v>28</v>
      </c>
      <c r="F20">
        <v>20</v>
      </c>
      <c r="G20">
        <v>29.761980000000001</v>
      </c>
      <c r="H20">
        <v>5.6642799999999998</v>
      </c>
      <c r="I20" t="s">
        <v>564</v>
      </c>
      <c r="J20">
        <v>6.8089149999999998</v>
      </c>
      <c r="K20">
        <v>7.1301180000000004</v>
      </c>
      <c r="L20">
        <v>10.42794</v>
      </c>
      <c r="M20">
        <v>-4.8537629999999998</v>
      </c>
      <c r="N20">
        <v>5.3436640000000004</v>
      </c>
      <c r="O20">
        <v>-11.520810000000001</v>
      </c>
      <c r="P20">
        <v>5.1594360000000004</v>
      </c>
      <c r="Q20">
        <v>11.63443</v>
      </c>
    </row>
    <row r="21" spans="1:17" x14ac:dyDescent="0.3">
      <c r="A21">
        <v>19</v>
      </c>
      <c r="B21">
        <v>6</v>
      </c>
      <c r="C21">
        <v>3</v>
      </c>
      <c r="D21">
        <v>3</v>
      </c>
      <c r="E21">
        <v>25</v>
      </c>
      <c r="F21">
        <v>21</v>
      </c>
      <c r="G21">
        <v>34.631439999999998</v>
      </c>
      <c r="H21">
        <v>5.3004689999999997</v>
      </c>
      <c r="I21" t="s">
        <v>565</v>
      </c>
      <c r="J21">
        <v>15.271610000000001</v>
      </c>
      <c r="K21">
        <v>2.6553089999999999</v>
      </c>
      <c r="L21">
        <v>11.733449999999999</v>
      </c>
      <c r="M21">
        <v>-9.6551849999999995</v>
      </c>
      <c r="N21">
        <v>1.764972</v>
      </c>
      <c r="O21">
        <v>-8.9037489999999995</v>
      </c>
      <c r="P21">
        <v>8.6299720000000004</v>
      </c>
      <c r="Q21">
        <v>11.599729999999999</v>
      </c>
    </row>
    <row r="22" spans="1:17" x14ac:dyDescent="0.3">
      <c r="A22">
        <v>20</v>
      </c>
      <c r="B22">
        <v>7</v>
      </c>
      <c r="C22">
        <v>1</v>
      </c>
      <c r="D22">
        <v>6</v>
      </c>
      <c r="E22">
        <v>22</v>
      </c>
      <c r="F22">
        <v>21</v>
      </c>
      <c r="G22">
        <v>35.325659999999999</v>
      </c>
      <c r="H22">
        <v>7.9788940000000004</v>
      </c>
      <c r="I22" t="s">
        <v>566</v>
      </c>
      <c r="J22">
        <v>11.41155</v>
      </c>
      <c r="K22">
        <v>2.6553089999999999</v>
      </c>
      <c r="L22">
        <v>15.645949999999999</v>
      </c>
      <c r="M22">
        <v>-11.79593</v>
      </c>
      <c r="N22">
        <v>1.764972</v>
      </c>
      <c r="O22">
        <v>-8.9037489999999995</v>
      </c>
      <c r="P22">
        <v>12.10051</v>
      </c>
      <c r="Q22">
        <v>11.565020000000001</v>
      </c>
    </row>
    <row r="23" spans="1:17" x14ac:dyDescent="0.3">
      <c r="A23">
        <v>21</v>
      </c>
      <c r="B23">
        <v>7</v>
      </c>
      <c r="C23">
        <v>1</v>
      </c>
      <c r="D23">
        <v>6</v>
      </c>
      <c r="E23">
        <v>22</v>
      </c>
      <c r="F23">
        <v>21</v>
      </c>
      <c r="G23">
        <v>35.305070000000001</v>
      </c>
      <c r="H23">
        <v>8.1437010000000001</v>
      </c>
      <c r="I23" t="s">
        <v>567</v>
      </c>
      <c r="J23">
        <v>11.41155</v>
      </c>
      <c r="K23">
        <v>2.6553089999999999</v>
      </c>
      <c r="L23">
        <v>15.645949999999999</v>
      </c>
      <c r="M23">
        <v>-11.79593</v>
      </c>
      <c r="N23">
        <v>1.764972</v>
      </c>
      <c r="O23">
        <v>-13.245240000000001</v>
      </c>
      <c r="P23">
        <v>12.10051</v>
      </c>
      <c r="Q23">
        <v>10.950430000000001</v>
      </c>
    </row>
    <row r="24" spans="1:17" x14ac:dyDescent="0.3">
      <c r="A24">
        <v>22</v>
      </c>
      <c r="B24">
        <v>6</v>
      </c>
      <c r="C24">
        <v>0</v>
      </c>
      <c r="D24">
        <v>6</v>
      </c>
      <c r="E24">
        <v>25</v>
      </c>
      <c r="F24">
        <v>23</v>
      </c>
      <c r="G24">
        <v>37.812840000000001</v>
      </c>
      <c r="H24">
        <v>5.2651510000000004</v>
      </c>
      <c r="I24" t="s">
        <v>568</v>
      </c>
      <c r="J24">
        <v>15.271610000000001</v>
      </c>
      <c r="K24">
        <v>2.6553089999999999</v>
      </c>
      <c r="L24">
        <v>15.645949999999999</v>
      </c>
      <c r="M24">
        <v>-11.79593</v>
      </c>
      <c r="N24">
        <v>-1.905429</v>
      </c>
      <c r="O24">
        <v>-13.245240000000001</v>
      </c>
      <c r="P24">
        <v>12.10051</v>
      </c>
      <c r="Q24">
        <v>10.950430000000001</v>
      </c>
    </row>
    <row r="25" spans="1:17" x14ac:dyDescent="0.3">
      <c r="A25">
        <v>23</v>
      </c>
      <c r="B25">
        <v>6</v>
      </c>
      <c r="C25">
        <v>0</v>
      </c>
      <c r="D25">
        <v>6</v>
      </c>
      <c r="E25">
        <v>25</v>
      </c>
      <c r="F25">
        <v>23</v>
      </c>
      <c r="G25">
        <v>40.499110000000002</v>
      </c>
      <c r="H25">
        <v>5.9719439999999997</v>
      </c>
      <c r="I25" t="s">
        <v>568</v>
      </c>
      <c r="J25">
        <v>17.944870000000002</v>
      </c>
      <c r="K25">
        <v>2.6553089999999999</v>
      </c>
      <c r="L25">
        <v>15.645949999999999</v>
      </c>
      <c r="M25">
        <v>-11.79593</v>
      </c>
      <c r="N25">
        <v>-1.905429</v>
      </c>
      <c r="O25">
        <v>-13.245240000000001</v>
      </c>
      <c r="P25">
        <v>16.286650000000002</v>
      </c>
      <c r="Q25">
        <v>10.908569999999999</v>
      </c>
    </row>
    <row r="26" spans="1:17" x14ac:dyDescent="0.3">
      <c r="A26">
        <v>24</v>
      </c>
      <c r="B26">
        <v>4</v>
      </c>
      <c r="C26">
        <v>1</v>
      </c>
      <c r="D26">
        <v>3</v>
      </c>
      <c r="E26">
        <v>25</v>
      </c>
      <c r="F26">
        <v>19</v>
      </c>
      <c r="G26">
        <v>43.477910000000001</v>
      </c>
      <c r="H26">
        <v>5.7857690000000002</v>
      </c>
      <c r="I26" t="s">
        <v>569</v>
      </c>
      <c r="J26">
        <v>17.944870000000002</v>
      </c>
      <c r="K26">
        <v>2.6553089999999999</v>
      </c>
      <c r="L26">
        <v>15.645949999999999</v>
      </c>
      <c r="M26">
        <v>-11.79593</v>
      </c>
      <c r="N26">
        <v>-1.905429</v>
      </c>
      <c r="O26">
        <v>-13.245240000000001</v>
      </c>
      <c r="P26">
        <v>18.793140000000001</v>
      </c>
      <c r="Q26">
        <v>10.8835</v>
      </c>
    </row>
    <row r="27" spans="1:17" x14ac:dyDescent="0.3">
      <c r="A27">
        <v>25</v>
      </c>
      <c r="B27">
        <v>7</v>
      </c>
      <c r="C27">
        <v>1</v>
      </c>
      <c r="D27">
        <v>6</v>
      </c>
      <c r="E27">
        <v>25</v>
      </c>
      <c r="F27">
        <v>19</v>
      </c>
      <c r="G27">
        <v>43.477910000000001</v>
      </c>
      <c r="H27">
        <v>5.7857690000000002</v>
      </c>
      <c r="I27" t="s">
        <v>569</v>
      </c>
      <c r="J27">
        <v>17.944870000000002</v>
      </c>
      <c r="K27">
        <v>4.6282800000000002</v>
      </c>
      <c r="L27">
        <v>15.645949999999999</v>
      </c>
      <c r="M27">
        <v>-11.79593</v>
      </c>
      <c r="N27">
        <v>-3.6065130000000001</v>
      </c>
      <c r="O27">
        <v>-13.245240000000001</v>
      </c>
      <c r="P27">
        <v>16.933140000000002</v>
      </c>
      <c r="Q27">
        <v>10.8835</v>
      </c>
    </row>
    <row r="28" spans="1:17" x14ac:dyDescent="0.3">
      <c r="A28">
        <v>26</v>
      </c>
      <c r="B28">
        <v>6</v>
      </c>
      <c r="C28">
        <v>0</v>
      </c>
      <c r="D28">
        <v>6</v>
      </c>
      <c r="E28">
        <v>27</v>
      </c>
      <c r="F28">
        <v>19</v>
      </c>
      <c r="G28">
        <v>41.681849999999997</v>
      </c>
      <c r="H28">
        <v>5.7857690000000002</v>
      </c>
      <c r="I28" t="s">
        <v>570</v>
      </c>
      <c r="J28">
        <v>17.982150000000001</v>
      </c>
      <c r="K28">
        <v>2.6553089999999999</v>
      </c>
      <c r="L28">
        <v>18.252939999999999</v>
      </c>
      <c r="M28">
        <v>-11.79593</v>
      </c>
      <c r="N28">
        <v>-1.905429</v>
      </c>
      <c r="O28">
        <v>-13.600110000000001</v>
      </c>
      <c r="P28">
        <v>18.793140000000001</v>
      </c>
      <c r="Q28">
        <v>10.8835</v>
      </c>
    </row>
    <row r="29" spans="1:17" x14ac:dyDescent="0.3">
      <c r="A29">
        <v>27</v>
      </c>
      <c r="B29">
        <v>6</v>
      </c>
      <c r="C29">
        <v>0</v>
      </c>
      <c r="D29">
        <v>6</v>
      </c>
      <c r="E29">
        <v>29</v>
      </c>
      <c r="F29">
        <v>21</v>
      </c>
      <c r="G29">
        <v>46.078139999999998</v>
      </c>
      <c r="H29">
        <v>1</v>
      </c>
      <c r="I29" t="s">
        <v>571</v>
      </c>
      <c r="J29">
        <v>17.982150000000001</v>
      </c>
      <c r="K29">
        <v>2.6553089999999999</v>
      </c>
      <c r="L29">
        <v>20.98996</v>
      </c>
      <c r="M29">
        <v>-11.79593</v>
      </c>
      <c r="N29">
        <v>-6.4107219999999998</v>
      </c>
      <c r="O29">
        <v>-17.38456</v>
      </c>
      <c r="P29">
        <v>14.199730000000001</v>
      </c>
      <c r="Q29">
        <v>10.8835</v>
      </c>
    </row>
    <row r="30" spans="1:17" x14ac:dyDescent="0.3">
      <c r="A30">
        <v>28</v>
      </c>
      <c r="B30">
        <v>6</v>
      </c>
      <c r="C30">
        <v>0</v>
      </c>
      <c r="D30">
        <v>6</v>
      </c>
      <c r="E30">
        <v>27</v>
      </c>
      <c r="F30">
        <v>23</v>
      </c>
      <c r="G30">
        <v>44.668590000000002</v>
      </c>
      <c r="H30">
        <v>6.4737830000000001</v>
      </c>
      <c r="I30" t="s">
        <v>569</v>
      </c>
      <c r="J30">
        <v>20.65541</v>
      </c>
      <c r="K30">
        <v>2.6553089999999999</v>
      </c>
      <c r="L30">
        <v>18.252939999999999</v>
      </c>
      <c r="M30">
        <v>-11.79593</v>
      </c>
      <c r="N30">
        <v>-9.2462300000000006</v>
      </c>
      <c r="O30">
        <v>-13.245240000000001</v>
      </c>
      <c r="P30">
        <v>22.979279999999999</v>
      </c>
      <c r="Q30">
        <v>10.84164</v>
      </c>
    </row>
    <row r="31" spans="1:17" x14ac:dyDescent="0.3">
      <c r="A31">
        <v>29</v>
      </c>
      <c r="B31">
        <v>6</v>
      </c>
      <c r="C31">
        <v>0</v>
      </c>
      <c r="D31">
        <v>6</v>
      </c>
      <c r="E31">
        <v>27</v>
      </c>
      <c r="F31">
        <v>23</v>
      </c>
      <c r="G31">
        <v>44.668590000000002</v>
      </c>
      <c r="H31">
        <v>6.4737830000000001</v>
      </c>
      <c r="I31" t="s">
        <v>569</v>
      </c>
      <c r="J31">
        <v>20.65541</v>
      </c>
      <c r="K31">
        <v>4.6282800000000002</v>
      </c>
      <c r="L31">
        <v>18.252939999999999</v>
      </c>
      <c r="M31">
        <v>-11.79593</v>
      </c>
      <c r="N31">
        <v>-10.94731</v>
      </c>
      <c r="O31">
        <v>-13.245240000000001</v>
      </c>
      <c r="P31">
        <v>21.11928</v>
      </c>
      <c r="Q31">
        <v>10.84164</v>
      </c>
    </row>
    <row r="32" spans="1:17" x14ac:dyDescent="0.3">
      <c r="A32">
        <v>30</v>
      </c>
      <c r="B32">
        <v>6</v>
      </c>
      <c r="C32">
        <v>0</v>
      </c>
      <c r="D32">
        <v>6</v>
      </c>
      <c r="E32">
        <v>31</v>
      </c>
      <c r="F32">
        <v>21</v>
      </c>
      <c r="G32">
        <v>52.445309999999999</v>
      </c>
      <c r="H32">
        <v>1.00299</v>
      </c>
      <c r="I32" t="s">
        <v>572</v>
      </c>
      <c r="J32">
        <v>20.65541</v>
      </c>
      <c r="K32">
        <v>2.6553089999999999</v>
      </c>
      <c r="L32">
        <v>22.20599</v>
      </c>
      <c r="M32">
        <v>-11.79593</v>
      </c>
      <c r="N32">
        <v>-7.2456139999999998</v>
      </c>
      <c r="O32">
        <v>-21.523890000000002</v>
      </c>
      <c r="P32">
        <v>13.79246</v>
      </c>
      <c r="Q32">
        <v>10.84164</v>
      </c>
    </row>
    <row r="33" spans="1:17" x14ac:dyDescent="0.3">
      <c r="A33">
        <v>31</v>
      </c>
      <c r="B33">
        <v>6</v>
      </c>
      <c r="C33">
        <v>0</v>
      </c>
      <c r="D33">
        <v>6</v>
      </c>
      <c r="E33">
        <v>31</v>
      </c>
      <c r="F33">
        <v>21</v>
      </c>
      <c r="G33">
        <v>55.131570000000004</v>
      </c>
      <c r="H33">
        <v>1.709784</v>
      </c>
      <c r="I33" t="s">
        <v>572</v>
      </c>
      <c r="J33">
        <v>23.328659999999999</v>
      </c>
      <c r="K33">
        <v>2.6553089999999999</v>
      </c>
      <c r="L33">
        <v>22.20599</v>
      </c>
      <c r="M33">
        <v>-11.79593</v>
      </c>
      <c r="N33">
        <v>-7.2456139999999998</v>
      </c>
      <c r="O33">
        <v>-21.523890000000002</v>
      </c>
      <c r="P33">
        <v>17.9786</v>
      </c>
      <c r="Q33">
        <v>10.79978</v>
      </c>
    </row>
    <row r="34" spans="1:17" x14ac:dyDescent="0.3">
      <c r="A34">
        <v>32</v>
      </c>
      <c r="B34">
        <v>6</v>
      </c>
      <c r="C34">
        <v>0</v>
      </c>
      <c r="D34">
        <v>6</v>
      </c>
      <c r="E34">
        <v>31</v>
      </c>
      <c r="F34">
        <v>21</v>
      </c>
      <c r="G34">
        <v>55.131570000000004</v>
      </c>
      <c r="H34">
        <v>1.709784</v>
      </c>
      <c r="I34" t="s">
        <v>572</v>
      </c>
      <c r="J34">
        <v>23.328659999999999</v>
      </c>
      <c r="K34">
        <v>4.6282800000000002</v>
      </c>
      <c r="L34">
        <v>22.20599</v>
      </c>
      <c r="M34">
        <v>-11.79593</v>
      </c>
      <c r="N34">
        <v>-8.9466970000000003</v>
      </c>
      <c r="O34">
        <v>-21.523890000000002</v>
      </c>
      <c r="P34">
        <v>16.118600000000001</v>
      </c>
      <c r="Q34">
        <v>10.79978</v>
      </c>
    </row>
    <row r="35" spans="1:17" x14ac:dyDescent="0.3">
      <c r="A35">
        <v>33</v>
      </c>
      <c r="B35">
        <v>4</v>
      </c>
      <c r="C35">
        <v>1</v>
      </c>
      <c r="D35">
        <v>3</v>
      </c>
      <c r="E35">
        <v>32</v>
      </c>
      <c r="F35">
        <v>17</v>
      </c>
      <c r="G35">
        <v>48.527979999999999</v>
      </c>
      <c r="H35">
        <v>9.6619460000000004</v>
      </c>
      <c r="I35" t="s">
        <v>573</v>
      </c>
      <c r="J35">
        <v>27.18872</v>
      </c>
      <c r="K35">
        <v>-0.75561639999999997</v>
      </c>
      <c r="L35">
        <v>19.468969999999999</v>
      </c>
      <c r="M35">
        <v>-11.368930000000001</v>
      </c>
      <c r="N35">
        <v>-10.26816</v>
      </c>
      <c r="O35">
        <v>-13.51623</v>
      </c>
      <c r="P35">
        <v>22.572009999999999</v>
      </c>
      <c r="Q35">
        <v>10.79978</v>
      </c>
    </row>
    <row r="36" spans="1:17" x14ac:dyDescent="0.3">
      <c r="A36">
        <v>34</v>
      </c>
      <c r="B36">
        <v>6</v>
      </c>
      <c r="C36">
        <v>0</v>
      </c>
      <c r="D36">
        <v>6</v>
      </c>
      <c r="E36">
        <v>32</v>
      </c>
      <c r="F36">
        <v>17</v>
      </c>
      <c r="G36">
        <v>48.527979999999999</v>
      </c>
      <c r="H36">
        <v>9.6619460000000004</v>
      </c>
      <c r="I36" t="s">
        <v>573</v>
      </c>
      <c r="J36">
        <v>27.18872</v>
      </c>
      <c r="K36">
        <v>1.217354</v>
      </c>
      <c r="L36">
        <v>19.468969999999999</v>
      </c>
      <c r="M36">
        <v>-11.368930000000001</v>
      </c>
      <c r="N36">
        <v>-11.969250000000001</v>
      </c>
      <c r="O36">
        <v>-13.51623</v>
      </c>
      <c r="P36">
        <v>20.712009999999999</v>
      </c>
      <c r="Q36">
        <v>10.79978</v>
      </c>
    </row>
    <row r="37" spans="1:17" x14ac:dyDescent="0.3">
      <c r="A37">
        <v>35</v>
      </c>
      <c r="B37">
        <v>7</v>
      </c>
      <c r="C37">
        <v>1</v>
      </c>
      <c r="D37">
        <v>6</v>
      </c>
      <c r="E37">
        <v>35</v>
      </c>
      <c r="F37">
        <v>17</v>
      </c>
      <c r="G37">
        <v>61.26614</v>
      </c>
      <c r="H37">
        <v>1</v>
      </c>
      <c r="I37" t="s">
        <v>574</v>
      </c>
      <c r="J37">
        <v>23.328659999999999</v>
      </c>
      <c r="K37">
        <v>-0.75561639999999997</v>
      </c>
      <c r="L37">
        <v>27.680029999999999</v>
      </c>
      <c r="M37">
        <v>-11.368930000000001</v>
      </c>
      <c r="N37">
        <v>-12.77284</v>
      </c>
      <c r="O37">
        <v>-25.93421</v>
      </c>
      <c r="P37">
        <v>8.7917729999999992</v>
      </c>
      <c r="Q37">
        <v>10.79978</v>
      </c>
    </row>
    <row r="38" spans="1:17" x14ac:dyDescent="0.3">
      <c r="A38">
        <v>36</v>
      </c>
      <c r="B38">
        <v>6</v>
      </c>
      <c r="C38">
        <v>0</v>
      </c>
      <c r="D38">
        <v>6</v>
      </c>
      <c r="E38">
        <v>35</v>
      </c>
      <c r="F38">
        <v>17</v>
      </c>
      <c r="G38">
        <v>64.317890000000006</v>
      </c>
      <c r="H38">
        <v>1</v>
      </c>
      <c r="I38" t="s">
        <v>575</v>
      </c>
      <c r="J38">
        <v>23.328659999999999</v>
      </c>
      <c r="K38">
        <v>-0.75561639999999997</v>
      </c>
      <c r="L38">
        <v>31.59253</v>
      </c>
      <c r="M38">
        <v>-13.509679999999999</v>
      </c>
      <c r="N38">
        <v>-12.77284</v>
      </c>
      <c r="O38">
        <v>-25.93421</v>
      </c>
      <c r="P38">
        <v>12.262309999999999</v>
      </c>
      <c r="Q38">
        <v>10.765079999999999</v>
      </c>
    </row>
    <row r="39" spans="1:17" x14ac:dyDescent="0.3">
      <c r="A39">
        <v>37</v>
      </c>
      <c r="B39">
        <v>6</v>
      </c>
      <c r="C39">
        <v>0</v>
      </c>
      <c r="D39">
        <v>6</v>
      </c>
      <c r="E39">
        <v>36</v>
      </c>
      <c r="F39">
        <v>17</v>
      </c>
      <c r="G39">
        <v>60.071849999999998</v>
      </c>
      <c r="H39">
        <v>1</v>
      </c>
      <c r="I39" t="s">
        <v>576</v>
      </c>
      <c r="J39">
        <v>27.18872</v>
      </c>
      <c r="K39">
        <v>-0.75561639999999997</v>
      </c>
      <c r="L39">
        <v>28.855509999999999</v>
      </c>
      <c r="M39">
        <v>-13.509679999999999</v>
      </c>
      <c r="N39">
        <v>-11.937950000000001</v>
      </c>
      <c r="O39">
        <v>-22.149750000000001</v>
      </c>
      <c r="P39">
        <v>16.855720000000002</v>
      </c>
      <c r="Q39">
        <v>10.765079999999999</v>
      </c>
    </row>
    <row r="40" spans="1:17" x14ac:dyDescent="0.3">
      <c r="A40">
        <v>38</v>
      </c>
      <c r="B40">
        <v>6</v>
      </c>
      <c r="C40">
        <v>0</v>
      </c>
      <c r="D40">
        <v>6</v>
      </c>
      <c r="E40">
        <v>36</v>
      </c>
      <c r="F40">
        <v>17</v>
      </c>
      <c r="G40">
        <v>63.281199999999998</v>
      </c>
      <c r="H40">
        <v>1</v>
      </c>
      <c r="I40" t="s">
        <v>577</v>
      </c>
      <c r="J40">
        <v>27.18872</v>
      </c>
      <c r="K40">
        <v>-0.75561639999999997</v>
      </c>
      <c r="L40">
        <v>28.855509999999999</v>
      </c>
      <c r="M40">
        <v>-13.509679999999999</v>
      </c>
      <c r="N40">
        <v>-11.937950000000001</v>
      </c>
      <c r="O40">
        <v>-22.149750000000001</v>
      </c>
      <c r="P40">
        <v>16.855720000000002</v>
      </c>
      <c r="Q40">
        <v>10.765079999999999</v>
      </c>
    </row>
    <row r="41" spans="1:17" x14ac:dyDescent="0.3">
      <c r="A41">
        <v>39</v>
      </c>
      <c r="B41">
        <v>6</v>
      </c>
      <c r="C41">
        <v>0</v>
      </c>
      <c r="D41">
        <v>6</v>
      </c>
      <c r="E41">
        <v>36</v>
      </c>
      <c r="F41">
        <v>17</v>
      </c>
      <c r="G41">
        <v>66.204239999999999</v>
      </c>
      <c r="H41">
        <v>2.029871</v>
      </c>
      <c r="I41" t="s">
        <v>578</v>
      </c>
      <c r="J41">
        <v>27.18872</v>
      </c>
      <c r="K41">
        <v>-0.75561639999999997</v>
      </c>
      <c r="L41">
        <v>29.658290000000001</v>
      </c>
      <c r="M41">
        <v>-15.65042</v>
      </c>
      <c r="N41">
        <v>-11.937950000000001</v>
      </c>
      <c r="O41">
        <v>-21.794879999999999</v>
      </c>
      <c r="P41">
        <v>20.326260000000001</v>
      </c>
      <c r="Q41">
        <v>10.730370000000001</v>
      </c>
    </row>
    <row r="42" spans="1:17" x14ac:dyDescent="0.3">
      <c r="A42">
        <v>40</v>
      </c>
      <c r="B42">
        <v>6</v>
      </c>
      <c r="C42">
        <v>0</v>
      </c>
      <c r="D42">
        <v>6</v>
      </c>
      <c r="E42">
        <v>39</v>
      </c>
      <c r="F42">
        <v>19</v>
      </c>
      <c r="G42">
        <v>65.880330000000001</v>
      </c>
      <c r="H42">
        <v>4.6211849999999997</v>
      </c>
      <c r="I42" t="s">
        <v>579</v>
      </c>
      <c r="J42">
        <v>31.529319999999998</v>
      </c>
      <c r="K42">
        <v>-0.15619830000000001</v>
      </c>
      <c r="L42">
        <v>28.06542</v>
      </c>
      <c r="M42">
        <v>-15.65042</v>
      </c>
      <c r="N42">
        <v>-11.937950000000001</v>
      </c>
      <c r="O42">
        <v>-21.794879999999999</v>
      </c>
      <c r="P42">
        <v>16.420929999999998</v>
      </c>
      <c r="Q42">
        <v>10.730370000000001</v>
      </c>
    </row>
    <row r="43" spans="1:17" x14ac:dyDescent="0.3">
      <c r="A43">
        <v>41</v>
      </c>
      <c r="B43">
        <v>6</v>
      </c>
      <c r="C43">
        <v>0</v>
      </c>
      <c r="D43">
        <v>6</v>
      </c>
      <c r="E43">
        <v>39</v>
      </c>
      <c r="F43">
        <v>23</v>
      </c>
      <c r="G43">
        <v>65.880330000000001</v>
      </c>
      <c r="H43">
        <v>4.6211849999999997</v>
      </c>
      <c r="I43" t="s">
        <v>580</v>
      </c>
      <c r="J43">
        <v>31.529319999999998</v>
      </c>
      <c r="K43">
        <v>4.7158870000000004</v>
      </c>
      <c r="L43">
        <v>28.817730000000001</v>
      </c>
      <c r="M43">
        <v>-15.65042</v>
      </c>
      <c r="N43">
        <v>-12.39805</v>
      </c>
      <c r="O43">
        <v>-21.794879999999999</v>
      </c>
      <c r="P43">
        <v>16.420929999999998</v>
      </c>
      <c r="Q43">
        <v>10.730370000000001</v>
      </c>
    </row>
    <row r="44" spans="1:17" x14ac:dyDescent="0.3">
      <c r="A44">
        <v>42</v>
      </c>
      <c r="B44">
        <v>6</v>
      </c>
      <c r="C44">
        <v>0</v>
      </c>
      <c r="D44">
        <v>6</v>
      </c>
      <c r="E44">
        <v>39</v>
      </c>
      <c r="F44">
        <v>19</v>
      </c>
      <c r="G44">
        <v>65.293539999999993</v>
      </c>
      <c r="H44">
        <v>9.3154459999999997</v>
      </c>
      <c r="I44" t="s">
        <v>581</v>
      </c>
      <c r="J44">
        <v>26.889410000000002</v>
      </c>
      <c r="K44">
        <v>4.3186109999999998</v>
      </c>
      <c r="L44">
        <v>26.544429999999998</v>
      </c>
      <c r="M44">
        <v>-15.65042</v>
      </c>
      <c r="N44">
        <v>-8.3592549999999992</v>
      </c>
      <c r="O44">
        <v>-24.411950000000001</v>
      </c>
      <c r="P44">
        <v>16.420929999999998</v>
      </c>
      <c r="Q44">
        <v>10.730370000000001</v>
      </c>
    </row>
    <row r="45" spans="1:17" x14ac:dyDescent="0.3">
      <c r="A45">
        <v>43</v>
      </c>
      <c r="B45">
        <v>6</v>
      </c>
      <c r="C45">
        <v>0</v>
      </c>
      <c r="D45">
        <v>6</v>
      </c>
      <c r="E45">
        <v>41</v>
      </c>
      <c r="F45">
        <v>19</v>
      </c>
      <c r="G45">
        <v>72.612989999999996</v>
      </c>
      <c r="H45">
        <v>3.7266469999999998</v>
      </c>
      <c r="I45" t="s">
        <v>582</v>
      </c>
      <c r="J45">
        <v>31.529319999999998</v>
      </c>
      <c r="K45">
        <v>-0.15619830000000001</v>
      </c>
      <c r="L45">
        <v>33.193950000000001</v>
      </c>
      <c r="M45">
        <v>-17.791160000000001</v>
      </c>
      <c r="N45">
        <v>-12.77284</v>
      </c>
      <c r="O45">
        <v>-25.93421</v>
      </c>
      <c r="P45">
        <v>15.29805</v>
      </c>
      <c r="Q45">
        <v>10.69567</v>
      </c>
    </row>
    <row r="46" spans="1:17" x14ac:dyDescent="0.3">
      <c r="A46">
        <v>44</v>
      </c>
      <c r="B46">
        <v>6</v>
      </c>
      <c r="C46">
        <v>0</v>
      </c>
      <c r="D46">
        <v>6</v>
      </c>
      <c r="E46">
        <v>35</v>
      </c>
      <c r="F46">
        <v>20</v>
      </c>
      <c r="G46">
        <v>71.576300000000003</v>
      </c>
      <c r="H46">
        <v>8.7510510000000004</v>
      </c>
      <c r="I46" t="s">
        <v>583</v>
      </c>
      <c r="J46">
        <v>31.529319999999998</v>
      </c>
      <c r="K46">
        <v>-0.15619830000000001</v>
      </c>
      <c r="L46">
        <v>30.45693</v>
      </c>
      <c r="M46">
        <v>-20.451840000000001</v>
      </c>
      <c r="N46">
        <v>-11.937950000000001</v>
      </c>
      <c r="O46">
        <v>-21.794879999999999</v>
      </c>
      <c r="P46">
        <v>19.891459999999999</v>
      </c>
      <c r="Q46">
        <v>10.69567</v>
      </c>
    </row>
    <row r="47" spans="1:17" x14ac:dyDescent="0.3">
      <c r="A47">
        <v>45</v>
      </c>
      <c r="B47">
        <v>8</v>
      </c>
      <c r="C47">
        <v>2</v>
      </c>
      <c r="D47">
        <v>6</v>
      </c>
      <c r="E47">
        <v>39</v>
      </c>
      <c r="F47">
        <v>19</v>
      </c>
      <c r="G47">
        <v>77.837429999999998</v>
      </c>
      <c r="H47">
        <v>8.3597319999999993</v>
      </c>
      <c r="I47" t="s">
        <v>584</v>
      </c>
      <c r="J47">
        <v>31.529319999999998</v>
      </c>
      <c r="K47">
        <v>-0.15619830000000001</v>
      </c>
      <c r="L47">
        <v>34.369430000000001</v>
      </c>
      <c r="M47">
        <v>-19.931899999999999</v>
      </c>
      <c r="N47">
        <v>-11.937950000000001</v>
      </c>
      <c r="O47">
        <v>-21.794879999999999</v>
      </c>
      <c r="P47">
        <v>23.361999999999998</v>
      </c>
      <c r="Q47">
        <v>10.660959999999999</v>
      </c>
    </row>
    <row r="48" spans="1:17" x14ac:dyDescent="0.3">
      <c r="A48">
        <v>46</v>
      </c>
      <c r="B48">
        <v>6</v>
      </c>
      <c r="C48">
        <v>0</v>
      </c>
      <c r="D48">
        <v>6</v>
      </c>
      <c r="E48">
        <v>37</v>
      </c>
      <c r="F48">
        <v>20</v>
      </c>
      <c r="G48">
        <v>79.031710000000004</v>
      </c>
      <c r="H48">
        <v>3.3254790000000001</v>
      </c>
      <c r="I48" t="s">
        <v>585</v>
      </c>
      <c r="J48">
        <v>31.529319999999998</v>
      </c>
      <c r="K48">
        <v>-0.15619830000000001</v>
      </c>
      <c r="L48">
        <v>33.193950000000001</v>
      </c>
      <c r="M48">
        <v>-20.451840000000001</v>
      </c>
      <c r="N48">
        <v>-12.77284</v>
      </c>
      <c r="O48">
        <v>-25.93421</v>
      </c>
      <c r="P48">
        <v>15.29805</v>
      </c>
      <c r="Q48">
        <v>10.69567</v>
      </c>
    </row>
    <row r="49" spans="1:17" x14ac:dyDescent="0.3">
      <c r="A49">
        <v>47</v>
      </c>
      <c r="B49">
        <v>6</v>
      </c>
      <c r="C49">
        <v>0</v>
      </c>
      <c r="D49">
        <v>6</v>
      </c>
      <c r="E49">
        <v>37</v>
      </c>
      <c r="F49">
        <v>16</v>
      </c>
      <c r="G49">
        <v>82.010509999999996</v>
      </c>
      <c r="H49">
        <v>3.1393040000000001</v>
      </c>
      <c r="I49" t="s">
        <v>586</v>
      </c>
      <c r="J49">
        <v>31.529319999999998</v>
      </c>
      <c r="K49">
        <v>-0.15619830000000001</v>
      </c>
      <c r="L49">
        <v>33.193950000000001</v>
      </c>
      <c r="M49">
        <v>-20.451840000000001</v>
      </c>
      <c r="N49">
        <v>-12.77284</v>
      </c>
      <c r="O49">
        <v>-25.93421</v>
      </c>
      <c r="P49">
        <v>17.804549999999999</v>
      </c>
      <c r="Q49">
        <v>10.6706</v>
      </c>
    </row>
    <row r="50" spans="1:17" x14ac:dyDescent="0.3">
      <c r="A50">
        <v>48</v>
      </c>
      <c r="B50">
        <v>7</v>
      </c>
      <c r="C50">
        <v>1</v>
      </c>
      <c r="D50">
        <v>6</v>
      </c>
      <c r="E50">
        <v>39</v>
      </c>
      <c r="F50">
        <v>15</v>
      </c>
      <c r="G50">
        <v>83.896850000000001</v>
      </c>
      <c r="H50">
        <v>9.0028430000000004</v>
      </c>
      <c r="I50" t="s">
        <v>587</v>
      </c>
      <c r="J50">
        <v>31.529319999999998</v>
      </c>
      <c r="K50">
        <v>-0.15619830000000001</v>
      </c>
      <c r="L50">
        <v>31.259720000000002</v>
      </c>
      <c r="M50">
        <v>-19.931899999999999</v>
      </c>
      <c r="N50">
        <v>-11.937950000000001</v>
      </c>
      <c r="O50">
        <v>-21.794879999999999</v>
      </c>
      <c r="P50">
        <v>25.868500000000001</v>
      </c>
      <c r="Q50">
        <v>10.635899999999999</v>
      </c>
    </row>
    <row r="51" spans="1:17" x14ac:dyDescent="0.3">
      <c r="A51">
        <v>49</v>
      </c>
      <c r="B51">
        <v>6</v>
      </c>
      <c r="C51">
        <v>0</v>
      </c>
      <c r="D51">
        <v>6</v>
      </c>
      <c r="E51">
        <v>44</v>
      </c>
      <c r="F51">
        <v>15</v>
      </c>
      <c r="G51">
        <v>84.933539999999994</v>
      </c>
      <c r="H51">
        <v>3.9784389999999998</v>
      </c>
      <c r="I51" t="s">
        <v>588</v>
      </c>
      <c r="J51">
        <v>35.389380000000003</v>
      </c>
      <c r="K51">
        <v>-0.15619830000000001</v>
      </c>
      <c r="L51">
        <v>33.996740000000003</v>
      </c>
      <c r="M51">
        <v>-19.931899999999999</v>
      </c>
      <c r="N51">
        <v>-12.77284</v>
      </c>
      <c r="O51">
        <v>-25.93421</v>
      </c>
      <c r="P51">
        <v>21.275089999999999</v>
      </c>
      <c r="Q51">
        <v>10.635899999999999</v>
      </c>
    </row>
    <row r="52" spans="1:17" x14ac:dyDescent="0.3">
      <c r="A52">
        <v>50</v>
      </c>
      <c r="B52">
        <v>6</v>
      </c>
      <c r="C52">
        <v>0</v>
      </c>
      <c r="D52">
        <v>6</v>
      </c>
      <c r="E52">
        <v>38</v>
      </c>
      <c r="F52">
        <v>15</v>
      </c>
      <c r="G52">
        <v>80.687489999999997</v>
      </c>
      <c r="H52">
        <v>9.2034269999999996</v>
      </c>
      <c r="I52" t="s">
        <v>589</v>
      </c>
      <c r="J52">
        <v>35.389380000000003</v>
      </c>
      <c r="K52">
        <v>-0.15619830000000001</v>
      </c>
      <c r="L52">
        <v>30.144449999999999</v>
      </c>
      <c r="M52">
        <v>-19.931899999999999</v>
      </c>
      <c r="N52">
        <v>-11.36974</v>
      </c>
      <c r="O52">
        <v>-22.149750000000001</v>
      </c>
      <c r="P52">
        <v>25.868500000000001</v>
      </c>
      <c r="Q52">
        <v>10.635899999999999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8D61-2C87-482F-9A10-4F422EA7927D}">
  <dimension ref="A1:Q52"/>
  <sheetViews>
    <sheetView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5</v>
      </c>
      <c r="C2">
        <v>2</v>
      </c>
      <c r="D2">
        <v>3</v>
      </c>
      <c r="E2">
        <v>18</v>
      </c>
      <c r="F2">
        <v>18</v>
      </c>
      <c r="G2">
        <v>29.798469999999998</v>
      </c>
      <c r="H2">
        <v>5.6122529999999999</v>
      </c>
      <c r="I2" t="s">
        <v>18</v>
      </c>
      <c r="J2">
        <v>0</v>
      </c>
      <c r="K2">
        <v>0</v>
      </c>
      <c r="L2">
        <v>0</v>
      </c>
      <c r="M2">
        <v>0</v>
      </c>
      <c r="N2">
        <v>0</v>
      </c>
      <c r="O2">
        <v>2.5064989999999998</v>
      </c>
      <c r="P2">
        <v>10</v>
      </c>
      <c r="Q2">
        <v>15</v>
      </c>
    </row>
    <row r="3" spans="1:17" x14ac:dyDescent="0.3">
      <c r="A3">
        <v>1</v>
      </c>
      <c r="B3">
        <v>7</v>
      </c>
      <c r="C3">
        <v>1</v>
      </c>
      <c r="D3">
        <v>6</v>
      </c>
      <c r="E3">
        <v>22</v>
      </c>
      <c r="F3">
        <v>19</v>
      </c>
      <c r="G3">
        <v>33.209359999999997</v>
      </c>
      <c r="H3">
        <v>3.7994150000000002</v>
      </c>
      <c r="I3" t="s">
        <v>553</v>
      </c>
      <c r="J3">
        <v>0</v>
      </c>
      <c r="K3">
        <v>3.8600590000000001</v>
      </c>
      <c r="L3">
        <v>0</v>
      </c>
      <c r="M3">
        <v>0</v>
      </c>
      <c r="N3">
        <v>0</v>
      </c>
      <c r="O3">
        <v>0</v>
      </c>
      <c r="P3">
        <v>10</v>
      </c>
      <c r="Q3">
        <v>15</v>
      </c>
    </row>
    <row r="4" spans="1:17" x14ac:dyDescent="0.3">
      <c r="A4">
        <v>2</v>
      </c>
      <c r="B4">
        <v>4</v>
      </c>
      <c r="C4">
        <v>1</v>
      </c>
      <c r="D4">
        <v>3</v>
      </c>
      <c r="E4">
        <v>22</v>
      </c>
      <c r="F4">
        <v>19</v>
      </c>
      <c r="G4">
        <v>27.504660000000001</v>
      </c>
      <c r="H4">
        <v>1.1016980000000001</v>
      </c>
      <c r="I4" t="s">
        <v>526</v>
      </c>
      <c r="J4">
        <v>-1.31212</v>
      </c>
      <c r="K4">
        <v>3.8600590000000001</v>
      </c>
      <c r="L4">
        <v>0</v>
      </c>
      <c r="M4">
        <v>0</v>
      </c>
      <c r="N4">
        <v>2.212707</v>
      </c>
      <c r="O4">
        <v>4.41188</v>
      </c>
      <c r="P4">
        <v>7.38476</v>
      </c>
      <c r="Q4">
        <v>11.42597</v>
      </c>
    </row>
    <row r="5" spans="1:17" x14ac:dyDescent="0.3">
      <c r="A5">
        <v>3</v>
      </c>
      <c r="B5">
        <v>7</v>
      </c>
      <c r="C5">
        <v>1</v>
      </c>
      <c r="D5">
        <v>6</v>
      </c>
      <c r="E5">
        <v>22</v>
      </c>
      <c r="F5">
        <v>19</v>
      </c>
      <c r="G5">
        <v>30.190919999999998</v>
      </c>
      <c r="H5">
        <v>1.881572</v>
      </c>
      <c r="I5" t="s">
        <v>526</v>
      </c>
      <c r="J5">
        <v>1.3611390000000001</v>
      </c>
      <c r="K5">
        <v>3.8600590000000001</v>
      </c>
      <c r="L5">
        <v>0</v>
      </c>
      <c r="M5">
        <v>0</v>
      </c>
      <c r="N5">
        <v>2.212707</v>
      </c>
      <c r="O5">
        <v>4.41188</v>
      </c>
      <c r="P5">
        <v>11.5709</v>
      </c>
      <c r="Q5">
        <v>11.38411</v>
      </c>
    </row>
    <row r="6" spans="1:17" x14ac:dyDescent="0.3">
      <c r="A6">
        <v>4</v>
      </c>
      <c r="B6">
        <v>8</v>
      </c>
      <c r="C6">
        <v>2</v>
      </c>
      <c r="D6">
        <v>6</v>
      </c>
      <c r="E6">
        <v>22</v>
      </c>
      <c r="F6">
        <v>19</v>
      </c>
      <c r="G6">
        <v>30.062190000000001</v>
      </c>
      <c r="H6">
        <v>2.9114429999999998</v>
      </c>
      <c r="I6" t="s">
        <v>526</v>
      </c>
      <c r="J6">
        <v>1.3611390000000001</v>
      </c>
      <c r="K6">
        <v>3.8600590000000001</v>
      </c>
      <c r="L6">
        <v>-3.1097169999999998</v>
      </c>
      <c r="M6">
        <v>0</v>
      </c>
      <c r="N6">
        <v>2.212707</v>
      </c>
      <c r="O6">
        <v>4.41188</v>
      </c>
      <c r="P6">
        <v>11.5709</v>
      </c>
      <c r="Q6">
        <v>11.38411</v>
      </c>
    </row>
    <row r="7" spans="1:17" x14ac:dyDescent="0.3">
      <c r="A7">
        <v>5</v>
      </c>
      <c r="B7">
        <v>5</v>
      </c>
      <c r="C7">
        <v>2</v>
      </c>
      <c r="D7">
        <v>3</v>
      </c>
      <c r="E7">
        <v>22</v>
      </c>
      <c r="F7">
        <v>19</v>
      </c>
      <c r="G7">
        <v>33.142809999999997</v>
      </c>
      <c r="H7">
        <v>3.740729</v>
      </c>
      <c r="I7" t="s">
        <v>553</v>
      </c>
      <c r="J7">
        <v>1.3611390000000001</v>
      </c>
      <c r="K7">
        <v>3.8600590000000001</v>
      </c>
      <c r="L7">
        <v>-6.2194349999999998</v>
      </c>
      <c r="M7">
        <v>0</v>
      </c>
      <c r="N7">
        <v>0</v>
      </c>
      <c r="O7">
        <v>4.41188</v>
      </c>
      <c r="P7">
        <v>13.184419999999999</v>
      </c>
      <c r="Q7">
        <v>11.38411</v>
      </c>
    </row>
    <row r="8" spans="1:17" x14ac:dyDescent="0.3">
      <c r="A8">
        <v>6</v>
      </c>
      <c r="B8">
        <v>5</v>
      </c>
      <c r="C8">
        <v>2</v>
      </c>
      <c r="D8">
        <v>3</v>
      </c>
      <c r="E8">
        <v>25</v>
      </c>
      <c r="F8">
        <v>20</v>
      </c>
      <c r="G8">
        <v>37.272759999999998</v>
      </c>
      <c r="H8">
        <v>2.460782</v>
      </c>
      <c r="I8" t="s">
        <v>590</v>
      </c>
      <c r="J8">
        <v>8.8007910000000003</v>
      </c>
      <c r="K8">
        <v>6.5153679999999996</v>
      </c>
      <c r="L8">
        <v>-3.1097169999999998</v>
      </c>
      <c r="M8">
        <v>-2.1930830000000001</v>
      </c>
      <c r="N8">
        <v>-4.8731479999999996</v>
      </c>
      <c r="O8">
        <v>2.7492239999999999</v>
      </c>
      <c r="P8">
        <v>13.184419999999999</v>
      </c>
      <c r="Q8">
        <v>9.2477319999999992</v>
      </c>
    </row>
    <row r="9" spans="1:17" x14ac:dyDescent="0.3">
      <c r="A9">
        <v>7</v>
      </c>
      <c r="B9">
        <v>9</v>
      </c>
      <c r="C9">
        <v>3</v>
      </c>
      <c r="D9">
        <v>6</v>
      </c>
      <c r="E9">
        <v>25</v>
      </c>
      <c r="F9">
        <v>20</v>
      </c>
      <c r="G9">
        <v>39.959029999999998</v>
      </c>
      <c r="H9">
        <v>3.1675759999999999</v>
      </c>
      <c r="I9" t="s">
        <v>590</v>
      </c>
      <c r="J9">
        <v>11.47405</v>
      </c>
      <c r="K9">
        <v>6.5153679999999996</v>
      </c>
      <c r="L9">
        <v>-3.1097169999999998</v>
      </c>
      <c r="M9">
        <v>-2.1930830000000001</v>
      </c>
      <c r="N9">
        <v>-4.8731479999999996</v>
      </c>
      <c r="O9">
        <v>2.7492239999999999</v>
      </c>
      <c r="P9">
        <v>17.370560000000001</v>
      </c>
      <c r="Q9">
        <v>9.2058710000000001</v>
      </c>
    </row>
    <row r="10" spans="1:17" x14ac:dyDescent="0.3">
      <c r="A10">
        <v>8</v>
      </c>
      <c r="B10">
        <v>6</v>
      </c>
      <c r="C10">
        <v>3</v>
      </c>
      <c r="D10">
        <v>3</v>
      </c>
      <c r="E10">
        <v>21</v>
      </c>
      <c r="F10">
        <v>21</v>
      </c>
      <c r="G10">
        <v>39.959029999999998</v>
      </c>
      <c r="H10">
        <v>3.1675759999999999</v>
      </c>
      <c r="I10" t="s">
        <v>591</v>
      </c>
      <c r="J10">
        <v>11.47405</v>
      </c>
      <c r="K10">
        <v>6.5153679999999996</v>
      </c>
      <c r="L10">
        <v>-3.1097169999999998</v>
      </c>
      <c r="M10">
        <v>-4.8537629999999998</v>
      </c>
      <c r="N10">
        <v>-4.8731479999999996</v>
      </c>
      <c r="O10">
        <v>2.7492239999999999</v>
      </c>
      <c r="P10">
        <v>17.370560000000001</v>
      </c>
      <c r="Q10">
        <v>9.2058710000000001</v>
      </c>
    </row>
    <row r="11" spans="1:17" x14ac:dyDescent="0.3">
      <c r="A11">
        <v>9</v>
      </c>
      <c r="B11">
        <v>5</v>
      </c>
      <c r="C11">
        <v>2</v>
      </c>
      <c r="D11">
        <v>3</v>
      </c>
      <c r="E11">
        <v>18</v>
      </c>
      <c r="F11">
        <v>21</v>
      </c>
      <c r="G11">
        <v>45.33155</v>
      </c>
      <c r="H11">
        <v>4.5811630000000001</v>
      </c>
      <c r="I11" t="s">
        <v>591</v>
      </c>
      <c r="J11">
        <v>12.960509999999999</v>
      </c>
      <c r="K11">
        <v>6.5153679999999996</v>
      </c>
      <c r="L11">
        <v>-3.1097169999999998</v>
      </c>
      <c r="M11">
        <v>-4.8537629999999998</v>
      </c>
      <c r="N11">
        <v>-4.8731479999999996</v>
      </c>
      <c r="O11">
        <v>2.7492239999999999</v>
      </c>
      <c r="P11">
        <v>25.742840000000001</v>
      </c>
      <c r="Q11">
        <v>9.1221479999999993</v>
      </c>
    </row>
    <row r="12" spans="1:17" x14ac:dyDescent="0.3">
      <c r="A12">
        <v>10</v>
      </c>
      <c r="B12">
        <v>7</v>
      </c>
      <c r="C12">
        <v>4</v>
      </c>
      <c r="D12">
        <v>3</v>
      </c>
      <c r="E12">
        <v>18</v>
      </c>
      <c r="F12">
        <v>24</v>
      </c>
      <c r="G12">
        <v>45.06044</v>
      </c>
      <c r="H12">
        <v>6.7501100000000003</v>
      </c>
      <c r="I12" t="s">
        <v>591</v>
      </c>
      <c r="J12">
        <v>12.960509999999999</v>
      </c>
      <c r="K12">
        <v>1.989161</v>
      </c>
      <c r="L12">
        <v>-3.6195080000000002</v>
      </c>
      <c r="M12">
        <v>-4.8537629999999998</v>
      </c>
      <c r="N12">
        <v>-4.8731479999999996</v>
      </c>
      <c r="O12">
        <v>2.7492239999999999</v>
      </c>
      <c r="P12">
        <v>25.742840000000001</v>
      </c>
      <c r="Q12">
        <v>6</v>
      </c>
    </row>
    <row r="13" spans="1:17" x14ac:dyDescent="0.3">
      <c r="A13">
        <v>11</v>
      </c>
      <c r="B13">
        <v>8</v>
      </c>
      <c r="C13">
        <v>5</v>
      </c>
      <c r="D13">
        <v>3</v>
      </c>
      <c r="E13">
        <v>18</v>
      </c>
      <c r="F13">
        <v>24</v>
      </c>
      <c r="G13">
        <v>44.495289999999997</v>
      </c>
      <c r="H13">
        <v>11.2713</v>
      </c>
      <c r="I13" t="s">
        <v>591</v>
      </c>
      <c r="J13">
        <v>12.960509999999999</v>
      </c>
      <c r="K13">
        <v>1.989161</v>
      </c>
      <c r="L13">
        <v>-5.1404990000000002</v>
      </c>
      <c r="M13">
        <v>-4.8537629999999998</v>
      </c>
      <c r="N13">
        <v>-4.8731479999999996</v>
      </c>
      <c r="O13">
        <v>2.7492239999999999</v>
      </c>
      <c r="P13">
        <v>25.742840000000001</v>
      </c>
      <c r="Q13">
        <v>6</v>
      </c>
    </row>
    <row r="14" spans="1:17" x14ac:dyDescent="0.3">
      <c r="A14">
        <v>12</v>
      </c>
      <c r="B14">
        <v>7</v>
      </c>
      <c r="C14">
        <v>1</v>
      </c>
      <c r="D14">
        <v>6</v>
      </c>
      <c r="E14">
        <v>21</v>
      </c>
      <c r="F14">
        <v>23</v>
      </c>
      <c r="G14">
        <v>45.282139999999998</v>
      </c>
      <c r="H14">
        <v>8.1954290000000007</v>
      </c>
      <c r="I14" t="s">
        <v>592</v>
      </c>
      <c r="J14">
        <v>14.147309999999999</v>
      </c>
      <c r="K14">
        <v>6.5153679999999996</v>
      </c>
      <c r="L14">
        <v>-0.71820810000000002</v>
      </c>
      <c r="M14">
        <v>-6.9945050000000002</v>
      </c>
      <c r="N14">
        <v>-8.5435490000000005</v>
      </c>
      <c r="O14">
        <v>2.7492239999999999</v>
      </c>
      <c r="P14">
        <v>25.027229999999999</v>
      </c>
      <c r="Q14">
        <v>9.1293039999999994</v>
      </c>
    </row>
    <row r="15" spans="1:17" x14ac:dyDescent="0.3">
      <c r="A15">
        <v>13</v>
      </c>
      <c r="B15">
        <v>7</v>
      </c>
      <c r="C15">
        <v>1</v>
      </c>
      <c r="D15">
        <v>6</v>
      </c>
      <c r="E15">
        <v>21</v>
      </c>
      <c r="F15">
        <v>23</v>
      </c>
      <c r="G15">
        <v>44.716999999999999</v>
      </c>
      <c r="H15">
        <v>12.716609999999999</v>
      </c>
      <c r="I15" t="s">
        <v>592</v>
      </c>
      <c r="J15">
        <v>14.147309999999999</v>
      </c>
      <c r="K15">
        <v>6.5153679999999996</v>
      </c>
      <c r="L15">
        <v>-2.2391990000000002</v>
      </c>
      <c r="M15">
        <v>-6.9945050000000002</v>
      </c>
      <c r="N15">
        <v>-8.5435490000000005</v>
      </c>
      <c r="O15">
        <v>2.7492239999999999</v>
      </c>
      <c r="P15">
        <v>25.027229999999999</v>
      </c>
      <c r="Q15">
        <v>9.1293039999999994</v>
      </c>
    </row>
    <row r="16" spans="1:17" x14ac:dyDescent="0.3">
      <c r="A16">
        <v>14</v>
      </c>
      <c r="B16">
        <v>8</v>
      </c>
      <c r="C16">
        <v>5</v>
      </c>
      <c r="D16">
        <v>3</v>
      </c>
      <c r="E16">
        <v>16</v>
      </c>
      <c r="F16">
        <v>24</v>
      </c>
      <c r="G16">
        <v>45.3855</v>
      </c>
      <c r="H16">
        <v>11.97809</v>
      </c>
      <c r="I16" t="s">
        <v>593</v>
      </c>
      <c r="J16">
        <v>15.671049999999999</v>
      </c>
      <c r="K16">
        <v>1.989161</v>
      </c>
      <c r="L16">
        <v>-3.6487780000000001</v>
      </c>
      <c r="M16">
        <v>-4.8537629999999998</v>
      </c>
      <c r="N16">
        <v>-4.3049359999999997</v>
      </c>
      <c r="O16">
        <v>2.7492239999999999</v>
      </c>
      <c r="P16">
        <v>29.92897</v>
      </c>
      <c r="Q16">
        <v>6</v>
      </c>
    </row>
    <row r="17" spans="1:17" x14ac:dyDescent="0.3">
      <c r="A17">
        <v>15</v>
      </c>
      <c r="B17">
        <v>6</v>
      </c>
      <c r="C17">
        <v>3</v>
      </c>
      <c r="D17">
        <v>3</v>
      </c>
      <c r="E17">
        <v>20</v>
      </c>
      <c r="F17">
        <v>24</v>
      </c>
      <c r="G17">
        <v>48.437260000000002</v>
      </c>
      <c r="H17">
        <v>11.78735</v>
      </c>
      <c r="I17" t="s">
        <v>594</v>
      </c>
      <c r="J17">
        <v>19.683060000000001</v>
      </c>
      <c r="K17">
        <v>4.9510240000000003</v>
      </c>
      <c r="L17">
        <v>1.3789849999999999</v>
      </c>
      <c r="M17">
        <v>-6.9945050000000002</v>
      </c>
      <c r="N17">
        <v>-4.8731479999999996</v>
      </c>
      <c r="O17">
        <v>2.7492239999999999</v>
      </c>
      <c r="P17">
        <v>33.399509999999999</v>
      </c>
      <c r="Q17">
        <v>6</v>
      </c>
    </row>
    <row r="18" spans="1:17" x14ac:dyDescent="0.3">
      <c r="A18">
        <v>16</v>
      </c>
      <c r="B18">
        <v>6</v>
      </c>
      <c r="C18">
        <v>6</v>
      </c>
      <c r="D18">
        <v>0</v>
      </c>
      <c r="E18">
        <v>20</v>
      </c>
      <c r="F18">
        <v>20</v>
      </c>
      <c r="G18">
        <v>51.416060000000002</v>
      </c>
      <c r="H18">
        <v>11.601179999999999</v>
      </c>
      <c r="I18" t="s">
        <v>595</v>
      </c>
      <c r="J18">
        <v>19.683060000000001</v>
      </c>
      <c r="K18">
        <v>4.9510240000000003</v>
      </c>
      <c r="L18">
        <v>1.3789849999999999</v>
      </c>
      <c r="M18">
        <v>-6.9945050000000002</v>
      </c>
      <c r="N18">
        <v>-4.8731479999999996</v>
      </c>
      <c r="O18">
        <v>2.7492239999999999</v>
      </c>
      <c r="P18">
        <v>35.906010000000002</v>
      </c>
      <c r="Q18">
        <v>6</v>
      </c>
    </row>
    <row r="19" spans="1:17" x14ac:dyDescent="0.3">
      <c r="A19">
        <v>17</v>
      </c>
      <c r="B19">
        <v>7</v>
      </c>
      <c r="C19">
        <v>4</v>
      </c>
      <c r="D19">
        <v>3</v>
      </c>
      <c r="E19">
        <v>22</v>
      </c>
      <c r="F19">
        <v>24</v>
      </c>
      <c r="G19">
        <v>46.641210000000001</v>
      </c>
      <c r="H19">
        <v>11.78735</v>
      </c>
      <c r="I19" t="s">
        <v>596</v>
      </c>
      <c r="J19">
        <v>23.73235</v>
      </c>
      <c r="K19">
        <v>7.9128860000000003</v>
      </c>
      <c r="L19">
        <v>3.9859689999999999</v>
      </c>
      <c r="M19">
        <v>-6.9945050000000002</v>
      </c>
      <c r="N19">
        <v>-4.8731479999999996</v>
      </c>
      <c r="O19">
        <v>2.7492239999999999</v>
      </c>
      <c r="P19">
        <v>33.399509999999999</v>
      </c>
      <c r="Q19">
        <v>6</v>
      </c>
    </row>
    <row r="20" spans="1:17" x14ac:dyDescent="0.3">
      <c r="A20">
        <v>18</v>
      </c>
      <c r="B20">
        <v>7</v>
      </c>
      <c r="C20">
        <v>4</v>
      </c>
      <c r="D20">
        <v>3</v>
      </c>
      <c r="E20">
        <v>22</v>
      </c>
      <c r="F20">
        <v>24</v>
      </c>
      <c r="G20">
        <v>49.564239999999998</v>
      </c>
      <c r="H20">
        <v>12.62649</v>
      </c>
      <c r="I20" t="s">
        <v>597</v>
      </c>
      <c r="J20">
        <v>19.72034</v>
      </c>
      <c r="K20">
        <v>4.9510240000000003</v>
      </c>
      <c r="L20">
        <v>4.7887519999999997</v>
      </c>
      <c r="M20">
        <v>-9.1352460000000004</v>
      </c>
      <c r="N20">
        <v>-4.8731479999999996</v>
      </c>
      <c r="O20">
        <v>2.7492239999999999</v>
      </c>
      <c r="P20">
        <v>36.870040000000003</v>
      </c>
      <c r="Q20">
        <v>6</v>
      </c>
    </row>
    <row r="21" spans="1:17" x14ac:dyDescent="0.3">
      <c r="A21">
        <v>19</v>
      </c>
      <c r="B21">
        <v>6</v>
      </c>
      <c r="C21">
        <v>3</v>
      </c>
      <c r="D21">
        <v>3</v>
      </c>
      <c r="E21">
        <v>22</v>
      </c>
      <c r="F21">
        <v>24</v>
      </c>
      <c r="G21">
        <v>49.564239999999998</v>
      </c>
      <c r="H21">
        <v>12.62649</v>
      </c>
      <c r="I21" t="s">
        <v>598</v>
      </c>
      <c r="J21">
        <v>23.73235</v>
      </c>
      <c r="K21">
        <v>7.9128860000000003</v>
      </c>
      <c r="L21">
        <v>4.7887519999999997</v>
      </c>
      <c r="M21">
        <v>-9.1352460000000004</v>
      </c>
      <c r="N21">
        <v>-4.8731479999999996</v>
      </c>
      <c r="O21">
        <v>2.7492239999999999</v>
      </c>
      <c r="P21">
        <v>36.870040000000003</v>
      </c>
      <c r="Q21">
        <v>6</v>
      </c>
    </row>
    <row r="22" spans="1:17" x14ac:dyDescent="0.3">
      <c r="A22">
        <v>20</v>
      </c>
      <c r="B22">
        <v>6</v>
      </c>
      <c r="C22">
        <v>3</v>
      </c>
      <c r="D22">
        <v>3</v>
      </c>
      <c r="E22">
        <v>22</v>
      </c>
      <c r="F22">
        <v>24</v>
      </c>
      <c r="G22">
        <v>46.383740000000003</v>
      </c>
      <c r="H22">
        <v>13.847099999999999</v>
      </c>
      <c r="I22" t="s">
        <v>599</v>
      </c>
      <c r="J22">
        <v>27.744350000000001</v>
      </c>
      <c r="K22">
        <v>10.874750000000001</v>
      </c>
      <c r="L22">
        <v>-2.2334649999999998</v>
      </c>
      <c r="M22">
        <v>-6.9945050000000002</v>
      </c>
      <c r="N22">
        <v>-4.8731479999999996</v>
      </c>
      <c r="O22">
        <v>2.7492239999999999</v>
      </c>
      <c r="P22">
        <v>33.399509999999999</v>
      </c>
      <c r="Q22">
        <v>6</v>
      </c>
    </row>
    <row r="23" spans="1:17" x14ac:dyDescent="0.3">
      <c r="A23">
        <v>21</v>
      </c>
      <c r="B23">
        <v>6</v>
      </c>
      <c r="C23">
        <v>3</v>
      </c>
      <c r="D23">
        <v>3</v>
      </c>
      <c r="E23">
        <v>22</v>
      </c>
      <c r="F23">
        <v>20</v>
      </c>
      <c r="G23">
        <v>49.362540000000003</v>
      </c>
      <c r="H23">
        <v>13.660920000000001</v>
      </c>
      <c r="I23" t="s">
        <v>600</v>
      </c>
      <c r="J23">
        <v>27.744350000000001</v>
      </c>
      <c r="K23">
        <v>10.874750000000001</v>
      </c>
      <c r="L23">
        <v>-2.2334649999999998</v>
      </c>
      <c r="M23">
        <v>-6.9945050000000002</v>
      </c>
      <c r="N23">
        <v>-4.8731479999999996</v>
      </c>
      <c r="O23">
        <v>2.7492239999999999</v>
      </c>
      <c r="P23">
        <v>35.906010000000002</v>
      </c>
      <c r="Q23">
        <v>6</v>
      </c>
    </row>
    <row r="24" spans="1:17" x14ac:dyDescent="0.3">
      <c r="A24">
        <v>22</v>
      </c>
      <c r="B24">
        <v>7</v>
      </c>
      <c r="C24">
        <v>4</v>
      </c>
      <c r="D24">
        <v>3</v>
      </c>
      <c r="E24">
        <v>25</v>
      </c>
      <c r="F24">
        <v>24</v>
      </c>
      <c r="G24">
        <v>49.564239999999998</v>
      </c>
      <c r="H24">
        <v>12.62649</v>
      </c>
      <c r="I24" t="s">
        <v>601</v>
      </c>
      <c r="J24">
        <v>35.616419999999998</v>
      </c>
      <c r="K24">
        <v>13.83661</v>
      </c>
      <c r="L24">
        <v>4.7887519999999997</v>
      </c>
      <c r="M24">
        <v>-9.1352460000000004</v>
      </c>
      <c r="N24">
        <v>-4.8731479999999996</v>
      </c>
      <c r="O24">
        <v>2.7492239999999999</v>
      </c>
      <c r="P24">
        <v>36.870040000000003</v>
      </c>
      <c r="Q24">
        <v>6</v>
      </c>
    </row>
    <row r="25" spans="1:17" x14ac:dyDescent="0.3">
      <c r="A25">
        <v>23</v>
      </c>
      <c r="B25">
        <v>6</v>
      </c>
      <c r="C25">
        <v>3</v>
      </c>
      <c r="D25">
        <v>3</v>
      </c>
      <c r="E25">
        <v>25</v>
      </c>
      <c r="F25">
        <v>20</v>
      </c>
      <c r="G25">
        <v>52.543039999999998</v>
      </c>
      <c r="H25">
        <v>12.44031</v>
      </c>
      <c r="I25" t="s">
        <v>602</v>
      </c>
      <c r="J25">
        <v>35.616419999999998</v>
      </c>
      <c r="K25">
        <v>13.83661</v>
      </c>
      <c r="L25">
        <v>4.7887519999999997</v>
      </c>
      <c r="M25">
        <v>-9.1352460000000004</v>
      </c>
      <c r="N25">
        <v>-4.8731479999999996</v>
      </c>
      <c r="O25">
        <v>2.7492239999999999</v>
      </c>
      <c r="P25">
        <v>39.376539999999999</v>
      </c>
      <c r="Q25">
        <v>6</v>
      </c>
    </row>
    <row r="26" spans="1:17" x14ac:dyDescent="0.3">
      <c r="A26">
        <v>24</v>
      </c>
      <c r="B26">
        <v>6</v>
      </c>
      <c r="C26">
        <v>3</v>
      </c>
      <c r="D26">
        <v>3</v>
      </c>
      <c r="E26">
        <v>27</v>
      </c>
      <c r="F26">
        <v>24</v>
      </c>
      <c r="G26">
        <v>45.410640000000001</v>
      </c>
      <c r="H26">
        <v>15.495649999999999</v>
      </c>
      <c r="I26" t="s">
        <v>603</v>
      </c>
      <c r="J26">
        <v>35.653700000000001</v>
      </c>
      <c r="K26">
        <v>13.83661</v>
      </c>
      <c r="L26">
        <v>7.3957360000000003</v>
      </c>
      <c r="M26">
        <v>-9.1352460000000004</v>
      </c>
      <c r="N26">
        <v>-4.8731479999999996</v>
      </c>
      <c r="O26">
        <v>2.7492239999999999</v>
      </c>
      <c r="P26">
        <v>36.870040000000003</v>
      </c>
      <c r="Q26">
        <v>6</v>
      </c>
    </row>
    <row r="27" spans="1:17" x14ac:dyDescent="0.3">
      <c r="A27">
        <v>25</v>
      </c>
      <c r="B27">
        <v>6</v>
      </c>
      <c r="C27">
        <v>3</v>
      </c>
      <c r="D27">
        <v>3</v>
      </c>
      <c r="E27">
        <v>29</v>
      </c>
      <c r="F27">
        <v>24</v>
      </c>
      <c r="G27">
        <v>55.066000000000003</v>
      </c>
      <c r="H27">
        <v>7.2107669999999997</v>
      </c>
      <c r="I27" t="s">
        <v>604</v>
      </c>
      <c r="J27">
        <v>35.653700000000001</v>
      </c>
      <c r="K27">
        <v>13.83661</v>
      </c>
      <c r="L27">
        <v>14.045260000000001</v>
      </c>
      <c r="M27">
        <v>-11.27599</v>
      </c>
      <c r="N27">
        <v>-5.7080399999999996</v>
      </c>
      <c r="O27">
        <v>-1.3901019999999999</v>
      </c>
      <c r="P27">
        <v>35.747169999999997</v>
      </c>
      <c r="Q27">
        <v>6</v>
      </c>
    </row>
    <row r="28" spans="1:17" x14ac:dyDescent="0.3">
      <c r="A28">
        <v>26</v>
      </c>
      <c r="B28">
        <v>7</v>
      </c>
      <c r="C28">
        <v>4</v>
      </c>
      <c r="D28">
        <v>3</v>
      </c>
      <c r="E28">
        <v>27</v>
      </c>
      <c r="F28">
        <v>24</v>
      </c>
      <c r="G28">
        <v>47.79251</v>
      </c>
      <c r="H28">
        <v>13.79419</v>
      </c>
      <c r="I28" t="s">
        <v>605</v>
      </c>
      <c r="J28">
        <v>37.088329999999999</v>
      </c>
      <c r="K28">
        <v>13.83661</v>
      </c>
      <c r="L28">
        <v>11.30824</v>
      </c>
      <c r="M28">
        <v>-11.27599</v>
      </c>
      <c r="N28">
        <v>-4.8731479999999996</v>
      </c>
      <c r="O28">
        <v>7.1611039999999999</v>
      </c>
      <c r="P28">
        <v>41.381189999999997</v>
      </c>
      <c r="Q28">
        <v>6</v>
      </c>
    </row>
    <row r="29" spans="1:17" x14ac:dyDescent="0.3">
      <c r="A29">
        <v>27</v>
      </c>
      <c r="B29">
        <v>7</v>
      </c>
      <c r="C29">
        <v>4</v>
      </c>
      <c r="D29">
        <v>3</v>
      </c>
      <c r="E29">
        <v>23</v>
      </c>
      <c r="F29">
        <v>24</v>
      </c>
      <c r="G29">
        <v>48.32461</v>
      </c>
      <c r="H29">
        <v>9.5374529999999993</v>
      </c>
      <c r="I29" t="s">
        <v>606</v>
      </c>
      <c r="J29">
        <v>38.353580000000001</v>
      </c>
      <c r="K29">
        <v>16.798469999999998</v>
      </c>
      <c r="L29">
        <v>10.192970000000001</v>
      </c>
      <c r="M29">
        <v>-11.27599</v>
      </c>
      <c r="N29">
        <v>-4.3049359999999997</v>
      </c>
      <c r="O29">
        <v>7.1611039999999999</v>
      </c>
      <c r="P29">
        <v>39.338859999999997</v>
      </c>
      <c r="Q29">
        <v>6</v>
      </c>
    </row>
    <row r="30" spans="1:17" x14ac:dyDescent="0.3">
      <c r="A30">
        <v>28</v>
      </c>
      <c r="B30">
        <v>5</v>
      </c>
      <c r="C30">
        <v>2</v>
      </c>
      <c r="D30">
        <v>3</v>
      </c>
      <c r="E30">
        <v>26</v>
      </c>
      <c r="F30">
        <v>24</v>
      </c>
      <c r="G30">
        <v>51.376370000000001</v>
      </c>
      <c r="H30">
        <v>9.3467179999999992</v>
      </c>
      <c r="I30" t="s">
        <v>607</v>
      </c>
      <c r="J30">
        <v>38.201630000000002</v>
      </c>
      <c r="K30">
        <v>13.83661</v>
      </c>
      <c r="L30">
        <v>14.10547</v>
      </c>
      <c r="M30">
        <v>-13.416729999999999</v>
      </c>
      <c r="N30">
        <v>-4.3049359999999997</v>
      </c>
      <c r="O30">
        <v>7.1611039999999999</v>
      </c>
      <c r="P30">
        <v>42.80939</v>
      </c>
      <c r="Q30">
        <v>6</v>
      </c>
    </row>
    <row r="31" spans="1:17" x14ac:dyDescent="0.3">
      <c r="A31">
        <v>29</v>
      </c>
      <c r="B31">
        <v>7</v>
      </c>
      <c r="C31">
        <v>4</v>
      </c>
      <c r="D31">
        <v>3</v>
      </c>
      <c r="E31">
        <v>25</v>
      </c>
      <c r="F31">
        <v>24</v>
      </c>
      <c r="G31">
        <v>46.528550000000003</v>
      </c>
      <c r="H31">
        <v>9.5374529999999993</v>
      </c>
      <c r="I31" t="s">
        <v>608</v>
      </c>
      <c r="J31">
        <v>42.40287</v>
      </c>
      <c r="K31">
        <v>19.760339999999999</v>
      </c>
      <c r="L31">
        <v>12.79996</v>
      </c>
      <c r="M31">
        <v>-11.27599</v>
      </c>
      <c r="N31">
        <v>-4.3049359999999997</v>
      </c>
      <c r="O31">
        <v>7.1611039999999999</v>
      </c>
      <c r="P31">
        <v>39.338859999999997</v>
      </c>
      <c r="Q31">
        <v>6</v>
      </c>
    </row>
    <row r="32" spans="1:17" x14ac:dyDescent="0.3">
      <c r="A32">
        <v>30</v>
      </c>
      <c r="B32">
        <v>7</v>
      </c>
      <c r="C32">
        <v>4</v>
      </c>
      <c r="D32">
        <v>3</v>
      </c>
      <c r="E32">
        <v>21</v>
      </c>
      <c r="F32">
        <v>24</v>
      </c>
      <c r="G32">
        <v>45.996459999999999</v>
      </c>
      <c r="H32">
        <v>13.79419</v>
      </c>
      <c r="I32" t="s">
        <v>609</v>
      </c>
      <c r="J32">
        <v>41.137619999999998</v>
      </c>
      <c r="K32">
        <v>16.798469999999998</v>
      </c>
      <c r="L32">
        <v>11.68469</v>
      </c>
      <c r="M32">
        <v>-11.27599</v>
      </c>
      <c r="N32">
        <v>-3.7367249999999999</v>
      </c>
      <c r="O32">
        <v>7.1611039999999999</v>
      </c>
      <c r="P32">
        <v>41.381189999999997</v>
      </c>
      <c r="Q32">
        <v>6</v>
      </c>
    </row>
    <row r="33" spans="1:17" x14ac:dyDescent="0.3">
      <c r="A33">
        <v>31</v>
      </c>
      <c r="B33">
        <v>6</v>
      </c>
      <c r="C33">
        <v>3</v>
      </c>
      <c r="D33">
        <v>3</v>
      </c>
      <c r="E33">
        <v>21</v>
      </c>
      <c r="F33">
        <v>20</v>
      </c>
      <c r="G33">
        <v>48.975259999999999</v>
      </c>
      <c r="H33">
        <v>13.60802</v>
      </c>
      <c r="I33" t="s">
        <v>610</v>
      </c>
      <c r="J33">
        <v>41.137619999999998</v>
      </c>
      <c r="K33">
        <v>16.798469999999998</v>
      </c>
      <c r="L33">
        <v>11.68469</v>
      </c>
      <c r="M33">
        <v>-11.27599</v>
      </c>
      <c r="N33">
        <v>-3.7367249999999999</v>
      </c>
      <c r="O33">
        <v>7.1611039999999999</v>
      </c>
      <c r="P33">
        <v>43.887689999999999</v>
      </c>
      <c r="Q33">
        <v>6</v>
      </c>
    </row>
    <row r="34" spans="1:17" x14ac:dyDescent="0.3">
      <c r="A34">
        <v>32</v>
      </c>
      <c r="B34">
        <v>5</v>
      </c>
      <c r="C34">
        <v>2</v>
      </c>
      <c r="D34">
        <v>3</v>
      </c>
      <c r="E34">
        <v>23</v>
      </c>
      <c r="F34">
        <v>20</v>
      </c>
      <c r="G34">
        <v>47.179200000000002</v>
      </c>
      <c r="H34">
        <v>13.60802</v>
      </c>
      <c r="I34" t="s">
        <v>610</v>
      </c>
      <c r="J34">
        <v>41.174889999999998</v>
      </c>
      <c r="K34">
        <v>16.798469999999998</v>
      </c>
      <c r="L34">
        <v>14.291679999999999</v>
      </c>
      <c r="M34">
        <v>-11.27599</v>
      </c>
      <c r="N34">
        <v>-3.7367249999999999</v>
      </c>
      <c r="O34">
        <v>7.1611039999999999</v>
      </c>
      <c r="P34">
        <v>43.887689999999999</v>
      </c>
      <c r="Q34">
        <v>6</v>
      </c>
    </row>
    <row r="35" spans="1:17" x14ac:dyDescent="0.3">
      <c r="A35">
        <v>33</v>
      </c>
      <c r="B35">
        <v>7</v>
      </c>
      <c r="C35">
        <v>7</v>
      </c>
      <c r="D35">
        <v>0</v>
      </c>
      <c r="E35">
        <v>23</v>
      </c>
      <c r="F35">
        <v>20</v>
      </c>
      <c r="G35">
        <v>46.614060000000002</v>
      </c>
      <c r="H35">
        <v>18.129200000000001</v>
      </c>
      <c r="I35" t="s">
        <v>610</v>
      </c>
      <c r="J35">
        <v>41.174889999999998</v>
      </c>
      <c r="K35">
        <v>16.798469999999998</v>
      </c>
      <c r="L35">
        <v>12.77069</v>
      </c>
      <c r="M35">
        <v>-11.27599</v>
      </c>
      <c r="N35">
        <v>-3.7367249999999999</v>
      </c>
      <c r="O35">
        <v>7.1611039999999999</v>
      </c>
      <c r="P35">
        <v>43.887689999999999</v>
      </c>
      <c r="Q35">
        <v>6</v>
      </c>
    </row>
    <row r="36" spans="1:17" x14ac:dyDescent="0.3">
      <c r="A36">
        <v>34</v>
      </c>
      <c r="B36">
        <v>7</v>
      </c>
      <c r="C36">
        <v>4</v>
      </c>
      <c r="D36">
        <v>3</v>
      </c>
      <c r="E36">
        <v>25</v>
      </c>
      <c r="F36">
        <v>20</v>
      </c>
      <c r="G36">
        <v>45.383150000000001</v>
      </c>
      <c r="H36">
        <v>13.60802</v>
      </c>
      <c r="I36" t="s">
        <v>611</v>
      </c>
      <c r="J36">
        <v>45.12941</v>
      </c>
      <c r="K36">
        <v>16.798469999999998</v>
      </c>
      <c r="L36">
        <v>16.89866</v>
      </c>
      <c r="M36">
        <v>-11.27599</v>
      </c>
      <c r="N36">
        <v>-3.7367249999999999</v>
      </c>
      <c r="O36">
        <v>7.1611039999999999</v>
      </c>
      <c r="P36">
        <v>43.887689999999999</v>
      </c>
      <c r="Q36">
        <v>6</v>
      </c>
    </row>
    <row r="37" spans="1:17" x14ac:dyDescent="0.3">
      <c r="A37">
        <v>35</v>
      </c>
      <c r="B37">
        <v>5</v>
      </c>
      <c r="C37">
        <v>2</v>
      </c>
      <c r="D37">
        <v>3</v>
      </c>
      <c r="E37">
        <v>22</v>
      </c>
      <c r="F37">
        <v>20</v>
      </c>
      <c r="G37">
        <v>42.887810000000002</v>
      </c>
      <c r="H37">
        <v>10.709709999999999</v>
      </c>
      <c r="I37" t="s">
        <v>610</v>
      </c>
      <c r="J37">
        <v>39.90005</v>
      </c>
      <c r="K37">
        <v>16.798469999999998</v>
      </c>
      <c r="L37">
        <v>16.89866</v>
      </c>
      <c r="M37">
        <v>-10.945970000000001</v>
      </c>
      <c r="N37">
        <v>-3.7367249999999999</v>
      </c>
      <c r="O37">
        <v>11.572979999999999</v>
      </c>
      <c r="P37">
        <v>42.88597</v>
      </c>
      <c r="Q37">
        <v>6</v>
      </c>
    </row>
    <row r="38" spans="1:17" x14ac:dyDescent="0.3">
      <c r="A38">
        <v>36</v>
      </c>
      <c r="B38">
        <v>8</v>
      </c>
      <c r="C38">
        <v>8</v>
      </c>
      <c r="D38">
        <v>0</v>
      </c>
      <c r="E38">
        <v>22</v>
      </c>
      <c r="F38">
        <v>20</v>
      </c>
      <c r="G38">
        <v>42.322659999999999</v>
      </c>
      <c r="H38">
        <v>15.2309</v>
      </c>
      <c r="I38" t="s">
        <v>610</v>
      </c>
      <c r="J38">
        <v>39.90005</v>
      </c>
      <c r="K38">
        <v>16.798469999999998</v>
      </c>
      <c r="L38">
        <v>15.37767</v>
      </c>
      <c r="M38">
        <v>-10.945970000000001</v>
      </c>
      <c r="N38">
        <v>-3.7367249999999999</v>
      </c>
      <c r="O38">
        <v>11.572979999999999</v>
      </c>
      <c r="P38">
        <v>42.88597</v>
      </c>
      <c r="Q38">
        <v>6</v>
      </c>
    </row>
    <row r="39" spans="1:17" x14ac:dyDescent="0.3">
      <c r="A39">
        <v>37</v>
      </c>
      <c r="B39">
        <v>7</v>
      </c>
      <c r="C39">
        <v>4</v>
      </c>
      <c r="D39">
        <v>3</v>
      </c>
      <c r="E39">
        <v>27</v>
      </c>
      <c r="F39">
        <v>20</v>
      </c>
      <c r="G39">
        <v>44.143520000000002</v>
      </c>
      <c r="H39">
        <v>10.518980000000001</v>
      </c>
      <c r="I39" t="s">
        <v>612</v>
      </c>
      <c r="J39">
        <v>43.854570000000002</v>
      </c>
      <c r="K39">
        <v>16.798469999999998</v>
      </c>
      <c r="L39">
        <v>23.418150000000001</v>
      </c>
      <c r="M39">
        <v>-13.416729999999999</v>
      </c>
      <c r="N39">
        <v>-3.7367249999999999</v>
      </c>
      <c r="O39">
        <v>11.572979999999999</v>
      </c>
      <c r="P39">
        <v>46.35651</v>
      </c>
      <c r="Q39">
        <v>6</v>
      </c>
    </row>
    <row r="40" spans="1:17" x14ac:dyDescent="0.3">
      <c r="A40">
        <v>38</v>
      </c>
      <c r="B40">
        <v>8</v>
      </c>
      <c r="C40">
        <v>5</v>
      </c>
      <c r="D40">
        <v>3</v>
      </c>
      <c r="E40">
        <v>27</v>
      </c>
      <c r="F40">
        <v>20</v>
      </c>
      <c r="G40">
        <v>49.158529999999999</v>
      </c>
      <c r="H40">
        <v>17.483280000000001</v>
      </c>
      <c r="I40" t="s">
        <v>613</v>
      </c>
      <c r="J40">
        <v>47.913440000000001</v>
      </c>
      <c r="K40">
        <v>16.798469999999998</v>
      </c>
      <c r="L40">
        <v>27.330649999999999</v>
      </c>
      <c r="M40">
        <v>-15.55747</v>
      </c>
      <c r="N40">
        <v>-3.7367249999999999</v>
      </c>
      <c r="O40">
        <v>7.1611039999999999</v>
      </c>
      <c r="P40">
        <v>52.871090000000002</v>
      </c>
      <c r="Q40">
        <v>6</v>
      </c>
    </row>
    <row r="41" spans="1:17" x14ac:dyDescent="0.3">
      <c r="A41">
        <v>39</v>
      </c>
      <c r="B41">
        <v>6</v>
      </c>
      <c r="C41">
        <v>3</v>
      </c>
      <c r="D41">
        <v>3</v>
      </c>
      <c r="E41">
        <v>25</v>
      </c>
      <c r="F41">
        <v>20</v>
      </c>
      <c r="G41">
        <v>53.936669999999999</v>
      </c>
      <c r="H41">
        <v>8.0015579999999993</v>
      </c>
      <c r="I41" t="s">
        <v>614</v>
      </c>
      <c r="J41">
        <v>45.166690000000003</v>
      </c>
      <c r="K41">
        <v>16.798469999999998</v>
      </c>
      <c r="L41">
        <v>28.952400000000001</v>
      </c>
      <c r="M41">
        <v>-15.55747</v>
      </c>
      <c r="N41">
        <v>-4.003406</v>
      </c>
      <c r="O41">
        <v>3.0217779999999999</v>
      </c>
      <c r="P41">
        <v>46.235349999999997</v>
      </c>
      <c r="Q41">
        <v>6</v>
      </c>
    </row>
    <row r="42" spans="1:17" x14ac:dyDescent="0.3">
      <c r="A42">
        <v>40</v>
      </c>
      <c r="B42">
        <v>8</v>
      </c>
      <c r="C42">
        <v>5</v>
      </c>
      <c r="D42">
        <v>3</v>
      </c>
      <c r="E42">
        <v>19</v>
      </c>
      <c r="F42">
        <v>20</v>
      </c>
      <c r="G42">
        <v>49.158529999999999</v>
      </c>
      <c r="H42">
        <v>17.483280000000001</v>
      </c>
      <c r="I42" t="s">
        <v>615</v>
      </c>
      <c r="J42">
        <v>47.913440000000001</v>
      </c>
      <c r="K42">
        <v>16.798469999999998</v>
      </c>
      <c r="L42">
        <v>25.10012</v>
      </c>
      <c r="M42">
        <v>-15.55747</v>
      </c>
      <c r="N42">
        <v>-2.6003020000000001</v>
      </c>
      <c r="O42">
        <v>7.1611039999999999</v>
      </c>
      <c r="P42">
        <v>52.871090000000002</v>
      </c>
      <c r="Q42">
        <v>6</v>
      </c>
    </row>
    <row r="43" spans="1:17" x14ac:dyDescent="0.3">
      <c r="A43">
        <v>41</v>
      </c>
      <c r="B43">
        <v>9</v>
      </c>
      <c r="C43">
        <v>6</v>
      </c>
      <c r="D43">
        <v>3</v>
      </c>
      <c r="E43">
        <v>19</v>
      </c>
      <c r="F43">
        <v>20</v>
      </c>
      <c r="G43">
        <v>52.210290000000001</v>
      </c>
      <c r="H43">
        <v>17.292549999999999</v>
      </c>
      <c r="I43" t="s">
        <v>616</v>
      </c>
      <c r="J43">
        <v>47.913440000000001</v>
      </c>
      <c r="K43">
        <v>16.798469999999998</v>
      </c>
      <c r="L43">
        <v>29.012619999999998</v>
      </c>
      <c r="M43">
        <v>-17.69821</v>
      </c>
      <c r="N43">
        <v>-2.6003020000000001</v>
      </c>
      <c r="O43">
        <v>7.1611039999999999</v>
      </c>
      <c r="P43">
        <v>56.341630000000002</v>
      </c>
      <c r="Q43">
        <v>6</v>
      </c>
    </row>
    <row r="44" spans="1:17" x14ac:dyDescent="0.3">
      <c r="A44">
        <v>42</v>
      </c>
      <c r="B44">
        <v>7</v>
      </c>
      <c r="C44">
        <v>4</v>
      </c>
      <c r="D44">
        <v>3</v>
      </c>
      <c r="E44">
        <v>25</v>
      </c>
      <c r="F44">
        <v>22</v>
      </c>
      <c r="G44">
        <v>56.003689999999999</v>
      </c>
      <c r="H44">
        <v>15.688750000000001</v>
      </c>
      <c r="I44" t="s">
        <v>617</v>
      </c>
      <c r="J44">
        <v>48.393990000000002</v>
      </c>
      <c r="K44">
        <v>17.39789</v>
      </c>
      <c r="L44">
        <v>28.162320000000001</v>
      </c>
      <c r="M44">
        <v>-17.69821</v>
      </c>
      <c r="N44">
        <v>-4.003406</v>
      </c>
      <c r="O44">
        <v>3.0217779999999999</v>
      </c>
      <c r="P44">
        <v>47.842889999999997</v>
      </c>
      <c r="Q44">
        <v>6</v>
      </c>
    </row>
    <row r="45" spans="1:17" x14ac:dyDescent="0.3">
      <c r="A45">
        <v>43</v>
      </c>
      <c r="B45">
        <v>7</v>
      </c>
      <c r="C45">
        <v>4</v>
      </c>
      <c r="D45">
        <v>3</v>
      </c>
      <c r="E45">
        <v>23</v>
      </c>
      <c r="F45">
        <v>22</v>
      </c>
      <c r="G45">
        <v>54.809399999999997</v>
      </c>
      <c r="H45">
        <v>20.722999999999999</v>
      </c>
      <c r="I45" t="s">
        <v>618</v>
      </c>
      <c r="J45">
        <v>48.393990000000002</v>
      </c>
      <c r="K45">
        <v>17.39789</v>
      </c>
      <c r="L45">
        <v>29.337800000000001</v>
      </c>
      <c r="M45">
        <v>-19.838950000000001</v>
      </c>
      <c r="N45">
        <v>-0.95580670000000001</v>
      </c>
      <c r="O45">
        <v>7.1611039999999999</v>
      </c>
      <c r="P45">
        <v>54.293320000000001</v>
      </c>
      <c r="Q45">
        <v>6</v>
      </c>
    </row>
    <row r="46" spans="1:17" x14ac:dyDescent="0.3">
      <c r="A46">
        <v>44</v>
      </c>
      <c r="B46">
        <v>6</v>
      </c>
      <c r="C46">
        <v>3</v>
      </c>
      <c r="D46">
        <v>3</v>
      </c>
      <c r="E46">
        <v>23</v>
      </c>
      <c r="F46">
        <v>23</v>
      </c>
      <c r="G46">
        <v>55.758859999999999</v>
      </c>
      <c r="H46">
        <v>20.66366</v>
      </c>
      <c r="I46" t="s">
        <v>619</v>
      </c>
      <c r="J46">
        <v>51.973579999999998</v>
      </c>
      <c r="K46">
        <v>20.0532</v>
      </c>
      <c r="L46">
        <v>25.42529</v>
      </c>
      <c r="M46">
        <v>-19.891290000000001</v>
      </c>
      <c r="N46">
        <v>-3.6162480000000001</v>
      </c>
      <c r="O46">
        <v>5.4984479999999998</v>
      </c>
      <c r="P46">
        <v>49.20926</v>
      </c>
      <c r="Q46">
        <v>6</v>
      </c>
    </row>
    <row r="47" spans="1:17" x14ac:dyDescent="0.3">
      <c r="A47">
        <v>45</v>
      </c>
      <c r="B47">
        <v>6</v>
      </c>
      <c r="C47">
        <v>3</v>
      </c>
      <c r="D47">
        <v>3</v>
      </c>
      <c r="E47">
        <v>20</v>
      </c>
      <c r="F47">
        <v>22</v>
      </c>
      <c r="G47">
        <v>54.809399999999997</v>
      </c>
      <c r="H47">
        <v>20.722999999999999</v>
      </c>
      <c r="I47" t="s">
        <v>620</v>
      </c>
      <c r="J47">
        <v>48.393990000000002</v>
      </c>
      <c r="K47">
        <v>17.39789</v>
      </c>
      <c r="L47">
        <v>29.337800000000001</v>
      </c>
      <c r="M47">
        <v>-19.508939999999999</v>
      </c>
      <c r="N47">
        <v>1.2568999999999999</v>
      </c>
      <c r="O47">
        <v>7.1611039999999999</v>
      </c>
      <c r="P47">
        <v>52.679789999999997</v>
      </c>
      <c r="Q47">
        <v>6</v>
      </c>
    </row>
    <row r="48" spans="1:17" x14ac:dyDescent="0.3">
      <c r="A48">
        <v>46</v>
      </c>
      <c r="B48">
        <v>6</v>
      </c>
      <c r="C48">
        <v>3</v>
      </c>
      <c r="D48">
        <v>3</v>
      </c>
      <c r="E48">
        <v>23</v>
      </c>
      <c r="F48">
        <v>22</v>
      </c>
      <c r="G48">
        <v>57.495669999999997</v>
      </c>
      <c r="H48">
        <v>21.429790000000001</v>
      </c>
      <c r="I48" t="s">
        <v>621</v>
      </c>
      <c r="J48">
        <v>55.079250000000002</v>
      </c>
      <c r="K48">
        <v>20.359749999999998</v>
      </c>
      <c r="L48">
        <v>29.337800000000001</v>
      </c>
      <c r="M48">
        <v>-19.838950000000001</v>
      </c>
      <c r="N48">
        <v>1.2568999999999999</v>
      </c>
      <c r="O48">
        <v>7.1611039999999999</v>
      </c>
      <c r="P48">
        <v>56.865929999999999</v>
      </c>
      <c r="Q48">
        <v>6</v>
      </c>
    </row>
    <row r="49" spans="1:17" x14ac:dyDescent="0.3">
      <c r="A49">
        <v>47</v>
      </c>
      <c r="B49">
        <v>8</v>
      </c>
      <c r="C49">
        <v>5</v>
      </c>
      <c r="D49">
        <v>3</v>
      </c>
      <c r="E49">
        <v>23</v>
      </c>
      <c r="F49">
        <v>22</v>
      </c>
      <c r="G49">
        <v>54.356749999999998</v>
      </c>
      <c r="H49">
        <v>24.344180000000001</v>
      </c>
      <c r="I49" t="s">
        <v>622</v>
      </c>
      <c r="J49">
        <v>55.519959999999998</v>
      </c>
      <c r="K49">
        <v>22.21012</v>
      </c>
      <c r="L49">
        <v>24.635210000000001</v>
      </c>
      <c r="M49">
        <v>-19.940290000000001</v>
      </c>
      <c r="N49">
        <v>1.2568999999999999</v>
      </c>
      <c r="O49">
        <v>6.7642329999999999</v>
      </c>
      <c r="P49">
        <v>48.774470000000001</v>
      </c>
      <c r="Q49">
        <v>6</v>
      </c>
    </row>
    <row r="50" spans="1:17" x14ac:dyDescent="0.3">
      <c r="A50">
        <v>48</v>
      </c>
      <c r="B50">
        <v>6</v>
      </c>
      <c r="C50">
        <v>3</v>
      </c>
      <c r="D50">
        <v>3</v>
      </c>
      <c r="E50">
        <v>23</v>
      </c>
      <c r="F50">
        <v>24</v>
      </c>
      <c r="G50">
        <v>54.228020000000001</v>
      </c>
      <c r="H50">
        <v>25.37406</v>
      </c>
      <c r="I50" t="s">
        <v>623</v>
      </c>
      <c r="J50">
        <v>56.803780000000003</v>
      </c>
      <c r="K50">
        <v>20.95917</v>
      </c>
      <c r="L50">
        <v>21.525490000000001</v>
      </c>
      <c r="M50">
        <v>-19.838950000000001</v>
      </c>
      <c r="N50">
        <v>1.2568999999999999</v>
      </c>
      <c r="O50">
        <v>7.1611039999999999</v>
      </c>
      <c r="P50">
        <v>48.774470000000001</v>
      </c>
      <c r="Q50">
        <v>6</v>
      </c>
    </row>
    <row r="51" spans="1:17" x14ac:dyDescent="0.3">
      <c r="A51">
        <v>49</v>
      </c>
      <c r="B51">
        <v>6</v>
      </c>
      <c r="C51">
        <v>3</v>
      </c>
      <c r="D51">
        <v>3</v>
      </c>
      <c r="E51">
        <v>23</v>
      </c>
      <c r="F51">
        <v>24</v>
      </c>
      <c r="G51">
        <v>54.356749999999998</v>
      </c>
      <c r="H51">
        <v>24.344180000000001</v>
      </c>
      <c r="I51" t="s">
        <v>624</v>
      </c>
      <c r="J51">
        <v>60.721020000000003</v>
      </c>
      <c r="K51">
        <v>20.95917</v>
      </c>
      <c r="L51">
        <v>24.635210000000001</v>
      </c>
      <c r="M51">
        <v>-19.838950000000001</v>
      </c>
      <c r="N51">
        <v>3.4696060000000002</v>
      </c>
      <c r="O51">
        <v>7.1611039999999999</v>
      </c>
      <c r="P51">
        <v>47.16095</v>
      </c>
      <c r="Q51">
        <v>6</v>
      </c>
    </row>
    <row r="52" spans="1:17" x14ac:dyDescent="0.3">
      <c r="A52">
        <v>50</v>
      </c>
      <c r="B52">
        <v>7</v>
      </c>
      <c r="C52">
        <v>4</v>
      </c>
      <c r="D52">
        <v>3</v>
      </c>
      <c r="E52">
        <v>23</v>
      </c>
      <c r="F52">
        <v>24</v>
      </c>
      <c r="G52">
        <v>56.876429999999999</v>
      </c>
      <c r="H52">
        <v>28.41019</v>
      </c>
      <c r="I52" t="s">
        <v>625</v>
      </c>
      <c r="J52">
        <v>63.467779999999998</v>
      </c>
      <c r="K52">
        <v>20.95917</v>
      </c>
      <c r="L52">
        <v>28.547709999999999</v>
      </c>
      <c r="M52">
        <v>-21.979690000000002</v>
      </c>
      <c r="N52">
        <v>1.2568999999999999</v>
      </c>
      <c r="O52">
        <v>7.1611039999999999</v>
      </c>
      <c r="P52">
        <v>54.287329999999997</v>
      </c>
      <c r="Q52">
        <v>6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1A156-1BBE-405F-9648-3F105B428666}">
  <dimension ref="A1:Q52"/>
  <sheetViews>
    <sheetView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8</v>
      </c>
      <c r="C2">
        <v>2</v>
      </c>
      <c r="D2">
        <v>6</v>
      </c>
      <c r="E2">
        <v>20</v>
      </c>
      <c r="F2">
        <v>14</v>
      </c>
      <c r="G2">
        <v>33.641779999999997</v>
      </c>
      <c r="H2">
        <v>6.711112</v>
      </c>
      <c r="I2" t="s">
        <v>18</v>
      </c>
      <c r="J2">
        <v>0</v>
      </c>
      <c r="K2">
        <v>0</v>
      </c>
      <c r="L2">
        <v>0</v>
      </c>
      <c r="M2">
        <v>-0.1619844</v>
      </c>
      <c r="N2">
        <v>2.7834460000000001</v>
      </c>
      <c r="O2">
        <v>0</v>
      </c>
      <c r="P2">
        <v>9.9983520000000006</v>
      </c>
      <c r="Q2">
        <v>15.164809999999999</v>
      </c>
    </row>
    <row r="3" spans="1:17" x14ac:dyDescent="0.3">
      <c r="A3">
        <v>1</v>
      </c>
      <c r="B3">
        <v>7</v>
      </c>
      <c r="C3">
        <v>1</v>
      </c>
      <c r="D3">
        <v>6</v>
      </c>
      <c r="E3">
        <v>18</v>
      </c>
      <c r="F3">
        <v>18</v>
      </c>
      <c r="G3">
        <v>29.798469999999998</v>
      </c>
      <c r="H3">
        <v>5.6122529999999999</v>
      </c>
      <c r="I3" t="s">
        <v>552</v>
      </c>
      <c r="J3">
        <v>0</v>
      </c>
      <c r="K3">
        <v>0</v>
      </c>
      <c r="L3">
        <v>0</v>
      </c>
      <c r="M3">
        <v>0</v>
      </c>
      <c r="N3">
        <v>0</v>
      </c>
      <c r="O3">
        <v>2.151627</v>
      </c>
      <c r="P3">
        <v>10</v>
      </c>
      <c r="Q3">
        <v>15</v>
      </c>
    </row>
    <row r="4" spans="1:17" x14ac:dyDescent="0.3">
      <c r="A4">
        <v>2</v>
      </c>
      <c r="B4">
        <v>7</v>
      </c>
      <c r="C4">
        <v>4</v>
      </c>
      <c r="D4">
        <v>3</v>
      </c>
      <c r="E4">
        <v>22</v>
      </c>
      <c r="F4">
        <v>14</v>
      </c>
      <c r="G4">
        <v>34.897480000000002</v>
      </c>
      <c r="H4">
        <v>6.5203759999999997</v>
      </c>
      <c r="I4" t="s">
        <v>527</v>
      </c>
      <c r="J4">
        <v>3.7278650000000003E-2</v>
      </c>
      <c r="K4">
        <v>0</v>
      </c>
      <c r="L4">
        <v>6.5194850000000004</v>
      </c>
      <c r="M4">
        <v>-2.3027259999999998</v>
      </c>
      <c r="N4">
        <v>2.7834460000000001</v>
      </c>
      <c r="O4">
        <v>0</v>
      </c>
      <c r="P4">
        <v>13.46889</v>
      </c>
      <c r="Q4">
        <v>15.130100000000001</v>
      </c>
    </row>
    <row r="5" spans="1:17" x14ac:dyDescent="0.3">
      <c r="A5">
        <v>3</v>
      </c>
      <c r="B5">
        <v>8</v>
      </c>
      <c r="C5">
        <v>2</v>
      </c>
      <c r="D5">
        <v>6</v>
      </c>
      <c r="E5">
        <v>24</v>
      </c>
      <c r="F5">
        <v>14</v>
      </c>
      <c r="G5">
        <v>33.101430000000001</v>
      </c>
      <c r="H5">
        <v>6.5203759999999997</v>
      </c>
      <c r="I5" t="s">
        <v>527</v>
      </c>
      <c r="J5">
        <v>7.4557300000000007E-2</v>
      </c>
      <c r="K5">
        <v>0</v>
      </c>
      <c r="L5">
        <v>9.1264690000000002</v>
      </c>
      <c r="M5">
        <v>-2.3027259999999998</v>
      </c>
      <c r="N5">
        <v>2.7834460000000001</v>
      </c>
      <c r="O5">
        <v>0</v>
      </c>
      <c r="P5">
        <v>13.46889</v>
      </c>
      <c r="Q5">
        <v>15.130100000000001</v>
      </c>
    </row>
    <row r="6" spans="1:17" x14ac:dyDescent="0.3">
      <c r="A6">
        <v>4</v>
      </c>
      <c r="B6">
        <v>7</v>
      </c>
      <c r="C6">
        <v>1</v>
      </c>
      <c r="D6">
        <v>6</v>
      </c>
      <c r="E6">
        <v>22</v>
      </c>
      <c r="F6">
        <v>14</v>
      </c>
      <c r="G6">
        <v>34.897480000000002</v>
      </c>
      <c r="H6">
        <v>6.5203759999999997</v>
      </c>
      <c r="I6" t="s">
        <v>528</v>
      </c>
      <c r="J6">
        <v>3.7278650000000003E-2</v>
      </c>
      <c r="K6">
        <v>1.972971</v>
      </c>
      <c r="L6">
        <v>6.5194850000000004</v>
      </c>
      <c r="M6">
        <v>-2.3027259999999998</v>
      </c>
      <c r="N6">
        <v>1.082363</v>
      </c>
      <c r="O6">
        <v>-0.35487220000000003</v>
      </c>
      <c r="P6">
        <v>11.608879999999999</v>
      </c>
      <c r="Q6">
        <v>15.130100000000001</v>
      </c>
    </row>
    <row r="7" spans="1:17" x14ac:dyDescent="0.3">
      <c r="A7">
        <v>5</v>
      </c>
      <c r="B7">
        <v>8</v>
      </c>
      <c r="C7">
        <v>2</v>
      </c>
      <c r="D7">
        <v>6</v>
      </c>
      <c r="E7">
        <v>22</v>
      </c>
      <c r="F7">
        <v>10</v>
      </c>
      <c r="G7">
        <v>37.949249999999999</v>
      </c>
      <c r="H7">
        <v>6.1876550000000003</v>
      </c>
      <c r="I7" t="s">
        <v>626</v>
      </c>
      <c r="J7">
        <v>3.7278650000000003E-2</v>
      </c>
      <c r="K7">
        <v>-1.4379550000000001</v>
      </c>
      <c r="L7">
        <v>10.431979999999999</v>
      </c>
      <c r="M7">
        <v>-4.0164749999999998</v>
      </c>
      <c r="N7">
        <v>-2.7750780000000002</v>
      </c>
      <c r="O7">
        <v>3.8683329999999998</v>
      </c>
      <c r="P7">
        <v>15.079420000000001</v>
      </c>
      <c r="Q7">
        <v>15.0954</v>
      </c>
    </row>
    <row r="8" spans="1:17" x14ac:dyDescent="0.3">
      <c r="A8">
        <v>6</v>
      </c>
      <c r="B8">
        <v>10</v>
      </c>
      <c r="C8">
        <v>4</v>
      </c>
      <c r="D8">
        <v>6</v>
      </c>
      <c r="E8">
        <v>22</v>
      </c>
      <c r="F8">
        <v>14</v>
      </c>
      <c r="G8">
        <v>41.001010000000001</v>
      </c>
      <c r="H8">
        <v>6.1389060000000004</v>
      </c>
      <c r="I8" t="s">
        <v>627</v>
      </c>
      <c r="J8">
        <v>3.7278650000000003E-2</v>
      </c>
      <c r="K8">
        <v>1.972971</v>
      </c>
      <c r="L8">
        <v>14.34449</v>
      </c>
      <c r="M8">
        <v>-6.5842099999999997</v>
      </c>
      <c r="N8">
        <v>3.2950689999999998</v>
      </c>
      <c r="O8">
        <v>0</v>
      </c>
      <c r="P8">
        <v>16.936430000000001</v>
      </c>
      <c r="Q8">
        <v>15.060689999999999</v>
      </c>
    </row>
    <row r="9" spans="1:17" x14ac:dyDescent="0.3">
      <c r="A9">
        <v>7</v>
      </c>
      <c r="B9">
        <v>8</v>
      </c>
      <c r="C9">
        <v>2</v>
      </c>
      <c r="D9">
        <v>6</v>
      </c>
      <c r="E9">
        <v>22</v>
      </c>
      <c r="F9">
        <v>14</v>
      </c>
      <c r="G9">
        <v>43.687280000000001</v>
      </c>
      <c r="H9">
        <v>6.8456989999999998</v>
      </c>
      <c r="I9" t="s">
        <v>628</v>
      </c>
      <c r="J9">
        <v>2.7105380000000001</v>
      </c>
      <c r="K9">
        <v>1.972971</v>
      </c>
      <c r="L9">
        <v>14.34449</v>
      </c>
      <c r="M9">
        <v>-6.5842099999999997</v>
      </c>
      <c r="N9">
        <v>1.082363</v>
      </c>
      <c r="O9">
        <v>-0.35487220000000003</v>
      </c>
      <c r="P9">
        <v>22.7361</v>
      </c>
      <c r="Q9">
        <v>15.018829999999999</v>
      </c>
    </row>
    <row r="10" spans="1:17" x14ac:dyDescent="0.3">
      <c r="A10">
        <v>8</v>
      </c>
      <c r="B10">
        <v>9</v>
      </c>
      <c r="C10">
        <v>3</v>
      </c>
      <c r="D10">
        <v>6</v>
      </c>
      <c r="E10">
        <v>22</v>
      </c>
      <c r="F10">
        <v>17</v>
      </c>
      <c r="G10">
        <v>43.416159999999998</v>
      </c>
      <c r="H10">
        <v>9.0146470000000001</v>
      </c>
      <c r="I10" t="s">
        <v>628</v>
      </c>
      <c r="J10">
        <v>2.7105380000000001</v>
      </c>
      <c r="K10">
        <v>-2.5532360000000001</v>
      </c>
      <c r="L10">
        <v>13.83469</v>
      </c>
      <c r="M10">
        <v>-6.5842099999999997</v>
      </c>
      <c r="N10">
        <v>1.082363</v>
      </c>
      <c r="O10">
        <v>-0.35487220000000003</v>
      </c>
      <c r="P10">
        <v>22.7361</v>
      </c>
      <c r="Q10">
        <v>10.437469999999999</v>
      </c>
    </row>
    <row r="11" spans="1:17" x14ac:dyDescent="0.3">
      <c r="A11">
        <v>9</v>
      </c>
      <c r="B11">
        <v>6</v>
      </c>
      <c r="C11">
        <v>3</v>
      </c>
      <c r="D11">
        <v>3</v>
      </c>
      <c r="E11">
        <v>22</v>
      </c>
      <c r="F11">
        <v>14</v>
      </c>
      <c r="G11">
        <v>46.739040000000003</v>
      </c>
      <c r="H11">
        <v>6.6549630000000004</v>
      </c>
      <c r="I11" t="s">
        <v>629</v>
      </c>
      <c r="J11">
        <v>2.7105380000000001</v>
      </c>
      <c r="K11">
        <v>3.9459420000000001</v>
      </c>
      <c r="L11">
        <v>18.256979999999999</v>
      </c>
      <c r="M11">
        <v>-8.724952</v>
      </c>
      <c r="N11">
        <v>-0.61872099999999997</v>
      </c>
      <c r="O11">
        <v>-0.35487220000000003</v>
      </c>
      <c r="P11">
        <v>24.346630000000001</v>
      </c>
      <c r="Q11">
        <v>14.984120000000001</v>
      </c>
    </row>
    <row r="12" spans="1:17" x14ac:dyDescent="0.3">
      <c r="A12">
        <v>10</v>
      </c>
      <c r="B12">
        <v>9</v>
      </c>
      <c r="C12">
        <v>3</v>
      </c>
      <c r="D12">
        <v>6</v>
      </c>
      <c r="E12">
        <v>22</v>
      </c>
      <c r="F12">
        <v>16</v>
      </c>
      <c r="G12">
        <v>43.234630000000003</v>
      </c>
      <c r="H12">
        <v>10.46688</v>
      </c>
      <c r="I12" t="s">
        <v>630</v>
      </c>
      <c r="J12">
        <v>3.1910790000000002</v>
      </c>
      <c r="K12">
        <v>4.5453599999999996</v>
      </c>
      <c r="L12">
        <v>9.6418959999999991</v>
      </c>
      <c r="M12">
        <v>-6.5842099999999997</v>
      </c>
      <c r="N12">
        <v>1.5939859999999999</v>
      </c>
      <c r="O12">
        <v>-0.35487220000000003</v>
      </c>
      <c r="P12">
        <v>15.357239999999999</v>
      </c>
      <c r="Q12">
        <v>15.018829999999999</v>
      </c>
    </row>
    <row r="13" spans="1:17" x14ac:dyDescent="0.3">
      <c r="A13">
        <v>11</v>
      </c>
      <c r="B13">
        <v>10</v>
      </c>
      <c r="C13">
        <v>4</v>
      </c>
      <c r="D13">
        <v>6</v>
      </c>
      <c r="E13">
        <v>22</v>
      </c>
      <c r="F13">
        <v>16</v>
      </c>
      <c r="G13">
        <v>46.286389999999997</v>
      </c>
      <c r="H13">
        <v>10.276149999999999</v>
      </c>
      <c r="I13" t="s">
        <v>631</v>
      </c>
      <c r="J13">
        <v>3.1910790000000002</v>
      </c>
      <c r="K13">
        <v>4.5453599999999996</v>
      </c>
      <c r="L13">
        <v>13.554399999999999</v>
      </c>
      <c r="M13">
        <v>-8.724952</v>
      </c>
      <c r="N13">
        <v>1.5939859999999999</v>
      </c>
      <c r="O13">
        <v>-0.35487220000000003</v>
      </c>
      <c r="P13">
        <v>18.827780000000001</v>
      </c>
      <c r="Q13">
        <v>14.984120000000001</v>
      </c>
    </row>
    <row r="14" spans="1:17" x14ac:dyDescent="0.3">
      <c r="A14">
        <v>12</v>
      </c>
      <c r="B14">
        <v>9</v>
      </c>
      <c r="C14">
        <v>6</v>
      </c>
      <c r="D14">
        <v>3</v>
      </c>
      <c r="E14">
        <v>22</v>
      </c>
      <c r="F14">
        <v>16</v>
      </c>
      <c r="G14">
        <v>45.721240000000002</v>
      </c>
      <c r="H14">
        <v>14.797330000000001</v>
      </c>
      <c r="I14" t="s">
        <v>631</v>
      </c>
      <c r="J14">
        <v>3.1910790000000002</v>
      </c>
      <c r="K14">
        <v>4.5453599999999996</v>
      </c>
      <c r="L14">
        <v>12.03341</v>
      </c>
      <c r="M14">
        <v>-8.724952</v>
      </c>
      <c r="N14">
        <v>1.5939859999999999</v>
      </c>
      <c r="O14">
        <v>-0.35487220000000003</v>
      </c>
      <c r="P14">
        <v>18.827780000000001</v>
      </c>
      <c r="Q14">
        <v>14.984120000000001</v>
      </c>
    </row>
    <row r="15" spans="1:17" x14ac:dyDescent="0.3">
      <c r="A15">
        <v>13</v>
      </c>
      <c r="B15">
        <v>11</v>
      </c>
      <c r="C15">
        <v>5</v>
      </c>
      <c r="D15">
        <v>6</v>
      </c>
      <c r="E15">
        <v>22</v>
      </c>
      <c r="F15">
        <v>16</v>
      </c>
      <c r="G15">
        <v>45.156100000000002</v>
      </c>
      <c r="H15">
        <v>19.318519999999999</v>
      </c>
      <c r="I15" t="s">
        <v>631</v>
      </c>
      <c r="J15">
        <v>3.1910790000000002</v>
      </c>
      <c r="K15">
        <v>4.5453599999999996</v>
      </c>
      <c r="L15">
        <v>10.512409999999999</v>
      </c>
      <c r="M15">
        <v>-8.724952</v>
      </c>
      <c r="N15">
        <v>1.5939859999999999</v>
      </c>
      <c r="O15">
        <v>-0.35487220000000003</v>
      </c>
      <c r="P15">
        <v>18.827780000000001</v>
      </c>
      <c r="Q15">
        <v>14.984120000000001</v>
      </c>
    </row>
    <row r="16" spans="1:17" x14ac:dyDescent="0.3">
      <c r="A16">
        <v>14</v>
      </c>
      <c r="B16">
        <v>7</v>
      </c>
      <c r="C16">
        <v>4</v>
      </c>
      <c r="D16">
        <v>3</v>
      </c>
      <c r="E16">
        <v>22</v>
      </c>
      <c r="F16">
        <v>16</v>
      </c>
      <c r="G16">
        <v>48.930599999999998</v>
      </c>
      <c r="H16">
        <v>14.59675</v>
      </c>
      <c r="I16" t="s">
        <v>632</v>
      </c>
      <c r="J16">
        <v>3.1910790000000002</v>
      </c>
      <c r="K16">
        <v>6.5183309999999999</v>
      </c>
      <c r="L16">
        <v>12.03341</v>
      </c>
      <c r="M16">
        <v>-8.724952</v>
      </c>
      <c r="N16">
        <v>-0.1070981</v>
      </c>
      <c r="O16">
        <v>-0.35487220000000003</v>
      </c>
      <c r="P16">
        <v>16.967780000000001</v>
      </c>
      <c r="Q16">
        <v>14.984120000000001</v>
      </c>
    </row>
    <row r="17" spans="1:17" x14ac:dyDescent="0.3">
      <c r="A17">
        <v>15</v>
      </c>
      <c r="B17">
        <v>9</v>
      </c>
      <c r="C17">
        <v>6</v>
      </c>
      <c r="D17">
        <v>3</v>
      </c>
      <c r="E17">
        <v>22</v>
      </c>
      <c r="F17">
        <v>20</v>
      </c>
      <c r="G17">
        <v>44.624000000000002</v>
      </c>
      <c r="H17">
        <v>23.57526</v>
      </c>
      <c r="I17" t="s">
        <v>633</v>
      </c>
      <c r="J17">
        <v>5.9378320000000002</v>
      </c>
      <c r="K17">
        <v>9.4174450000000007</v>
      </c>
      <c r="L17">
        <v>11.264720000000001</v>
      </c>
      <c r="M17">
        <v>-8.724952</v>
      </c>
      <c r="N17">
        <v>1.13388</v>
      </c>
      <c r="O17">
        <v>-0.35487220000000003</v>
      </c>
      <c r="P17">
        <v>20.87011</v>
      </c>
      <c r="Q17">
        <v>14.963699999999999</v>
      </c>
    </row>
    <row r="18" spans="1:17" x14ac:dyDescent="0.3">
      <c r="A18">
        <v>16</v>
      </c>
      <c r="B18">
        <v>12</v>
      </c>
      <c r="C18">
        <v>9</v>
      </c>
      <c r="D18">
        <v>3</v>
      </c>
      <c r="E18">
        <v>22</v>
      </c>
      <c r="F18">
        <v>16</v>
      </c>
      <c r="G18">
        <v>47.602800000000002</v>
      </c>
      <c r="H18">
        <v>23.38908</v>
      </c>
      <c r="I18" t="s">
        <v>634</v>
      </c>
      <c r="J18">
        <v>5.9378320000000002</v>
      </c>
      <c r="K18">
        <v>9.4174450000000007</v>
      </c>
      <c r="L18">
        <v>11.264720000000001</v>
      </c>
      <c r="M18">
        <v>-8.724952</v>
      </c>
      <c r="N18">
        <v>1.13388</v>
      </c>
      <c r="O18">
        <v>-0.35487220000000003</v>
      </c>
      <c r="P18">
        <v>23.376609999999999</v>
      </c>
      <c r="Q18">
        <v>14.938639999999999</v>
      </c>
    </row>
    <row r="19" spans="1:17" x14ac:dyDescent="0.3">
      <c r="A19">
        <v>17</v>
      </c>
      <c r="B19">
        <v>12</v>
      </c>
      <c r="C19">
        <v>3</v>
      </c>
      <c r="D19">
        <v>9</v>
      </c>
      <c r="E19">
        <v>25</v>
      </c>
      <c r="F19">
        <v>20</v>
      </c>
      <c r="G19">
        <v>50.894129999999997</v>
      </c>
      <c r="H19">
        <v>19.834579999999999</v>
      </c>
      <c r="I19" t="s">
        <v>635</v>
      </c>
      <c r="J19">
        <v>9.7243980000000008</v>
      </c>
      <c r="K19">
        <v>9.4174450000000007</v>
      </c>
      <c r="L19">
        <v>15.17722</v>
      </c>
      <c r="M19">
        <v>-10.865690000000001</v>
      </c>
      <c r="N19">
        <v>1.13388</v>
      </c>
      <c r="O19">
        <v>-0.35487220000000003</v>
      </c>
      <c r="P19">
        <v>26.484459999999999</v>
      </c>
      <c r="Q19">
        <v>14.90756</v>
      </c>
    </row>
    <row r="20" spans="1:17" x14ac:dyDescent="0.3">
      <c r="A20">
        <v>18</v>
      </c>
      <c r="B20">
        <v>9</v>
      </c>
      <c r="C20">
        <v>3</v>
      </c>
      <c r="D20">
        <v>6</v>
      </c>
      <c r="E20">
        <v>22</v>
      </c>
      <c r="F20">
        <v>22</v>
      </c>
      <c r="G20">
        <v>53.49324</v>
      </c>
      <c r="H20">
        <v>23.265029999999999</v>
      </c>
      <c r="I20" t="s">
        <v>636</v>
      </c>
      <c r="J20">
        <v>6.3448789999999997</v>
      </c>
      <c r="K20">
        <v>10.016859999999999</v>
      </c>
      <c r="L20">
        <v>14.387130000000001</v>
      </c>
      <c r="M20">
        <v>-13.00644</v>
      </c>
      <c r="N20">
        <v>1.13388</v>
      </c>
      <c r="O20">
        <v>-0.35487220000000003</v>
      </c>
      <c r="P20">
        <v>26.049659999999999</v>
      </c>
      <c r="Q20">
        <v>14.87285</v>
      </c>
    </row>
    <row r="21" spans="1:17" x14ac:dyDescent="0.3">
      <c r="A21">
        <v>19</v>
      </c>
      <c r="B21">
        <v>14</v>
      </c>
      <c r="C21">
        <v>8</v>
      </c>
      <c r="D21">
        <v>6</v>
      </c>
      <c r="E21">
        <v>18</v>
      </c>
      <c r="F21">
        <v>20</v>
      </c>
      <c r="G21">
        <v>53.924259999999997</v>
      </c>
      <c r="H21">
        <v>19.81692</v>
      </c>
      <c r="I21" t="s">
        <v>637</v>
      </c>
      <c r="J21">
        <v>1.2244280000000001</v>
      </c>
      <c r="K21">
        <v>13.892250000000001</v>
      </c>
      <c r="L21">
        <v>17.974460000000001</v>
      </c>
      <c r="M21">
        <v>-13.00644</v>
      </c>
      <c r="N21">
        <v>5.2807839999999997</v>
      </c>
      <c r="O21">
        <v>-2.9719370000000001</v>
      </c>
      <c r="P21">
        <v>29.954989999999999</v>
      </c>
      <c r="Q21">
        <v>14.87285</v>
      </c>
    </row>
    <row r="22" spans="1:17" x14ac:dyDescent="0.3">
      <c r="A22">
        <v>20</v>
      </c>
      <c r="B22">
        <v>10</v>
      </c>
      <c r="C22">
        <v>7</v>
      </c>
      <c r="D22">
        <v>3</v>
      </c>
      <c r="E22">
        <v>18</v>
      </c>
      <c r="F22">
        <v>16</v>
      </c>
      <c r="G22">
        <v>56.903060000000004</v>
      </c>
      <c r="H22">
        <v>19.630749999999999</v>
      </c>
      <c r="I22" t="s">
        <v>638</v>
      </c>
      <c r="J22">
        <v>1.2244280000000001</v>
      </c>
      <c r="K22">
        <v>13.892250000000001</v>
      </c>
      <c r="L22">
        <v>17.974460000000001</v>
      </c>
      <c r="M22">
        <v>-13.00644</v>
      </c>
      <c r="N22">
        <v>5.2807839999999997</v>
      </c>
      <c r="O22">
        <v>-2.9719370000000001</v>
      </c>
      <c r="P22">
        <v>32.461489999999998</v>
      </c>
      <c r="Q22">
        <v>14.84779</v>
      </c>
    </row>
    <row r="23" spans="1:17" x14ac:dyDescent="0.3">
      <c r="A23">
        <v>21</v>
      </c>
      <c r="B23">
        <v>12</v>
      </c>
      <c r="C23">
        <v>3</v>
      </c>
      <c r="D23">
        <v>9</v>
      </c>
      <c r="E23">
        <v>20</v>
      </c>
      <c r="F23">
        <v>16</v>
      </c>
      <c r="G23">
        <v>55.106999999999999</v>
      </c>
      <c r="H23">
        <v>19.630749999999999</v>
      </c>
      <c r="I23" t="s">
        <v>638</v>
      </c>
      <c r="J23">
        <v>1.261706</v>
      </c>
      <c r="K23">
        <v>13.892250000000001</v>
      </c>
      <c r="L23">
        <v>20.581440000000001</v>
      </c>
      <c r="M23">
        <v>-13.00644</v>
      </c>
      <c r="N23">
        <v>5.2807839999999997</v>
      </c>
      <c r="O23">
        <v>-2.9719370000000001</v>
      </c>
      <c r="P23">
        <v>32.461489999999998</v>
      </c>
      <c r="Q23">
        <v>14.84779</v>
      </c>
    </row>
    <row r="24" spans="1:17" x14ac:dyDescent="0.3">
      <c r="A24">
        <v>22</v>
      </c>
      <c r="B24">
        <v>10</v>
      </c>
      <c r="C24">
        <v>4</v>
      </c>
      <c r="D24">
        <v>6</v>
      </c>
      <c r="E24">
        <v>22</v>
      </c>
      <c r="F24">
        <v>20</v>
      </c>
      <c r="G24">
        <v>60.218710000000002</v>
      </c>
      <c r="H24">
        <v>17.243939999999998</v>
      </c>
      <c r="I24" t="s">
        <v>639</v>
      </c>
      <c r="J24">
        <v>2.5855670000000002</v>
      </c>
      <c r="K24">
        <v>13.892250000000001</v>
      </c>
      <c r="L24">
        <v>26.914719999999999</v>
      </c>
      <c r="M24">
        <v>-17.28792</v>
      </c>
      <c r="N24">
        <v>4.7125729999999999</v>
      </c>
      <c r="O24">
        <v>1.439943</v>
      </c>
      <c r="P24">
        <v>40.080480000000001</v>
      </c>
      <c r="Q24">
        <v>11.18755</v>
      </c>
    </row>
    <row r="25" spans="1:17" x14ac:dyDescent="0.3">
      <c r="A25">
        <v>23</v>
      </c>
      <c r="B25">
        <v>12</v>
      </c>
      <c r="C25">
        <v>9</v>
      </c>
      <c r="D25">
        <v>3</v>
      </c>
      <c r="E25">
        <v>22</v>
      </c>
      <c r="F25">
        <v>20</v>
      </c>
      <c r="G25">
        <v>59.653559999999999</v>
      </c>
      <c r="H25">
        <v>21.765129999999999</v>
      </c>
      <c r="I25" t="s">
        <v>639</v>
      </c>
      <c r="J25">
        <v>2.5855670000000002</v>
      </c>
      <c r="K25">
        <v>13.892250000000001</v>
      </c>
      <c r="L25">
        <v>25.393730000000001</v>
      </c>
      <c r="M25">
        <v>-17.28792</v>
      </c>
      <c r="N25">
        <v>4.7125729999999999</v>
      </c>
      <c r="O25">
        <v>1.439943</v>
      </c>
      <c r="P25">
        <v>40.080480000000001</v>
      </c>
      <c r="Q25">
        <v>11.18755</v>
      </c>
    </row>
    <row r="26" spans="1:17" x14ac:dyDescent="0.3">
      <c r="A26">
        <v>24</v>
      </c>
      <c r="B26">
        <v>10</v>
      </c>
      <c r="C26">
        <v>7</v>
      </c>
      <c r="D26">
        <v>3</v>
      </c>
      <c r="E26">
        <v>22</v>
      </c>
      <c r="F26">
        <v>16</v>
      </c>
      <c r="G26">
        <v>62.632359999999998</v>
      </c>
      <c r="H26">
        <v>21.578949999999999</v>
      </c>
      <c r="I26" t="s">
        <v>640</v>
      </c>
      <c r="J26">
        <v>2.5855670000000002</v>
      </c>
      <c r="K26">
        <v>13.892250000000001</v>
      </c>
      <c r="L26">
        <v>25.393730000000001</v>
      </c>
      <c r="M26">
        <v>-17.28792</v>
      </c>
      <c r="N26">
        <v>4.7125729999999999</v>
      </c>
      <c r="O26">
        <v>1.439943</v>
      </c>
      <c r="P26">
        <v>42.586979999999997</v>
      </c>
      <c r="Q26">
        <v>11.16249</v>
      </c>
    </row>
    <row r="27" spans="1:17" x14ac:dyDescent="0.3">
      <c r="A27">
        <v>25</v>
      </c>
      <c r="B27">
        <v>8</v>
      </c>
      <c r="C27">
        <v>2</v>
      </c>
      <c r="D27">
        <v>6</v>
      </c>
      <c r="E27">
        <v>26</v>
      </c>
      <c r="F27">
        <v>20</v>
      </c>
      <c r="G27">
        <v>62.668709999999997</v>
      </c>
      <c r="H27">
        <v>12.01896</v>
      </c>
      <c r="I27" t="s">
        <v>641</v>
      </c>
      <c r="J27">
        <v>6.5400900000000002</v>
      </c>
      <c r="K27">
        <v>13.892250000000001</v>
      </c>
      <c r="L27">
        <v>32.25873</v>
      </c>
      <c r="M27">
        <v>-17.28792</v>
      </c>
      <c r="N27">
        <v>3.8776799999999998</v>
      </c>
      <c r="O27">
        <v>-2.6993830000000001</v>
      </c>
      <c r="P27">
        <v>35.487070000000003</v>
      </c>
      <c r="Q27">
        <v>11.18755</v>
      </c>
    </row>
    <row r="28" spans="1:17" x14ac:dyDescent="0.3">
      <c r="A28">
        <v>26</v>
      </c>
      <c r="B28">
        <v>10</v>
      </c>
      <c r="C28">
        <v>4</v>
      </c>
      <c r="D28">
        <v>6</v>
      </c>
      <c r="E28">
        <v>24</v>
      </c>
      <c r="F28">
        <v>16</v>
      </c>
      <c r="G28">
        <v>60.836309999999997</v>
      </c>
      <c r="H28">
        <v>21.578949999999999</v>
      </c>
      <c r="I28" t="s">
        <v>642</v>
      </c>
      <c r="J28">
        <v>2.622846</v>
      </c>
      <c r="K28">
        <v>13.892250000000001</v>
      </c>
      <c r="L28">
        <v>28.000720000000001</v>
      </c>
      <c r="M28">
        <v>-17.28792</v>
      </c>
      <c r="N28">
        <v>6.9252789999999997</v>
      </c>
      <c r="O28">
        <v>1.439943</v>
      </c>
      <c r="P28">
        <v>40.973460000000003</v>
      </c>
      <c r="Q28">
        <v>11.16249</v>
      </c>
    </row>
    <row r="29" spans="1:17" x14ac:dyDescent="0.3">
      <c r="A29">
        <v>27</v>
      </c>
      <c r="B29">
        <v>10</v>
      </c>
      <c r="C29">
        <v>4</v>
      </c>
      <c r="D29">
        <v>6</v>
      </c>
      <c r="E29">
        <v>24</v>
      </c>
      <c r="F29">
        <v>18</v>
      </c>
      <c r="G29">
        <v>60.383659999999999</v>
      </c>
      <c r="H29">
        <v>25.200140000000001</v>
      </c>
      <c r="I29" t="s">
        <v>643</v>
      </c>
      <c r="J29">
        <v>3.103386</v>
      </c>
      <c r="K29">
        <v>14.491669999999999</v>
      </c>
      <c r="L29">
        <v>23.29813</v>
      </c>
      <c r="M29">
        <v>-17.28792</v>
      </c>
      <c r="N29">
        <v>4.7125729999999999</v>
      </c>
      <c r="O29">
        <v>1.0850709999999999</v>
      </c>
      <c r="P29">
        <v>38.681649999999998</v>
      </c>
      <c r="Q29">
        <v>11.16249</v>
      </c>
    </row>
    <row r="30" spans="1:17" x14ac:dyDescent="0.3">
      <c r="A30">
        <v>28</v>
      </c>
      <c r="B30">
        <v>9</v>
      </c>
      <c r="C30">
        <v>6</v>
      </c>
      <c r="D30">
        <v>3</v>
      </c>
      <c r="E30">
        <v>24</v>
      </c>
      <c r="F30">
        <v>18</v>
      </c>
      <c r="G30">
        <v>63.435420000000001</v>
      </c>
      <c r="H30">
        <v>25.009409999999999</v>
      </c>
      <c r="I30" t="s">
        <v>644</v>
      </c>
      <c r="J30">
        <v>7.0206299999999997</v>
      </c>
      <c r="K30">
        <v>14.491669999999999</v>
      </c>
      <c r="L30">
        <v>27.210629999999998</v>
      </c>
      <c r="M30">
        <v>-19.428660000000001</v>
      </c>
      <c r="N30">
        <v>4.7125729999999999</v>
      </c>
      <c r="O30">
        <v>1.439943</v>
      </c>
      <c r="P30">
        <v>42.152189999999997</v>
      </c>
      <c r="Q30">
        <v>11.12778</v>
      </c>
    </row>
    <row r="31" spans="1:17" x14ac:dyDescent="0.3">
      <c r="A31">
        <v>29</v>
      </c>
      <c r="B31">
        <v>12</v>
      </c>
      <c r="C31">
        <v>6</v>
      </c>
      <c r="D31">
        <v>6</v>
      </c>
      <c r="E31">
        <v>24</v>
      </c>
      <c r="F31">
        <v>14</v>
      </c>
      <c r="G31">
        <v>66.41422</v>
      </c>
      <c r="H31">
        <v>24.823229999999999</v>
      </c>
      <c r="I31" t="s">
        <v>645</v>
      </c>
      <c r="J31">
        <v>7.0206299999999997</v>
      </c>
      <c r="K31">
        <v>14.491669999999999</v>
      </c>
      <c r="L31">
        <v>27.210629999999998</v>
      </c>
      <c r="M31">
        <v>-19.428660000000001</v>
      </c>
      <c r="N31">
        <v>4.7125729999999999</v>
      </c>
      <c r="O31">
        <v>1.439943</v>
      </c>
      <c r="P31">
        <v>44.65869</v>
      </c>
      <c r="Q31">
        <v>11.10272</v>
      </c>
    </row>
    <row r="32" spans="1:17" x14ac:dyDescent="0.3">
      <c r="A32">
        <v>30</v>
      </c>
      <c r="B32">
        <v>10</v>
      </c>
      <c r="C32">
        <v>7</v>
      </c>
      <c r="D32">
        <v>3</v>
      </c>
      <c r="E32">
        <v>24</v>
      </c>
      <c r="F32">
        <v>18</v>
      </c>
      <c r="G32">
        <v>63.863120000000002</v>
      </c>
      <c r="H32">
        <v>22.950240000000001</v>
      </c>
      <c r="I32" t="s">
        <v>646</v>
      </c>
      <c r="J32">
        <v>1.7912650000000001</v>
      </c>
      <c r="K32">
        <v>14.491669999999999</v>
      </c>
      <c r="L32">
        <v>28.01341</v>
      </c>
      <c r="M32">
        <v>-21.569400000000002</v>
      </c>
      <c r="N32">
        <v>4.7125729999999999</v>
      </c>
      <c r="O32">
        <v>5.8518220000000003</v>
      </c>
      <c r="P32">
        <v>44.621000000000002</v>
      </c>
      <c r="Q32">
        <v>7.5190530000000004</v>
      </c>
    </row>
    <row r="33" spans="1:17" x14ac:dyDescent="0.3">
      <c r="A33">
        <v>31</v>
      </c>
      <c r="B33">
        <v>11</v>
      </c>
      <c r="C33">
        <v>8</v>
      </c>
      <c r="D33">
        <v>3</v>
      </c>
      <c r="E33">
        <v>24</v>
      </c>
      <c r="F33">
        <v>18</v>
      </c>
      <c r="G33">
        <v>63.297969999999999</v>
      </c>
      <c r="H33">
        <v>27.471419999999998</v>
      </c>
      <c r="I33" t="s">
        <v>646</v>
      </c>
      <c r="J33">
        <v>1.7912650000000001</v>
      </c>
      <c r="K33">
        <v>14.491669999999999</v>
      </c>
      <c r="L33">
        <v>26.492419999999999</v>
      </c>
      <c r="M33">
        <v>-21.569400000000002</v>
      </c>
      <c r="N33">
        <v>4.7125729999999999</v>
      </c>
      <c r="O33">
        <v>5.8518220000000003</v>
      </c>
      <c r="P33">
        <v>44.621000000000002</v>
      </c>
      <c r="Q33">
        <v>7.5190530000000004</v>
      </c>
    </row>
    <row r="34" spans="1:17" x14ac:dyDescent="0.3">
      <c r="A34">
        <v>32</v>
      </c>
      <c r="B34">
        <v>9</v>
      </c>
      <c r="C34">
        <v>6</v>
      </c>
      <c r="D34">
        <v>3</v>
      </c>
      <c r="E34">
        <v>20</v>
      </c>
      <c r="F34">
        <v>18</v>
      </c>
      <c r="G34">
        <v>66.358459999999994</v>
      </c>
      <c r="H34">
        <v>25.84854</v>
      </c>
      <c r="I34" t="s">
        <v>647</v>
      </c>
      <c r="J34">
        <v>7.1153950000000004</v>
      </c>
      <c r="K34">
        <v>17.45354</v>
      </c>
      <c r="L34">
        <v>26.898150000000001</v>
      </c>
      <c r="M34">
        <v>-21.569400000000002</v>
      </c>
      <c r="N34">
        <v>7.4934909999999997</v>
      </c>
      <c r="O34">
        <v>1.439943</v>
      </c>
      <c r="P34">
        <v>44.0092</v>
      </c>
      <c r="Q34">
        <v>10.931089999999999</v>
      </c>
    </row>
    <row r="35" spans="1:17" x14ac:dyDescent="0.3">
      <c r="A35">
        <v>33</v>
      </c>
      <c r="B35">
        <v>12</v>
      </c>
      <c r="C35">
        <v>6</v>
      </c>
      <c r="D35">
        <v>6</v>
      </c>
      <c r="E35">
        <v>24</v>
      </c>
      <c r="F35">
        <v>18</v>
      </c>
      <c r="G35">
        <v>68.878140000000002</v>
      </c>
      <c r="H35">
        <v>29.914549999999998</v>
      </c>
      <c r="I35" t="s">
        <v>648</v>
      </c>
      <c r="J35">
        <v>9.8621479999999995</v>
      </c>
      <c r="K35">
        <v>17.45354</v>
      </c>
      <c r="L35">
        <v>31.925909999999998</v>
      </c>
      <c r="M35">
        <v>-23.710139999999999</v>
      </c>
      <c r="N35">
        <v>6.9252789999999997</v>
      </c>
      <c r="O35">
        <v>1.439943</v>
      </c>
      <c r="P35">
        <v>49.522069999999999</v>
      </c>
      <c r="Q35">
        <v>10.875970000000001</v>
      </c>
    </row>
    <row r="36" spans="1:17" x14ac:dyDescent="0.3">
      <c r="A36">
        <v>34</v>
      </c>
      <c r="B36">
        <v>10</v>
      </c>
      <c r="C36">
        <v>10</v>
      </c>
      <c r="D36">
        <v>0</v>
      </c>
      <c r="E36">
        <v>20</v>
      </c>
      <c r="F36">
        <v>16</v>
      </c>
      <c r="G36">
        <v>66.358459999999994</v>
      </c>
      <c r="H36">
        <v>25.84854</v>
      </c>
      <c r="I36" t="s">
        <v>649</v>
      </c>
      <c r="J36">
        <v>9.7488170000000007</v>
      </c>
      <c r="K36">
        <v>20.67745</v>
      </c>
      <c r="L36">
        <v>26.898150000000001</v>
      </c>
      <c r="M36">
        <v>-21.670739999999999</v>
      </c>
      <c r="N36">
        <v>5.7924069999999999</v>
      </c>
      <c r="O36">
        <v>1.043072</v>
      </c>
      <c r="P36">
        <v>42.1492</v>
      </c>
      <c r="Q36">
        <v>10.931089999999999</v>
      </c>
    </row>
    <row r="37" spans="1:17" x14ac:dyDescent="0.3">
      <c r="A37">
        <v>35</v>
      </c>
      <c r="B37">
        <v>10</v>
      </c>
      <c r="C37">
        <v>7</v>
      </c>
      <c r="D37">
        <v>3</v>
      </c>
      <c r="E37">
        <v>16</v>
      </c>
      <c r="F37">
        <v>18</v>
      </c>
      <c r="G37">
        <v>66.229730000000004</v>
      </c>
      <c r="H37">
        <v>26.878409999999999</v>
      </c>
      <c r="I37" t="s">
        <v>650</v>
      </c>
      <c r="J37">
        <v>7.1153950000000004</v>
      </c>
      <c r="K37">
        <v>19.42651</v>
      </c>
      <c r="L37">
        <v>22.673169999999999</v>
      </c>
      <c r="M37">
        <v>-21.569400000000002</v>
      </c>
      <c r="N37">
        <v>6.3606189999999998</v>
      </c>
      <c r="O37">
        <v>1.439943</v>
      </c>
      <c r="P37">
        <v>42.1492</v>
      </c>
      <c r="Q37">
        <v>10.931089999999999</v>
      </c>
    </row>
    <row r="38" spans="1:17" x14ac:dyDescent="0.3">
      <c r="A38">
        <v>36</v>
      </c>
      <c r="B38">
        <v>10</v>
      </c>
      <c r="C38">
        <v>7</v>
      </c>
      <c r="D38">
        <v>3</v>
      </c>
      <c r="E38">
        <v>22</v>
      </c>
      <c r="F38">
        <v>14</v>
      </c>
      <c r="G38">
        <v>64.56241</v>
      </c>
      <c r="H38">
        <v>25.84854</v>
      </c>
      <c r="I38" t="s">
        <v>651</v>
      </c>
      <c r="J38">
        <v>12.41952</v>
      </c>
      <c r="K38">
        <v>21.9284</v>
      </c>
      <c r="L38">
        <v>29.505130000000001</v>
      </c>
      <c r="M38">
        <v>-21.772079999999999</v>
      </c>
      <c r="N38">
        <v>5.7924069999999999</v>
      </c>
      <c r="O38">
        <v>0.64620069999999996</v>
      </c>
      <c r="P38">
        <v>42.1492</v>
      </c>
      <c r="Q38">
        <v>10.931089999999999</v>
      </c>
    </row>
    <row r="39" spans="1:17" x14ac:dyDescent="0.3">
      <c r="A39">
        <v>37</v>
      </c>
      <c r="B39">
        <v>12</v>
      </c>
      <c r="C39">
        <v>9</v>
      </c>
      <c r="D39">
        <v>3</v>
      </c>
      <c r="E39">
        <v>22</v>
      </c>
      <c r="F39">
        <v>14</v>
      </c>
      <c r="G39">
        <v>63.997259999999997</v>
      </c>
      <c r="H39">
        <v>30.369730000000001</v>
      </c>
      <c r="I39" t="s">
        <v>651</v>
      </c>
      <c r="J39">
        <v>12.41952</v>
      </c>
      <c r="K39">
        <v>21.9284</v>
      </c>
      <c r="L39">
        <v>27.98414</v>
      </c>
      <c r="M39">
        <v>-21.772079999999999</v>
      </c>
      <c r="N39">
        <v>5.7924069999999999</v>
      </c>
      <c r="O39">
        <v>0.64620069999999996</v>
      </c>
      <c r="P39">
        <v>42.1492</v>
      </c>
      <c r="Q39">
        <v>10.931089999999999</v>
      </c>
    </row>
    <row r="40" spans="1:17" x14ac:dyDescent="0.3">
      <c r="A40">
        <v>38</v>
      </c>
      <c r="B40">
        <v>12</v>
      </c>
      <c r="C40">
        <v>12</v>
      </c>
      <c r="D40">
        <v>0</v>
      </c>
      <c r="E40">
        <v>22</v>
      </c>
      <c r="F40">
        <v>14</v>
      </c>
      <c r="G40">
        <v>63.432110000000002</v>
      </c>
      <c r="H40">
        <v>34.890909999999998</v>
      </c>
      <c r="I40" t="s">
        <v>651</v>
      </c>
      <c r="J40">
        <v>12.41952</v>
      </c>
      <c r="K40">
        <v>21.9284</v>
      </c>
      <c r="L40">
        <v>26.463149999999999</v>
      </c>
      <c r="M40">
        <v>-21.772079999999999</v>
      </c>
      <c r="N40">
        <v>5.7924069999999999</v>
      </c>
      <c r="O40">
        <v>0.64620069999999996</v>
      </c>
      <c r="P40">
        <v>42.1492</v>
      </c>
      <c r="Q40">
        <v>10.931089999999999</v>
      </c>
    </row>
    <row r="41" spans="1:17" x14ac:dyDescent="0.3">
      <c r="A41">
        <v>39</v>
      </c>
      <c r="B41">
        <v>9</v>
      </c>
      <c r="C41">
        <v>6</v>
      </c>
      <c r="D41">
        <v>3</v>
      </c>
      <c r="E41">
        <v>20</v>
      </c>
      <c r="F41">
        <v>14</v>
      </c>
      <c r="G41">
        <v>62.201210000000003</v>
      </c>
      <c r="H41">
        <v>30.369730000000001</v>
      </c>
      <c r="I41" t="s">
        <v>652</v>
      </c>
      <c r="J41">
        <v>12.456799999999999</v>
      </c>
      <c r="K41">
        <v>21.9284</v>
      </c>
      <c r="L41">
        <v>29.47587</v>
      </c>
      <c r="M41">
        <v>-21.772079999999999</v>
      </c>
      <c r="N41">
        <v>6.3606189999999998</v>
      </c>
      <c r="O41">
        <v>0.64620069999999996</v>
      </c>
      <c r="P41">
        <v>42.1492</v>
      </c>
      <c r="Q41">
        <v>10.931089999999999</v>
      </c>
    </row>
    <row r="42" spans="1:17" x14ac:dyDescent="0.3">
      <c r="A42">
        <v>40</v>
      </c>
      <c r="B42">
        <v>9</v>
      </c>
      <c r="C42">
        <v>3</v>
      </c>
      <c r="D42">
        <v>6</v>
      </c>
      <c r="E42">
        <v>24</v>
      </c>
      <c r="F42">
        <v>16</v>
      </c>
      <c r="G42">
        <v>62.351439999999997</v>
      </c>
      <c r="H42">
        <v>30.360340000000001</v>
      </c>
      <c r="I42" t="s">
        <v>653</v>
      </c>
      <c r="J42">
        <v>12.456799999999999</v>
      </c>
      <c r="K42">
        <v>21.9284</v>
      </c>
      <c r="L42">
        <v>30.59113</v>
      </c>
      <c r="M42">
        <v>-21.772079999999999</v>
      </c>
      <c r="N42">
        <v>2.1220059999999998</v>
      </c>
      <c r="O42">
        <v>0.29132839999999999</v>
      </c>
      <c r="P42">
        <v>42.1492</v>
      </c>
      <c r="Q42">
        <v>10.931089999999999</v>
      </c>
    </row>
    <row r="43" spans="1:17" x14ac:dyDescent="0.3">
      <c r="A43">
        <v>41</v>
      </c>
      <c r="B43">
        <v>9</v>
      </c>
      <c r="C43">
        <v>3</v>
      </c>
      <c r="D43">
        <v>6</v>
      </c>
      <c r="E43">
        <v>26</v>
      </c>
      <c r="F43">
        <v>16</v>
      </c>
      <c r="G43">
        <v>60.555390000000003</v>
      </c>
      <c r="H43">
        <v>30.360340000000001</v>
      </c>
      <c r="I43" t="s">
        <v>653</v>
      </c>
      <c r="J43">
        <v>12.49408</v>
      </c>
      <c r="K43">
        <v>21.9284</v>
      </c>
      <c r="L43">
        <v>33.19811</v>
      </c>
      <c r="M43">
        <v>-21.772079999999999</v>
      </c>
      <c r="N43">
        <v>2.1220059999999998</v>
      </c>
      <c r="O43">
        <v>0.29132839999999999</v>
      </c>
      <c r="P43">
        <v>42.1492</v>
      </c>
      <c r="Q43">
        <v>10.931089999999999</v>
      </c>
    </row>
    <row r="44" spans="1:17" x14ac:dyDescent="0.3">
      <c r="A44">
        <v>42</v>
      </c>
      <c r="B44">
        <v>10</v>
      </c>
      <c r="C44">
        <v>7</v>
      </c>
      <c r="D44">
        <v>3</v>
      </c>
      <c r="E44">
        <v>20</v>
      </c>
      <c r="F44">
        <v>14</v>
      </c>
      <c r="G44">
        <v>65.037700000000001</v>
      </c>
      <c r="H44">
        <v>31.067129999999999</v>
      </c>
      <c r="I44" t="s">
        <v>654</v>
      </c>
      <c r="J44">
        <v>17.763480000000001</v>
      </c>
      <c r="K44">
        <v>23.179349999999999</v>
      </c>
      <c r="L44">
        <v>29.47587</v>
      </c>
      <c r="M44">
        <v>-21.873419999999999</v>
      </c>
      <c r="N44">
        <v>2.6902180000000002</v>
      </c>
      <c r="O44">
        <v>0.24932960000000001</v>
      </c>
      <c r="P44">
        <v>46.335329999999999</v>
      </c>
      <c r="Q44">
        <v>10.88923</v>
      </c>
    </row>
    <row r="45" spans="1:17" x14ac:dyDescent="0.3">
      <c r="A45">
        <v>43</v>
      </c>
      <c r="B45">
        <v>10</v>
      </c>
      <c r="C45">
        <v>7</v>
      </c>
      <c r="D45">
        <v>3</v>
      </c>
      <c r="E45">
        <v>24</v>
      </c>
      <c r="F45">
        <v>16</v>
      </c>
      <c r="G45">
        <v>62.08972</v>
      </c>
      <c r="H45">
        <v>31.790009999999999</v>
      </c>
      <c r="I45" t="s">
        <v>655</v>
      </c>
      <c r="J45">
        <v>16.931899999999999</v>
      </c>
      <c r="K45">
        <v>23.778770000000002</v>
      </c>
      <c r="L45">
        <v>25.888539999999999</v>
      </c>
      <c r="M45">
        <v>-21.873419999999999</v>
      </c>
      <c r="N45">
        <v>2.1220059999999998</v>
      </c>
      <c r="O45">
        <v>4.6612090000000004</v>
      </c>
      <c r="P45">
        <v>41.428289999999997</v>
      </c>
      <c r="Q45">
        <v>7.315207</v>
      </c>
    </row>
    <row r="46" spans="1:17" x14ac:dyDescent="0.3">
      <c r="A46">
        <v>44</v>
      </c>
      <c r="B46">
        <v>10</v>
      </c>
      <c r="C46">
        <v>10</v>
      </c>
      <c r="D46">
        <v>0</v>
      </c>
      <c r="E46">
        <v>20</v>
      </c>
      <c r="F46">
        <v>12</v>
      </c>
      <c r="G46">
        <v>62.542369999999998</v>
      </c>
      <c r="H46">
        <v>28.16883</v>
      </c>
      <c r="I46" t="s">
        <v>656</v>
      </c>
      <c r="J46">
        <v>19.084779999999999</v>
      </c>
      <c r="K46">
        <v>24.430299999999999</v>
      </c>
      <c r="L46">
        <v>29.47587</v>
      </c>
      <c r="M46">
        <v>-21.97476</v>
      </c>
      <c r="N46">
        <v>2.6902180000000002</v>
      </c>
      <c r="O46">
        <v>4.2643380000000004</v>
      </c>
      <c r="P46">
        <v>45.333620000000003</v>
      </c>
      <c r="Q46">
        <v>7.315207</v>
      </c>
    </row>
    <row r="47" spans="1:17" x14ac:dyDescent="0.3">
      <c r="A47">
        <v>45</v>
      </c>
      <c r="B47">
        <v>7</v>
      </c>
      <c r="C47">
        <v>4</v>
      </c>
      <c r="D47">
        <v>3</v>
      </c>
      <c r="E47">
        <v>20</v>
      </c>
      <c r="F47">
        <v>16</v>
      </c>
      <c r="G47">
        <v>61.524569999999997</v>
      </c>
      <c r="H47">
        <v>36.311199999999999</v>
      </c>
      <c r="I47" t="s">
        <v>657</v>
      </c>
      <c r="J47">
        <v>16.931899999999999</v>
      </c>
      <c r="K47">
        <v>23.778770000000002</v>
      </c>
      <c r="L47">
        <v>23.252289999999999</v>
      </c>
      <c r="M47">
        <v>-21.873419999999999</v>
      </c>
      <c r="N47">
        <v>2.6902180000000002</v>
      </c>
      <c r="O47">
        <v>4.6612090000000004</v>
      </c>
      <c r="P47">
        <v>41.428289999999997</v>
      </c>
      <c r="Q47">
        <v>7.315207</v>
      </c>
    </row>
    <row r="48" spans="1:17" x14ac:dyDescent="0.3">
      <c r="A48">
        <v>46</v>
      </c>
      <c r="B48">
        <v>12</v>
      </c>
      <c r="C48">
        <v>9</v>
      </c>
      <c r="D48">
        <v>3</v>
      </c>
      <c r="E48">
        <v>20</v>
      </c>
      <c r="F48">
        <v>16</v>
      </c>
      <c r="G48">
        <v>60.959420000000001</v>
      </c>
      <c r="H48">
        <v>40.832380000000001</v>
      </c>
      <c r="I48" t="s">
        <v>657</v>
      </c>
      <c r="J48">
        <v>16.931899999999999</v>
      </c>
      <c r="K48">
        <v>23.778770000000002</v>
      </c>
      <c r="L48">
        <v>21.731300000000001</v>
      </c>
      <c r="M48">
        <v>-21.873419999999999</v>
      </c>
      <c r="N48">
        <v>2.6902180000000002</v>
      </c>
      <c r="O48">
        <v>4.6612090000000004</v>
      </c>
      <c r="P48">
        <v>41.428289999999997</v>
      </c>
      <c r="Q48">
        <v>7.315207</v>
      </c>
    </row>
    <row r="49" spans="1:17" x14ac:dyDescent="0.3">
      <c r="A49">
        <v>47</v>
      </c>
      <c r="B49">
        <v>11</v>
      </c>
      <c r="C49">
        <v>8</v>
      </c>
      <c r="D49">
        <v>3</v>
      </c>
      <c r="E49">
        <v>20</v>
      </c>
      <c r="F49">
        <v>18</v>
      </c>
      <c r="G49">
        <v>58.57658</v>
      </c>
      <c r="H49">
        <v>37.034080000000003</v>
      </c>
      <c r="I49" t="s">
        <v>658</v>
      </c>
      <c r="J49">
        <v>16.10032</v>
      </c>
      <c r="K49">
        <v>24.37819</v>
      </c>
      <c r="L49">
        <v>18.549700000000001</v>
      </c>
      <c r="M49">
        <v>-21.873419999999999</v>
      </c>
      <c r="N49">
        <v>2.6902180000000002</v>
      </c>
      <c r="O49">
        <v>9.0730889999999995</v>
      </c>
      <c r="P49">
        <v>36.521250000000002</v>
      </c>
      <c r="Q49">
        <v>6</v>
      </c>
    </row>
    <row r="50" spans="1:17" x14ac:dyDescent="0.3">
      <c r="A50">
        <v>48</v>
      </c>
      <c r="B50">
        <v>8</v>
      </c>
      <c r="C50">
        <v>8</v>
      </c>
      <c r="D50">
        <v>0</v>
      </c>
      <c r="E50">
        <v>20</v>
      </c>
      <c r="F50">
        <v>12</v>
      </c>
      <c r="G50">
        <v>59.029229999999998</v>
      </c>
      <c r="H50">
        <v>33.4129</v>
      </c>
      <c r="I50" t="s">
        <v>659</v>
      </c>
      <c r="J50">
        <v>20.88663</v>
      </c>
      <c r="K50">
        <v>26.280660000000001</v>
      </c>
      <c r="L50">
        <v>23.252289999999999</v>
      </c>
      <c r="M50">
        <v>-22.0761</v>
      </c>
      <c r="N50">
        <v>2.6902180000000002</v>
      </c>
      <c r="O50">
        <v>8.2793460000000003</v>
      </c>
      <c r="P50">
        <v>40.426569999999998</v>
      </c>
      <c r="Q50">
        <v>6</v>
      </c>
    </row>
    <row r="51" spans="1:17" x14ac:dyDescent="0.3">
      <c r="A51">
        <v>49</v>
      </c>
      <c r="B51">
        <v>6</v>
      </c>
      <c r="C51">
        <v>6</v>
      </c>
      <c r="D51">
        <v>0</v>
      </c>
      <c r="E51">
        <v>20</v>
      </c>
      <c r="F51">
        <v>14</v>
      </c>
      <c r="G51">
        <v>56.53389</v>
      </c>
      <c r="H51">
        <v>30.514589999999998</v>
      </c>
      <c r="I51" t="s">
        <v>660</v>
      </c>
      <c r="J51">
        <v>20.858329999999999</v>
      </c>
      <c r="K51">
        <v>25.029720000000001</v>
      </c>
      <c r="L51">
        <v>23.252289999999999</v>
      </c>
      <c r="M51">
        <v>-21.97476</v>
      </c>
      <c r="N51">
        <v>2.6902180000000002</v>
      </c>
      <c r="O51">
        <v>13.088100000000001</v>
      </c>
      <c r="P51">
        <v>39.424860000000002</v>
      </c>
      <c r="Q51">
        <v>6</v>
      </c>
    </row>
    <row r="52" spans="1:17" x14ac:dyDescent="0.3">
      <c r="A52">
        <v>50</v>
      </c>
      <c r="B52">
        <v>11</v>
      </c>
      <c r="C52">
        <v>11</v>
      </c>
      <c r="D52">
        <v>0</v>
      </c>
      <c r="E52">
        <v>16</v>
      </c>
      <c r="F52">
        <v>14</v>
      </c>
      <c r="G52">
        <v>59.029229999999998</v>
      </c>
      <c r="H52">
        <v>33.4129</v>
      </c>
      <c r="I52" t="s">
        <v>661</v>
      </c>
      <c r="J52">
        <v>26.182459999999999</v>
      </c>
      <c r="K52">
        <v>27.991579999999999</v>
      </c>
      <c r="L52">
        <v>22.13702</v>
      </c>
      <c r="M52">
        <v>-21.97476</v>
      </c>
      <c r="N52">
        <v>3.2584300000000002</v>
      </c>
      <c r="O52">
        <v>8.6762180000000004</v>
      </c>
      <c r="P52">
        <v>40.426569999999998</v>
      </c>
      <c r="Q52">
        <v>6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6490-57C3-406B-AE3E-C449FE65353F}">
  <dimension ref="A1:Q52"/>
  <sheetViews>
    <sheetView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9</v>
      </c>
      <c r="C2">
        <v>3</v>
      </c>
      <c r="D2">
        <v>6</v>
      </c>
      <c r="E2">
        <v>20</v>
      </c>
      <c r="F2">
        <v>14</v>
      </c>
      <c r="G2">
        <v>33.641779999999997</v>
      </c>
      <c r="H2">
        <v>6.711112</v>
      </c>
      <c r="I2" t="s">
        <v>18</v>
      </c>
      <c r="J2">
        <v>0</v>
      </c>
      <c r="K2">
        <v>0</v>
      </c>
      <c r="L2">
        <v>0</v>
      </c>
      <c r="M2">
        <v>-0.1619844</v>
      </c>
      <c r="N2">
        <v>2.7834460000000001</v>
      </c>
      <c r="O2">
        <v>0</v>
      </c>
      <c r="P2">
        <v>9.9983520000000006</v>
      </c>
      <c r="Q2">
        <v>15.164809999999999</v>
      </c>
    </row>
    <row r="3" spans="1:17" x14ac:dyDescent="0.3">
      <c r="A3">
        <v>1</v>
      </c>
      <c r="B3">
        <v>6</v>
      </c>
      <c r="C3">
        <v>3</v>
      </c>
      <c r="D3">
        <v>3</v>
      </c>
      <c r="E3">
        <v>21</v>
      </c>
      <c r="F3">
        <v>18</v>
      </c>
      <c r="G3">
        <v>29.798469999999998</v>
      </c>
      <c r="H3">
        <v>5.6122529999999999</v>
      </c>
      <c r="I3" t="s">
        <v>18</v>
      </c>
      <c r="J3">
        <v>3.8600590000000001</v>
      </c>
      <c r="K3">
        <v>0</v>
      </c>
      <c r="L3">
        <v>0</v>
      </c>
      <c r="M3">
        <v>0</v>
      </c>
      <c r="N3">
        <v>0</v>
      </c>
      <c r="O3">
        <v>2.5064989999999998</v>
      </c>
      <c r="P3">
        <v>10</v>
      </c>
      <c r="Q3">
        <v>15</v>
      </c>
    </row>
    <row r="4" spans="1:17" x14ac:dyDescent="0.3">
      <c r="A4">
        <v>2</v>
      </c>
      <c r="B4">
        <v>9</v>
      </c>
      <c r="C4">
        <v>3</v>
      </c>
      <c r="D4">
        <v>6</v>
      </c>
      <c r="E4">
        <v>18</v>
      </c>
      <c r="F4">
        <v>18</v>
      </c>
      <c r="G4">
        <v>32.484729999999999</v>
      </c>
      <c r="H4">
        <v>6.3190460000000002</v>
      </c>
      <c r="I4" t="s">
        <v>526</v>
      </c>
      <c r="J4">
        <v>2.67326</v>
      </c>
      <c r="K4">
        <v>0</v>
      </c>
      <c r="L4">
        <v>0</v>
      </c>
      <c r="M4">
        <v>0</v>
      </c>
      <c r="N4">
        <v>2.212707</v>
      </c>
      <c r="O4">
        <v>2.5064989999999998</v>
      </c>
      <c r="P4">
        <v>12.572620000000001</v>
      </c>
      <c r="Q4">
        <v>14.95814</v>
      </c>
    </row>
    <row r="5" spans="1:17" x14ac:dyDescent="0.3">
      <c r="A5">
        <v>3</v>
      </c>
      <c r="B5">
        <v>9</v>
      </c>
      <c r="C5">
        <v>0</v>
      </c>
      <c r="D5">
        <v>9</v>
      </c>
      <c r="E5">
        <v>18</v>
      </c>
      <c r="F5">
        <v>20</v>
      </c>
      <c r="G5">
        <v>32.614370000000001</v>
      </c>
      <c r="H5">
        <v>6.4744630000000001</v>
      </c>
      <c r="I5" t="s">
        <v>662</v>
      </c>
      <c r="J5">
        <v>2.67326</v>
      </c>
      <c r="K5">
        <v>0</v>
      </c>
      <c r="L5">
        <v>0</v>
      </c>
      <c r="M5">
        <v>0</v>
      </c>
      <c r="N5">
        <v>-3.670401</v>
      </c>
      <c r="O5">
        <v>-1.8349899999999999</v>
      </c>
      <c r="P5">
        <v>14.18614</v>
      </c>
      <c r="Q5">
        <v>14.34355</v>
      </c>
    </row>
    <row r="6" spans="1:17" x14ac:dyDescent="0.3">
      <c r="A6">
        <v>4</v>
      </c>
      <c r="B6">
        <v>10</v>
      </c>
      <c r="C6">
        <v>4</v>
      </c>
      <c r="D6">
        <v>6</v>
      </c>
      <c r="E6">
        <v>20</v>
      </c>
      <c r="F6">
        <v>18</v>
      </c>
      <c r="G6">
        <v>30.688680000000002</v>
      </c>
      <c r="H6">
        <v>6.3190460000000002</v>
      </c>
      <c r="I6" t="s">
        <v>663</v>
      </c>
      <c r="J6">
        <v>2.7105380000000001</v>
      </c>
      <c r="K6">
        <v>0</v>
      </c>
      <c r="L6">
        <v>2.6069840000000002</v>
      </c>
      <c r="M6">
        <v>0</v>
      </c>
      <c r="N6">
        <v>4.4254129999999998</v>
      </c>
      <c r="O6">
        <v>2.5064989999999998</v>
      </c>
      <c r="P6">
        <v>10.959099999999999</v>
      </c>
      <c r="Q6">
        <v>14.95814</v>
      </c>
    </row>
    <row r="7" spans="1:17" x14ac:dyDescent="0.3">
      <c r="A7">
        <v>5</v>
      </c>
      <c r="B7">
        <v>8</v>
      </c>
      <c r="C7">
        <v>5</v>
      </c>
      <c r="D7">
        <v>3</v>
      </c>
      <c r="E7">
        <v>20</v>
      </c>
      <c r="F7">
        <v>18</v>
      </c>
      <c r="G7">
        <v>36.426699999999997</v>
      </c>
      <c r="H7">
        <v>6.8351040000000003</v>
      </c>
      <c r="I7" t="s">
        <v>664</v>
      </c>
      <c r="J7">
        <v>5.3837979999999996</v>
      </c>
      <c r="K7">
        <v>0</v>
      </c>
      <c r="L7">
        <v>6.5194850000000004</v>
      </c>
      <c r="M7">
        <v>-2.1407419999999999</v>
      </c>
      <c r="N7">
        <v>2.212707</v>
      </c>
      <c r="O7">
        <v>2.5064989999999998</v>
      </c>
      <c r="P7">
        <v>20.229289999999999</v>
      </c>
      <c r="Q7">
        <v>14.88157</v>
      </c>
    </row>
    <row r="8" spans="1:17" x14ac:dyDescent="0.3">
      <c r="A8">
        <v>6</v>
      </c>
      <c r="B8">
        <v>9</v>
      </c>
      <c r="C8">
        <v>3</v>
      </c>
      <c r="D8">
        <v>6</v>
      </c>
      <c r="E8">
        <v>20</v>
      </c>
      <c r="F8">
        <v>14</v>
      </c>
      <c r="G8">
        <v>39.405500000000004</v>
      </c>
      <c r="H8">
        <v>6.64893</v>
      </c>
      <c r="I8" t="s">
        <v>665</v>
      </c>
      <c r="J8">
        <v>5.3837979999999996</v>
      </c>
      <c r="K8">
        <v>0</v>
      </c>
      <c r="L8">
        <v>6.5194850000000004</v>
      </c>
      <c r="M8">
        <v>-2.1407419999999999</v>
      </c>
      <c r="N8">
        <v>2.212707</v>
      </c>
      <c r="O8">
        <v>2.5064989999999998</v>
      </c>
      <c r="P8">
        <v>22.735790000000001</v>
      </c>
      <c r="Q8">
        <v>14.85651</v>
      </c>
    </row>
    <row r="9" spans="1:17" x14ac:dyDescent="0.3">
      <c r="A9">
        <v>7</v>
      </c>
      <c r="B9">
        <v>9</v>
      </c>
      <c r="C9">
        <v>3</v>
      </c>
      <c r="D9">
        <v>6</v>
      </c>
      <c r="E9">
        <v>20</v>
      </c>
      <c r="F9">
        <v>14</v>
      </c>
      <c r="G9">
        <v>39.405500000000004</v>
      </c>
      <c r="H9">
        <v>6.64893</v>
      </c>
      <c r="I9" t="s">
        <v>665</v>
      </c>
      <c r="J9">
        <v>5.3837979999999996</v>
      </c>
      <c r="K9">
        <v>1.972971</v>
      </c>
      <c r="L9">
        <v>6.5194850000000004</v>
      </c>
      <c r="M9">
        <v>-2.1407419999999999</v>
      </c>
      <c r="N9">
        <v>0.51162289999999999</v>
      </c>
      <c r="O9">
        <v>2.5064989999999998</v>
      </c>
      <c r="P9">
        <v>20.875789999999999</v>
      </c>
      <c r="Q9">
        <v>14.85651</v>
      </c>
    </row>
    <row r="10" spans="1:17" x14ac:dyDescent="0.3">
      <c r="A10">
        <v>8</v>
      </c>
      <c r="B10">
        <v>10</v>
      </c>
      <c r="C10">
        <v>1</v>
      </c>
      <c r="D10">
        <v>9</v>
      </c>
      <c r="E10">
        <v>23</v>
      </c>
      <c r="F10">
        <v>18</v>
      </c>
      <c r="G10">
        <v>40.001559999999998</v>
      </c>
      <c r="H10">
        <v>5.7369909999999997</v>
      </c>
      <c r="I10" t="s">
        <v>666</v>
      </c>
      <c r="J10">
        <v>6.5705970000000002</v>
      </c>
      <c r="K10">
        <v>0</v>
      </c>
      <c r="L10">
        <v>10.431979999999999</v>
      </c>
      <c r="M10">
        <v>-4.2814839999999998</v>
      </c>
      <c r="N10">
        <v>4.4254129999999998</v>
      </c>
      <c r="O10">
        <v>2.5064989999999998</v>
      </c>
      <c r="P10">
        <v>17.900169999999999</v>
      </c>
      <c r="Q10">
        <v>14.888730000000001</v>
      </c>
    </row>
    <row r="11" spans="1:17" x14ac:dyDescent="0.3">
      <c r="A11">
        <v>9</v>
      </c>
      <c r="B11">
        <v>9</v>
      </c>
      <c r="C11">
        <v>3</v>
      </c>
      <c r="D11">
        <v>6</v>
      </c>
      <c r="E11">
        <v>23</v>
      </c>
      <c r="F11">
        <v>18</v>
      </c>
      <c r="G11">
        <v>39.349739999999997</v>
      </c>
      <c r="H11">
        <v>7.6742400000000002</v>
      </c>
      <c r="I11" t="s">
        <v>667</v>
      </c>
      <c r="J11">
        <v>9.2438559999999992</v>
      </c>
      <c r="K11">
        <v>0</v>
      </c>
      <c r="L11">
        <v>7.3222680000000002</v>
      </c>
      <c r="M11">
        <v>-4.2814839999999998</v>
      </c>
      <c r="N11">
        <v>4.4254129999999998</v>
      </c>
      <c r="O11">
        <v>2.5064989999999998</v>
      </c>
      <c r="P11">
        <v>22.086310000000001</v>
      </c>
      <c r="Q11">
        <v>14.846869999999999</v>
      </c>
    </row>
    <row r="12" spans="1:17" x14ac:dyDescent="0.3">
      <c r="A12">
        <v>10</v>
      </c>
      <c r="B12">
        <v>11</v>
      </c>
      <c r="C12">
        <v>2</v>
      </c>
      <c r="D12">
        <v>9</v>
      </c>
      <c r="E12">
        <v>23</v>
      </c>
      <c r="F12">
        <v>18</v>
      </c>
      <c r="G12">
        <v>39.349739999999997</v>
      </c>
      <c r="H12">
        <v>7.6742400000000002</v>
      </c>
      <c r="I12" t="s">
        <v>667</v>
      </c>
      <c r="J12">
        <v>9.2438559999999992</v>
      </c>
      <c r="K12">
        <v>1.972971</v>
      </c>
      <c r="L12">
        <v>7.3222680000000002</v>
      </c>
      <c r="M12">
        <v>-4.2814839999999998</v>
      </c>
      <c r="N12">
        <v>2.724329</v>
      </c>
      <c r="O12">
        <v>2.5064989999999998</v>
      </c>
      <c r="P12">
        <v>20.226310000000002</v>
      </c>
      <c r="Q12">
        <v>14.846869999999999</v>
      </c>
    </row>
    <row r="13" spans="1:17" x14ac:dyDescent="0.3">
      <c r="A13">
        <v>11</v>
      </c>
      <c r="B13">
        <v>7</v>
      </c>
      <c r="C13">
        <v>1</v>
      </c>
      <c r="D13">
        <v>6</v>
      </c>
      <c r="E13">
        <v>19</v>
      </c>
      <c r="F13">
        <v>18</v>
      </c>
      <c r="G13">
        <v>39.220999999999997</v>
      </c>
      <c r="H13">
        <v>8.7041109999999993</v>
      </c>
      <c r="I13" t="s">
        <v>668</v>
      </c>
      <c r="J13">
        <v>9.2438559999999992</v>
      </c>
      <c r="K13">
        <v>0</v>
      </c>
      <c r="L13">
        <v>3.0972870000000001</v>
      </c>
      <c r="M13">
        <v>-4.2814839999999998</v>
      </c>
      <c r="N13">
        <v>4.9936249999999998</v>
      </c>
      <c r="O13">
        <v>2.5064989999999998</v>
      </c>
      <c r="P13">
        <v>22.086310000000001</v>
      </c>
      <c r="Q13">
        <v>14.846869999999999</v>
      </c>
    </row>
    <row r="14" spans="1:17" x14ac:dyDescent="0.3">
      <c r="A14">
        <v>12</v>
      </c>
      <c r="B14">
        <v>9</v>
      </c>
      <c r="C14">
        <v>3</v>
      </c>
      <c r="D14">
        <v>6</v>
      </c>
      <c r="E14">
        <v>23</v>
      </c>
      <c r="F14">
        <v>19</v>
      </c>
      <c r="G14">
        <v>42.785800000000002</v>
      </c>
      <c r="H14">
        <v>11.945349999999999</v>
      </c>
      <c r="I14" t="s">
        <v>669</v>
      </c>
      <c r="J14">
        <v>12.823449999999999</v>
      </c>
      <c r="K14">
        <v>4.6282800000000002</v>
      </c>
      <c r="L14">
        <v>5.8012769999999998</v>
      </c>
      <c r="M14">
        <v>-6.4745670000000004</v>
      </c>
      <c r="N14">
        <v>-2.1488179999999999</v>
      </c>
      <c r="O14">
        <v>0.84384389999999998</v>
      </c>
      <c r="P14">
        <v>20.226310000000002</v>
      </c>
      <c r="Q14">
        <v>12.71049</v>
      </c>
    </row>
    <row r="15" spans="1:17" x14ac:dyDescent="0.3">
      <c r="A15">
        <v>13</v>
      </c>
      <c r="B15">
        <v>9</v>
      </c>
      <c r="C15">
        <v>3</v>
      </c>
      <c r="D15">
        <v>6</v>
      </c>
      <c r="E15">
        <v>26</v>
      </c>
      <c r="F15">
        <v>18</v>
      </c>
      <c r="G15">
        <v>38.784590000000001</v>
      </c>
      <c r="H15">
        <v>12.19543</v>
      </c>
      <c r="I15" t="s">
        <v>670</v>
      </c>
      <c r="J15">
        <v>13.10392</v>
      </c>
      <c r="K15">
        <v>1.972971</v>
      </c>
      <c r="L15">
        <v>5.8012769999999998</v>
      </c>
      <c r="M15">
        <v>-4.2814839999999998</v>
      </c>
      <c r="N15">
        <v>2.724329</v>
      </c>
      <c r="O15">
        <v>2.151627</v>
      </c>
      <c r="P15">
        <v>20.226310000000002</v>
      </c>
      <c r="Q15">
        <v>14.846869999999999</v>
      </c>
    </row>
    <row r="16" spans="1:17" x14ac:dyDescent="0.3">
      <c r="A16">
        <v>14</v>
      </c>
      <c r="B16">
        <v>6</v>
      </c>
      <c r="C16">
        <v>3</v>
      </c>
      <c r="D16">
        <v>3</v>
      </c>
      <c r="E16">
        <v>19</v>
      </c>
      <c r="F16">
        <v>16</v>
      </c>
      <c r="G16">
        <v>45.764600000000002</v>
      </c>
      <c r="H16">
        <v>11.759169999999999</v>
      </c>
      <c r="I16" t="s">
        <v>671</v>
      </c>
      <c r="J16">
        <v>12.823449999999999</v>
      </c>
      <c r="K16">
        <v>4.6282800000000002</v>
      </c>
      <c r="L16">
        <v>5.8012769999999998</v>
      </c>
      <c r="M16">
        <v>-9.1352460000000004</v>
      </c>
      <c r="N16">
        <v>-2.1488179999999999</v>
      </c>
      <c r="O16">
        <v>0.84384389999999998</v>
      </c>
      <c r="P16">
        <v>22.732800000000001</v>
      </c>
      <c r="Q16">
        <v>12.685420000000001</v>
      </c>
    </row>
    <row r="17" spans="1:17" x14ac:dyDescent="0.3">
      <c r="A17">
        <v>15</v>
      </c>
      <c r="B17">
        <v>11</v>
      </c>
      <c r="C17">
        <v>5</v>
      </c>
      <c r="D17">
        <v>6</v>
      </c>
      <c r="E17">
        <v>19</v>
      </c>
      <c r="F17">
        <v>16</v>
      </c>
      <c r="G17">
        <v>45.764600000000002</v>
      </c>
      <c r="H17">
        <v>11.759169999999999</v>
      </c>
      <c r="I17" t="s">
        <v>671</v>
      </c>
      <c r="J17">
        <v>12.823449999999999</v>
      </c>
      <c r="K17">
        <v>6.6012510000000004</v>
      </c>
      <c r="L17">
        <v>5.8012769999999998</v>
      </c>
      <c r="M17">
        <v>-9.1352460000000004</v>
      </c>
      <c r="N17">
        <v>-3.8499020000000002</v>
      </c>
      <c r="O17">
        <v>0.84384389999999998</v>
      </c>
      <c r="P17">
        <v>20.872800000000002</v>
      </c>
      <c r="Q17">
        <v>12.685420000000001</v>
      </c>
    </row>
    <row r="18" spans="1:17" x14ac:dyDescent="0.3">
      <c r="A18">
        <v>16</v>
      </c>
      <c r="B18">
        <v>7</v>
      </c>
      <c r="C18">
        <v>7</v>
      </c>
      <c r="D18">
        <v>0</v>
      </c>
      <c r="E18">
        <v>15</v>
      </c>
      <c r="F18">
        <v>15</v>
      </c>
      <c r="G18">
        <v>48.450870000000002</v>
      </c>
      <c r="H18">
        <v>12.46597</v>
      </c>
      <c r="I18" t="s">
        <v>672</v>
      </c>
      <c r="J18">
        <v>15.49671</v>
      </c>
      <c r="K18">
        <v>4.6282800000000002</v>
      </c>
      <c r="L18">
        <v>3.570751</v>
      </c>
      <c r="M18">
        <v>-6.4745670000000004</v>
      </c>
      <c r="N18">
        <v>-1.0123949999999999</v>
      </c>
      <c r="O18">
        <v>0.84384389999999998</v>
      </c>
      <c r="P18">
        <v>26.918939999999999</v>
      </c>
      <c r="Q18">
        <v>12.643560000000001</v>
      </c>
    </row>
    <row r="19" spans="1:17" x14ac:dyDescent="0.3">
      <c r="A19">
        <v>17</v>
      </c>
      <c r="B19">
        <v>14</v>
      </c>
      <c r="C19">
        <v>8</v>
      </c>
      <c r="D19">
        <v>6</v>
      </c>
      <c r="E19">
        <v>15</v>
      </c>
      <c r="F19">
        <v>15</v>
      </c>
      <c r="G19">
        <v>48.450870000000002</v>
      </c>
      <c r="H19">
        <v>12.46597</v>
      </c>
      <c r="I19" t="s">
        <v>673</v>
      </c>
      <c r="J19">
        <v>15.49671</v>
      </c>
      <c r="K19">
        <v>4.6282800000000002</v>
      </c>
      <c r="L19">
        <v>3.570751</v>
      </c>
      <c r="M19">
        <v>-6.4745670000000004</v>
      </c>
      <c r="N19">
        <v>-1.0123949999999999</v>
      </c>
      <c r="O19">
        <v>0.48897170000000001</v>
      </c>
      <c r="P19">
        <v>26.918939999999999</v>
      </c>
      <c r="Q19">
        <v>12.643560000000001</v>
      </c>
    </row>
    <row r="20" spans="1:17" x14ac:dyDescent="0.3">
      <c r="A20">
        <v>18</v>
      </c>
      <c r="B20">
        <v>11</v>
      </c>
      <c r="C20">
        <v>2</v>
      </c>
      <c r="D20">
        <v>9</v>
      </c>
      <c r="E20">
        <v>22</v>
      </c>
      <c r="F20">
        <v>15</v>
      </c>
      <c r="G20">
        <v>51.502630000000003</v>
      </c>
      <c r="H20">
        <v>12.275230000000001</v>
      </c>
      <c r="I20" t="s">
        <v>674</v>
      </c>
      <c r="J20">
        <v>19.356770000000001</v>
      </c>
      <c r="K20">
        <v>4.6282800000000002</v>
      </c>
      <c r="L20">
        <v>8.5985139999999998</v>
      </c>
      <c r="M20">
        <v>-8.6153089999999999</v>
      </c>
      <c r="N20">
        <v>-1.5806070000000001</v>
      </c>
      <c r="O20">
        <v>0.48897170000000001</v>
      </c>
      <c r="P20">
        <v>30.389479999999999</v>
      </c>
      <c r="Q20">
        <v>12.60885</v>
      </c>
    </row>
    <row r="21" spans="1:17" x14ac:dyDescent="0.3">
      <c r="A21">
        <v>19</v>
      </c>
      <c r="B21">
        <v>10</v>
      </c>
      <c r="C21">
        <v>7</v>
      </c>
      <c r="D21">
        <v>3</v>
      </c>
      <c r="E21">
        <v>15</v>
      </c>
      <c r="F21">
        <v>15</v>
      </c>
      <c r="G21">
        <v>54.554400000000001</v>
      </c>
      <c r="H21">
        <v>12.0845</v>
      </c>
      <c r="I21" t="s">
        <v>675</v>
      </c>
      <c r="J21">
        <v>15.49671</v>
      </c>
      <c r="K21">
        <v>4.6282800000000002</v>
      </c>
      <c r="L21">
        <v>11.39575</v>
      </c>
      <c r="M21">
        <v>-10.75605</v>
      </c>
      <c r="N21">
        <v>-1.0123949999999999</v>
      </c>
      <c r="O21">
        <v>0.48897170000000001</v>
      </c>
      <c r="P21">
        <v>33.860010000000003</v>
      </c>
      <c r="Q21">
        <v>12.574149999999999</v>
      </c>
    </row>
    <row r="22" spans="1:17" x14ac:dyDescent="0.3">
      <c r="A22">
        <v>20</v>
      </c>
      <c r="B22">
        <v>9</v>
      </c>
      <c r="C22">
        <v>3</v>
      </c>
      <c r="D22">
        <v>6</v>
      </c>
      <c r="E22">
        <v>22</v>
      </c>
      <c r="F22">
        <v>11</v>
      </c>
      <c r="G22">
        <v>57.533200000000001</v>
      </c>
      <c r="H22">
        <v>11.89832</v>
      </c>
      <c r="I22" t="s">
        <v>676</v>
      </c>
      <c r="J22">
        <v>19.356770000000001</v>
      </c>
      <c r="K22">
        <v>4.6282800000000002</v>
      </c>
      <c r="L22">
        <v>12.511010000000001</v>
      </c>
      <c r="M22">
        <v>-10.75605</v>
      </c>
      <c r="N22">
        <v>-1.5806070000000001</v>
      </c>
      <c r="O22">
        <v>0.48897170000000001</v>
      </c>
      <c r="P22">
        <v>36.366509999999998</v>
      </c>
      <c r="Q22">
        <v>12.54908</v>
      </c>
    </row>
    <row r="23" spans="1:17" x14ac:dyDescent="0.3">
      <c r="A23">
        <v>21</v>
      </c>
      <c r="B23">
        <v>8</v>
      </c>
      <c r="C23">
        <v>2</v>
      </c>
      <c r="D23">
        <v>6</v>
      </c>
      <c r="E23">
        <v>22</v>
      </c>
      <c r="F23">
        <v>11</v>
      </c>
      <c r="G23">
        <v>57.533200000000001</v>
      </c>
      <c r="H23">
        <v>11.89832</v>
      </c>
      <c r="I23" t="s">
        <v>676</v>
      </c>
      <c r="J23">
        <v>19.356770000000001</v>
      </c>
      <c r="K23">
        <v>6.6012510000000004</v>
      </c>
      <c r="L23">
        <v>12.511010000000001</v>
      </c>
      <c r="M23">
        <v>-10.75605</v>
      </c>
      <c r="N23">
        <v>-3.2816909999999999</v>
      </c>
      <c r="O23">
        <v>0.48897170000000001</v>
      </c>
      <c r="P23">
        <v>34.506509999999999</v>
      </c>
      <c r="Q23">
        <v>12.54908</v>
      </c>
    </row>
    <row r="24" spans="1:17" x14ac:dyDescent="0.3">
      <c r="A24">
        <v>22</v>
      </c>
      <c r="B24">
        <v>12</v>
      </c>
      <c r="C24">
        <v>6</v>
      </c>
      <c r="D24">
        <v>6</v>
      </c>
      <c r="E24">
        <v>22</v>
      </c>
      <c r="F24">
        <v>11</v>
      </c>
      <c r="G24">
        <v>56.968049999999998</v>
      </c>
      <c r="H24">
        <v>16.419509999999999</v>
      </c>
      <c r="I24" t="s">
        <v>676</v>
      </c>
      <c r="J24">
        <v>19.356770000000001</v>
      </c>
      <c r="K24">
        <v>6.6012510000000004</v>
      </c>
      <c r="L24">
        <v>10.990019999999999</v>
      </c>
      <c r="M24">
        <v>-10.75605</v>
      </c>
      <c r="N24">
        <v>-3.2816909999999999</v>
      </c>
      <c r="O24">
        <v>0.48897170000000001</v>
      </c>
      <c r="P24">
        <v>34.506509999999999</v>
      </c>
      <c r="Q24">
        <v>12.54908</v>
      </c>
    </row>
    <row r="25" spans="1:17" x14ac:dyDescent="0.3">
      <c r="A25">
        <v>23</v>
      </c>
      <c r="B25">
        <v>7</v>
      </c>
      <c r="C25">
        <v>1</v>
      </c>
      <c r="D25">
        <v>6</v>
      </c>
      <c r="E25">
        <v>16</v>
      </c>
      <c r="F25">
        <v>15</v>
      </c>
      <c r="G25">
        <v>59.690660000000001</v>
      </c>
      <c r="H25">
        <v>7.5663029999999996</v>
      </c>
      <c r="I25" t="s">
        <v>677</v>
      </c>
      <c r="J25">
        <v>18.207249999999998</v>
      </c>
      <c r="K25">
        <v>4.6282800000000002</v>
      </c>
      <c r="L25">
        <v>16.73976</v>
      </c>
      <c r="M25">
        <v>-10.426030000000001</v>
      </c>
      <c r="N25">
        <v>-1.847288</v>
      </c>
      <c r="O25">
        <v>-3.6503540000000001</v>
      </c>
      <c r="P25">
        <v>33.452739999999999</v>
      </c>
      <c r="Q25">
        <v>8.9815159999999992</v>
      </c>
    </row>
    <row r="26" spans="1:17" x14ac:dyDescent="0.3">
      <c r="A26">
        <v>24</v>
      </c>
      <c r="B26">
        <v>8</v>
      </c>
      <c r="C26">
        <v>2</v>
      </c>
      <c r="D26">
        <v>6</v>
      </c>
      <c r="E26">
        <v>15</v>
      </c>
      <c r="F26">
        <v>15</v>
      </c>
      <c r="G26">
        <v>59.690660000000001</v>
      </c>
      <c r="H26">
        <v>7.5663029999999996</v>
      </c>
      <c r="I26" t="s">
        <v>678</v>
      </c>
      <c r="J26">
        <v>18.207249999999998</v>
      </c>
      <c r="K26">
        <v>4.6282800000000002</v>
      </c>
      <c r="L26">
        <v>15.62449</v>
      </c>
      <c r="M26">
        <v>-10.75605</v>
      </c>
      <c r="N26">
        <v>0.93363050000000003</v>
      </c>
      <c r="O26">
        <v>-3.6503540000000001</v>
      </c>
      <c r="P26">
        <v>31.839220000000001</v>
      </c>
      <c r="Q26">
        <v>12.53229</v>
      </c>
    </row>
    <row r="27" spans="1:17" x14ac:dyDescent="0.3">
      <c r="A27">
        <v>25</v>
      </c>
      <c r="B27">
        <v>6</v>
      </c>
      <c r="C27">
        <v>0</v>
      </c>
      <c r="D27">
        <v>6</v>
      </c>
      <c r="E27">
        <v>20</v>
      </c>
      <c r="F27">
        <v>15</v>
      </c>
      <c r="G27">
        <v>63.936709999999998</v>
      </c>
      <c r="H27">
        <v>2.3413149999999998</v>
      </c>
      <c r="I27" t="s">
        <v>679</v>
      </c>
      <c r="J27">
        <v>22.067309999999999</v>
      </c>
      <c r="K27">
        <v>4.6282800000000002</v>
      </c>
      <c r="L27">
        <v>18.361519999999999</v>
      </c>
      <c r="M27">
        <v>-10.75605</v>
      </c>
      <c r="N27">
        <v>-2.1139679999999998</v>
      </c>
      <c r="O27">
        <v>-7.7896799999999997</v>
      </c>
      <c r="P27">
        <v>28.85933</v>
      </c>
      <c r="Q27">
        <v>12.53229</v>
      </c>
    </row>
    <row r="28" spans="1:17" x14ac:dyDescent="0.3">
      <c r="A28">
        <v>26</v>
      </c>
      <c r="B28">
        <v>6</v>
      </c>
      <c r="C28">
        <v>0</v>
      </c>
      <c r="D28">
        <v>6</v>
      </c>
      <c r="E28">
        <v>17</v>
      </c>
      <c r="F28">
        <v>15</v>
      </c>
      <c r="G28">
        <v>64.630939999999995</v>
      </c>
      <c r="H28">
        <v>5.0197399999999996</v>
      </c>
      <c r="I28" t="s">
        <v>680</v>
      </c>
      <c r="J28">
        <v>18.207249999999998</v>
      </c>
      <c r="K28">
        <v>4.6282800000000002</v>
      </c>
      <c r="L28">
        <v>22.27402</v>
      </c>
      <c r="M28">
        <v>-12.896789999999999</v>
      </c>
      <c r="N28">
        <v>-2.1139679999999998</v>
      </c>
      <c r="O28">
        <v>-7.7896799999999997</v>
      </c>
      <c r="P28">
        <v>32.329859999999996</v>
      </c>
      <c r="Q28">
        <v>12.497579999999999</v>
      </c>
    </row>
    <row r="29" spans="1:17" x14ac:dyDescent="0.3">
      <c r="A29">
        <v>27</v>
      </c>
      <c r="B29">
        <v>6</v>
      </c>
      <c r="C29">
        <v>0</v>
      </c>
      <c r="D29">
        <v>6</v>
      </c>
      <c r="E29">
        <v>20</v>
      </c>
      <c r="F29">
        <v>15</v>
      </c>
      <c r="G29">
        <v>66.859740000000002</v>
      </c>
      <c r="H29">
        <v>3.18045</v>
      </c>
      <c r="I29" t="s">
        <v>681</v>
      </c>
      <c r="J29">
        <v>22.067309999999999</v>
      </c>
      <c r="K29">
        <v>4.6282800000000002</v>
      </c>
      <c r="L29">
        <v>19.164300000000001</v>
      </c>
      <c r="M29">
        <v>-12.896789999999999</v>
      </c>
      <c r="N29">
        <v>-2.1139679999999998</v>
      </c>
      <c r="O29">
        <v>-7.7896799999999997</v>
      </c>
      <c r="P29">
        <v>32.329859999999996</v>
      </c>
      <c r="Q29">
        <v>12.497579999999999</v>
      </c>
    </row>
    <row r="30" spans="1:17" x14ac:dyDescent="0.3">
      <c r="A30">
        <v>28</v>
      </c>
      <c r="B30">
        <v>8</v>
      </c>
      <c r="C30">
        <v>2</v>
      </c>
      <c r="D30">
        <v>6</v>
      </c>
      <c r="E30">
        <v>13</v>
      </c>
      <c r="F30">
        <v>11</v>
      </c>
      <c r="G30">
        <v>67.609729999999999</v>
      </c>
      <c r="H30">
        <v>4.8335650000000001</v>
      </c>
      <c r="I30" t="s">
        <v>682</v>
      </c>
      <c r="J30">
        <v>18.207249999999998</v>
      </c>
      <c r="K30">
        <v>4.6282800000000002</v>
      </c>
      <c r="L30">
        <v>21.158750000000001</v>
      </c>
      <c r="M30">
        <v>-12.896789999999999</v>
      </c>
      <c r="N30">
        <v>-1.545757</v>
      </c>
      <c r="O30">
        <v>-7.7896799999999997</v>
      </c>
      <c r="P30">
        <v>34.836359999999999</v>
      </c>
      <c r="Q30">
        <v>12.472519999999999</v>
      </c>
    </row>
    <row r="31" spans="1:17" x14ac:dyDescent="0.3">
      <c r="A31">
        <v>29</v>
      </c>
      <c r="B31">
        <v>8</v>
      </c>
      <c r="C31">
        <v>2</v>
      </c>
      <c r="D31">
        <v>6</v>
      </c>
      <c r="E31">
        <v>17</v>
      </c>
      <c r="F31">
        <v>11</v>
      </c>
      <c r="G31">
        <v>62.894660000000002</v>
      </c>
      <c r="H31">
        <v>10.57189</v>
      </c>
      <c r="I31" t="s">
        <v>683</v>
      </c>
      <c r="J31">
        <v>18.207249999999998</v>
      </c>
      <c r="K31">
        <v>4.6282800000000002</v>
      </c>
      <c r="L31">
        <v>22.27402</v>
      </c>
      <c r="M31">
        <v>-12.896789999999999</v>
      </c>
      <c r="N31">
        <v>-2.1139679999999998</v>
      </c>
      <c r="O31">
        <v>-7.7896799999999997</v>
      </c>
      <c r="P31">
        <v>34.836359999999999</v>
      </c>
      <c r="Q31">
        <v>12.472519999999999</v>
      </c>
    </row>
    <row r="32" spans="1:17" x14ac:dyDescent="0.3">
      <c r="A32">
        <v>30</v>
      </c>
      <c r="B32">
        <v>9</v>
      </c>
      <c r="C32">
        <v>3</v>
      </c>
      <c r="D32">
        <v>6</v>
      </c>
      <c r="E32">
        <v>17</v>
      </c>
      <c r="F32">
        <v>15</v>
      </c>
      <c r="G32">
        <v>62.894660000000002</v>
      </c>
      <c r="H32">
        <v>10.57189</v>
      </c>
      <c r="I32" t="s">
        <v>684</v>
      </c>
      <c r="J32">
        <v>18.207249999999998</v>
      </c>
      <c r="K32">
        <v>9.5003659999999996</v>
      </c>
      <c r="L32">
        <v>23.026319999999998</v>
      </c>
      <c r="M32">
        <v>-12.896789999999999</v>
      </c>
      <c r="N32">
        <v>-2.574074</v>
      </c>
      <c r="O32">
        <v>-7.7896799999999997</v>
      </c>
      <c r="P32">
        <v>34.836359999999999</v>
      </c>
      <c r="Q32">
        <v>12.472519999999999</v>
      </c>
    </row>
    <row r="33" spans="1:17" x14ac:dyDescent="0.3">
      <c r="A33">
        <v>31</v>
      </c>
      <c r="B33">
        <v>8</v>
      </c>
      <c r="C33">
        <v>2</v>
      </c>
      <c r="D33">
        <v>6</v>
      </c>
      <c r="E33">
        <v>19</v>
      </c>
      <c r="F33">
        <v>15</v>
      </c>
      <c r="G33">
        <v>61.098599999999998</v>
      </c>
      <c r="H33">
        <v>10.57189</v>
      </c>
      <c r="I33" t="s">
        <v>684</v>
      </c>
      <c r="J33">
        <v>18.244530000000001</v>
      </c>
      <c r="K33">
        <v>9.5003659999999996</v>
      </c>
      <c r="L33">
        <v>25.633310000000002</v>
      </c>
      <c r="M33">
        <v>-12.896789999999999</v>
      </c>
      <c r="N33">
        <v>-2.574074</v>
      </c>
      <c r="O33">
        <v>-7.7896799999999997</v>
      </c>
      <c r="P33">
        <v>34.836359999999999</v>
      </c>
      <c r="Q33">
        <v>12.472519999999999</v>
      </c>
    </row>
    <row r="34" spans="1:17" x14ac:dyDescent="0.3">
      <c r="A34">
        <v>32</v>
      </c>
      <c r="B34">
        <v>6</v>
      </c>
      <c r="C34">
        <v>0</v>
      </c>
      <c r="D34">
        <v>6</v>
      </c>
      <c r="E34">
        <v>21</v>
      </c>
      <c r="F34">
        <v>15</v>
      </c>
      <c r="G34">
        <v>59.302549999999997</v>
      </c>
      <c r="H34">
        <v>10.57189</v>
      </c>
      <c r="I34" t="s">
        <v>684</v>
      </c>
      <c r="J34">
        <v>18.28181</v>
      </c>
      <c r="K34">
        <v>9.5003659999999996</v>
      </c>
      <c r="L34">
        <v>28.240290000000002</v>
      </c>
      <c r="M34">
        <v>-12.896789999999999</v>
      </c>
      <c r="N34">
        <v>-2.574074</v>
      </c>
      <c r="O34">
        <v>-7.7896799999999997</v>
      </c>
      <c r="P34">
        <v>34.836359999999999</v>
      </c>
      <c r="Q34">
        <v>12.472519999999999</v>
      </c>
    </row>
    <row r="35" spans="1:17" x14ac:dyDescent="0.3">
      <c r="A35">
        <v>33</v>
      </c>
      <c r="B35">
        <v>8</v>
      </c>
      <c r="C35">
        <v>2</v>
      </c>
      <c r="D35">
        <v>6</v>
      </c>
      <c r="E35">
        <v>21</v>
      </c>
      <c r="F35">
        <v>19</v>
      </c>
      <c r="G35">
        <v>59.302549999999997</v>
      </c>
      <c r="H35">
        <v>10.57189</v>
      </c>
      <c r="I35" t="s">
        <v>685</v>
      </c>
      <c r="J35">
        <v>18.28181</v>
      </c>
      <c r="K35">
        <v>14.372450000000001</v>
      </c>
      <c r="L35">
        <v>28.992599999999999</v>
      </c>
      <c r="M35">
        <v>-12.896789999999999</v>
      </c>
      <c r="N35">
        <v>-3.034179</v>
      </c>
      <c r="O35">
        <v>-7.7896799999999997</v>
      </c>
      <c r="P35">
        <v>34.836359999999999</v>
      </c>
      <c r="Q35">
        <v>12.472519999999999</v>
      </c>
    </row>
    <row r="36" spans="1:17" x14ac:dyDescent="0.3">
      <c r="A36">
        <v>34</v>
      </c>
      <c r="B36">
        <v>5</v>
      </c>
      <c r="C36">
        <v>2</v>
      </c>
      <c r="D36">
        <v>3</v>
      </c>
      <c r="E36">
        <v>23</v>
      </c>
      <c r="F36">
        <v>15</v>
      </c>
      <c r="G36">
        <v>60.558259999999997</v>
      </c>
      <c r="H36">
        <v>10.38115</v>
      </c>
      <c r="I36" t="s">
        <v>686</v>
      </c>
      <c r="J36">
        <v>18.31908</v>
      </c>
      <c r="K36">
        <v>9.5003659999999996</v>
      </c>
      <c r="L36">
        <v>34.759770000000003</v>
      </c>
      <c r="M36">
        <v>-15.03753</v>
      </c>
      <c r="N36">
        <v>-2.574074</v>
      </c>
      <c r="O36">
        <v>-7.7896799999999997</v>
      </c>
      <c r="P36">
        <v>38.306899999999999</v>
      </c>
      <c r="Q36">
        <v>12.437810000000001</v>
      </c>
    </row>
    <row r="37" spans="1:17" x14ac:dyDescent="0.3">
      <c r="A37">
        <v>35</v>
      </c>
      <c r="B37">
        <v>8</v>
      </c>
      <c r="C37">
        <v>2</v>
      </c>
      <c r="D37">
        <v>6</v>
      </c>
      <c r="E37">
        <v>23</v>
      </c>
      <c r="F37">
        <v>11</v>
      </c>
      <c r="G37">
        <v>63.537059999999997</v>
      </c>
      <c r="H37">
        <v>10.19497</v>
      </c>
      <c r="I37" t="s">
        <v>687</v>
      </c>
      <c r="J37">
        <v>18.31908</v>
      </c>
      <c r="K37">
        <v>9.5003659999999996</v>
      </c>
      <c r="L37">
        <v>34.759770000000003</v>
      </c>
      <c r="M37">
        <v>-15.03753</v>
      </c>
      <c r="N37">
        <v>-2.574074</v>
      </c>
      <c r="O37">
        <v>-7.7896799999999997</v>
      </c>
      <c r="P37">
        <v>40.813400000000001</v>
      </c>
      <c r="Q37">
        <v>12.412750000000001</v>
      </c>
    </row>
    <row r="38" spans="1:17" x14ac:dyDescent="0.3">
      <c r="A38">
        <v>36</v>
      </c>
      <c r="B38">
        <v>8</v>
      </c>
      <c r="C38">
        <v>5</v>
      </c>
      <c r="D38">
        <v>3</v>
      </c>
      <c r="E38">
        <v>23</v>
      </c>
      <c r="F38">
        <v>11</v>
      </c>
      <c r="G38">
        <v>62.971910000000001</v>
      </c>
      <c r="H38">
        <v>14.71616</v>
      </c>
      <c r="I38" t="s">
        <v>687</v>
      </c>
      <c r="J38">
        <v>18.31908</v>
      </c>
      <c r="K38">
        <v>9.5003659999999996</v>
      </c>
      <c r="L38">
        <v>33.238779999999998</v>
      </c>
      <c r="M38">
        <v>-15.03753</v>
      </c>
      <c r="N38">
        <v>-2.574074</v>
      </c>
      <c r="O38">
        <v>-7.7896799999999997</v>
      </c>
      <c r="P38">
        <v>40.813400000000001</v>
      </c>
      <c r="Q38">
        <v>12.412750000000001</v>
      </c>
    </row>
    <row r="39" spans="1:17" x14ac:dyDescent="0.3">
      <c r="A39">
        <v>37</v>
      </c>
      <c r="B39">
        <v>8</v>
      </c>
      <c r="C39">
        <v>2</v>
      </c>
      <c r="D39">
        <v>6</v>
      </c>
      <c r="E39">
        <v>23</v>
      </c>
      <c r="F39">
        <v>7</v>
      </c>
      <c r="G39">
        <v>65.950710000000001</v>
      </c>
      <c r="H39">
        <v>14.52998</v>
      </c>
      <c r="I39" t="s">
        <v>688</v>
      </c>
      <c r="J39">
        <v>18.31908</v>
      </c>
      <c r="K39">
        <v>9.5003659999999996</v>
      </c>
      <c r="L39">
        <v>33.238779999999998</v>
      </c>
      <c r="M39">
        <v>-15.03753</v>
      </c>
      <c r="N39">
        <v>-2.574074</v>
      </c>
      <c r="O39">
        <v>-7.7896799999999997</v>
      </c>
      <c r="P39">
        <v>43.319899999999997</v>
      </c>
      <c r="Q39">
        <v>12.38768</v>
      </c>
    </row>
    <row r="40" spans="1:17" x14ac:dyDescent="0.3">
      <c r="A40">
        <v>38</v>
      </c>
      <c r="B40">
        <v>8</v>
      </c>
      <c r="C40">
        <v>2</v>
      </c>
      <c r="D40">
        <v>6</v>
      </c>
      <c r="E40">
        <v>29</v>
      </c>
      <c r="F40">
        <v>15</v>
      </c>
      <c r="G40">
        <v>60.587119999999999</v>
      </c>
      <c r="H40">
        <v>11.40117</v>
      </c>
      <c r="I40" t="s">
        <v>689</v>
      </c>
      <c r="J40">
        <v>30.051210000000001</v>
      </c>
      <c r="K40">
        <v>12.46223</v>
      </c>
      <c r="L40">
        <v>27.737559999999998</v>
      </c>
      <c r="M40">
        <v>-12.896789999999999</v>
      </c>
      <c r="N40">
        <v>-2.574074</v>
      </c>
      <c r="O40">
        <v>-7.7896799999999997</v>
      </c>
      <c r="P40">
        <v>34.836359999999999</v>
      </c>
      <c r="Q40">
        <v>12.31053</v>
      </c>
    </row>
    <row r="41" spans="1:17" x14ac:dyDescent="0.3">
      <c r="A41">
        <v>39</v>
      </c>
      <c r="B41">
        <v>8</v>
      </c>
      <c r="C41">
        <v>5</v>
      </c>
      <c r="D41">
        <v>3</v>
      </c>
      <c r="E41">
        <v>29</v>
      </c>
      <c r="F41">
        <v>15</v>
      </c>
      <c r="G41">
        <v>60.021970000000003</v>
      </c>
      <c r="H41">
        <v>15.922359999999999</v>
      </c>
      <c r="I41" t="s">
        <v>689</v>
      </c>
      <c r="J41">
        <v>30.051210000000001</v>
      </c>
      <c r="K41">
        <v>12.46223</v>
      </c>
      <c r="L41">
        <v>26.216570000000001</v>
      </c>
      <c r="M41">
        <v>-12.896789999999999</v>
      </c>
      <c r="N41">
        <v>-2.574074</v>
      </c>
      <c r="O41">
        <v>-7.7896799999999997</v>
      </c>
      <c r="P41">
        <v>34.836359999999999</v>
      </c>
      <c r="Q41">
        <v>12.31053</v>
      </c>
    </row>
    <row r="42" spans="1:17" x14ac:dyDescent="0.3">
      <c r="A42">
        <v>40</v>
      </c>
      <c r="B42">
        <v>7</v>
      </c>
      <c r="C42">
        <v>1</v>
      </c>
      <c r="D42">
        <v>6</v>
      </c>
      <c r="E42">
        <v>31</v>
      </c>
      <c r="F42">
        <v>15</v>
      </c>
      <c r="G42">
        <v>58.225909999999999</v>
      </c>
      <c r="H42">
        <v>15.922359999999999</v>
      </c>
      <c r="I42" t="s">
        <v>689</v>
      </c>
      <c r="J42">
        <v>30.08849</v>
      </c>
      <c r="K42">
        <v>12.46223</v>
      </c>
      <c r="L42">
        <v>28.823550000000001</v>
      </c>
      <c r="M42">
        <v>-12.896789999999999</v>
      </c>
      <c r="N42">
        <v>-2.574074</v>
      </c>
      <c r="O42">
        <v>-7.7896799999999997</v>
      </c>
      <c r="P42">
        <v>34.836359999999999</v>
      </c>
      <c r="Q42">
        <v>12.31053</v>
      </c>
    </row>
    <row r="43" spans="1:17" x14ac:dyDescent="0.3">
      <c r="A43">
        <v>41</v>
      </c>
      <c r="B43">
        <v>10</v>
      </c>
      <c r="C43">
        <v>1</v>
      </c>
      <c r="D43">
        <v>9</v>
      </c>
      <c r="E43">
        <v>27</v>
      </c>
      <c r="F43">
        <v>17</v>
      </c>
      <c r="G43">
        <v>68.163899999999998</v>
      </c>
      <c r="H43">
        <v>4.9461870000000001</v>
      </c>
      <c r="I43" t="s">
        <v>690</v>
      </c>
      <c r="J43">
        <v>30.051210000000001</v>
      </c>
      <c r="K43">
        <v>12.46223</v>
      </c>
      <c r="L43">
        <v>36.381529999999998</v>
      </c>
      <c r="M43">
        <v>-15.03753</v>
      </c>
      <c r="N43">
        <v>-6.5111549999999996</v>
      </c>
      <c r="O43">
        <v>-11.92901</v>
      </c>
      <c r="P43">
        <v>33.71349</v>
      </c>
      <c r="Q43">
        <v>12.275829999999999</v>
      </c>
    </row>
    <row r="44" spans="1:17" x14ac:dyDescent="0.3">
      <c r="A44">
        <v>42</v>
      </c>
      <c r="B44">
        <v>6</v>
      </c>
      <c r="C44">
        <v>0</v>
      </c>
      <c r="D44">
        <v>6</v>
      </c>
      <c r="E44">
        <v>27</v>
      </c>
      <c r="F44">
        <v>11</v>
      </c>
      <c r="G44">
        <v>67.99306</v>
      </c>
      <c r="H44">
        <v>4.9783980000000003</v>
      </c>
      <c r="I44" t="s">
        <v>691</v>
      </c>
      <c r="J44">
        <v>30.051210000000001</v>
      </c>
      <c r="K44">
        <v>9.0513030000000008</v>
      </c>
      <c r="L44">
        <v>36.381529999999998</v>
      </c>
      <c r="M44">
        <v>-14.61054</v>
      </c>
      <c r="N44">
        <v>-6.6981950000000001</v>
      </c>
      <c r="O44">
        <v>-12.40216</v>
      </c>
      <c r="P44">
        <v>33.71349</v>
      </c>
      <c r="Q44">
        <v>11.66123</v>
      </c>
    </row>
    <row r="45" spans="1:17" x14ac:dyDescent="0.3">
      <c r="A45">
        <v>43</v>
      </c>
      <c r="B45">
        <v>6</v>
      </c>
      <c r="C45">
        <v>0</v>
      </c>
      <c r="D45">
        <v>6</v>
      </c>
      <c r="E45">
        <v>29</v>
      </c>
      <c r="F45">
        <v>21</v>
      </c>
      <c r="G45">
        <v>72.409949999999995</v>
      </c>
      <c r="H45">
        <v>1</v>
      </c>
      <c r="I45" t="s">
        <v>692</v>
      </c>
      <c r="J45">
        <v>30.051210000000001</v>
      </c>
      <c r="K45">
        <v>17.334309999999999</v>
      </c>
      <c r="L45">
        <v>39.87086</v>
      </c>
      <c r="M45">
        <v>-15.03753</v>
      </c>
      <c r="N45">
        <v>-7.8061530000000001</v>
      </c>
      <c r="O45">
        <v>-16.06833</v>
      </c>
      <c r="P45">
        <v>29.120069999999998</v>
      </c>
      <c r="Q45">
        <v>12.275829999999999</v>
      </c>
    </row>
    <row r="46" spans="1:17" x14ac:dyDescent="0.3">
      <c r="A46">
        <v>44</v>
      </c>
      <c r="B46">
        <v>6</v>
      </c>
      <c r="C46">
        <v>0</v>
      </c>
      <c r="D46">
        <v>6</v>
      </c>
      <c r="E46">
        <v>27</v>
      </c>
      <c r="F46">
        <v>17</v>
      </c>
      <c r="G46">
        <v>65.806370000000001</v>
      </c>
      <c r="H46">
        <v>7.673362</v>
      </c>
      <c r="I46" t="s">
        <v>693</v>
      </c>
      <c r="J46">
        <v>30.051210000000001</v>
      </c>
      <c r="K46">
        <v>13.923389999999999</v>
      </c>
      <c r="L46">
        <v>37.133839999999999</v>
      </c>
      <c r="M46">
        <v>-14.61054</v>
      </c>
      <c r="N46">
        <v>-10.8287</v>
      </c>
      <c r="O46">
        <v>-8.0606740000000006</v>
      </c>
      <c r="P46">
        <v>33.71349</v>
      </c>
      <c r="Q46">
        <v>12.275829999999999</v>
      </c>
    </row>
    <row r="47" spans="1:17" x14ac:dyDescent="0.3">
      <c r="A47">
        <v>45</v>
      </c>
      <c r="B47">
        <v>7</v>
      </c>
      <c r="C47">
        <v>1</v>
      </c>
      <c r="D47">
        <v>6</v>
      </c>
      <c r="E47">
        <v>29</v>
      </c>
      <c r="F47">
        <v>21</v>
      </c>
      <c r="G47">
        <v>72.281220000000005</v>
      </c>
      <c r="H47">
        <v>2.029871</v>
      </c>
      <c r="I47" t="s">
        <v>692</v>
      </c>
      <c r="J47">
        <v>30.051210000000001</v>
      </c>
      <c r="K47">
        <v>19.307289999999998</v>
      </c>
      <c r="L47">
        <v>36.761139999999997</v>
      </c>
      <c r="M47">
        <v>-15.03753</v>
      </c>
      <c r="N47">
        <v>-9.5072360000000007</v>
      </c>
      <c r="O47">
        <v>-16.06833</v>
      </c>
      <c r="P47">
        <v>27.260069999999999</v>
      </c>
      <c r="Q47">
        <v>12.275829999999999</v>
      </c>
    </row>
    <row r="48" spans="1:17" x14ac:dyDescent="0.3">
      <c r="A48">
        <v>46</v>
      </c>
      <c r="B48">
        <v>7</v>
      </c>
      <c r="C48">
        <v>1</v>
      </c>
      <c r="D48">
        <v>6</v>
      </c>
      <c r="E48">
        <v>29</v>
      </c>
      <c r="F48">
        <v>23</v>
      </c>
      <c r="G48">
        <v>72.431460000000001</v>
      </c>
      <c r="H48">
        <v>2.029871</v>
      </c>
      <c r="I48" t="s">
        <v>692</v>
      </c>
      <c r="J48">
        <v>30.051210000000001</v>
      </c>
      <c r="K48">
        <v>19.307289999999998</v>
      </c>
      <c r="L48">
        <v>36.761139999999997</v>
      </c>
      <c r="M48">
        <v>-15.03753</v>
      </c>
      <c r="N48">
        <v>-13.17764</v>
      </c>
      <c r="O48">
        <v>-16.06833</v>
      </c>
      <c r="P48">
        <v>27.260069999999999</v>
      </c>
      <c r="Q48">
        <v>12.275829999999999</v>
      </c>
    </row>
    <row r="49" spans="1:17" x14ac:dyDescent="0.3">
      <c r="A49">
        <v>47</v>
      </c>
      <c r="B49">
        <v>7</v>
      </c>
      <c r="C49">
        <v>1</v>
      </c>
      <c r="D49">
        <v>6</v>
      </c>
      <c r="E49">
        <v>29</v>
      </c>
      <c r="F49">
        <v>23</v>
      </c>
      <c r="G49">
        <v>75.611949999999993</v>
      </c>
      <c r="H49">
        <v>1</v>
      </c>
      <c r="I49" t="s">
        <v>694</v>
      </c>
      <c r="J49">
        <v>30.051210000000001</v>
      </c>
      <c r="K49">
        <v>19.307289999999998</v>
      </c>
      <c r="L49">
        <v>43.783360000000002</v>
      </c>
      <c r="M49">
        <v>-17.178270000000001</v>
      </c>
      <c r="N49">
        <v>-13.17764</v>
      </c>
      <c r="O49">
        <v>-16.423200000000001</v>
      </c>
      <c r="P49">
        <v>30.730609999999999</v>
      </c>
      <c r="Q49">
        <v>12.24112</v>
      </c>
    </row>
    <row r="50" spans="1:17" x14ac:dyDescent="0.3">
      <c r="A50">
        <v>48</v>
      </c>
      <c r="B50">
        <v>7</v>
      </c>
      <c r="C50">
        <v>1</v>
      </c>
      <c r="D50">
        <v>6</v>
      </c>
      <c r="E50">
        <v>29</v>
      </c>
      <c r="F50">
        <v>23</v>
      </c>
      <c r="G50">
        <v>75.640820000000005</v>
      </c>
      <c r="H50">
        <v>2.029871</v>
      </c>
      <c r="I50" t="s">
        <v>695</v>
      </c>
      <c r="J50">
        <v>30.051210000000001</v>
      </c>
      <c r="K50">
        <v>19.307289999999998</v>
      </c>
      <c r="L50">
        <v>36.761139999999997</v>
      </c>
      <c r="M50">
        <v>-15.03753</v>
      </c>
      <c r="N50">
        <v>-13.17764</v>
      </c>
      <c r="O50">
        <v>-16.423200000000001</v>
      </c>
      <c r="P50">
        <v>27.260069999999999</v>
      </c>
      <c r="Q50">
        <v>12.275829999999999</v>
      </c>
    </row>
    <row r="51" spans="1:17" x14ac:dyDescent="0.3">
      <c r="A51">
        <v>49</v>
      </c>
      <c r="B51">
        <v>7</v>
      </c>
      <c r="C51">
        <v>1</v>
      </c>
      <c r="D51">
        <v>6</v>
      </c>
      <c r="E51">
        <v>29</v>
      </c>
      <c r="F51">
        <v>23</v>
      </c>
      <c r="G51">
        <v>78.663719999999998</v>
      </c>
      <c r="H51">
        <v>1</v>
      </c>
      <c r="I51" t="s">
        <v>696</v>
      </c>
      <c r="J51">
        <v>30.051210000000001</v>
      </c>
      <c r="K51">
        <v>21.280259999999998</v>
      </c>
      <c r="L51">
        <v>47.695860000000003</v>
      </c>
      <c r="M51">
        <v>-19.319019999999998</v>
      </c>
      <c r="N51">
        <v>-14.87872</v>
      </c>
      <c r="O51">
        <v>-16.423200000000001</v>
      </c>
      <c r="P51">
        <v>32.341140000000003</v>
      </c>
      <c r="Q51">
        <v>12.20642</v>
      </c>
    </row>
    <row r="52" spans="1:17" x14ac:dyDescent="0.3">
      <c r="A52">
        <v>50</v>
      </c>
      <c r="B52">
        <v>6</v>
      </c>
      <c r="C52">
        <v>0</v>
      </c>
      <c r="D52">
        <v>6</v>
      </c>
      <c r="E52">
        <v>31</v>
      </c>
      <c r="F52">
        <v>23</v>
      </c>
      <c r="G52">
        <v>79.321719999999999</v>
      </c>
      <c r="H52">
        <v>1.326068</v>
      </c>
      <c r="I52" t="s">
        <v>697</v>
      </c>
      <c r="J52">
        <v>30.051210000000001</v>
      </c>
      <c r="K52">
        <v>19.307289999999998</v>
      </c>
      <c r="L52">
        <v>37.977170000000001</v>
      </c>
      <c r="M52">
        <v>-15.03753</v>
      </c>
      <c r="N52">
        <v>-14.01253</v>
      </c>
      <c r="O52">
        <v>-20.562529999999999</v>
      </c>
      <c r="P52">
        <v>22.66666</v>
      </c>
      <c r="Q52">
        <v>12.275829999999999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356D8-D4A9-44FE-A0ED-190870711F71}">
  <sheetPr>
    <tabColor theme="6" tint="0.79998168889431442"/>
  </sheetPr>
  <dimension ref="A1"/>
  <sheetViews>
    <sheetView zoomScale="85" zoomScaleNormal="85" workbookViewId="0">
      <selection activeCell="I34" sqref="I3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263C-DAE5-4162-A7D5-19D061C9D0BD}">
  <sheetPr>
    <tabColor theme="6" tint="0.79998168889431442"/>
  </sheetPr>
  <dimension ref="A1"/>
  <sheetViews>
    <sheetView topLeftCell="B6" zoomScale="85" zoomScaleNormal="85" workbookViewId="0">
      <selection activeCell="L22" sqref="L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7E3C-8DA4-4E69-9687-6C058052B48D}">
  <sheetPr>
    <tabColor rgb="FFFF0000"/>
  </sheetPr>
  <dimension ref="A1:Q55"/>
  <sheetViews>
    <sheetView topLeftCell="I1" workbookViewId="0">
      <selection activeCell="Q2" sqref="Q2"/>
    </sheetView>
  </sheetViews>
  <sheetFormatPr defaultRowHeight="14.4" x14ac:dyDescent="0.3"/>
  <cols>
    <col min="1" max="1" width="12.44140625" customWidth="1"/>
    <col min="2" max="2" width="13.21875" customWidth="1"/>
    <col min="3" max="3" width="18.21875" customWidth="1"/>
    <col min="4" max="4" width="16.88671875" customWidth="1"/>
    <col min="6" max="6" width="12.109375" customWidth="1"/>
    <col min="8" max="8" width="15" customWidth="1"/>
    <col min="9" max="9" width="18.33203125" customWidth="1"/>
    <col min="10" max="10" width="14.88671875" customWidth="1"/>
    <col min="11" max="11" width="21.88671875" customWidth="1"/>
    <col min="12" max="12" width="14.21875" customWidth="1"/>
    <col min="13" max="13" width="21.21875" customWidth="1"/>
    <col min="14" max="14" width="12.33203125" customWidth="1"/>
    <col min="15" max="15" width="19.33203125" customWidth="1"/>
    <col min="16" max="16" width="17.33203125" customWidth="1"/>
    <col min="17" max="17" width="19.77734375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x14ac:dyDescent="0.3">
      <c r="A2" s="1">
        <v>0</v>
      </c>
      <c r="B2">
        <f>AVERAGE(Log_17_4_nr0__2[[#This Row],[ Total points ]],Log_17_4_nr1__2[[#This Row],[ Total points ]],Log_17_4_nr2__2[[#This Row],[ Total points ]],Log_17_4_nr3__2[[#This Row],[ Total points ]],Log_17_4_nr4__3[[#This Row],[ Total points ]])</f>
        <v>5.2</v>
      </c>
      <c r="C2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2.2000000000000002</v>
      </c>
      <c r="D2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</v>
      </c>
      <c r="E2">
        <f>AVERAGE(Log_17_4_nr0__2[[#This Row],[ Steps ]],Log_17_4_nr1__2[[#This Row],[ Steps ]],Log_17_4_nr2__2[[#This Row],[ Steps ]],Log_17_4_nr3__2[[#This Row],[ Steps ]],Log_17_4_nr4__3[[#This Row],[ Steps ]])</f>
        <v>22</v>
      </c>
      <c r="F2">
        <f>AVERAGE(Log_17_4_nr0__2[[#This Row],[ Ray radius ]],Log_17_4_nr1__2[[#This Row],[ Ray radius ]],Log_17_4_nr2__2[[#This Row],[ Ray radius ]],Log_17_4_nr3__2[[#This Row],[ Ray radius ]],Log_17_4_nr4__3[[#This Row],[ Ray radius ]])</f>
        <v>16</v>
      </c>
      <c r="G2">
        <f>AVERAGE(Log_17_4_nr0__2[[#This Row],[ Sight ]],Log_17_4_nr1__2[[#This Row],[ Sight ]],Log_17_4_nr2__2[[#This Row],[ Sight ]],Log_17_4_nr3__2[[#This Row],[ Sight ]],Log_17_4_nr4__3[[#This Row],[ Sight ]])</f>
        <v>31.456709999999998</v>
      </c>
      <c r="H2">
        <f>AVERAGE(Log_17_4_nr0__2[[#This Row],[ moving speed ]],Log_17_4_nr1__2[[#This Row],[ moving speed ]],Log_17_4_nr2__2[[#This Row],[ moving speed ]],Log_17_4_nr3__2[[#This Row],[ moving speed ]],Log_17_4_nr4__3[[#This Row],[ moving speed ]])</f>
        <v>5.0844449999999997</v>
      </c>
      <c r="J2">
        <f>AVERAGE(Log_17_4_nr0__2[[#This Row],[ Enemy weight ]],Log_17_4_nr1__2[[#This Row],[ Enemy weight ]],Log_17_4_nr2__2[[#This Row],[ Enemy weight ]],Log_17_4_nr3__2[[#This Row],[ Enemy weight ]],Log_17_4_nr4__3[[#This Row],[ Enemy weight ]])</f>
        <v>0</v>
      </c>
      <c r="K2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0</v>
      </c>
      <c r="L2">
        <f>AVERAGE(Log_17_4_nr0__2[[#This Row],[ Bullet weight ]],Log_17_4_nr1__2[[#This Row],[ Bullet weight ]],Log_17_4_nr2__2[[#This Row],[ Bullet weight ]],Log_17_4_nr3__2[[#This Row],[ Bullet weight ]],Log_17_4_nr4__3[[#This Row],[ Bullet weight ]])</f>
        <v>0</v>
      </c>
      <c r="M2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-6.4793829999999997E-2</v>
      </c>
      <c r="N2">
        <f>AVERAGE(Log_17_4_nr0__2[[#This Row],[ Box weight ]],Log_17_4_nr1__2[[#This Row],[ Box weight ]],Log_17_4_nr2__2[[#This Row],[ Box weight ]],Log_17_4_nr3__2[[#This Row],[ Box weight ]],Log_17_4_nr4__3[[#This Row],[ Box weight ]])</f>
        <v>1.1133789999999999</v>
      </c>
      <c r="O2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0</v>
      </c>
      <c r="P2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9.9993409999999994</v>
      </c>
      <c r="Q2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15.06592</v>
      </c>
    </row>
    <row r="3" spans="1:17" x14ac:dyDescent="0.3">
      <c r="A3" s="2">
        <v>1</v>
      </c>
      <c r="B3">
        <f>AVERAGE(Log_17_4_nr0__2[[#This Row],[ Total points ]],Log_17_4_nr1__2[[#This Row],[ Total points ]],Log_17_4_nr2__2[[#This Row],[ Total points ]],Log_17_4_nr3__2[[#This Row],[ Total points ]],Log_17_4_nr4__3[[#This Row],[ Total points ]])</f>
        <v>7</v>
      </c>
      <c r="C3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1.6</v>
      </c>
      <c r="D3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5.4</v>
      </c>
      <c r="E3">
        <f>AVERAGE(Log_17_4_nr0__2[[#This Row],[ Steps ]],Log_17_4_nr1__2[[#This Row],[ Steps ]],Log_17_4_nr2__2[[#This Row],[ Steps ]],Log_17_4_nr3__2[[#This Row],[ Steps ]],Log_17_4_nr4__3[[#This Row],[ Steps ]])</f>
        <v>22.2</v>
      </c>
      <c r="F3">
        <f>AVERAGE(Log_17_4_nr0__2[[#This Row],[ Ray radius ]],Log_17_4_nr1__2[[#This Row],[ Ray radius ]],Log_17_4_nr2__2[[#This Row],[ Ray radius ]],Log_17_4_nr3__2[[#This Row],[ Ray radius ]],Log_17_4_nr4__3[[#This Row],[ Ray radius ]])</f>
        <v>15.6</v>
      </c>
      <c r="G3">
        <f>AVERAGE(Log_17_4_nr0__2[[#This Row],[ Sight ]],Log_17_4_nr1__2[[#This Row],[ Sight ]],Log_17_4_nr2__2[[#This Row],[ Sight ]],Log_17_4_nr3__2[[#This Row],[ Sight ]],Log_17_4_nr4__3[[#This Row],[ Sight ]])</f>
        <v>30.002326</v>
      </c>
      <c r="H3">
        <f>AVERAGE(Log_17_4_nr0__2[[#This Row],[ moving speed ]],Log_17_4_nr1__2[[#This Row],[ moving speed ]],Log_17_4_nr2__2[[#This Row],[ moving speed ]],Log_17_4_nr3__2[[#This Row],[ moving speed ]],Log_17_4_nr4__3[[#This Row],[ moving speed ]])</f>
        <v>4.230073599999999</v>
      </c>
      <c r="J3">
        <f>AVERAGE(Log_17_4_nr0__2[[#This Row],[ Enemy weight ]],Log_17_4_nr1__2[[#This Row],[ Enemy weight ]],Log_17_4_nr2__2[[#This Row],[ Enemy weight ]],Log_17_4_nr3__2[[#This Row],[ Enemy weight ]],Log_17_4_nr4__3[[#This Row],[ Enemy weight ]])</f>
        <v>0.21087140400000001</v>
      </c>
      <c r="K3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0.64019479999999995</v>
      </c>
      <c r="L3">
        <f>AVERAGE(Log_17_4_nr0__2[[#This Row],[ Bullet weight ]],Log_17_4_nr1__2[[#This Row],[ Bullet weight ]],Log_17_4_nr2__2[[#This Row],[ Bullet weight ]],Log_17_4_nr3__2[[#This Row],[ Bullet weight ]],Log_17_4_nr4__3[[#This Row],[ Bullet weight ]])</f>
        <v>0.24255568</v>
      </c>
      <c r="M3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-0.42450836600000008</v>
      </c>
      <c r="N3">
        <f>AVERAGE(Log_17_4_nr0__2[[#This Row],[ Box weight ]],Log_17_4_nr1__2[[#This Row],[ Box weight ]],Log_17_4_nr2__2[[#This Row],[ Box weight ]],Log_17_4_nr3__2[[#This Row],[ Box weight ]],Log_17_4_nr4__3[[#This Row],[ Box weight ]])</f>
        <v>0.75372541999999998</v>
      </c>
      <c r="O3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0.5728877</v>
      </c>
      <c r="P3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10.3870164</v>
      </c>
      <c r="Q3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15.166926</v>
      </c>
    </row>
    <row r="4" spans="1:17" x14ac:dyDescent="0.3">
      <c r="A4" s="1">
        <v>2</v>
      </c>
      <c r="B4">
        <f>AVERAGE(Log_17_4_nr0__2[[#This Row],[ Total points ]],Log_17_4_nr1__2[[#This Row],[ Total points ]],Log_17_4_nr2__2[[#This Row],[ Total points ]],Log_17_4_nr3__2[[#This Row],[ Total points ]],Log_17_4_nr4__3[[#This Row],[ Total points ]])</f>
        <v>4.5999999999999996</v>
      </c>
      <c r="C4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1.6</v>
      </c>
      <c r="D4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</v>
      </c>
      <c r="E4">
        <f>AVERAGE(Log_17_4_nr0__2[[#This Row],[ Steps ]],Log_17_4_nr1__2[[#This Row],[ Steps ]],Log_17_4_nr2__2[[#This Row],[ Steps ]],Log_17_4_nr3__2[[#This Row],[ Steps ]],Log_17_4_nr4__3[[#This Row],[ Steps ]])</f>
        <v>22.2</v>
      </c>
      <c r="F4">
        <f>AVERAGE(Log_17_4_nr0__2[[#This Row],[ Ray radius ]],Log_17_4_nr1__2[[#This Row],[ Ray radius ]],Log_17_4_nr2__2[[#This Row],[ Ray radius ]],Log_17_4_nr3__2[[#This Row],[ Ray radius ]],Log_17_4_nr4__3[[#This Row],[ Ray radius ]])</f>
        <v>15.6</v>
      </c>
      <c r="G4">
        <f>AVERAGE(Log_17_4_nr0__2[[#This Row],[ Sight ]],Log_17_4_nr1__2[[#This Row],[ Sight ]],Log_17_4_nr2__2[[#This Row],[ Sight ]],Log_17_4_nr3__2[[#This Row],[ Sight ]],Log_17_4_nr4__3[[#This Row],[ Sight ]])</f>
        <v>30.317314</v>
      </c>
      <c r="H4">
        <f>AVERAGE(Log_17_4_nr0__2[[#This Row],[ moving speed ]],Log_17_4_nr1__2[[#This Row],[ moving speed ]],Log_17_4_nr2__2[[#This Row],[ moving speed ]],Log_17_4_nr3__2[[#This Row],[ moving speed ]],Log_17_4_nr4__3[[#This Row],[ moving speed ]])</f>
        <v>4.2509441999999993</v>
      </c>
      <c r="J4">
        <f>AVERAGE(Log_17_4_nr0__2[[#This Row],[ Enemy weight ]],Log_17_4_nr1__2[[#This Row],[ Enemy weight ]],Log_17_4_nr2__2[[#This Row],[ Enemy weight ]],Log_17_4_nr3__2[[#This Row],[ Enemy weight ]],Log_17_4_nr4__3[[#This Row],[ Enemy weight ]])</f>
        <v>-0.24514683799999998</v>
      </c>
      <c r="K4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1.568589</v>
      </c>
      <c r="L4">
        <f>AVERAGE(Log_17_4_nr0__2[[#This Row],[ Bullet weight ]],Log_17_4_nr1__2[[#This Row],[ Bullet weight ]],Log_17_4_nr2__2[[#This Row],[ Bullet weight ]],Log_17_4_nr3__2[[#This Row],[ Bullet weight ]],Log_17_4_nr4__3[[#This Row],[ Bullet weight ]])</f>
        <v>0.24255568</v>
      </c>
      <c r="M4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-0.59995502599999995</v>
      </c>
      <c r="N4">
        <f>AVERAGE(Log_17_4_nr0__2[[#This Row],[ Box weight ]],Log_17_4_nr1__2[[#This Row],[ Box weight ]],Log_17_4_nr2__2[[#This Row],[ Box weight ]],Log_17_4_nr3__2[[#This Row],[ Box weight ]],Log_17_4_nr4__3[[#This Row],[ Box weight ]])</f>
        <v>1.1134808399999998</v>
      </c>
      <c r="O4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-0.32617418599999998</v>
      </c>
      <c r="P4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10.2579364</v>
      </c>
      <c r="Q4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14.946847999999999</v>
      </c>
    </row>
    <row r="5" spans="1:17" x14ac:dyDescent="0.3">
      <c r="A5" s="2">
        <v>3</v>
      </c>
      <c r="B5">
        <f>AVERAGE(Log_17_4_nr0__2[[#This Row],[ Total points ]],Log_17_4_nr1__2[[#This Row],[ Total points ]],Log_17_4_nr2__2[[#This Row],[ Total points ]],Log_17_4_nr3__2[[#This Row],[ Total points ]],Log_17_4_nr4__3[[#This Row],[ Total points ]])</f>
        <v>6.2</v>
      </c>
      <c r="C5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2</v>
      </c>
      <c r="D5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4.2</v>
      </c>
      <c r="E5">
        <f>AVERAGE(Log_17_4_nr0__2[[#This Row],[ Steps ]],Log_17_4_nr1__2[[#This Row],[ Steps ]],Log_17_4_nr2__2[[#This Row],[ Steps ]],Log_17_4_nr3__2[[#This Row],[ Steps ]],Log_17_4_nr4__3[[#This Row],[ Steps ]])</f>
        <v>22.6</v>
      </c>
      <c r="F5">
        <f>AVERAGE(Log_17_4_nr0__2[[#This Row],[ Ray radius ]],Log_17_4_nr1__2[[#This Row],[ Ray radius ]],Log_17_4_nr2__2[[#This Row],[ Ray radius ]],Log_17_4_nr3__2[[#This Row],[ Ray radius ]],Log_17_4_nr4__3[[#This Row],[ Ray radius ]])</f>
        <v>15.6</v>
      </c>
      <c r="G5">
        <f>AVERAGE(Log_17_4_nr0__2[[#This Row],[ Sight ]],Log_17_4_nr1__2[[#This Row],[ Sight ]],Log_17_4_nr2__2[[#This Row],[ Sight ]],Log_17_4_nr3__2[[#This Row],[ Sight ]],Log_17_4_nr4__3[[#This Row],[ Sight ]])</f>
        <v>30.592200000000002</v>
      </c>
      <c r="H5">
        <f>AVERAGE(Log_17_4_nr0__2[[#This Row],[ moving speed ]],Log_17_4_nr1__2[[#This Row],[ moving speed ]],Log_17_4_nr2__2[[#This Row],[ moving speed ]],Log_17_4_nr3__2[[#This Row],[ moving speed ]],Log_17_4_nr4__3[[#This Row],[ moving speed ]])</f>
        <v>4.5926327999999996</v>
      </c>
      <c r="J5">
        <f>AVERAGE(Log_17_4_nr0__2[[#This Row],[ Enemy weight ]],Log_17_4_nr1__2[[#This Row],[ Enemy weight ]],Log_17_4_nr2__2[[#This Row],[ Enemy weight ]],Log_17_4_nr3__2[[#This Row],[ Enemy weight ]],Log_17_4_nr4__3[[#This Row],[ Enemy weight ]])</f>
        <v>0.6588298840000002</v>
      </c>
      <c r="K5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1.7810140000000001</v>
      </c>
      <c r="L5">
        <f>AVERAGE(Log_17_4_nr0__2[[#This Row],[ Bullet weight ]],Log_17_4_nr1__2[[#This Row],[ Bullet weight ]],Log_17_4_nr2__2[[#This Row],[ Bullet weight ]],Log_17_4_nr3__2[[#This Row],[ Bullet weight ]],Log_17_4_nr4__3[[#This Row],[ Bullet weight ]])</f>
        <v>0.12087638000000001</v>
      </c>
      <c r="M5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-0.77540162600000007</v>
      </c>
      <c r="N5">
        <f>AVERAGE(Log_17_4_nr0__2[[#This Row],[ Box weight ]],Log_17_4_nr1__2[[#This Row],[ Box weight ]],Log_17_4_nr2__2[[#This Row],[ Box weight ]],Log_17_4_nr3__2[[#This Row],[ Box weight ]],Log_17_4_nr4__3[[#This Row],[ Box weight ]])</f>
        <v>0.90064549999999988</v>
      </c>
      <c r="O5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-0.45918656000000002</v>
      </c>
      <c r="P5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10.128854799999999</v>
      </c>
      <c r="Q5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14.775938</v>
      </c>
    </row>
    <row r="6" spans="1:17" x14ac:dyDescent="0.3">
      <c r="A6" s="1">
        <v>4</v>
      </c>
      <c r="B6">
        <f>AVERAGE(Log_17_4_nr0__2[[#This Row],[ Total points ]],Log_17_4_nr1__2[[#This Row],[ Total points ]],Log_17_4_nr2__2[[#This Row],[ Total points ]],Log_17_4_nr3__2[[#This Row],[ Total points ]],Log_17_4_nr4__3[[#This Row],[ Total points ]])</f>
        <v>5.8</v>
      </c>
      <c r="C6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1.6</v>
      </c>
      <c r="D6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4.2</v>
      </c>
      <c r="E6">
        <f>AVERAGE(Log_17_4_nr0__2[[#This Row],[ Steps ]],Log_17_4_nr1__2[[#This Row],[ Steps ]],Log_17_4_nr2__2[[#This Row],[ Steps ]],Log_17_4_nr3__2[[#This Row],[ Steps ]],Log_17_4_nr4__3[[#This Row],[ Steps ]])</f>
        <v>22.6</v>
      </c>
      <c r="F6">
        <f>AVERAGE(Log_17_4_nr0__2[[#This Row],[ Ray radius ]],Log_17_4_nr1__2[[#This Row],[ Ray radius ]],Log_17_4_nr2__2[[#This Row],[ Ray radius ]],Log_17_4_nr3__2[[#This Row],[ Ray radius ]],Log_17_4_nr4__3[[#This Row],[ Ray radius ]])</f>
        <v>15.6</v>
      </c>
      <c r="G6">
        <f>AVERAGE(Log_17_4_nr0__2[[#This Row],[ Sight ]],Log_17_4_nr1__2[[#This Row],[ Sight ]],Log_17_4_nr2__2[[#This Row],[ Sight ]],Log_17_4_nr3__2[[#This Row],[ Sight ]],Log_17_4_nr4__3[[#This Row],[ Sight ]])</f>
        <v>31.413764000000004</v>
      </c>
      <c r="H6">
        <f>AVERAGE(Log_17_4_nr0__2[[#This Row],[ moving speed ]],Log_17_4_nr1__2[[#This Row],[ moving speed ]],Log_17_4_nr2__2[[#This Row],[ moving speed ]],Log_17_4_nr3__2[[#This Row],[ moving speed ]],Log_17_4_nr4__3[[#This Row],[ moving speed ]])</f>
        <v>4.6367688000000005</v>
      </c>
      <c r="J6">
        <f>AVERAGE(Log_17_4_nr0__2[[#This Row],[ Enemy weight ]],Log_17_4_nr1__2[[#This Row],[ Enemy weight ]],Log_17_4_nr2__2[[#This Row],[ Enemy weight ]],Log_17_4_nr3__2[[#This Row],[ Enemy weight ]],Log_17_4_nr4__3[[#This Row],[ Enemy weight ]])</f>
        <v>0.5740045840000001</v>
      </c>
      <c r="K6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2.3514234000000003</v>
      </c>
      <c r="L6">
        <f>AVERAGE(Log_17_4_nr0__2[[#This Row],[ Bullet weight ]],Log_17_4_nr1__2[[#This Row],[ Bullet weight ]],Log_17_4_nr2__2[[#This Row],[ Bullet weight ]],Log_17_4_nr3__2[[#This Row],[ Bullet weight ]],Log_17_4_nr4__3[[#This Row],[ Bullet weight ]])</f>
        <v>-0.12790105999999998</v>
      </c>
      <c r="M6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-0.95084822600000007</v>
      </c>
      <c r="N6">
        <f>AVERAGE(Log_17_4_nr0__2[[#This Row],[ Box weight ]],Log_17_4_nr1__2[[#This Row],[ Box weight ]],Log_17_4_nr2__2[[#This Row],[ Box weight ]],Log_17_4_nr3__2[[#This Row],[ Box weight ]],Log_17_4_nr4__3[[#This Row],[ Box weight ]])</f>
        <v>0.79708909999999999</v>
      </c>
      <c r="O6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-0.80156439999999995</v>
      </c>
      <c r="P6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10.128854799999999</v>
      </c>
      <c r="Q6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14.605027999999999</v>
      </c>
    </row>
    <row r="7" spans="1:17" x14ac:dyDescent="0.3">
      <c r="A7" s="2">
        <v>5</v>
      </c>
      <c r="B7">
        <f>AVERAGE(Log_17_4_nr0__2[[#This Row],[ Total points ]],Log_17_4_nr1__2[[#This Row],[ Total points ]],Log_17_4_nr2__2[[#This Row],[ Total points ]],Log_17_4_nr3__2[[#This Row],[ Total points ]],Log_17_4_nr4__3[[#This Row],[ Total points ]])</f>
        <v>6</v>
      </c>
      <c r="C7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1.2</v>
      </c>
      <c r="D7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4.8</v>
      </c>
      <c r="E7">
        <f>AVERAGE(Log_17_4_nr0__2[[#This Row],[ Steps ]],Log_17_4_nr1__2[[#This Row],[ Steps ]],Log_17_4_nr2__2[[#This Row],[ Steps ]],Log_17_4_nr3__2[[#This Row],[ Steps ]],Log_17_4_nr4__3[[#This Row],[ Steps ]])</f>
        <v>22.4</v>
      </c>
      <c r="F7">
        <f>AVERAGE(Log_17_4_nr0__2[[#This Row],[ Ray radius ]],Log_17_4_nr1__2[[#This Row],[ Ray radius ]],Log_17_4_nr2__2[[#This Row],[ Ray radius ]],Log_17_4_nr3__2[[#This Row],[ Ray radius ]],Log_17_4_nr4__3[[#This Row],[ Ray radius ]])</f>
        <v>15.6</v>
      </c>
      <c r="G7">
        <f>AVERAGE(Log_17_4_nr0__2[[#This Row],[ Sight ]],Log_17_4_nr1__2[[#This Row],[ Sight ]],Log_17_4_nr2__2[[#This Row],[ Sight ]],Log_17_4_nr3__2[[#This Row],[ Sight ]],Log_17_4_nr4__3[[#This Row],[ Sight ]])</f>
        <v>31.744148000000003</v>
      </c>
      <c r="H7">
        <f>AVERAGE(Log_17_4_nr0__2[[#This Row],[ moving speed ]],Log_17_4_nr1__2[[#This Row],[ moving speed ]],Log_17_4_nr2__2[[#This Row],[ moving speed ]],Log_17_4_nr3__2[[#This Row],[ moving speed ]],Log_17_4_nr4__3[[#This Row],[ moving speed ]])</f>
        <v>4.6298576000000002</v>
      </c>
      <c r="J7">
        <f>AVERAGE(Log_17_4_nr0__2[[#This Row],[ Enemy weight ]],Log_17_4_nr1__2[[#This Row],[ Enemy weight ]],Log_17_4_nr2__2[[#This Row],[ Enemy weight ]],Log_17_4_nr3__2[[#This Row],[ Enemy weight ]],Log_17_4_nr4__3[[#This Row],[ Enemy weight ]])</f>
        <v>0.18037440399999999</v>
      </c>
      <c r="K7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3.07967046</v>
      </c>
      <c r="L7">
        <f>AVERAGE(Log_17_4_nr0__2[[#This Row],[ Bullet weight ]],Log_17_4_nr1__2[[#This Row],[ Bullet weight ]],Log_17_4_nr2__2[[#This Row],[ Bullet weight ]],Log_17_4_nr3__2[[#This Row],[ Bullet weight ]],Log_17_4_nr4__3[[#This Row],[ Bullet weight ]])</f>
        <v>-0.12790105999999998</v>
      </c>
      <c r="M7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-1.1262948260000001</v>
      </c>
      <c r="N7">
        <f>AVERAGE(Log_17_4_nr0__2[[#This Row],[ Box weight ]],Log_17_4_nr1__2[[#This Row],[ Box weight ]],Log_17_4_nr2__2[[#This Row],[ Box weight ]],Log_17_4_nr3__2[[#This Row],[ Box weight ]],Log_17_4_nr4__3[[#This Row],[ Box weight ]])</f>
        <v>0.26381380000000004</v>
      </c>
      <c r="O7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-1.2007215800000002</v>
      </c>
      <c r="P7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9.9800525999999987</v>
      </c>
      <c r="Q7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14.434117999999998</v>
      </c>
    </row>
    <row r="8" spans="1:17" x14ac:dyDescent="0.3">
      <c r="A8" s="1">
        <v>6</v>
      </c>
      <c r="B8">
        <f>AVERAGE(Log_17_4_nr0__2[[#This Row],[ Total points ]],Log_17_4_nr1__2[[#This Row],[ Total points ]],Log_17_4_nr2__2[[#This Row],[ Total points ]],Log_17_4_nr3__2[[#This Row],[ Total points ]],Log_17_4_nr4__3[[#This Row],[ Total points ]])</f>
        <v>5.6</v>
      </c>
      <c r="C8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0.8</v>
      </c>
      <c r="D8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4.8</v>
      </c>
      <c r="E8">
        <f>AVERAGE(Log_17_4_nr0__2[[#This Row],[ Steps ]],Log_17_4_nr1__2[[#This Row],[ Steps ]],Log_17_4_nr2__2[[#This Row],[ Steps ]],Log_17_4_nr3__2[[#This Row],[ Steps ]],Log_17_4_nr4__3[[#This Row],[ Steps ]])</f>
        <v>22.2</v>
      </c>
      <c r="F8">
        <f>AVERAGE(Log_17_4_nr0__2[[#This Row],[ Ray radius ]],Log_17_4_nr1__2[[#This Row],[ Ray radius ]],Log_17_4_nr2__2[[#This Row],[ Ray radius ]],Log_17_4_nr3__2[[#This Row],[ Ray radius ]],Log_17_4_nr4__3[[#This Row],[ Ray radius ]])</f>
        <v>15.6</v>
      </c>
      <c r="G8">
        <f>AVERAGE(Log_17_4_nr0__2[[#This Row],[ Sight ]],Log_17_4_nr1__2[[#This Row],[ Sight ]],Log_17_4_nr2__2[[#This Row],[ Sight ]],Log_17_4_nr3__2[[#This Row],[ Sight ]],Log_17_4_nr4__3[[#This Row],[ Sight ]])</f>
        <v>32.305599999999998</v>
      </c>
      <c r="H8">
        <f>AVERAGE(Log_17_4_nr0__2[[#This Row],[ moving speed ]],Log_17_4_nr1__2[[#This Row],[ moving speed ]],Log_17_4_nr2__2[[#This Row],[ moving speed ]],Log_17_4_nr3__2[[#This Row],[ moving speed ]],Log_17_4_nr4__3[[#This Row],[ moving speed ]])</f>
        <v>4.6215864</v>
      </c>
      <c r="J8">
        <f>AVERAGE(Log_17_4_nr0__2[[#This Row],[ Enemy weight ]],Log_17_4_nr1__2[[#This Row],[ Enemy weight ]],Log_17_4_nr2__2[[#This Row],[ Enemy weight ]],Log_17_4_nr3__2[[#This Row],[ Enemy weight ]],Log_17_4_nr4__3[[#This Row],[ Enemy weight ]])</f>
        <v>9.5549084000000034E-2</v>
      </c>
      <c r="K8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3.6500798600000004</v>
      </c>
      <c r="L8">
        <f>AVERAGE(Log_17_4_nr0__2[[#This Row],[ Bullet weight ]],Log_17_4_nr1__2[[#This Row],[ Bullet weight ]],Log_17_4_nr2__2[[#This Row],[ Bullet weight ]],Log_17_4_nr3__2[[#This Row],[ Bullet weight ]],Log_17_4_nr4__3[[#This Row],[ Bullet weight ]])</f>
        <v>-0.12790105999999998</v>
      </c>
      <c r="M8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-1.5145959659999999</v>
      </c>
      <c r="N8">
        <f>AVERAGE(Log_17_4_nr0__2[[#This Row],[ Box weight ]],Log_17_4_nr1__2[[#This Row],[ Box weight ]],Log_17_4_nr2__2[[#This Row],[ Box weight ]],Log_17_4_nr3__2[[#This Row],[ Box weight ]],Log_17_4_nr4__3[[#This Row],[ Box weight ]])</f>
        <v>0.45388949999999995</v>
      </c>
      <c r="O8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-1.9188081799999999</v>
      </c>
      <c r="P8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9.9800547999999996</v>
      </c>
      <c r="Q8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14.214037999999999</v>
      </c>
    </row>
    <row r="9" spans="1:17" x14ac:dyDescent="0.3">
      <c r="A9" s="2">
        <v>7</v>
      </c>
      <c r="B9">
        <f>AVERAGE(Log_17_4_nr0__2[[#This Row],[ Total points ]],Log_17_4_nr1__2[[#This Row],[ Total points ]],Log_17_4_nr2__2[[#This Row],[ Total points ]],Log_17_4_nr3__2[[#This Row],[ Total points ]],Log_17_4_nr4__3[[#This Row],[ Total points ]])</f>
        <v>5.8</v>
      </c>
      <c r="C9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</v>
      </c>
      <c r="D9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4.8</v>
      </c>
      <c r="E9">
        <f>AVERAGE(Log_17_4_nr0__2[[#This Row],[ Steps ]],Log_17_4_nr1__2[[#This Row],[ Steps ]],Log_17_4_nr2__2[[#This Row],[ Steps ]],Log_17_4_nr3__2[[#This Row],[ Steps ]],Log_17_4_nr4__3[[#This Row],[ Steps ]])</f>
        <v>22.2</v>
      </c>
      <c r="F9">
        <f>AVERAGE(Log_17_4_nr0__2[[#This Row],[ Ray radius ]],Log_17_4_nr1__2[[#This Row],[ Ray radius ]],Log_17_4_nr2__2[[#This Row],[ Ray radius ]],Log_17_4_nr3__2[[#This Row],[ Ray radius ]],Log_17_4_nr4__3[[#This Row],[ Ray radius ]])</f>
        <v>15.6</v>
      </c>
      <c r="G9">
        <f>AVERAGE(Log_17_4_nr0__2[[#This Row],[ Sight ]],Log_17_4_nr1__2[[#This Row],[ Sight ]],Log_17_4_nr2__2[[#This Row],[ Sight ]],Log_17_4_nr3__2[[#This Row],[ Sight ]],Log_17_4_nr4__3[[#This Row],[ Sight ]])</f>
        <v>33.162428000000006</v>
      </c>
      <c r="H9">
        <f>AVERAGE(Log_17_4_nr0__2[[#This Row],[ moving speed ]],Log_17_4_nr1__2[[#This Row],[ moving speed ]],Log_17_4_nr2__2[[#This Row],[ moving speed ]],Log_17_4_nr3__2[[#This Row],[ moving speed ]],Log_17_4_nr4__3[[#This Row],[ moving speed ]])</f>
        <v>4.6242716000000001</v>
      </c>
      <c r="J9">
        <f>AVERAGE(Log_17_4_nr0__2[[#This Row],[ Enemy weight ]],Log_17_4_nr1__2[[#This Row],[ Enemy weight ]],Log_17_4_nr2__2[[#This Row],[ Enemy weight ]],Log_17_4_nr3__2[[#This Row],[ Enemy weight ]],Log_17_4_nr4__3[[#This Row],[ Enemy weight ]])</f>
        <v>1.253337342</v>
      </c>
      <c r="K9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3.7169448000000003</v>
      </c>
      <c r="L9">
        <f>AVERAGE(Log_17_4_nr0__2[[#This Row],[ Bullet weight ]],Log_17_4_nr1__2[[#This Row],[ Bullet weight ]],Log_17_4_nr2__2[[#This Row],[ Bullet weight ]],Log_17_4_nr3__2[[#This Row],[ Bullet weight ]],Log_17_4_nr4__3[[#This Row],[ Bullet weight ]])</f>
        <v>-0.12790105999999998</v>
      </c>
      <c r="M9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-1.8654894259999999</v>
      </c>
      <c r="N9">
        <f>AVERAGE(Log_17_4_nr0__2[[#This Row],[ Box weight ]],Log_17_4_nr1__2[[#This Row],[ Box weight ]],Log_17_4_nr2__2[[#This Row],[ Box weight ]],Log_17_4_nr3__2[[#This Row],[ Box weight ]],Log_17_4_nr4__3[[#This Row],[ Box weight ]])</f>
        <v>-0.43509308200000002</v>
      </c>
      <c r="O9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-2.0322473800000003</v>
      </c>
      <c r="P9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10.1858626</v>
      </c>
      <c r="Q9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13.868868000000001</v>
      </c>
    </row>
    <row r="10" spans="1:17" x14ac:dyDescent="0.3">
      <c r="A10" s="1">
        <v>8</v>
      </c>
      <c r="B10">
        <f>AVERAGE(Log_17_4_nr0__2[[#This Row],[ Total points ]],Log_17_4_nr1__2[[#This Row],[ Total points ]],Log_17_4_nr2__2[[#This Row],[ Total points ]],Log_17_4_nr3__2[[#This Row],[ Total points ]],Log_17_4_nr4__3[[#This Row],[ Total points ]])</f>
        <v>5</v>
      </c>
      <c r="C10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0.8</v>
      </c>
      <c r="D10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4.2</v>
      </c>
      <c r="E10">
        <f>AVERAGE(Log_17_4_nr0__2[[#This Row],[ Steps ]],Log_17_4_nr1__2[[#This Row],[ Steps ]],Log_17_4_nr2__2[[#This Row],[ Steps ]],Log_17_4_nr3__2[[#This Row],[ Steps ]],Log_17_4_nr4__3[[#This Row],[ Steps ]])</f>
        <v>22.2</v>
      </c>
      <c r="F10">
        <f>AVERAGE(Log_17_4_nr0__2[[#This Row],[ Ray radius ]],Log_17_4_nr1__2[[#This Row],[ Ray radius ]],Log_17_4_nr2__2[[#This Row],[ Ray radius ]],Log_17_4_nr3__2[[#This Row],[ Ray radius ]],Log_17_4_nr4__3[[#This Row],[ Ray radius ]])</f>
        <v>15.6</v>
      </c>
      <c r="G10">
        <f>AVERAGE(Log_17_4_nr0__2[[#This Row],[ Sight ]],Log_17_4_nr1__2[[#This Row],[ Sight ]],Log_17_4_nr2__2[[#This Row],[ Sight ]],Log_17_4_nr3__2[[#This Row],[ Sight ]],Log_17_4_nr4__3[[#This Row],[ Sight ]])</f>
        <v>33.086580000000005</v>
      </c>
      <c r="H10">
        <f>AVERAGE(Log_17_4_nr0__2[[#This Row],[ moving speed ]],Log_17_4_nr1__2[[#This Row],[ moving speed ]],Log_17_4_nr2__2[[#This Row],[ moving speed ]],Log_17_4_nr3__2[[#This Row],[ moving speed ]],Log_17_4_nr4__3[[#This Row],[ moving speed ]])</f>
        <v>4.7078456000000006</v>
      </c>
      <c r="J10">
        <f>AVERAGE(Log_17_4_nr0__2[[#This Row],[ Enemy weight ]],Log_17_4_nr1__2[[#This Row],[ Enemy weight ]],Log_17_4_nr2__2[[#This Row],[ Enemy weight ]],Log_17_4_nr3__2[[#This Row],[ Enemy weight ]],Log_17_4_nr4__3[[#This Row],[ Enemy weight ]])</f>
        <v>1.1019700799999999</v>
      </c>
      <c r="K10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4.0749295999999999</v>
      </c>
      <c r="L10">
        <f>AVERAGE(Log_17_4_nr0__2[[#This Row],[ Bullet weight ]],Log_17_4_nr1__2[[#This Row],[ Bullet weight ]],Log_17_4_nr2__2[[#This Row],[ Bullet weight ]],Log_17_4_nr3__2[[#This Row],[ Bullet weight ]],Log_17_4_nr4__3[[#This Row],[ Bullet weight ]])</f>
        <v>0.28921650000000004</v>
      </c>
      <c r="M10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-1.8654894259999999</v>
      </c>
      <c r="N10">
        <f>AVERAGE(Log_17_4_nr0__2[[#This Row],[ Box weight ]],Log_17_4_nr1__2[[#This Row],[ Box weight ]],Log_17_4_nr2__2[[#This Row],[ Box weight ]],Log_17_4_nr3__2[[#This Row],[ Box weight ]],Log_17_4_nr4__3[[#This Row],[ Box weight ]])</f>
        <v>-0.32581425999999991</v>
      </c>
      <c r="O10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-2.6173215999999995</v>
      </c>
      <c r="P10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10.6498346</v>
      </c>
      <c r="Q10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13.81635</v>
      </c>
    </row>
    <row r="11" spans="1:17" x14ac:dyDescent="0.3">
      <c r="A11" s="2">
        <v>9</v>
      </c>
      <c r="B11">
        <f>AVERAGE(Log_17_4_nr0__2[[#This Row],[ Total points ]],Log_17_4_nr1__2[[#This Row],[ Total points ]],Log_17_4_nr2__2[[#This Row],[ Total points ]],Log_17_4_nr3__2[[#This Row],[ Total points ]],Log_17_4_nr4__3[[#This Row],[ Total points ]])</f>
        <v>5.8</v>
      </c>
      <c r="C11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</v>
      </c>
      <c r="D11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4.8</v>
      </c>
      <c r="E11">
        <f>AVERAGE(Log_17_4_nr0__2[[#This Row],[ Steps ]],Log_17_4_nr1__2[[#This Row],[ Steps ]],Log_17_4_nr2__2[[#This Row],[ Steps ]],Log_17_4_nr3__2[[#This Row],[ Steps ]],Log_17_4_nr4__3[[#This Row],[ Steps ]])</f>
        <v>22.2</v>
      </c>
      <c r="F11">
        <f>AVERAGE(Log_17_4_nr0__2[[#This Row],[ Ray radius ]],Log_17_4_nr1__2[[#This Row],[ Ray radius ]],Log_17_4_nr2__2[[#This Row],[ Ray radius ]],Log_17_4_nr3__2[[#This Row],[ Ray radius ]],Log_17_4_nr4__3[[#This Row],[ Ray radius ]])</f>
        <v>15.6</v>
      </c>
      <c r="G11">
        <f>AVERAGE(Log_17_4_nr0__2[[#This Row],[ Sight ]],Log_17_4_nr1__2[[#This Row],[ Sight ]],Log_17_4_nr2__2[[#This Row],[ Sight ]],Log_17_4_nr3__2[[#This Row],[ Sight ]],Log_17_4_nr4__3[[#This Row],[ Sight ]])</f>
        <v>33.373856000000004</v>
      </c>
      <c r="H11">
        <f>AVERAGE(Log_17_4_nr0__2[[#This Row],[ moving speed ]],Log_17_4_nr1__2[[#This Row],[ moving speed ]],Log_17_4_nr2__2[[#This Row],[ moving speed ]],Log_17_4_nr3__2[[#This Row],[ moving speed ]],Log_17_4_nr4__3[[#This Row],[ moving speed ]])</f>
        <v>4.8039918000000004</v>
      </c>
      <c r="J11">
        <f>AVERAGE(Log_17_4_nr0__2[[#This Row],[ Enemy weight ]],Log_17_4_nr1__2[[#This Row],[ Enemy weight ]],Log_17_4_nr2__2[[#This Row],[ Enemy weight ]],Log_17_4_nr3__2[[#This Row],[ Enemy weight ]],Log_17_4_nr4__3[[#This Row],[ Enemy weight ]])</f>
        <v>0.66242436000000005</v>
      </c>
      <c r="K11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4.7908990000000005</v>
      </c>
      <c r="L11">
        <f>AVERAGE(Log_17_4_nr0__2[[#This Row],[ Bullet weight ]],Log_17_4_nr1__2[[#This Row],[ Bullet weight ]],Log_17_4_nr2__2[[#This Row],[ Bullet weight ]],Log_17_4_nr3__2[[#This Row],[ Bullet weight ]],Log_17_4_nr4__3[[#This Row],[ Bullet weight ]])</f>
        <v>-0.37667842000000001</v>
      </c>
      <c r="M11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-2.0783438599999999</v>
      </c>
      <c r="N11">
        <f>AVERAGE(Log_17_4_nr0__2[[#This Row],[ Box weight ]],Log_17_4_nr1__2[[#This Row],[ Box weight ]],Log_17_4_nr2__2[[#This Row],[ Box weight ]],Log_17_4_nr3__2[[#This Row],[ Box weight ]],Log_17_4_nr4__3[[#This Row],[ Box weight ]])</f>
        <v>0.3071778</v>
      </c>
      <c r="O11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-2.68873278</v>
      </c>
      <c r="P11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10.391671599999999</v>
      </c>
      <c r="Q11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13.865518</v>
      </c>
    </row>
    <row r="12" spans="1:17" x14ac:dyDescent="0.3">
      <c r="A12" s="1">
        <v>10</v>
      </c>
      <c r="B12">
        <f>AVERAGE(Log_17_4_nr0__2[[#This Row],[ Total points ]],Log_17_4_nr1__2[[#This Row],[ Total points ]],Log_17_4_nr2__2[[#This Row],[ Total points ]],Log_17_4_nr3__2[[#This Row],[ Total points ]],Log_17_4_nr4__3[[#This Row],[ Total points ]])</f>
        <v>4.8</v>
      </c>
      <c r="C12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1.8</v>
      </c>
      <c r="D12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</v>
      </c>
      <c r="E12">
        <f>AVERAGE(Log_17_4_nr0__2[[#This Row],[ Steps ]],Log_17_4_nr1__2[[#This Row],[ Steps ]],Log_17_4_nr2__2[[#This Row],[ Steps ]],Log_17_4_nr3__2[[#This Row],[ Steps ]],Log_17_4_nr4__3[[#This Row],[ Steps ]])</f>
        <v>22.2</v>
      </c>
      <c r="F12">
        <f>AVERAGE(Log_17_4_nr0__2[[#This Row],[ Ray radius ]],Log_17_4_nr1__2[[#This Row],[ Ray radius ]],Log_17_4_nr2__2[[#This Row],[ Ray radius ]],Log_17_4_nr3__2[[#This Row],[ Ray radius ]],Log_17_4_nr4__3[[#This Row],[ Ray radius ]])</f>
        <v>15.6</v>
      </c>
      <c r="G12">
        <f>AVERAGE(Log_17_4_nr0__2[[#This Row],[ Sight ]],Log_17_4_nr1__2[[#This Row],[ Sight ]],Log_17_4_nr2__2[[#This Row],[ Sight ]],Log_17_4_nr3__2[[#This Row],[ Sight ]],Log_17_4_nr4__3[[#This Row],[ Sight ]])</f>
        <v>33.375430000000001</v>
      </c>
      <c r="H12">
        <f>AVERAGE(Log_17_4_nr0__2[[#This Row],[ moving speed ]],Log_17_4_nr1__2[[#This Row],[ moving speed ]],Log_17_4_nr2__2[[#This Row],[ moving speed ]],Log_17_4_nr3__2[[#This Row],[ moving speed ]],Log_17_4_nr4__3[[#This Row],[ moving speed ]])</f>
        <v>5.9205050000000004</v>
      </c>
      <c r="J12">
        <f>AVERAGE(Log_17_4_nr0__2[[#This Row],[ Enemy weight ]],Log_17_4_nr1__2[[#This Row],[ Enemy weight ]],Log_17_4_nr2__2[[#This Row],[ Enemy weight ]],Log_17_4_nr3__2[[#This Row],[ Enemy weight ]],Log_17_4_nr4__3[[#This Row],[ Enemy weight ]])</f>
        <v>1.38537518</v>
      </c>
      <c r="K12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5.0033237999999995</v>
      </c>
      <c r="L12">
        <f>AVERAGE(Log_17_4_nr0__2[[#This Row],[ Bullet weight ]],Log_17_4_nr1__2[[#This Row],[ Bullet weight ]],Log_17_4_nr2__2[[#This Row],[ Bullet weight ]],Log_17_4_nr3__2[[#This Row],[ Bullet weight ]],Log_17_4_nr4__3[[#This Row],[ Bullet weight ]])</f>
        <v>-0.41147811999999995</v>
      </c>
      <c r="M12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-2.2537904600000003</v>
      </c>
      <c r="N12">
        <f>AVERAGE(Log_17_4_nr0__2[[#This Row],[ Box weight ]],Log_17_4_nr1__2[[#This Row],[ Box weight ]],Log_17_4_nr2__2[[#This Row],[ Box weight ]],Log_17_4_nr3__2[[#This Row],[ Box weight ]],Log_17_4_nr4__3[[#This Row],[ Box weight ]])</f>
        <v>-8.2674000000000095E-2</v>
      </c>
      <c r="O12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-2.8217451799999997</v>
      </c>
      <c r="P12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10.889950799999998</v>
      </c>
      <c r="Q12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13.689626000000001</v>
      </c>
    </row>
    <row r="13" spans="1:17" x14ac:dyDescent="0.3">
      <c r="A13" s="2">
        <v>11</v>
      </c>
      <c r="B13">
        <f>AVERAGE(Log_17_4_nr0__2[[#This Row],[ Total points ]],Log_17_4_nr1__2[[#This Row],[ Total points ]],Log_17_4_nr2__2[[#This Row],[ Total points ]],Log_17_4_nr3__2[[#This Row],[ Total points ]],Log_17_4_nr4__3[[#This Row],[ Total points ]])</f>
        <v>5.4</v>
      </c>
      <c r="C13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2.4</v>
      </c>
      <c r="D13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</v>
      </c>
      <c r="E13">
        <f>AVERAGE(Log_17_4_nr0__2[[#This Row],[ Steps ]],Log_17_4_nr1__2[[#This Row],[ Steps ]],Log_17_4_nr2__2[[#This Row],[ Steps ]],Log_17_4_nr3__2[[#This Row],[ Steps ]],Log_17_4_nr4__3[[#This Row],[ Steps ]])</f>
        <v>22.2</v>
      </c>
      <c r="F13">
        <f>AVERAGE(Log_17_4_nr0__2[[#This Row],[ Ray radius ]],Log_17_4_nr1__2[[#This Row],[ Ray radius ]],Log_17_4_nr2__2[[#This Row],[ Ray radius ]],Log_17_4_nr3__2[[#This Row],[ Ray radius ]],Log_17_4_nr4__3[[#This Row],[ Ray radius ]])</f>
        <v>15.6</v>
      </c>
      <c r="G13">
        <f>AVERAGE(Log_17_4_nr0__2[[#This Row],[ Sight ]],Log_17_4_nr1__2[[#This Row],[ Sight ]],Log_17_4_nr2__2[[#This Row],[ Sight ]],Log_17_4_nr3__2[[#This Row],[ Sight ]],Log_17_4_nr4__3[[#This Row],[ Sight ]])</f>
        <v>33.826726000000001</v>
      </c>
      <c r="H13">
        <f>AVERAGE(Log_17_4_nr0__2[[#This Row],[ moving speed ]],Log_17_4_nr1__2[[#This Row],[ moving speed ]],Log_17_4_nr2__2[[#This Row],[ moving speed ]],Log_17_4_nr3__2[[#This Row],[ moving speed ]],Log_17_4_nr4__3[[#This Row],[ moving speed ]])</f>
        <v>6.2421873999999997</v>
      </c>
      <c r="J13">
        <f>AVERAGE(Log_17_4_nr0__2[[#This Row],[ Enemy weight ]],Log_17_4_nr1__2[[#This Row],[ Enemy weight ]],Log_17_4_nr2__2[[#This Row],[ Enemy weight ]],Log_17_4_nr3__2[[#This Row],[ Enemy weight ]],Log_17_4_nr4__3[[#This Row],[ Enemy weight ]])</f>
        <v>1.9610922200000001</v>
      </c>
      <c r="K13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5.4281734000000004</v>
      </c>
      <c r="L13">
        <f>AVERAGE(Log_17_4_nr0__2[[#This Row],[ Bullet weight ]],Log_17_4_nr1__2[[#This Row],[ Bullet weight ]],Log_17_4_nr2__2[[#This Row],[ Bullet weight ]],Log_17_4_nr3__2[[#This Row],[ Bullet weight ]],Log_17_4_nr4__3[[#This Row],[ Bullet weight ]])</f>
        <v>-0.32459872000000006</v>
      </c>
      <c r="M13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-2.6046838000000001</v>
      </c>
      <c r="N13">
        <f>AVERAGE(Log_17_4_nr0__2[[#This Row],[ Box weight ]],Log_17_4_nr1__2[[#This Row],[ Box weight ]],Log_17_4_nr2__2[[#This Row],[ Box weight ]],Log_17_4_nr3__2[[#This Row],[ Box weight ]],Log_17_4_nr4__3[[#This Row],[ Box weight ]])</f>
        <v>-1.0393941999999998</v>
      </c>
      <c r="O13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-3.1445493799999999</v>
      </c>
      <c r="P13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11.019032599999999</v>
      </c>
      <c r="Q13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13.347806</v>
      </c>
    </row>
    <row r="14" spans="1:17" x14ac:dyDescent="0.3">
      <c r="A14" s="1">
        <v>12</v>
      </c>
      <c r="B14">
        <f>AVERAGE(Log_17_4_nr0__2[[#This Row],[ Total points ]],Log_17_4_nr1__2[[#This Row],[ Total points ]],Log_17_4_nr2__2[[#This Row],[ Total points ]],Log_17_4_nr3__2[[#This Row],[ Total points ]],Log_17_4_nr4__3[[#This Row],[ Total points ]])</f>
        <v>5.2</v>
      </c>
      <c r="C14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</v>
      </c>
      <c r="D14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4.2</v>
      </c>
      <c r="E14">
        <f>AVERAGE(Log_17_4_nr0__2[[#This Row],[ Steps ]],Log_17_4_nr1__2[[#This Row],[ Steps ]],Log_17_4_nr2__2[[#This Row],[ Steps ]],Log_17_4_nr3__2[[#This Row],[ Steps ]],Log_17_4_nr4__3[[#This Row],[ Steps ]])</f>
        <v>22</v>
      </c>
      <c r="F14">
        <f>AVERAGE(Log_17_4_nr0__2[[#This Row],[ Ray radius ]],Log_17_4_nr1__2[[#This Row],[ Ray radius ]],Log_17_4_nr2__2[[#This Row],[ Ray radius ]],Log_17_4_nr3__2[[#This Row],[ Ray radius ]],Log_17_4_nr4__3[[#This Row],[ Ray radius ]])</f>
        <v>15.4</v>
      </c>
      <c r="G14">
        <f>AVERAGE(Log_17_4_nr0__2[[#This Row],[ Sight ]],Log_17_4_nr1__2[[#This Row],[ Sight ]],Log_17_4_nr2__2[[#This Row],[ Sight ]],Log_17_4_nr3__2[[#This Row],[ Sight ]],Log_17_4_nr4__3[[#This Row],[ Sight ]])</f>
        <v>35.024704</v>
      </c>
      <c r="H14">
        <f>AVERAGE(Log_17_4_nr0__2[[#This Row],[ moving speed ]],Log_17_4_nr1__2[[#This Row],[ moving speed ]],Log_17_4_nr2__2[[#This Row],[ moving speed ]],Log_17_4_nr3__2[[#This Row],[ moving speed ]],Log_17_4_nr4__3[[#This Row],[ moving speed ]])</f>
        <v>5.3017344</v>
      </c>
      <c r="J14">
        <f>AVERAGE(Log_17_4_nr0__2[[#This Row],[ Enemy weight ]],Log_17_4_nr1__2[[#This Row],[ Enemy weight ]],Log_17_4_nr2__2[[#This Row],[ Enemy weight ]],Log_17_4_nr3__2[[#This Row],[ Enemy weight ]],Log_17_4_nr4__3[[#This Row],[ Enemy weight ]])</f>
        <v>2.5279478400000004</v>
      </c>
      <c r="K14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5.8530227999999997</v>
      </c>
      <c r="L14">
        <f>AVERAGE(Log_17_4_nr0__2[[#This Row],[ Bullet weight ]],Log_17_4_nr1__2[[#This Row],[ Bullet weight ]],Log_17_4_nr2__2[[#This Row],[ Bullet weight ]],Log_17_4_nr3__2[[#This Row],[ Bullet weight ]],Log_17_4_nr4__3[[#This Row],[ Bullet weight ]])</f>
        <v>-0.20291951999999996</v>
      </c>
      <c r="M14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-2.7553910400000001</v>
      </c>
      <c r="N14">
        <f>AVERAGE(Log_17_4_nr0__2[[#This Row],[ Box weight ]],Log_17_4_nr1__2[[#This Row],[ Box weight ]],Log_17_4_nr2__2[[#This Row],[ Box weight ]],Log_17_4_nr3__2[[#This Row],[ Box weight ]],Log_17_4_nr4__3[[#This Row],[ Box weight ]])</f>
        <v>-1.8367273019999999</v>
      </c>
      <c r="O14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-3.8806837999999999</v>
      </c>
      <c r="P14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10.9323728</v>
      </c>
      <c r="Q14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12.723258</v>
      </c>
    </row>
    <row r="15" spans="1:17" x14ac:dyDescent="0.3">
      <c r="A15" s="2">
        <v>13</v>
      </c>
      <c r="B15">
        <f>AVERAGE(Log_17_4_nr0__2[[#This Row],[ Total points ]],Log_17_4_nr1__2[[#This Row],[ Total points ]],Log_17_4_nr2__2[[#This Row],[ Total points ]],Log_17_4_nr3__2[[#This Row],[ Total points ]],Log_17_4_nr4__3[[#This Row],[ Total points ]])</f>
        <v>4.8</v>
      </c>
      <c r="C15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1.2</v>
      </c>
      <c r="D15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3.6</v>
      </c>
      <c r="E15">
        <f>AVERAGE(Log_17_4_nr0__2[[#This Row],[ Steps ]],Log_17_4_nr1__2[[#This Row],[ Steps ]],Log_17_4_nr2__2[[#This Row],[ Steps ]],Log_17_4_nr3__2[[#This Row],[ Steps ]],Log_17_4_nr4__3[[#This Row],[ Steps ]])</f>
        <v>22.8</v>
      </c>
      <c r="F15">
        <f>AVERAGE(Log_17_4_nr0__2[[#This Row],[ Ray radius ]],Log_17_4_nr1__2[[#This Row],[ Ray radius ]],Log_17_4_nr2__2[[#This Row],[ Ray radius ]],Log_17_4_nr3__2[[#This Row],[ Ray radius ]],Log_17_4_nr4__3[[#This Row],[ Ray radius ]])</f>
        <v>15.6</v>
      </c>
      <c r="G15">
        <f>AVERAGE(Log_17_4_nr0__2[[#This Row],[ Sight ]],Log_17_4_nr1__2[[#This Row],[ Sight ]],Log_17_4_nr2__2[[#This Row],[ Sight ]],Log_17_4_nr3__2[[#This Row],[ Sight ]],Log_17_4_nr4__3[[#This Row],[ Sight ]])</f>
        <v>36.302418000000003</v>
      </c>
      <c r="H15">
        <f>AVERAGE(Log_17_4_nr0__2[[#This Row],[ moving speed ]],Log_17_4_nr1__2[[#This Row],[ moving speed ]],Log_17_4_nr2__2[[#This Row],[ moving speed ]],Log_17_4_nr3__2[[#This Row],[ moving speed ]],Log_17_4_nr4__3[[#This Row],[ moving speed ]])</f>
        <v>4.7502025999999997</v>
      </c>
      <c r="J15">
        <f>AVERAGE(Log_17_4_nr0__2[[#This Row],[ Enemy weight ]],Log_17_4_nr1__2[[#This Row],[ Enemy weight ]],Log_17_4_nr2__2[[#This Row],[ Enemy weight ]],Log_17_4_nr3__2[[#This Row],[ Enemy weight ]],Log_17_4_nr4__3[[#This Row],[ Enemy weight ]])</f>
        <v>3.6233480600000001</v>
      </c>
      <c r="K15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6.2778722</v>
      </c>
      <c r="L15">
        <f>AVERAGE(Log_17_4_nr0__2[[#This Row],[ Bullet weight ]],Log_17_4_nr1__2[[#This Row],[ Bullet weight ]],Log_17_4_nr2__2[[#This Row],[ Bullet weight ]],Log_17_4_nr3__2[[#This Row],[ Bullet weight ]],Log_17_4_nr4__3[[#This Row],[ Bullet weight ]])</f>
        <v>0.23500397999999997</v>
      </c>
      <c r="M15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-3.3064703999999998</v>
      </c>
      <c r="N15">
        <f>AVERAGE(Log_17_4_nr0__2[[#This Row],[ Box weight ]],Log_17_4_nr1__2[[#This Row],[ Box weight ]],Log_17_4_nr2__2[[#This Row],[ Box weight ]],Log_17_4_nr3__2[[#This Row],[ Box weight ]],Log_17_4_nr4__3[[#This Row],[ Box weight ]])</f>
        <v>-2.3783517200000004</v>
      </c>
      <c r="O15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-4.6862101999999997</v>
      </c>
      <c r="P15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10.5323186</v>
      </c>
      <c r="Q15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12.6099336</v>
      </c>
    </row>
    <row r="16" spans="1:17" x14ac:dyDescent="0.3">
      <c r="A16" s="1">
        <v>14</v>
      </c>
      <c r="B16">
        <f>AVERAGE(Log_17_4_nr0__2[[#This Row],[ Total points ]],Log_17_4_nr1__2[[#This Row],[ Total points ]],Log_17_4_nr2__2[[#This Row],[ Total points ]],Log_17_4_nr3__2[[#This Row],[ Total points ]],Log_17_4_nr4__3[[#This Row],[ Total points ]])</f>
        <v>4.4000000000000004</v>
      </c>
      <c r="C16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1.4</v>
      </c>
      <c r="D16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</v>
      </c>
      <c r="E16">
        <f>AVERAGE(Log_17_4_nr0__2[[#This Row],[ Steps ]],Log_17_4_nr1__2[[#This Row],[ Steps ]],Log_17_4_nr2__2[[#This Row],[ Steps ]],Log_17_4_nr3__2[[#This Row],[ Steps ]],Log_17_4_nr4__3[[#This Row],[ Steps ]])</f>
        <v>22.8</v>
      </c>
      <c r="F16">
        <f>AVERAGE(Log_17_4_nr0__2[[#This Row],[ Ray radius ]],Log_17_4_nr1__2[[#This Row],[ Ray radius ]],Log_17_4_nr2__2[[#This Row],[ Ray radius ]],Log_17_4_nr3__2[[#This Row],[ Ray radius ]],Log_17_4_nr4__3[[#This Row],[ Ray radius ]])</f>
        <v>15.2</v>
      </c>
      <c r="G16">
        <f>AVERAGE(Log_17_4_nr0__2[[#This Row],[ Sight ]],Log_17_4_nr1__2[[#This Row],[ Sight ]],Log_17_4_nr2__2[[#This Row],[ Sight ]],Log_17_4_nr3__2[[#This Row],[ Sight ]],Log_17_4_nr4__3[[#This Row],[ Sight ]])</f>
        <v>36.113523999999998</v>
      </c>
      <c r="H16">
        <f>AVERAGE(Log_17_4_nr0__2[[#This Row],[ moving speed ]],Log_17_4_nr1__2[[#This Row],[ moving speed ]],Log_17_4_nr2__2[[#This Row],[ moving speed ]],Log_17_4_nr3__2[[#This Row],[ moving speed ]],Log_17_4_nr4__3[[#This Row],[ moving speed ]])</f>
        <v>4.8486503999999995</v>
      </c>
      <c r="J16">
        <f>AVERAGE(Log_17_4_nr0__2[[#This Row],[ Enemy weight ]],Log_17_4_nr1__2[[#This Row],[ Enemy weight ]],Log_17_4_nr2__2[[#This Row],[ Enemy weight ]],Log_17_4_nr3__2[[#This Row],[ Enemy weight ]],Log_17_4_nr4__3[[#This Row],[ Enemy weight ]])</f>
        <v>3.9351348399999999</v>
      </c>
      <c r="K16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6.0049982000000002</v>
      </c>
      <c r="L16">
        <f>AVERAGE(Log_17_4_nr0__2[[#This Row],[ Bullet weight ]],Log_17_4_nr1__2[[#This Row],[ Bullet weight ]],Log_17_4_nr2__2[[#This Row],[ Bullet weight ]],Log_17_4_nr3__2[[#This Row],[ Bullet weight ]],Log_17_4_nr4__3[[#This Row],[ Bullet weight ]])</f>
        <v>0.32188348</v>
      </c>
      <c r="M16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-3.0721252399999996</v>
      </c>
      <c r="N16">
        <f>AVERAGE(Log_17_4_nr0__2[[#This Row],[ Box weight ]],Log_17_4_nr1__2[[#This Row],[ Box weight ]],Log_17_4_nr2__2[[#This Row],[ Box weight ]],Log_17_4_nr3__2[[#This Row],[ Box weight ]],Log_17_4_nr4__3[[#This Row],[ Box weight ]])</f>
        <v>-3.0586089600000004</v>
      </c>
      <c r="O16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-4.5279237999999991</v>
      </c>
      <c r="P16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10.532318799999999</v>
      </c>
      <c r="Q16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12.378087599999999</v>
      </c>
    </row>
    <row r="17" spans="1:17" x14ac:dyDescent="0.3">
      <c r="A17" s="2">
        <v>15</v>
      </c>
      <c r="B17">
        <f>AVERAGE(Log_17_4_nr0__2[[#This Row],[ Total points ]],Log_17_4_nr1__2[[#This Row],[ Total points ]],Log_17_4_nr2__2[[#This Row],[ Total points ]],Log_17_4_nr3__2[[#This Row],[ Total points ]],Log_17_4_nr4__3[[#This Row],[ Total points ]])</f>
        <v>5</v>
      </c>
      <c r="C17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1.4</v>
      </c>
      <c r="D17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3.6</v>
      </c>
      <c r="E17">
        <f>AVERAGE(Log_17_4_nr0__2[[#This Row],[ Steps ]],Log_17_4_nr1__2[[#This Row],[ Steps ]],Log_17_4_nr2__2[[#This Row],[ Steps ]],Log_17_4_nr3__2[[#This Row],[ Steps ]],Log_17_4_nr4__3[[#This Row],[ Steps ]])</f>
        <v>22.8</v>
      </c>
      <c r="F17">
        <f>AVERAGE(Log_17_4_nr0__2[[#This Row],[ Ray radius ]],Log_17_4_nr1__2[[#This Row],[ Ray radius ]],Log_17_4_nr2__2[[#This Row],[ Ray radius ]],Log_17_4_nr3__2[[#This Row],[ Ray radius ]],Log_17_4_nr4__3[[#This Row],[ Ray radius ]])</f>
        <v>15.4</v>
      </c>
      <c r="G17">
        <f>AVERAGE(Log_17_4_nr0__2[[#This Row],[ Sight ]],Log_17_4_nr1__2[[#This Row],[ Sight ]],Log_17_4_nr2__2[[#This Row],[ Sight ]],Log_17_4_nr3__2[[#This Row],[ Sight ]],Log_17_4_nr4__3[[#This Row],[ Sight ]])</f>
        <v>37.067424000000003</v>
      </c>
      <c r="H17">
        <f>AVERAGE(Log_17_4_nr0__2[[#This Row],[ moving speed ]],Log_17_4_nr1__2[[#This Row],[ moving speed ]],Log_17_4_nr2__2[[#This Row],[ moving speed ]],Log_17_4_nr3__2[[#This Row],[ moving speed ]],Log_17_4_nr4__3[[#This Row],[ moving speed ]])</f>
        <v>4.6421182000000005</v>
      </c>
      <c r="J17">
        <f>AVERAGE(Log_17_4_nr0__2[[#This Row],[ Enemy weight ]],Log_17_4_nr1__2[[#This Row],[ Enemy weight ]],Log_17_4_nr2__2[[#This Row],[ Enemy weight ]],Log_17_4_nr3__2[[#This Row],[ Enemy weight ]],Log_17_4_nr4__3[[#This Row],[ Enemy weight ]])</f>
        <v>4.2910272599999999</v>
      </c>
      <c r="K17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6.7027225999999986</v>
      </c>
      <c r="L17">
        <f>AVERAGE(Log_17_4_nr0__2[[#This Row],[ Bullet weight ]],Log_17_4_nr1__2[[#This Row],[ Bullet weight ]],Log_17_4_nr2__2[[#This Row],[ Bullet weight ]],Log_17_4_nr3__2[[#This Row],[ Bullet weight ]],Log_17_4_nr4__3[[#This Row],[ Bullet weight ]])</f>
        <v>0.30728798000000002</v>
      </c>
      <c r="M17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-3.6284371999999996</v>
      </c>
      <c r="N17">
        <f>AVERAGE(Log_17_4_nr0__2[[#This Row],[ Box weight ]],Log_17_4_nr1__2[[#This Row],[ Box weight ]],Log_17_4_nr2__2[[#This Row],[ Box weight ]],Log_17_4_nr3__2[[#This Row],[ Box weight ]],Log_17_4_nr4__3[[#This Row],[ Box weight ]])</f>
        <v>-3.5510509800000003</v>
      </c>
      <c r="O17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-5.4629512</v>
      </c>
      <c r="P17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10.1075964</v>
      </c>
      <c r="Q17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12.036841200000001</v>
      </c>
    </row>
    <row r="18" spans="1:17" x14ac:dyDescent="0.3">
      <c r="A18" s="1">
        <v>16</v>
      </c>
      <c r="B18">
        <f>AVERAGE(Log_17_4_nr0__2[[#This Row],[ Total points ]],Log_17_4_nr1__2[[#This Row],[ Total points ]],Log_17_4_nr2__2[[#This Row],[ Total points ]],Log_17_4_nr3__2[[#This Row],[ Total points ]],Log_17_4_nr4__3[[#This Row],[ Total points ]])</f>
        <v>5</v>
      </c>
      <c r="C18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2</v>
      </c>
      <c r="D18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</v>
      </c>
      <c r="E18">
        <f>AVERAGE(Log_17_4_nr0__2[[#This Row],[ Steps ]],Log_17_4_nr1__2[[#This Row],[ Steps ]],Log_17_4_nr2__2[[#This Row],[ Steps ]],Log_17_4_nr3__2[[#This Row],[ Steps ]],Log_17_4_nr4__3[[#This Row],[ Steps ]])</f>
        <v>23.2</v>
      </c>
      <c r="F18">
        <f>AVERAGE(Log_17_4_nr0__2[[#This Row],[ Ray radius ]],Log_17_4_nr1__2[[#This Row],[ Ray radius ]],Log_17_4_nr2__2[[#This Row],[ Ray radius ]],Log_17_4_nr3__2[[#This Row],[ Ray radius ]],Log_17_4_nr4__3[[#This Row],[ Ray radius ]])</f>
        <v>15.2</v>
      </c>
      <c r="G18">
        <f>AVERAGE(Log_17_4_nr0__2[[#This Row],[ Sight ]],Log_17_4_nr1__2[[#This Row],[ Sight ]],Log_17_4_nr2__2[[#This Row],[ Sight ]],Log_17_4_nr3__2[[#This Row],[ Sight ]],Log_17_4_nr4__3[[#This Row],[ Sight ]])</f>
        <v>37.857439999999997</v>
      </c>
      <c r="H18">
        <f>AVERAGE(Log_17_4_nr0__2[[#This Row],[ moving speed ]],Log_17_4_nr1__2[[#This Row],[ moving speed ]],Log_17_4_nr2__2[[#This Row],[ moving speed ]],Log_17_4_nr3__2[[#This Row],[ moving speed ]],Log_17_4_nr4__3[[#This Row],[ moving speed ]])</f>
        <v>4.6650960000000001</v>
      </c>
      <c r="J18">
        <f>AVERAGE(Log_17_4_nr0__2[[#This Row],[ Enemy weight ]],Log_17_4_nr1__2[[#This Row],[ Enemy weight ]],Log_17_4_nr2__2[[#This Row],[ Enemy weight ]],Log_17_4_nr3__2[[#This Row],[ Enemy weight ]],Log_17_4_nr4__3[[#This Row],[ Enemy weight ]])</f>
        <v>4.7288663999999994</v>
      </c>
      <c r="K18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7.0002578</v>
      </c>
      <c r="L18">
        <f>AVERAGE(Log_17_4_nr0__2[[#This Row],[ Bullet weight ]],Log_17_4_nr1__2[[#This Row],[ Bullet weight ]],Log_17_4_nr2__2[[#This Row],[ Bullet weight ]],Log_17_4_nr3__2[[#This Row],[ Bullet weight ]],Log_17_4_nr4__3[[#This Row],[ Bullet weight ]])</f>
        <v>0.39650904000000003</v>
      </c>
      <c r="M18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-3.7697243999999999</v>
      </c>
      <c r="N18">
        <f>AVERAGE(Log_17_4_nr0__2[[#This Row],[ Box weight ]],Log_17_4_nr1__2[[#This Row],[ Box weight ]],Log_17_4_nr2__2[[#This Row],[ Box weight ]],Log_17_4_nr3__2[[#This Row],[ Box weight ]],Log_17_4_nr4__3[[#This Row],[ Box weight ]])</f>
        <v>-3.8316429600000008</v>
      </c>
      <c r="O18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-5.4674724000000001</v>
      </c>
      <c r="P18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10.3134052</v>
      </c>
      <c r="Q18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11.8625802</v>
      </c>
    </row>
    <row r="19" spans="1:17" x14ac:dyDescent="0.3">
      <c r="A19" s="2">
        <v>17</v>
      </c>
      <c r="B19">
        <f>AVERAGE(Log_17_4_nr0__2[[#This Row],[ Total points ]],Log_17_4_nr1__2[[#This Row],[ Total points ]],Log_17_4_nr2__2[[#This Row],[ Total points ]],Log_17_4_nr3__2[[#This Row],[ Total points ]],Log_17_4_nr4__3[[#This Row],[ Total points ]])</f>
        <v>4.8</v>
      </c>
      <c r="C19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0.6</v>
      </c>
      <c r="D19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4.2</v>
      </c>
      <c r="E19">
        <f>AVERAGE(Log_17_4_nr0__2[[#This Row],[ Steps ]],Log_17_4_nr1__2[[#This Row],[ Steps ]],Log_17_4_nr2__2[[#This Row],[ Steps ]],Log_17_4_nr3__2[[#This Row],[ Steps ]],Log_17_4_nr4__3[[#This Row],[ Steps ]])</f>
        <v>22.8</v>
      </c>
      <c r="F19">
        <f>AVERAGE(Log_17_4_nr0__2[[#This Row],[ Ray radius ]],Log_17_4_nr1__2[[#This Row],[ Ray radius ]],Log_17_4_nr2__2[[#This Row],[ Ray radius ]],Log_17_4_nr3__2[[#This Row],[ Ray radius ]],Log_17_4_nr4__3[[#This Row],[ Ray radius ]])</f>
        <v>15</v>
      </c>
      <c r="G19">
        <f>AVERAGE(Log_17_4_nr0__2[[#This Row],[ Sight ]],Log_17_4_nr1__2[[#This Row],[ Sight ]],Log_17_4_nr2__2[[#This Row],[ Sight ]],Log_17_4_nr3__2[[#This Row],[ Sight ]],Log_17_4_nr4__3[[#This Row],[ Sight ]])</f>
        <v>37.749746000000002</v>
      </c>
      <c r="H19">
        <f>AVERAGE(Log_17_4_nr0__2[[#This Row],[ moving speed ]],Log_17_4_nr1__2[[#This Row],[ moving speed ]],Log_17_4_nr2__2[[#This Row],[ moving speed ]],Log_17_4_nr3__2[[#This Row],[ moving speed ]],Log_17_4_nr4__3[[#This Row],[ moving speed ]])</f>
        <v>4.5694559999999997</v>
      </c>
      <c r="J19">
        <f>AVERAGE(Log_17_4_nr0__2[[#This Row],[ Enemy weight ]],Log_17_4_nr1__2[[#This Row],[ Enemy weight ]],Log_17_4_nr2__2[[#This Row],[ Enemy weight ]],Log_17_4_nr3__2[[#This Row],[ Enemy weight ]],Log_17_4_nr4__3[[#This Row],[ Enemy weight ]])</f>
        <v>4.0518514400000001</v>
      </c>
      <c r="K19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7.3582437999999994</v>
      </c>
      <c r="L19">
        <f>AVERAGE(Log_17_4_nr0__2[[#This Row],[ Bullet weight ]],Log_17_4_nr1__2[[#This Row],[ Bullet weight ]],Log_17_4_nr2__2[[#This Row],[ Bullet weight ]],Log_17_4_nr3__2[[#This Row],[ Bullet weight ]],Log_17_4_nr4__3[[#This Row],[ Bullet weight ]])</f>
        <v>0.61312926599999995</v>
      </c>
      <c r="M19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-3.5695388000000001</v>
      </c>
      <c r="N19">
        <f>AVERAGE(Log_17_4_nr0__2[[#This Row],[ Box weight ]],Log_17_4_nr1__2[[#This Row],[ Box weight ]],Log_17_4_nr2__2[[#This Row],[ Box weight ]],Log_17_4_nr3__2[[#This Row],[ Box weight ]],Log_17_4_nr4__3[[#This Row],[ Box weight ]])</f>
        <v>-3.9383446000000006</v>
      </c>
      <c r="O19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-6.1875535999999993</v>
      </c>
      <c r="P19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9.9459332000000007</v>
      </c>
      <c r="Q19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11.630734199999999</v>
      </c>
    </row>
    <row r="20" spans="1:17" x14ac:dyDescent="0.3">
      <c r="A20" s="1">
        <v>18</v>
      </c>
      <c r="B20">
        <f>AVERAGE(Log_17_4_nr0__2[[#This Row],[ Total points ]],Log_17_4_nr1__2[[#This Row],[ Total points ]],Log_17_4_nr2__2[[#This Row],[ Total points ]],Log_17_4_nr3__2[[#This Row],[ Total points ]],Log_17_4_nr4__3[[#This Row],[ Total points ]])</f>
        <v>4</v>
      </c>
      <c r="C20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</v>
      </c>
      <c r="D20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</v>
      </c>
      <c r="E20">
        <f>AVERAGE(Log_17_4_nr0__2[[#This Row],[ Steps ]],Log_17_4_nr1__2[[#This Row],[ Steps ]],Log_17_4_nr2__2[[#This Row],[ Steps ]],Log_17_4_nr3__2[[#This Row],[ Steps ]],Log_17_4_nr4__3[[#This Row],[ Steps ]])</f>
        <v>23</v>
      </c>
      <c r="F20">
        <f>AVERAGE(Log_17_4_nr0__2[[#This Row],[ Ray radius ]],Log_17_4_nr1__2[[#This Row],[ Ray radius ]],Log_17_4_nr2__2[[#This Row],[ Ray radius ]],Log_17_4_nr3__2[[#This Row],[ Ray radius ]],Log_17_4_nr4__3[[#This Row],[ Ray radius ]])</f>
        <v>15.4</v>
      </c>
      <c r="G20">
        <f>AVERAGE(Log_17_4_nr0__2[[#This Row],[ Sight ]],Log_17_4_nr1__2[[#This Row],[ Sight ]],Log_17_4_nr2__2[[#This Row],[ Sight ]],Log_17_4_nr3__2[[#This Row],[ Sight ]],Log_17_4_nr4__3[[#This Row],[ Sight ]])</f>
        <v>37.56812</v>
      </c>
      <c r="H20">
        <f>AVERAGE(Log_17_4_nr0__2[[#This Row],[ moving speed ]],Log_17_4_nr1__2[[#This Row],[ moving speed ]],Log_17_4_nr2__2[[#This Row],[ moving speed ]],Log_17_4_nr3__2[[#This Row],[ moving speed ]],Log_17_4_nr4__3[[#This Row],[ moving speed ]])</f>
        <v>4.9422250000000005</v>
      </c>
      <c r="J20">
        <f>AVERAGE(Log_17_4_nr0__2[[#This Row],[ Enemy weight ]],Log_17_4_nr1__2[[#This Row],[ Enemy weight ]],Log_17_4_nr2__2[[#This Row],[ Enemy weight ]],Log_17_4_nr3__2[[#This Row],[ Enemy weight ]],Log_17_4_nr4__3[[#This Row],[ Enemy weight ]])</f>
        <v>4.0308894400000002</v>
      </c>
      <c r="K20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7.7641806000000004</v>
      </c>
      <c r="L20">
        <f>AVERAGE(Log_17_4_nr0__2[[#This Row],[ Bullet weight ]],Log_17_4_nr1__2[[#This Row],[ Bullet weight ]],Log_17_4_nr2__2[[#This Row],[ Bullet weight ]],Log_17_4_nr3__2[[#This Row],[ Bullet weight ]],Log_17_4_nr4__3[[#This Row],[ Bullet weight ]])</f>
        <v>0.35625964000000004</v>
      </c>
      <c r="M20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-3.7697246</v>
      </c>
      <c r="N20">
        <f>AVERAGE(Log_17_4_nr0__2[[#This Row],[ Box weight ]],Log_17_4_nr1__2[[#This Row],[ Box weight ]],Log_17_4_nr2__2[[#This Row],[ Box weight ]],Log_17_4_nr3__2[[#This Row],[ Box weight ]],Log_17_4_nr4__3[[#This Row],[ Box weight ]])</f>
        <v>-3.0579135800000001</v>
      </c>
      <c r="O20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-6.2457384000000005</v>
      </c>
      <c r="P20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9.5044249999999995</v>
      </c>
      <c r="Q20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11.8625802</v>
      </c>
    </row>
    <row r="21" spans="1:17" x14ac:dyDescent="0.3">
      <c r="A21" s="2">
        <v>19</v>
      </c>
      <c r="B21">
        <f>AVERAGE(Log_17_4_nr0__2[[#This Row],[ Total points ]],Log_17_4_nr1__2[[#This Row],[ Total points ]],Log_17_4_nr2__2[[#This Row],[ Total points ]],Log_17_4_nr3__2[[#This Row],[ Total points ]],Log_17_4_nr4__3[[#This Row],[ Total points ]])</f>
        <v>5.6</v>
      </c>
      <c r="C21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1.4</v>
      </c>
      <c r="D21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4.2</v>
      </c>
      <c r="E21">
        <f>AVERAGE(Log_17_4_nr0__2[[#This Row],[ Steps ]],Log_17_4_nr1__2[[#This Row],[ Steps ]],Log_17_4_nr2__2[[#This Row],[ Steps ]],Log_17_4_nr3__2[[#This Row],[ Steps ]],Log_17_4_nr4__3[[#This Row],[ Steps ]])</f>
        <v>23</v>
      </c>
      <c r="F21">
        <f>AVERAGE(Log_17_4_nr0__2[[#This Row],[ Ray radius ]],Log_17_4_nr1__2[[#This Row],[ Ray radius ]],Log_17_4_nr2__2[[#This Row],[ Ray radius ]],Log_17_4_nr3__2[[#This Row],[ Ray radius ]],Log_17_4_nr4__3[[#This Row],[ Ray radius ]])</f>
        <v>15.6</v>
      </c>
      <c r="G21">
        <f>AVERAGE(Log_17_4_nr0__2[[#This Row],[ Sight ]],Log_17_4_nr1__2[[#This Row],[ Sight ]],Log_17_4_nr2__2[[#This Row],[ Sight ]],Log_17_4_nr3__2[[#This Row],[ Sight ]],Log_17_4_nr4__3[[#This Row],[ Sight ]])</f>
        <v>38.688896</v>
      </c>
      <c r="H21">
        <f>AVERAGE(Log_17_4_nr0__2[[#This Row],[ moving speed ]],Log_17_4_nr1__2[[#This Row],[ moving speed ]],Log_17_4_nr2__2[[#This Row],[ moving speed ]],Log_17_4_nr3__2[[#This Row],[ moving speed ]],Log_17_4_nr4__3[[#This Row],[ moving speed ]])</f>
        <v>5.1322723999999997</v>
      </c>
      <c r="J21">
        <f>AVERAGE(Log_17_4_nr0__2[[#This Row],[ Enemy weight ]],Log_17_4_nr1__2[[#This Row],[ Enemy weight ]],Log_17_4_nr2__2[[#This Row],[ Enemy weight ]],Log_17_4_nr3__2[[#This Row],[ Enemy weight ]],Log_17_4_nr4__3[[#This Row],[ Enemy weight ]])</f>
        <v>5.1203244400000001</v>
      </c>
      <c r="K21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7.8269331999999991</v>
      </c>
      <c r="L21">
        <f>AVERAGE(Log_17_4_nr0__2[[#This Row],[ Bullet weight ]],Log_17_4_nr1__2[[#This Row],[ Bullet weight ]],Log_17_4_nr2__2[[#This Row],[ Bullet weight ]],Log_17_4_nr3__2[[#This Row],[ Bullet weight ]],Log_17_4_nr4__3[[#This Row],[ Bullet weight ]])</f>
        <v>-0.10164095999999996</v>
      </c>
      <c r="M21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-4.3334719999999995</v>
      </c>
      <c r="N21">
        <f>AVERAGE(Log_17_4_nr0__2[[#This Row],[ Box weight ]],Log_17_4_nr1__2[[#This Row],[ Box weight ]],Log_17_4_nr2__2[[#This Row],[ Box weight ]],Log_17_4_nr3__2[[#This Row],[ Box weight ]],Log_17_4_nr4__3[[#This Row],[ Box weight ]])</f>
        <v>-3.8376174000000001</v>
      </c>
      <c r="O21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-6.5401529999999992</v>
      </c>
      <c r="P21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9.8393162000000007</v>
      </c>
      <c r="Q21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11.150899599999999</v>
      </c>
    </row>
    <row r="22" spans="1:17" x14ac:dyDescent="0.3">
      <c r="A22" s="1">
        <v>20</v>
      </c>
      <c r="B22">
        <f>AVERAGE(Log_17_4_nr0__2[[#This Row],[ Total points ]],Log_17_4_nr1__2[[#This Row],[ Total points ]],Log_17_4_nr2__2[[#This Row],[ Total points ]],Log_17_4_nr3__2[[#This Row],[ Total points ]],Log_17_4_nr4__3[[#This Row],[ Total points ]])</f>
        <v>4.5999999999999996</v>
      </c>
      <c r="C22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1.6</v>
      </c>
      <c r="D22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</v>
      </c>
      <c r="E22">
        <f>AVERAGE(Log_17_4_nr0__2[[#This Row],[ Steps ]],Log_17_4_nr1__2[[#This Row],[ Steps ]],Log_17_4_nr2__2[[#This Row],[ Steps ]],Log_17_4_nr3__2[[#This Row],[ Steps ]],Log_17_4_nr4__3[[#This Row],[ Steps ]])</f>
        <v>22.8</v>
      </c>
      <c r="F22">
        <f>AVERAGE(Log_17_4_nr0__2[[#This Row],[ Ray radius ]],Log_17_4_nr1__2[[#This Row],[ Ray radius ]],Log_17_4_nr2__2[[#This Row],[ Ray radius ]],Log_17_4_nr3__2[[#This Row],[ Ray radius ]],Log_17_4_nr4__3[[#This Row],[ Ray radius ]])</f>
        <v>15.2</v>
      </c>
      <c r="G22">
        <f>AVERAGE(Log_17_4_nr0__2[[#This Row],[ Sight ]],Log_17_4_nr1__2[[#This Row],[ Sight ]],Log_17_4_nr2__2[[#This Row],[ Sight ]],Log_17_4_nr3__2[[#This Row],[ Sight ]],Log_17_4_nr4__3[[#This Row],[ Sight ]])</f>
        <v>39.571054000000004</v>
      </c>
      <c r="H22">
        <f>AVERAGE(Log_17_4_nr0__2[[#This Row],[ moving speed ]],Log_17_4_nr1__2[[#This Row],[ moving speed ]],Log_17_4_nr2__2[[#This Row],[ moving speed ]],Log_17_4_nr3__2[[#This Row],[ moving speed ]],Log_17_4_nr4__3[[#This Row],[ moving speed ]])</f>
        <v>4.9353628</v>
      </c>
      <c r="J22">
        <f>AVERAGE(Log_17_4_nr0__2[[#This Row],[ Enemy weight ]],Log_17_4_nr1__2[[#This Row],[ Enemy weight ]],Log_17_4_nr2__2[[#This Row],[ Enemy weight ]],Log_17_4_nr3__2[[#This Row],[ Enemy weight ]],Log_17_4_nr4__3[[#This Row],[ Enemy weight ]])</f>
        <v>5.2328878000000003</v>
      </c>
      <c r="K22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8.9718636000000007</v>
      </c>
      <c r="L22">
        <f>AVERAGE(Log_17_4_nr0__2[[#This Row],[ Bullet weight ]],Log_17_4_nr1__2[[#This Row],[ Bullet weight ]],Log_17_4_nr2__2[[#This Row],[ Bullet weight ]],Log_17_4_nr3__2[[#This Row],[ Bullet weight ]],Log_17_4_nr4__3[[#This Row],[ Bullet weight ]])</f>
        <v>0.45354211999999999</v>
      </c>
      <c r="M22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-4.4841796</v>
      </c>
      <c r="N22">
        <f>AVERAGE(Log_17_4_nr0__2[[#This Row],[ Box weight ]],Log_17_4_nr1__2[[#This Row],[ Box weight ]],Log_17_4_nr2__2[[#This Row],[ Box weight ]],Log_17_4_nr3__2[[#This Row],[ Box weight ]],Log_17_4_nr4__3[[#This Row],[ Box weight ]])</f>
        <v>-5.123513</v>
      </c>
      <c r="O22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-7.4978692000000011</v>
      </c>
      <c r="P22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10.064899</v>
      </c>
      <c r="Q22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10.940391400000001</v>
      </c>
    </row>
    <row r="23" spans="1:17" x14ac:dyDescent="0.3">
      <c r="A23" s="2">
        <v>21</v>
      </c>
      <c r="B23">
        <f>AVERAGE(Log_17_4_nr0__2[[#This Row],[ Total points ]],Log_17_4_nr1__2[[#This Row],[ Total points ]],Log_17_4_nr2__2[[#This Row],[ Total points ]],Log_17_4_nr3__2[[#This Row],[ Total points ]],Log_17_4_nr4__3[[#This Row],[ Total points ]])</f>
        <v>4.4000000000000004</v>
      </c>
      <c r="C23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1.4</v>
      </c>
      <c r="D23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</v>
      </c>
      <c r="E23">
        <f>AVERAGE(Log_17_4_nr0__2[[#This Row],[ Steps ]],Log_17_4_nr1__2[[#This Row],[ Steps ]],Log_17_4_nr2__2[[#This Row],[ Steps ]],Log_17_4_nr3__2[[#This Row],[ Steps ]],Log_17_4_nr4__3[[#This Row],[ Steps ]])</f>
        <v>23</v>
      </c>
      <c r="F23">
        <f>AVERAGE(Log_17_4_nr0__2[[#This Row],[ Ray radius ]],Log_17_4_nr1__2[[#This Row],[ Ray radius ]],Log_17_4_nr2__2[[#This Row],[ Ray radius ]],Log_17_4_nr3__2[[#This Row],[ Ray radius ]],Log_17_4_nr4__3[[#This Row],[ Ray radius ]])</f>
        <v>15</v>
      </c>
      <c r="G23">
        <f>AVERAGE(Log_17_4_nr0__2[[#This Row],[ Sight ]],Log_17_4_nr1__2[[#This Row],[ Sight ]],Log_17_4_nr2__2[[#This Row],[ Sight ]],Log_17_4_nr3__2[[#This Row],[ Sight ]],Log_17_4_nr4__3[[#This Row],[ Sight ]])</f>
        <v>40.160061999999996</v>
      </c>
      <c r="H23">
        <f>AVERAGE(Log_17_4_nr0__2[[#This Row],[ moving speed ]],Log_17_4_nr1__2[[#This Row],[ moving speed ]],Log_17_4_nr2__2[[#This Row],[ moving speed ]],Log_17_4_nr3__2[[#This Row],[ moving speed ]],Log_17_4_nr4__3[[#This Row],[ moving speed ]])</f>
        <v>4.3391311999999989</v>
      </c>
      <c r="J23">
        <f>AVERAGE(Log_17_4_nr0__2[[#This Row],[ Enemy weight ]],Log_17_4_nr1__2[[#This Row],[ Enemy weight ]],Log_17_4_nr2__2[[#This Row],[ Enemy weight ]],Log_17_4_nr3__2[[#This Row],[ Enemy weight ]],Log_17_4_nr4__3[[#This Row],[ Enemy weight ]])</f>
        <v>5.0089084000000001</v>
      </c>
      <c r="K23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8.5592914000000011</v>
      </c>
      <c r="L23">
        <f>AVERAGE(Log_17_4_nr0__2[[#This Row],[ Bullet weight ]],Log_17_4_nr1__2[[#This Row],[ Bullet weight ]],Log_17_4_nr2__2[[#This Row],[ Bullet weight ]],Log_17_4_nr3__2[[#This Row],[ Bullet weight ]],Log_17_4_nr4__3[[#This Row],[ Bullet weight ]])</f>
        <v>0.64268826000000001</v>
      </c>
      <c r="M23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-4.3087327999999996</v>
      </c>
      <c r="N23">
        <f>AVERAGE(Log_17_4_nr0__2[[#This Row],[ Box weight ]],Log_17_4_nr1__2[[#This Row],[ Box weight ]],Log_17_4_nr2__2[[#This Row],[ Box weight ]],Log_17_4_nr3__2[[#This Row],[ Box weight ]],Log_17_4_nr4__3[[#This Row],[ Box weight ]])</f>
        <v>-4.9355916000000004</v>
      </c>
      <c r="O23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-7.8461734000000005</v>
      </c>
      <c r="P23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9.1235081999999998</v>
      </c>
      <c r="Q23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11.109297600000001</v>
      </c>
    </row>
    <row r="24" spans="1:17" x14ac:dyDescent="0.3">
      <c r="A24" s="1">
        <v>22</v>
      </c>
      <c r="B24">
        <f>AVERAGE(Log_17_4_nr0__2[[#This Row],[ Total points ]],Log_17_4_nr1__2[[#This Row],[ Total points ]],Log_17_4_nr2__2[[#This Row],[ Total points ]],Log_17_4_nr3__2[[#This Row],[ Total points ]],Log_17_4_nr4__3[[#This Row],[ Total points ]])</f>
        <v>4.4000000000000004</v>
      </c>
      <c r="C24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2</v>
      </c>
      <c r="D24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2.4</v>
      </c>
      <c r="E24">
        <f>AVERAGE(Log_17_4_nr0__2[[#This Row],[ Steps ]],Log_17_4_nr1__2[[#This Row],[ Steps ]],Log_17_4_nr2__2[[#This Row],[ Steps ]],Log_17_4_nr3__2[[#This Row],[ Steps ]],Log_17_4_nr4__3[[#This Row],[ Steps ]])</f>
        <v>23.6</v>
      </c>
      <c r="F24">
        <f>AVERAGE(Log_17_4_nr0__2[[#This Row],[ Ray radius ]],Log_17_4_nr1__2[[#This Row],[ Ray radius ]],Log_17_4_nr2__2[[#This Row],[ Ray radius ]],Log_17_4_nr3__2[[#This Row],[ Ray radius ]],Log_17_4_nr4__3[[#This Row],[ Ray radius ]])</f>
        <v>15.4</v>
      </c>
      <c r="G24">
        <f>AVERAGE(Log_17_4_nr0__2[[#This Row],[ Sight ]],Log_17_4_nr1__2[[#This Row],[ Sight ]],Log_17_4_nr2__2[[#This Row],[ Sight ]],Log_17_4_nr3__2[[#This Row],[ Sight ]],Log_17_4_nr4__3[[#This Row],[ Sight ]])</f>
        <v>39.721842000000002</v>
      </c>
      <c r="H24">
        <f>AVERAGE(Log_17_4_nr0__2[[#This Row],[ moving speed ]],Log_17_4_nr1__2[[#This Row],[ moving speed ]],Log_17_4_nr2__2[[#This Row],[ moving speed ]],Log_17_4_nr3__2[[#This Row],[ moving speed ]],Log_17_4_nr4__3[[#This Row],[ moving speed ]])</f>
        <v>5.2970576000000005</v>
      </c>
      <c r="J24">
        <f>AVERAGE(Log_17_4_nr0__2[[#This Row],[ Enemy weight ]],Log_17_4_nr1__2[[#This Row],[ Enemy weight ]],Log_17_4_nr2__2[[#This Row],[ Enemy weight ]],Log_17_4_nr3__2[[#This Row],[ Enemy weight ]],Log_17_4_nr4__3[[#This Row],[ Enemy weight ]])</f>
        <v>6.1622847999999992</v>
      </c>
      <c r="K24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8.9718636000000007</v>
      </c>
      <c r="L24">
        <f>AVERAGE(Log_17_4_nr0__2[[#This Row],[ Bullet weight ]],Log_17_4_nr1__2[[#This Row],[ Bullet weight ]],Log_17_4_nr2__2[[#This Row],[ Bullet weight ]],Log_17_4_nr3__2[[#This Row],[ Bullet weight ]],Log_17_4_nr4__3[[#This Row],[ Bullet weight ]])</f>
        <v>0.67016228000000011</v>
      </c>
      <c r="M24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-4.6843653999999999</v>
      </c>
      <c r="N24">
        <f>AVERAGE(Log_17_4_nr0__2[[#This Row],[ Box weight ]],Log_17_4_nr1__2[[#This Row],[ Box weight ]],Log_17_4_nr2__2[[#This Row],[ Box weight ]],Log_17_4_nr3__2[[#This Row],[ Box weight ]],Log_17_4_nr4__3[[#This Row],[ Box weight ]])</f>
        <v>-4.4191510199999993</v>
      </c>
      <c r="O24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-7.7346148000000001</v>
      </c>
      <c r="P24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9.4392621999999982</v>
      </c>
      <c r="Q24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11.172237600000001</v>
      </c>
    </row>
    <row r="25" spans="1:17" x14ac:dyDescent="0.3">
      <c r="A25" s="2">
        <v>23</v>
      </c>
      <c r="B25">
        <f>AVERAGE(Log_17_4_nr0__2[[#This Row],[ Total points ]],Log_17_4_nr1__2[[#This Row],[ Total points ]],Log_17_4_nr2__2[[#This Row],[ Total points ]],Log_17_4_nr3__2[[#This Row],[ Total points ]],Log_17_4_nr4__3[[#This Row],[ Total points ]])</f>
        <v>5.4</v>
      </c>
      <c r="C25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1.2</v>
      </c>
      <c r="D25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4.2</v>
      </c>
      <c r="E25">
        <f>AVERAGE(Log_17_4_nr0__2[[#This Row],[ Steps ]],Log_17_4_nr1__2[[#This Row],[ Steps ]],Log_17_4_nr2__2[[#This Row],[ Steps ]],Log_17_4_nr3__2[[#This Row],[ Steps ]],Log_17_4_nr4__3[[#This Row],[ Steps ]])</f>
        <v>23.4</v>
      </c>
      <c r="F25">
        <f>AVERAGE(Log_17_4_nr0__2[[#This Row],[ Ray radius ]],Log_17_4_nr1__2[[#This Row],[ Ray radius ]],Log_17_4_nr2__2[[#This Row],[ Ray radius ]],Log_17_4_nr3__2[[#This Row],[ Ray radius ]],Log_17_4_nr4__3[[#This Row],[ Ray radius ]])</f>
        <v>15.4</v>
      </c>
      <c r="G25">
        <f>AVERAGE(Log_17_4_nr0__2[[#This Row],[ Sight ]],Log_17_4_nr1__2[[#This Row],[ Sight ]],Log_17_4_nr2__2[[#This Row],[ Sight ]],Log_17_4_nr3__2[[#This Row],[ Sight ]],Log_17_4_nr4__3[[#This Row],[ Sight ]])</f>
        <v>40.5411</v>
      </c>
      <c r="H25">
        <f>AVERAGE(Log_17_4_nr0__2[[#This Row],[ moving speed ]],Log_17_4_nr1__2[[#This Row],[ moving speed ]],Log_17_4_nr2__2[[#This Row],[ moving speed ]],Log_17_4_nr3__2[[#This Row],[ moving speed ]],Log_17_4_nr4__3[[#This Row],[ moving speed ]])</f>
        <v>5.2595912</v>
      </c>
      <c r="J25">
        <f>AVERAGE(Log_17_4_nr0__2[[#This Row],[ Enemy weight ]],Log_17_4_nr1__2[[#This Row],[ Enemy weight ]],Log_17_4_nr2__2[[#This Row],[ Enemy weight ]],Log_17_4_nr3__2[[#This Row],[ Enemy weight ]],Log_17_4_nr4__3[[#This Row],[ Enemy weight ]])</f>
        <v>6.28813216</v>
      </c>
      <c r="K25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9.6423487999999988</v>
      </c>
      <c r="L25">
        <f>AVERAGE(Log_17_4_nr0__2[[#This Row],[ Bullet weight ]],Log_17_4_nr1__2[[#This Row],[ Bullet weight ]],Log_17_4_nr2__2[[#This Row],[ Bullet weight ]],Log_17_4_nr3__2[[#This Row],[ Bullet weight ]],Log_17_4_nr4__3[[#This Row],[ Bullet weight ]])</f>
        <v>0.98316236000000001</v>
      </c>
      <c r="M25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-5.252033</v>
      </c>
      <c r="N25">
        <f>AVERAGE(Log_17_4_nr0__2[[#This Row],[ Box weight ]],Log_17_4_nr1__2[[#This Row],[ Box weight ]],Log_17_4_nr2__2[[#This Row],[ Box weight ]],Log_17_4_nr3__2[[#This Row],[ Box weight ]],Log_17_4_nr4__3[[#This Row],[ Box weight ]])</f>
        <v>-4.6997236000000004</v>
      </c>
      <c r="O25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-8.1087424000000006</v>
      </c>
      <c r="P25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9.8459859999999999</v>
      </c>
      <c r="Q25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10.9985518</v>
      </c>
    </row>
    <row r="26" spans="1:17" x14ac:dyDescent="0.3">
      <c r="A26" s="1">
        <v>24</v>
      </c>
      <c r="B26">
        <f>AVERAGE(Log_17_4_nr0__2[[#This Row],[ Total points ]],Log_17_4_nr1__2[[#This Row],[ Total points ]],Log_17_4_nr2__2[[#This Row],[ Total points ]],Log_17_4_nr3__2[[#This Row],[ Total points ]],Log_17_4_nr4__3[[#This Row],[ Total points ]])</f>
        <v>5.8</v>
      </c>
      <c r="C26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</v>
      </c>
      <c r="D26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4.8</v>
      </c>
      <c r="E26">
        <f>AVERAGE(Log_17_4_nr0__2[[#This Row],[ Steps ]],Log_17_4_nr1__2[[#This Row],[ Steps ]],Log_17_4_nr2__2[[#This Row],[ Steps ]],Log_17_4_nr3__2[[#This Row],[ Steps ]],Log_17_4_nr4__3[[#This Row],[ Steps ]])</f>
        <v>23.4</v>
      </c>
      <c r="F26">
        <f>AVERAGE(Log_17_4_nr0__2[[#This Row],[ Ray radius ]],Log_17_4_nr1__2[[#This Row],[ Ray radius ]],Log_17_4_nr2__2[[#This Row],[ Ray radius ]],Log_17_4_nr3__2[[#This Row],[ Ray radius ]],Log_17_4_nr4__3[[#This Row],[ Ray radius ]])</f>
        <v>15.2</v>
      </c>
      <c r="G26">
        <f>AVERAGE(Log_17_4_nr0__2[[#This Row],[ Sight ]],Log_17_4_nr1__2[[#This Row],[ Sight ]],Log_17_4_nr2__2[[#This Row],[ Sight ]],Log_17_4_nr3__2[[#This Row],[ Sight ]],Log_17_4_nr4__3[[#This Row],[ Sight ]])</f>
        <v>40.685444000000004</v>
      </c>
      <c r="H26">
        <f>AVERAGE(Log_17_4_nr0__2[[#This Row],[ moving speed ]],Log_17_4_nr1__2[[#This Row],[ moving speed ]],Log_17_4_nr2__2[[#This Row],[ moving speed ]],Log_17_4_nr3__2[[#This Row],[ moving speed ]],Log_17_4_nr4__3[[#This Row],[ moving speed ]])</f>
        <v>6.131526</v>
      </c>
      <c r="J26">
        <f>AVERAGE(Log_17_4_nr0__2[[#This Row],[ Enemy weight ]],Log_17_4_nr1__2[[#This Row],[ Enemy weight ]],Log_17_4_nr2__2[[#This Row],[ Enemy weight ]],Log_17_4_nr3__2[[#This Row],[ Enemy weight ]],Log_17_4_nr4__3[[#This Row],[ Enemy weight ]])</f>
        <v>7.2576853999999997</v>
      </c>
      <c r="K26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9.5545493999999991</v>
      </c>
      <c r="L26">
        <f>AVERAGE(Log_17_4_nr0__2[[#This Row],[ Bullet weight ]],Log_17_4_nr1__2[[#This Row],[ Bullet weight ]],Log_17_4_nr2__2[[#This Row],[ Bullet weight ]],Log_17_4_nr3__2[[#This Row],[ Bullet weight ]],Log_17_4_nr4__3[[#This Row],[ Bullet weight ]])</f>
        <v>0.61812463999999989</v>
      </c>
      <c r="M26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-5.2191868000000001</v>
      </c>
      <c r="N26">
        <f>AVERAGE(Log_17_4_nr0__2[[#This Row],[ Box weight ]],Log_17_4_nr1__2[[#This Row],[ Box weight ]],Log_17_4_nr2__2[[#This Row],[ Box weight ]],Log_17_4_nr3__2[[#This Row],[ Box weight ]],Log_17_4_nr4__3[[#This Row],[ Box weight ]])</f>
        <v>-5.8836198799999995</v>
      </c>
      <c r="O26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-8.1518195999999996</v>
      </c>
      <c r="P26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10.0320766</v>
      </c>
      <c r="Q26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10.592446799999999</v>
      </c>
    </row>
    <row r="27" spans="1:17" x14ac:dyDescent="0.3">
      <c r="A27" s="2">
        <v>25</v>
      </c>
      <c r="B27">
        <f>AVERAGE(Log_17_4_nr0__2[[#This Row],[ Total points ]],Log_17_4_nr1__2[[#This Row],[ Total points ]],Log_17_4_nr2__2[[#This Row],[ Total points ]],Log_17_4_nr3__2[[#This Row],[ Total points ]],Log_17_4_nr4__3[[#This Row],[ Total points ]])</f>
        <v>5</v>
      </c>
      <c r="C27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1.4</v>
      </c>
      <c r="D27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3.6</v>
      </c>
      <c r="E27">
        <f>AVERAGE(Log_17_4_nr0__2[[#This Row],[ Steps ]],Log_17_4_nr1__2[[#This Row],[ Steps ]],Log_17_4_nr2__2[[#This Row],[ Steps ]],Log_17_4_nr3__2[[#This Row],[ Steps ]],Log_17_4_nr4__3[[#This Row],[ Steps ]])</f>
        <v>23</v>
      </c>
      <c r="F27">
        <f>AVERAGE(Log_17_4_nr0__2[[#This Row],[ Ray radius ]],Log_17_4_nr1__2[[#This Row],[ Ray radius ]],Log_17_4_nr2__2[[#This Row],[ Ray radius ]],Log_17_4_nr3__2[[#This Row],[ Ray radius ]],Log_17_4_nr4__3[[#This Row],[ Ray radius ]])</f>
        <v>15.4</v>
      </c>
      <c r="G27">
        <f>AVERAGE(Log_17_4_nr0__2[[#This Row],[ Sight ]],Log_17_4_nr1__2[[#This Row],[ Sight ]],Log_17_4_nr2__2[[#This Row],[ Sight ]],Log_17_4_nr3__2[[#This Row],[ Sight ]],Log_17_4_nr4__3[[#This Row],[ Sight ]])</f>
        <v>40.838982000000001</v>
      </c>
      <c r="H27">
        <f>AVERAGE(Log_17_4_nr0__2[[#This Row],[ moving speed ]],Log_17_4_nr1__2[[#This Row],[ moving speed ]],Log_17_4_nr2__2[[#This Row],[ moving speed ]],Log_17_4_nr3__2[[#This Row],[ moving speed ]],Log_17_4_nr4__3[[#This Row],[ moving speed ]])</f>
        <v>7.4439872000000005</v>
      </c>
      <c r="J27">
        <f>AVERAGE(Log_17_4_nr0__2[[#This Row],[ Enemy weight ]],Log_17_4_nr1__2[[#This Row],[ Enemy weight ]],Log_17_4_nr2__2[[#This Row],[ Enemy weight ]],Log_17_4_nr3__2[[#This Row],[ Enemy weight ]],Log_17_4_nr4__3[[#This Row],[ Enemy weight ]])</f>
        <v>7.6150397999999999</v>
      </c>
      <c r="K27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9.7571653999999999</v>
      </c>
      <c r="L27">
        <f>AVERAGE(Log_17_4_nr0__2[[#This Row],[ Bullet weight ]],Log_17_4_nr1__2[[#This Row],[ Bullet weight ]],Log_17_4_nr2__2[[#This Row],[ Bullet weight ]],Log_17_4_nr3__2[[#This Row],[ Bullet weight ]],Log_17_4_nr4__3[[#This Row],[ Bullet weight ]])</f>
        <v>0.12023823999999994</v>
      </c>
      <c r="M27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-5.402740800000001</v>
      </c>
      <c r="N27">
        <f>AVERAGE(Log_17_4_nr0__2[[#This Row],[ Box weight ]],Log_17_4_nr1__2[[#This Row],[ Box weight ]],Log_17_4_nr2__2[[#This Row],[ Box weight ]],Log_17_4_nr3__2[[#This Row],[ Box weight ]],Log_17_4_nr4__3[[#This Row],[ Box weight ]])</f>
        <v>-5.7833519999999998</v>
      </c>
      <c r="O27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-8.3165820000000004</v>
      </c>
      <c r="P27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9.9370603999999982</v>
      </c>
      <c r="Q27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10.4182688</v>
      </c>
    </row>
    <row r="28" spans="1:17" x14ac:dyDescent="0.3">
      <c r="A28" s="1">
        <v>26</v>
      </c>
      <c r="B28">
        <f>AVERAGE(Log_17_4_nr0__2[[#This Row],[ Total points ]],Log_17_4_nr1__2[[#This Row],[ Total points ]],Log_17_4_nr2__2[[#This Row],[ Total points ]],Log_17_4_nr3__2[[#This Row],[ Total points ]],Log_17_4_nr4__3[[#This Row],[ Total points ]])</f>
        <v>5.4</v>
      </c>
      <c r="C28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0.6</v>
      </c>
      <c r="D28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4.8</v>
      </c>
      <c r="E28">
        <f>AVERAGE(Log_17_4_nr0__2[[#This Row],[ Steps ]],Log_17_4_nr1__2[[#This Row],[ Steps ]],Log_17_4_nr2__2[[#This Row],[ Steps ]],Log_17_4_nr3__2[[#This Row],[ Steps ]],Log_17_4_nr4__3[[#This Row],[ Steps ]])</f>
        <v>23</v>
      </c>
      <c r="F28">
        <f>AVERAGE(Log_17_4_nr0__2[[#This Row],[ Ray radius ]],Log_17_4_nr1__2[[#This Row],[ Ray radius ]],Log_17_4_nr2__2[[#This Row],[ Ray radius ]],Log_17_4_nr3__2[[#This Row],[ Ray radius ]],Log_17_4_nr4__3[[#This Row],[ Ray radius ]])</f>
        <v>15.2</v>
      </c>
      <c r="G28">
        <f>AVERAGE(Log_17_4_nr0__2[[#This Row],[ Sight ]],Log_17_4_nr1__2[[#This Row],[ Sight ]],Log_17_4_nr2__2[[#This Row],[ Sight ]],Log_17_4_nr3__2[[#This Row],[ Sight ]],Log_17_4_nr4__3[[#This Row],[ Sight ]])</f>
        <v>41.595604000000002</v>
      </c>
      <c r="H28">
        <f>AVERAGE(Log_17_4_nr0__2[[#This Row],[ moving speed ]],Log_17_4_nr1__2[[#This Row],[ moving speed ]],Log_17_4_nr2__2[[#This Row],[ moving speed ]],Log_17_4_nr3__2[[#This Row],[ moving speed ]],Log_17_4_nr4__3[[#This Row],[ moving speed ]])</f>
        <v>6.8469362</v>
      </c>
      <c r="J28">
        <f>AVERAGE(Log_17_4_nr0__2[[#This Row],[ Enemy weight ]],Log_17_4_nr1__2[[#This Row],[ Enemy weight ]],Log_17_4_nr2__2[[#This Row],[ Enemy weight ]],Log_17_4_nr3__2[[#This Row],[ Enemy weight ]],Log_17_4_nr4__3[[#This Row],[ Enemy weight ]])</f>
        <v>9.0222286</v>
      </c>
      <c r="K28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10.182017399999998</v>
      </c>
      <c r="L28">
        <f>AVERAGE(Log_17_4_nr0__2[[#This Row],[ Bullet weight ]],Log_17_4_nr1__2[[#This Row],[ Bullet weight ]],Log_17_4_nr2__2[[#This Row],[ Bullet weight ]],Log_17_4_nr3__2[[#This Row],[ Bullet weight ]],Log_17_4_nr4__3[[#This Row],[ Bullet weight ]])</f>
        <v>0.45047618</v>
      </c>
      <c r="M28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-5.7663024000000007</v>
      </c>
      <c r="N28">
        <f>AVERAGE(Log_17_4_nr0__2[[#This Row],[ Box weight ]],Log_17_4_nr1__2[[#This Row],[ Box weight ]],Log_17_4_nr2__2[[#This Row],[ Box weight ]],Log_17_4_nr3__2[[#This Row],[ Box weight ]],Log_17_4_nr4__3[[#This Row],[ Box weight ]])</f>
        <v>-7.2887511999999983</v>
      </c>
      <c r="O28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-8.7337864000000014</v>
      </c>
      <c r="P28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10.530114000000001</v>
      </c>
      <c r="Q28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9.8412538000000005</v>
      </c>
    </row>
    <row r="29" spans="1:17" x14ac:dyDescent="0.3">
      <c r="A29" s="2">
        <v>27</v>
      </c>
      <c r="B29">
        <f>AVERAGE(Log_17_4_nr0__2[[#This Row],[ Total points ]],Log_17_4_nr1__2[[#This Row],[ Total points ]],Log_17_4_nr2__2[[#This Row],[ Total points ]],Log_17_4_nr3__2[[#This Row],[ Total points ]],Log_17_4_nr4__3[[#This Row],[ Total points ]])</f>
        <v>5</v>
      </c>
      <c r="C29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1.4</v>
      </c>
      <c r="D29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3.6</v>
      </c>
      <c r="E29">
        <f>AVERAGE(Log_17_4_nr0__2[[#This Row],[ Steps ]],Log_17_4_nr1__2[[#This Row],[ Steps ]],Log_17_4_nr2__2[[#This Row],[ Steps ]],Log_17_4_nr3__2[[#This Row],[ Steps ]],Log_17_4_nr4__3[[#This Row],[ Steps ]])</f>
        <v>23.8</v>
      </c>
      <c r="F29">
        <f>AVERAGE(Log_17_4_nr0__2[[#This Row],[ Ray radius ]],Log_17_4_nr1__2[[#This Row],[ Ray radius ]],Log_17_4_nr2__2[[#This Row],[ Ray radius ]],Log_17_4_nr3__2[[#This Row],[ Ray radius ]],Log_17_4_nr4__3[[#This Row],[ Ray radius ]])</f>
        <v>15.8</v>
      </c>
      <c r="G29">
        <f>AVERAGE(Log_17_4_nr0__2[[#This Row],[ Sight ]],Log_17_4_nr1__2[[#This Row],[ Sight ]],Log_17_4_nr2__2[[#This Row],[ Sight ]],Log_17_4_nr3__2[[#This Row],[ Sight ]],Log_17_4_nr4__3[[#This Row],[ Sight ]])</f>
        <v>42.497424000000002</v>
      </c>
      <c r="H29">
        <f>AVERAGE(Log_17_4_nr0__2[[#This Row],[ moving speed ]],Log_17_4_nr1__2[[#This Row],[ moving speed ]],Log_17_4_nr2__2[[#This Row],[ moving speed ]],Log_17_4_nr3__2[[#This Row],[ moving speed ]],Log_17_4_nr4__3[[#This Row],[ moving speed ]])</f>
        <v>6.6729703999999996</v>
      </c>
      <c r="J29">
        <f>AVERAGE(Log_17_4_nr0__2[[#This Row],[ Enemy weight ]],Log_17_4_nr1__2[[#This Row],[ Enemy weight ]],Log_17_4_nr2__2[[#This Row],[ Enemy weight ]],Log_17_4_nr3__2[[#This Row],[ Enemy weight ]],Log_17_4_nr4__3[[#This Row],[ Enemy weight ]])</f>
        <v>8.7134222000000001</v>
      </c>
      <c r="K29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9.8199216000000007</v>
      </c>
      <c r="L29">
        <f>AVERAGE(Log_17_4_nr0__2[[#This Row],[ Bullet weight ]],Log_17_4_nr1__2[[#This Row],[ Bullet weight ]],Log_17_4_nr2__2[[#This Row],[ Bullet weight ]],Log_17_4_nr3__2[[#This Row],[ Bullet weight ]],Log_17_4_nr4__3[[#This Row],[ Bullet weight ]])</f>
        <v>1.1606163600000001</v>
      </c>
      <c r="M29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-6.1250793999999997</v>
      </c>
      <c r="N29">
        <f>AVERAGE(Log_17_4_nr0__2[[#This Row],[ Box weight ]],Log_17_4_nr1__2[[#This Row],[ Box weight ]],Log_17_4_nr2__2[[#This Row],[ Box weight ]],Log_17_4_nr3__2[[#This Row],[ Box weight ]],Log_17_4_nr4__3[[#This Row],[ Box weight ]])</f>
        <v>-6.1479597800000008</v>
      </c>
      <c r="O29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-9.1504980000000007</v>
      </c>
      <c r="P29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9.6855653999999998</v>
      </c>
      <c r="Q29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9.935661399999999</v>
      </c>
    </row>
    <row r="30" spans="1:17" x14ac:dyDescent="0.3">
      <c r="A30" s="1">
        <v>28</v>
      </c>
      <c r="B30">
        <f>AVERAGE(Log_17_4_nr0__2[[#This Row],[ Total points ]],Log_17_4_nr1__2[[#This Row],[ Total points ]],Log_17_4_nr2__2[[#This Row],[ Total points ]],Log_17_4_nr3__2[[#This Row],[ Total points ]],Log_17_4_nr4__3[[#This Row],[ Total points ]])</f>
        <v>5.4</v>
      </c>
      <c r="C30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1.2</v>
      </c>
      <c r="D30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4.2</v>
      </c>
      <c r="E30">
        <f>AVERAGE(Log_17_4_nr0__2[[#This Row],[ Steps ]],Log_17_4_nr1__2[[#This Row],[ Steps ]],Log_17_4_nr2__2[[#This Row],[ Steps ]],Log_17_4_nr3__2[[#This Row],[ Steps ]],Log_17_4_nr4__3[[#This Row],[ Steps ]])</f>
        <v>23.8</v>
      </c>
      <c r="F30">
        <f>AVERAGE(Log_17_4_nr0__2[[#This Row],[ Ray radius ]],Log_17_4_nr1__2[[#This Row],[ Ray radius ]],Log_17_4_nr2__2[[#This Row],[ Ray radius ]],Log_17_4_nr3__2[[#This Row],[ Ray radius ]],Log_17_4_nr4__3[[#This Row],[ Ray radius ]])</f>
        <v>16</v>
      </c>
      <c r="G30">
        <f>AVERAGE(Log_17_4_nr0__2[[#This Row],[ Sight ]],Log_17_4_nr1__2[[#This Row],[ Sight ]],Log_17_4_nr2__2[[#This Row],[ Sight ]],Log_17_4_nr3__2[[#This Row],[ Sight ]],Log_17_4_nr4__3[[#This Row],[ Sight ]])</f>
        <v>42.962590000000006</v>
      </c>
      <c r="H30">
        <f>AVERAGE(Log_17_4_nr0__2[[#This Row],[ moving speed ]],Log_17_4_nr1__2[[#This Row],[ moving speed ]],Log_17_4_nr2__2[[#This Row],[ moving speed ]],Log_17_4_nr3__2[[#This Row],[ moving speed ]],Log_17_4_nr4__3[[#This Row],[ moving speed ]])</f>
        <v>6.4802846000000001</v>
      </c>
      <c r="J30">
        <f>AVERAGE(Log_17_4_nr0__2[[#This Row],[ Enemy weight ]],Log_17_4_nr1__2[[#This Row],[ Enemy weight ]],Log_17_4_nr2__2[[#This Row],[ Enemy weight ]],Log_17_4_nr3__2[[#This Row],[ Enemy weight ]],Log_17_4_nr4__3[[#This Row],[ Enemy weight ]])</f>
        <v>9.2166327999999993</v>
      </c>
      <c r="K30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9.8280881999999998</v>
      </c>
      <c r="L30">
        <f>AVERAGE(Log_17_4_nr0__2[[#This Row],[ Bullet weight ]],Log_17_4_nr1__2[[#This Row],[ Bullet weight ]],Log_17_4_nr2__2[[#This Row],[ Bullet weight ]],Log_17_4_nr3__2[[#This Row],[ Bullet weight ]],Log_17_4_nr4__3[[#This Row],[ Bullet weight ]])</f>
        <v>1.2343536800000001</v>
      </c>
      <c r="M30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-6.3421208000000009</v>
      </c>
      <c r="N30">
        <f>AVERAGE(Log_17_4_nr0__2[[#This Row],[ Box weight ]],Log_17_4_nr1__2[[#This Row],[ Box weight ]],Log_17_4_nr2__2[[#This Row],[ Box weight ]],Log_17_4_nr3__2[[#This Row],[ Box weight ]],Log_17_4_nr4__3[[#This Row],[ Box weight ]])</f>
        <v>-6.9177070000000001</v>
      </c>
      <c r="O30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-9.6146548000000003</v>
      </c>
      <c r="P30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9.3556223999999997</v>
      </c>
      <c r="Q30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9.4465468000000001</v>
      </c>
    </row>
    <row r="31" spans="1:17" x14ac:dyDescent="0.3">
      <c r="A31" s="2">
        <v>29</v>
      </c>
      <c r="B31">
        <f>AVERAGE(Log_17_4_nr0__2[[#This Row],[ Total points ]],Log_17_4_nr1__2[[#This Row],[ Total points ]],Log_17_4_nr2__2[[#This Row],[ Total points ]],Log_17_4_nr3__2[[#This Row],[ Total points ]],Log_17_4_nr4__3[[#This Row],[ Total points ]])</f>
        <v>4</v>
      </c>
      <c r="C31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0.4</v>
      </c>
      <c r="D31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3.6</v>
      </c>
      <c r="E31">
        <f>AVERAGE(Log_17_4_nr0__2[[#This Row],[ Steps ]],Log_17_4_nr1__2[[#This Row],[ Steps ]],Log_17_4_nr2__2[[#This Row],[ Steps ]],Log_17_4_nr3__2[[#This Row],[ Steps ]],Log_17_4_nr4__3[[#This Row],[ Steps ]])</f>
        <v>24.2</v>
      </c>
      <c r="F31">
        <f>AVERAGE(Log_17_4_nr0__2[[#This Row],[ Ray radius ]],Log_17_4_nr1__2[[#This Row],[ Ray radius ]],Log_17_4_nr2__2[[#This Row],[ Ray radius ]],Log_17_4_nr3__2[[#This Row],[ Ray radius ]],Log_17_4_nr4__3[[#This Row],[ Ray radius ]])</f>
        <v>15.8</v>
      </c>
      <c r="G31">
        <f>AVERAGE(Log_17_4_nr0__2[[#This Row],[ Sight ]],Log_17_4_nr1__2[[#This Row],[ Sight ]],Log_17_4_nr2__2[[#This Row],[ Sight ]],Log_17_4_nr3__2[[#This Row],[ Sight ]],Log_17_4_nr4__3[[#This Row],[ Sight ]])</f>
        <v>43.656690000000005</v>
      </c>
      <c r="H31">
        <f>AVERAGE(Log_17_4_nr0__2[[#This Row],[ moving speed ]],Log_17_4_nr1__2[[#This Row],[ moving speed ]],Log_17_4_nr2__2[[#This Row],[ moving speed ]],Log_17_4_nr3__2[[#This Row],[ moving speed ]],Log_17_4_nr4__3[[#This Row],[ moving speed ]])</f>
        <v>7.1151776</v>
      </c>
      <c r="J31">
        <f>AVERAGE(Log_17_4_nr0__2[[#This Row],[ Enemy weight ]],Log_17_4_nr1__2[[#This Row],[ Enemy weight ]],Log_17_4_nr2__2[[#This Row],[ Enemy weight ]],Log_17_4_nr3__2[[#This Row],[ Enemy weight ]],Log_17_4_nr4__3[[#This Row],[ Enemy weight ]])</f>
        <v>10.396878599999999</v>
      </c>
      <c r="K31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10.602754999999998</v>
      </c>
      <c r="L31">
        <f>AVERAGE(Log_17_4_nr0__2[[#This Row],[ Bullet weight ]],Log_17_4_nr1__2[[#This Row],[ Bullet weight ]],Log_17_4_nr2__2[[#This Row],[ Bullet weight ]],Log_17_4_nr3__2[[#This Row],[ Bullet weight ]],Log_17_4_nr4__3[[#This Row],[ Bullet weight ]])</f>
        <v>1.1534575200000001</v>
      </c>
      <c r="M31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-6.5175673999999999</v>
      </c>
      <c r="N31">
        <f>AVERAGE(Log_17_4_nr0__2[[#This Row],[ Box weight ]],Log_17_4_nr1__2[[#This Row],[ Box weight ]],Log_17_4_nr2__2[[#This Row],[ Box weight ]],Log_17_4_nr3__2[[#This Row],[ Box weight ]],Log_17_4_nr4__3[[#This Row],[ Box weight ]])</f>
        <v>-7.3558254000000005</v>
      </c>
      <c r="O31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-9.9286437999999997</v>
      </c>
      <c r="P31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10.466672999999998</v>
      </c>
      <c r="Q31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9.5849353999999991</v>
      </c>
    </row>
    <row r="32" spans="1:17" x14ac:dyDescent="0.3">
      <c r="A32" s="1">
        <v>30</v>
      </c>
      <c r="B32">
        <f>AVERAGE(Log_17_4_nr0__2[[#This Row],[ Total points ]],Log_17_4_nr1__2[[#This Row],[ Total points ]],Log_17_4_nr2__2[[#This Row],[ Total points ]],Log_17_4_nr3__2[[#This Row],[ Total points ]],Log_17_4_nr4__3[[#This Row],[ Total points ]])</f>
        <v>4.8</v>
      </c>
      <c r="C32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0.6</v>
      </c>
      <c r="D32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4.2</v>
      </c>
      <c r="E32">
        <f>AVERAGE(Log_17_4_nr0__2[[#This Row],[ Steps ]],Log_17_4_nr1__2[[#This Row],[ Steps ]],Log_17_4_nr2__2[[#This Row],[ Steps ]],Log_17_4_nr3__2[[#This Row],[ Steps ]],Log_17_4_nr4__3[[#This Row],[ Steps ]])</f>
        <v>24.4</v>
      </c>
      <c r="F32">
        <f>AVERAGE(Log_17_4_nr0__2[[#This Row],[ Ray radius ]],Log_17_4_nr1__2[[#This Row],[ Ray radius ]],Log_17_4_nr2__2[[#This Row],[ Ray radius ]],Log_17_4_nr3__2[[#This Row],[ Ray radius ]],Log_17_4_nr4__3[[#This Row],[ Ray radius ]])</f>
        <v>15.6</v>
      </c>
      <c r="G32">
        <f>AVERAGE(Log_17_4_nr0__2[[#This Row],[ Sight ]],Log_17_4_nr1__2[[#This Row],[ Sight ]],Log_17_4_nr2__2[[#This Row],[ Sight ]],Log_17_4_nr3__2[[#This Row],[ Sight ]],Log_17_4_nr4__3[[#This Row],[ Sight ]])</f>
        <v>43.756108000000005</v>
      </c>
      <c r="H32">
        <f>AVERAGE(Log_17_4_nr0__2[[#This Row],[ moving speed ]],Log_17_4_nr1__2[[#This Row],[ moving speed ]],Log_17_4_nr2__2[[#This Row],[ moving speed ]],Log_17_4_nr3__2[[#This Row],[ moving speed ]],Log_17_4_nr4__3[[#This Row],[ moving speed ]])</f>
        <v>6.9832875999999997</v>
      </c>
      <c r="J32">
        <f>AVERAGE(Log_17_4_nr0__2[[#This Row],[ Enemy weight ]],Log_17_4_nr1__2[[#This Row],[ Enemy weight ]],Log_17_4_nr2__2[[#This Row],[ Enemy weight ]],Log_17_4_nr3__2[[#This Row],[ Enemy weight ]],Log_17_4_nr4__3[[#This Row],[ Enemy weight ]])</f>
        <v>11.527037200000001</v>
      </c>
      <c r="K32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10.348022199999999</v>
      </c>
      <c r="L32">
        <f>AVERAGE(Log_17_4_nr0__2[[#This Row],[ Bullet weight ]],Log_17_4_nr1__2[[#This Row],[ Bullet weight ]],Log_17_4_nr2__2[[#This Row],[ Bullet weight ]],Log_17_4_nr3__2[[#This Row],[ Bullet weight ]],Log_17_4_nr4__3[[#This Row],[ Bullet weight ]])</f>
        <v>1.1534573800000001</v>
      </c>
      <c r="M32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-6.141935000000001</v>
      </c>
      <c r="N32">
        <f>AVERAGE(Log_17_4_nr0__2[[#This Row],[ Box weight ]],Log_17_4_nr1__2[[#This Row],[ Box weight ]],Log_17_4_nr2__2[[#This Row],[ Box weight ]],Log_17_4_nr3__2[[#This Row],[ Box weight ]],Log_17_4_nr4__3[[#This Row],[ Box weight ]])</f>
        <v>-7.6024721999999993</v>
      </c>
      <c r="O32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-9.7658366000000001</v>
      </c>
      <c r="P32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10.838855199999999</v>
      </c>
      <c r="Q32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9.5173015999999997</v>
      </c>
    </row>
    <row r="33" spans="1:17" x14ac:dyDescent="0.3">
      <c r="A33" s="2">
        <v>31</v>
      </c>
      <c r="B33">
        <f>AVERAGE(Log_17_4_nr0__2[[#This Row],[ Total points ]],Log_17_4_nr1__2[[#This Row],[ Total points ]],Log_17_4_nr2__2[[#This Row],[ Total points ]],Log_17_4_nr3__2[[#This Row],[ Total points ]],Log_17_4_nr4__3[[#This Row],[ Total points ]])</f>
        <v>4.5999999999999996</v>
      </c>
      <c r="C33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</v>
      </c>
      <c r="D33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3.6</v>
      </c>
      <c r="E33">
        <f>AVERAGE(Log_17_4_nr0__2[[#This Row],[ Steps ]],Log_17_4_nr1__2[[#This Row],[ Steps ]],Log_17_4_nr2__2[[#This Row],[ Steps ]],Log_17_4_nr3__2[[#This Row],[ Steps ]],Log_17_4_nr4__3[[#This Row],[ Steps ]])</f>
        <v>25</v>
      </c>
      <c r="F33">
        <f>AVERAGE(Log_17_4_nr0__2[[#This Row],[ Ray radius ]],Log_17_4_nr1__2[[#This Row],[ Ray radius ]],Log_17_4_nr2__2[[#This Row],[ Ray radius ]],Log_17_4_nr3__2[[#This Row],[ Ray radius ]],Log_17_4_nr4__3[[#This Row],[ Ray radius ]])</f>
        <v>15.8</v>
      </c>
      <c r="G33">
        <f>AVERAGE(Log_17_4_nr0__2[[#This Row],[ Sight ]],Log_17_4_nr1__2[[#This Row],[ Sight ]],Log_17_4_nr2__2[[#This Row],[ Sight ]],Log_17_4_nr3__2[[#This Row],[ Sight ]],Log_17_4_nr4__3[[#This Row],[ Sight ]])</f>
        <v>44.266478000000006</v>
      </c>
      <c r="H33">
        <f>AVERAGE(Log_17_4_nr0__2[[#This Row],[ moving speed ]],Log_17_4_nr1__2[[#This Row],[ moving speed ]],Log_17_4_nr2__2[[#This Row],[ moving speed ]],Log_17_4_nr3__2[[#This Row],[ moving speed ]],Log_17_4_nr4__3[[#This Row],[ moving speed ]])</f>
        <v>7.2274450000000003</v>
      </c>
      <c r="J33">
        <f>AVERAGE(Log_17_4_nr0__2[[#This Row],[ Enemy weight ]],Log_17_4_nr1__2[[#This Row],[ Enemy weight ]],Log_17_4_nr2__2[[#This Row],[ Enemy weight ]],Log_17_4_nr3__2[[#This Row],[ Enemy weight ]],Log_17_4_nr4__3[[#This Row],[ Enemy weight ]])</f>
        <v>12.2694422</v>
      </c>
      <c r="K33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10.348022199999999</v>
      </c>
      <c r="L33">
        <f>AVERAGE(Log_17_4_nr0__2[[#This Row],[ Bullet weight ]],Log_17_4_nr1__2[[#This Row],[ Bullet weight ]],Log_17_4_nr2__2[[#This Row],[ Bullet weight ]],Log_17_4_nr3__2[[#This Row],[ Bullet weight ]],Log_17_4_nr4__3[[#This Row],[ Bullet weight ]])</f>
        <v>1.3724191800000001</v>
      </c>
      <c r="M33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-6.3421208000000009</v>
      </c>
      <c r="N33">
        <f>AVERAGE(Log_17_4_nr0__2[[#This Row],[ Box weight ]],Log_17_4_nr1__2[[#This Row],[ Box weight ]],Log_17_4_nr2__2[[#This Row],[ Box weight ]],Log_17_4_nr3__2[[#This Row],[ Box weight ]],Log_17_4_nr4__3[[#This Row],[ Box weight ]])</f>
        <v>-7.1205855200000006</v>
      </c>
      <c r="O33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-10.293119600000001</v>
      </c>
      <c r="P33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10.840577399999999</v>
      </c>
      <c r="Q33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9.6949975999999989</v>
      </c>
    </row>
    <row r="34" spans="1:17" x14ac:dyDescent="0.3">
      <c r="A34" s="1">
        <v>32</v>
      </c>
      <c r="B34">
        <f>AVERAGE(Log_17_4_nr0__2[[#This Row],[ Total points ]],Log_17_4_nr1__2[[#This Row],[ Total points ]],Log_17_4_nr2__2[[#This Row],[ Total points ]],Log_17_4_nr3__2[[#This Row],[ Total points ]],Log_17_4_nr4__3[[#This Row],[ Total points ]])</f>
        <v>4.2</v>
      </c>
      <c r="C34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1.2</v>
      </c>
      <c r="D34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</v>
      </c>
      <c r="E34">
        <f>AVERAGE(Log_17_4_nr0__2[[#This Row],[ Steps ]],Log_17_4_nr1__2[[#This Row],[ Steps ]],Log_17_4_nr2__2[[#This Row],[ Steps ]],Log_17_4_nr3__2[[#This Row],[ Steps ]],Log_17_4_nr4__3[[#This Row],[ Steps ]])</f>
        <v>24.2</v>
      </c>
      <c r="F34">
        <f>AVERAGE(Log_17_4_nr0__2[[#This Row],[ Ray radius ]],Log_17_4_nr1__2[[#This Row],[ Ray radius ]],Log_17_4_nr2__2[[#This Row],[ Ray radius ]],Log_17_4_nr3__2[[#This Row],[ Ray radius ]],Log_17_4_nr4__3[[#This Row],[ Ray radius ]])</f>
        <v>15.8</v>
      </c>
      <c r="G34">
        <f>AVERAGE(Log_17_4_nr0__2[[#This Row],[ Sight ]],Log_17_4_nr1__2[[#This Row],[ Sight ]],Log_17_4_nr2__2[[#This Row],[ Sight ]],Log_17_4_nr3__2[[#This Row],[ Sight ]],Log_17_4_nr4__3[[#This Row],[ Sight ]])</f>
        <v>44.59308</v>
      </c>
      <c r="H34">
        <f>AVERAGE(Log_17_4_nr0__2[[#This Row],[ moving speed ]],Log_17_4_nr1__2[[#This Row],[ moving speed ]],Log_17_4_nr2__2[[#This Row],[ moving speed ]],Log_17_4_nr3__2[[#This Row],[ moving speed ]],Log_17_4_nr4__3[[#This Row],[ moving speed ]])</f>
        <v>7.6623217999999991</v>
      </c>
      <c r="J34">
        <f>AVERAGE(Log_17_4_nr0__2[[#This Row],[ Enemy weight ]],Log_17_4_nr1__2[[#This Row],[ Enemy weight ]],Log_17_4_nr2__2[[#This Row],[ Enemy weight ]],Log_17_4_nr3__2[[#This Row],[ Enemy weight ]],Log_17_4_nr4__3[[#This Row],[ Enemy weight ]])</f>
        <v>11.746802600000001</v>
      </c>
      <c r="K34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10.3918634</v>
      </c>
      <c r="L34">
        <f>AVERAGE(Log_17_4_nr0__2[[#This Row],[ Bullet weight ]],Log_17_4_nr1__2[[#This Row],[ Bullet weight ]],Log_17_4_nr2__2[[#This Row],[ Bullet weight ]],Log_17_4_nr3__2[[#This Row],[ Bullet weight ]],Log_17_4_nr4__3[[#This Row],[ Bullet weight ]])</f>
        <v>0.83374956</v>
      </c>
      <c r="M34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-5.9417491999999994</v>
      </c>
      <c r="N34">
        <f>AVERAGE(Log_17_4_nr0__2[[#This Row],[ Box weight ]],Log_17_4_nr1__2[[#This Row],[ Box weight ]],Log_17_4_nr2__2[[#This Row],[ Box weight ]],Log_17_4_nr3__2[[#This Row],[ Box weight ]],Log_17_4_nr4__3[[#This Row],[ Box weight ]])</f>
        <v>-7.7546301199999998</v>
      </c>
      <c r="O34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-10.485916</v>
      </c>
      <c r="P34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11.327016199999999</v>
      </c>
      <c r="Q34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8.9198977999999993</v>
      </c>
    </row>
    <row r="35" spans="1:17" x14ac:dyDescent="0.3">
      <c r="A35" s="2">
        <v>33</v>
      </c>
      <c r="B35">
        <f>AVERAGE(Log_17_4_nr0__2[[#This Row],[ Total points ]],Log_17_4_nr1__2[[#This Row],[ Total points ]],Log_17_4_nr2__2[[#This Row],[ Total points ]],Log_17_4_nr3__2[[#This Row],[ Total points ]],Log_17_4_nr4__3[[#This Row],[ Total points ]])</f>
        <v>4.4000000000000004</v>
      </c>
      <c r="C35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0.2</v>
      </c>
      <c r="D35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4.2</v>
      </c>
      <c r="E35">
        <f>AVERAGE(Log_17_4_nr0__2[[#This Row],[ Steps ]],Log_17_4_nr1__2[[#This Row],[ Steps ]],Log_17_4_nr2__2[[#This Row],[ Steps ]],Log_17_4_nr3__2[[#This Row],[ Steps ]],Log_17_4_nr4__3[[#This Row],[ Steps ]])</f>
        <v>23.8</v>
      </c>
      <c r="F35">
        <f>AVERAGE(Log_17_4_nr0__2[[#This Row],[ Ray radius ]],Log_17_4_nr1__2[[#This Row],[ Ray radius ]],Log_17_4_nr2__2[[#This Row],[ Ray radius ]],Log_17_4_nr3__2[[#This Row],[ Ray radius ]],Log_17_4_nr4__3[[#This Row],[ Ray radius ]])</f>
        <v>15.8</v>
      </c>
      <c r="G35">
        <f>AVERAGE(Log_17_4_nr0__2[[#This Row],[ Sight ]],Log_17_4_nr1__2[[#This Row],[ Sight ]],Log_17_4_nr2__2[[#This Row],[ Sight ]],Log_17_4_nr3__2[[#This Row],[ Sight ]],Log_17_4_nr4__3[[#This Row],[ Sight ]])</f>
        <v>44.973568</v>
      </c>
      <c r="H35">
        <f>AVERAGE(Log_17_4_nr0__2[[#This Row],[ moving speed ]],Log_17_4_nr1__2[[#This Row],[ moving speed ]],Log_17_4_nr2__2[[#This Row],[ moving speed ]],Log_17_4_nr3__2[[#This Row],[ moving speed ]],Log_17_4_nr4__3[[#This Row],[ moving speed ]])</f>
        <v>7.2787758</v>
      </c>
      <c r="J35">
        <f>AVERAGE(Log_17_4_nr0__2[[#This Row],[ Enemy weight ]],Log_17_4_nr1__2[[#This Row],[ Enemy weight ]],Log_17_4_nr2__2[[#This Row],[ Enemy weight ]],Log_17_4_nr3__2[[#This Row],[ Enemy weight ]],Log_17_4_nr4__3[[#This Row],[ Enemy weight ]])</f>
        <v>11.425261999999998</v>
      </c>
      <c r="K35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10.343909399999998</v>
      </c>
      <c r="L35">
        <f>AVERAGE(Log_17_4_nr0__2[[#This Row],[ Bullet weight ]],Log_17_4_nr1__2[[#This Row],[ Bullet weight ]],Log_17_4_nr2__2[[#This Row],[ Bullet weight ]],Log_17_4_nr3__2[[#This Row],[ Bullet weight ]],Log_17_4_nr4__3[[#This Row],[ Bullet weight ]])</f>
        <v>1.77437672</v>
      </c>
      <c r="M35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-6.5260487999999999</v>
      </c>
      <c r="N35">
        <f>AVERAGE(Log_17_4_nr0__2[[#This Row],[ Box weight ]],Log_17_4_nr1__2[[#This Row],[ Box weight ]],Log_17_4_nr2__2[[#This Row],[ Box weight ]],Log_17_4_nr3__2[[#This Row],[ Box weight ]],Log_17_4_nr4__3[[#This Row],[ Box weight ]])</f>
        <v>-7.4043024000000006</v>
      </c>
      <c r="O35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-10.3981016</v>
      </c>
      <c r="P35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11.796248799999999</v>
      </c>
      <c r="Q35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8.8471467999999991</v>
      </c>
    </row>
    <row r="36" spans="1:17" x14ac:dyDescent="0.3">
      <c r="A36" s="1">
        <v>34</v>
      </c>
      <c r="B36">
        <f>AVERAGE(Log_17_4_nr0__2[[#This Row],[ Total points ]],Log_17_4_nr1__2[[#This Row],[ Total points ]],Log_17_4_nr2__2[[#This Row],[ Total points ]],Log_17_4_nr3__2[[#This Row],[ Total points ]],Log_17_4_nr4__3[[#This Row],[ Total points ]])</f>
        <v>4.8</v>
      </c>
      <c r="C36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1.2</v>
      </c>
      <c r="D36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3.6</v>
      </c>
      <c r="E36">
        <f>AVERAGE(Log_17_4_nr0__2[[#This Row],[ Steps ]],Log_17_4_nr1__2[[#This Row],[ Steps ]],Log_17_4_nr2__2[[#This Row],[ Steps ]],Log_17_4_nr3__2[[#This Row],[ Steps ]],Log_17_4_nr4__3[[#This Row],[ Steps ]])</f>
        <v>23.8</v>
      </c>
      <c r="F36">
        <f>AVERAGE(Log_17_4_nr0__2[[#This Row],[ Ray radius ]],Log_17_4_nr1__2[[#This Row],[ Ray radius ]],Log_17_4_nr2__2[[#This Row],[ Ray radius ]],Log_17_4_nr3__2[[#This Row],[ Ray radius ]],Log_17_4_nr4__3[[#This Row],[ Ray radius ]])</f>
        <v>15.8</v>
      </c>
      <c r="G36">
        <f>AVERAGE(Log_17_4_nr0__2[[#This Row],[ Sight ]],Log_17_4_nr1__2[[#This Row],[ Sight ]],Log_17_4_nr2__2[[#This Row],[ Sight ]],Log_17_4_nr3__2[[#This Row],[ Sight ]],Log_17_4_nr4__3[[#This Row],[ Sight ]])</f>
        <v>44.977248000000003</v>
      </c>
      <c r="H36">
        <f>AVERAGE(Log_17_4_nr0__2[[#This Row],[ moving speed ]],Log_17_4_nr1__2[[#This Row],[ moving speed ]],Log_17_4_nr2__2[[#This Row],[ moving speed ]],Log_17_4_nr3__2[[#This Row],[ moving speed ]],Log_17_4_nr4__3[[#This Row],[ moving speed ]])</f>
        <v>7.3583467999999996</v>
      </c>
      <c r="J36">
        <f>AVERAGE(Log_17_4_nr0__2[[#This Row],[ Enemy weight ]],Log_17_4_nr1__2[[#This Row],[ Enemy weight ]],Log_17_4_nr2__2[[#This Row],[ Enemy weight ]],Log_17_4_nr3__2[[#This Row],[ Enemy weight ]],Log_17_4_nr4__3[[#This Row],[ Enemy weight ]])</f>
        <v>12.5288336</v>
      </c>
      <c r="K36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9.9859241999999995</v>
      </c>
      <c r="L36">
        <f>AVERAGE(Log_17_4_nr0__2[[#This Row],[ Bullet weight ]],Log_17_4_nr1__2[[#This Row],[ Bullet weight ]],Log_17_4_nr2__2[[#This Row],[ Bullet weight ]],Log_17_4_nr3__2[[#This Row],[ Bullet weight ]],Log_17_4_nr4__3[[#This Row],[ Bullet weight ]])</f>
        <v>1.9981556400000002</v>
      </c>
      <c r="M36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-6.4316510000000005</v>
      </c>
      <c r="N36">
        <f>AVERAGE(Log_17_4_nr0__2[[#This Row],[ Box weight ]],Log_17_4_nr1__2[[#This Row],[ Box weight ]],Log_17_4_nr2__2[[#This Row],[ Box weight ]],Log_17_4_nr3__2[[#This Row],[ Box weight ]],Log_17_4_nr4__3[[#This Row],[ Box weight ]])</f>
        <v>-7.6451409999999997</v>
      </c>
      <c r="O36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-9.8073964</v>
      </c>
      <c r="P36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12.157139600000001</v>
      </c>
      <c r="Q36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8.3793562000000001</v>
      </c>
    </row>
    <row r="37" spans="1:17" x14ac:dyDescent="0.3">
      <c r="A37" s="2">
        <v>35</v>
      </c>
      <c r="B37">
        <f>AVERAGE(Log_17_4_nr0__2[[#This Row],[ Total points ]],Log_17_4_nr1__2[[#This Row],[ Total points ]],Log_17_4_nr2__2[[#This Row],[ Total points ]],Log_17_4_nr3__2[[#This Row],[ Total points ]],Log_17_4_nr4__3[[#This Row],[ Total points ]])</f>
        <v>5</v>
      </c>
      <c r="C37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1.4</v>
      </c>
      <c r="D37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3.6</v>
      </c>
      <c r="E37">
        <f>AVERAGE(Log_17_4_nr0__2[[#This Row],[ Steps ]],Log_17_4_nr1__2[[#This Row],[ Steps ]],Log_17_4_nr2__2[[#This Row],[ Steps ]],Log_17_4_nr3__2[[#This Row],[ Steps ]],Log_17_4_nr4__3[[#This Row],[ Steps ]])</f>
        <v>24.4</v>
      </c>
      <c r="F37">
        <f>AVERAGE(Log_17_4_nr0__2[[#This Row],[ Ray radius ]],Log_17_4_nr1__2[[#This Row],[ Ray radius ]],Log_17_4_nr2__2[[#This Row],[ Ray radius ]],Log_17_4_nr3__2[[#This Row],[ Ray radius ]],Log_17_4_nr4__3[[#This Row],[ Ray radius ]])</f>
        <v>16</v>
      </c>
      <c r="G37">
        <f>AVERAGE(Log_17_4_nr0__2[[#This Row],[ Sight ]],Log_17_4_nr1__2[[#This Row],[ Sight ]],Log_17_4_nr2__2[[#This Row],[ Sight ]],Log_17_4_nr3__2[[#This Row],[ Sight ]],Log_17_4_nr4__3[[#This Row],[ Sight ]])</f>
        <v>45.614977999999994</v>
      </c>
      <c r="H37">
        <f>AVERAGE(Log_17_4_nr0__2[[#This Row],[ moving speed ]],Log_17_4_nr1__2[[#This Row],[ moving speed ]],Log_17_4_nr2__2[[#This Row],[ moving speed ]],Log_17_4_nr3__2[[#This Row],[ moving speed ]],Log_17_4_nr4__3[[#This Row],[ moving speed ]])</f>
        <v>7.7458685999999997</v>
      </c>
      <c r="J37">
        <f>AVERAGE(Log_17_4_nr0__2[[#This Row],[ Enemy weight ]],Log_17_4_nr1__2[[#This Row],[ Enemy weight ]],Log_17_4_nr2__2[[#This Row],[ Enemy weight ]],Log_17_4_nr3__2[[#This Row],[ Enemy weight ]],Log_17_4_nr4__3[[#This Row],[ Enemy weight ]])</f>
        <v>13.6126094</v>
      </c>
      <c r="K37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10.033878199999998</v>
      </c>
      <c r="L37">
        <f>AVERAGE(Log_17_4_nr0__2[[#This Row],[ Bullet weight ]],Log_17_4_nr1__2[[#This Row],[ Bullet weight ]],Log_17_4_nr2__2[[#This Row],[ Bullet weight ]],Log_17_4_nr3__2[[#This Row],[ Bullet weight ]],Log_17_4_nr4__3[[#This Row],[ Bullet weight ]])</f>
        <v>2.0241694799999999</v>
      </c>
      <c r="M37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-6.8421660000000006</v>
      </c>
      <c r="N37">
        <f>AVERAGE(Log_17_4_nr0__2[[#This Row],[ Box weight ]],Log_17_4_nr1__2[[#This Row],[ Box weight ]],Log_17_4_nr2__2[[#This Row],[ Box weight ]],Log_17_4_nr3__2[[#This Row],[ Box weight ]],Log_17_4_nr4__3[[#This Row],[ Box weight ]])</f>
        <v>-7.5135813999999996</v>
      </c>
      <c r="O37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-9.7790064000000001</v>
      </c>
      <c r="P37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12.663057799999999</v>
      </c>
      <c r="Q37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8.3866428000000006</v>
      </c>
    </row>
    <row r="38" spans="1:17" x14ac:dyDescent="0.3">
      <c r="A38" s="1">
        <v>36</v>
      </c>
      <c r="B38">
        <f>AVERAGE(Log_17_4_nr0__2[[#This Row],[ Total points ]],Log_17_4_nr1__2[[#This Row],[ Total points ]],Log_17_4_nr2__2[[#This Row],[ Total points ]],Log_17_4_nr3__2[[#This Row],[ Total points ]],Log_17_4_nr4__3[[#This Row],[ Total points ]])</f>
        <v>4</v>
      </c>
      <c r="C38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0.4</v>
      </c>
      <c r="D38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3.6</v>
      </c>
      <c r="E38">
        <f>AVERAGE(Log_17_4_nr0__2[[#This Row],[ Steps ]],Log_17_4_nr1__2[[#This Row],[ Steps ]],Log_17_4_nr2__2[[#This Row],[ Steps ]],Log_17_4_nr3__2[[#This Row],[ Steps ]],Log_17_4_nr4__3[[#This Row],[ Steps ]])</f>
        <v>23.6</v>
      </c>
      <c r="F38">
        <f>AVERAGE(Log_17_4_nr0__2[[#This Row],[ Ray radius ]],Log_17_4_nr1__2[[#This Row],[ Ray radius ]],Log_17_4_nr2__2[[#This Row],[ Ray radius ]],Log_17_4_nr3__2[[#This Row],[ Ray radius ]],Log_17_4_nr4__3[[#This Row],[ Ray radius ]])</f>
        <v>15.4</v>
      </c>
      <c r="G38">
        <f>AVERAGE(Log_17_4_nr0__2[[#This Row],[ Sight ]],Log_17_4_nr1__2[[#This Row],[ Sight ]],Log_17_4_nr2__2[[#This Row],[ Sight ]],Log_17_4_nr3__2[[#This Row],[ Sight ]],Log_17_4_nr4__3[[#This Row],[ Sight ]])</f>
        <v>45.990876</v>
      </c>
      <c r="H38">
        <f>AVERAGE(Log_17_4_nr0__2[[#This Row],[ moving speed ]],Log_17_4_nr1__2[[#This Row],[ moving speed ]],Log_17_4_nr2__2[[#This Row],[ moving speed ]],Log_17_4_nr3__2[[#This Row],[ moving speed ]],Log_17_4_nr4__3[[#This Row],[ moving speed ]])</f>
        <v>6.5343984000000006</v>
      </c>
      <c r="J38">
        <f>AVERAGE(Log_17_4_nr0__2[[#This Row],[ Enemy weight ]],Log_17_4_nr1__2[[#This Row],[ Enemy weight ]],Log_17_4_nr2__2[[#This Row],[ Enemy weight ]],Log_17_4_nr3__2[[#This Row],[ Enemy weight ]],Log_17_4_nr4__3[[#This Row],[ Enemy weight ]])</f>
        <v>13.574166600000002</v>
      </c>
      <c r="K38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9.9859241999999995</v>
      </c>
      <c r="L38">
        <f>AVERAGE(Log_17_4_nr0__2[[#This Row],[ Bullet weight ]],Log_17_4_nr1__2[[#This Row],[ Bullet weight ]],Log_17_4_nr2__2[[#This Row],[ Bullet weight ]],Log_17_4_nr3__2[[#This Row],[ Bullet weight ]],Log_17_4_nr4__3[[#This Row],[ Bullet weight ]])</f>
        <v>2.6193384399999999</v>
      </c>
      <c r="M38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-6.6018460000000001</v>
      </c>
      <c r="N38">
        <f>AVERAGE(Log_17_4_nr0__2[[#This Row],[ Box weight ]],Log_17_4_nr1__2[[#This Row],[ Box weight ]],Log_17_4_nr2__2[[#This Row],[ Box weight ]],Log_17_4_nr3__2[[#This Row],[ Box weight ]],Log_17_4_nr4__3[[#This Row],[ Box weight ]])</f>
        <v>-8.3236965999999999</v>
      </c>
      <c r="O38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-10.412512400000001</v>
      </c>
      <c r="P38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12.608010000000002</v>
      </c>
      <c r="Q38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7.8883492000000022</v>
      </c>
    </row>
    <row r="39" spans="1:17" x14ac:dyDescent="0.3">
      <c r="A39" s="2">
        <v>37</v>
      </c>
      <c r="B39">
        <f>AVERAGE(Log_17_4_nr0__2[[#This Row],[ Total points ]],Log_17_4_nr1__2[[#This Row],[ Total points ]],Log_17_4_nr2__2[[#This Row],[ Total points ]],Log_17_4_nr3__2[[#This Row],[ Total points ]],Log_17_4_nr4__3[[#This Row],[ Total points ]])</f>
        <v>4.4000000000000004</v>
      </c>
      <c r="C39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0.8</v>
      </c>
      <c r="D39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3.6</v>
      </c>
      <c r="E39">
        <f>AVERAGE(Log_17_4_nr0__2[[#This Row],[ Steps ]],Log_17_4_nr1__2[[#This Row],[ Steps ]],Log_17_4_nr2__2[[#This Row],[ Steps ]],Log_17_4_nr3__2[[#This Row],[ Steps ]],Log_17_4_nr4__3[[#This Row],[ Steps ]])</f>
        <v>23.8</v>
      </c>
      <c r="F39">
        <f>AVERAGE(Log_17_4_nr0__2[[#This Row],[ Ray radius ]],Log_17_4_nr1__2[[#This Row],[ Ray radius ]],Log_17_4_nr2__2[[#This Row],[ Ray radius ]],Log_17_4_nr3__2[[#This Row],[ Ray radius ]],Log_17_4_nr4__3[[#This Row],[ Ray radius ]])</f>
        <v>15.6</v>
      </c>
      <c r="G39">
        <f>AVERAGE(Log_17_4_nr0__2[[#This Row],[ Sight ]],Log_17_4_nr1__2[[#This Row],[ Sight ]],Log_17_4_nr2__2[[#This Row],[ Sight ]],Log_17_4_nr3__2[[#This Row],[ Sight ]],Log_17_4_nr4__3[[#This Row],[ Sight ]])</f>
        <v>46.204154000000003</v>
      </c>
      <c r="H39">
        <f>AVERAGE(Log_17_4_nr0__2[[#This Row],[ moving speed ]],Log_17_4_nr1__2[[#This Row],[ moving speed ]],Log_17_4_nr2__2[[#This Row],[ moving speed ]],Log_17_4_nr3__2[[#This Row],[ moving speed ]],Log_17_4_nr4__3[[#This Row],[ moving speed ]])</f>
        <v>7.5143743999999995</v>
      </c>
      <c r="J39">
        <f>AVERAGE(Log_17_4_nr0__2[[#This Row],[ Enemy weight ]],Log_17_4_nr1__2[[#This Row],[ Enemy weight ]],Log_17_4_nr2__2[[#This Row],[ Enemy weight ]],Log_17_4_nr3__2[[#This Row],[ Enemy weight ]],Log_17_4_nr4__3[[#This Row],[ Enemy weight ]])</f>
        <v>13.788024999999999</v>
      </c>
      <c r="K39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9.9859241999999995</v>
      </c>
      <c r="L39">
        <f>AVERAGE(Log_17_4_nr0__2[[#This Row],[ Bullet weight ]],Log_17_4_nr1__2[[#This Row],[ Bullet weight ]],Log_17_4_nr2__2[[#This Row],[ Bullet weight ]],Log_17_4_nr3__2[[#This Row],[ Bullet weight ]],Log_17_4_nr4__3[[#This Row],[ Bullet weight ]])</f>
        <v>2.5618820199999996</v>
      </c>
      <c r="M39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-7.4518018000000001</v>
      </c>
      <c r="N39">
        <f>AVERAGE(Log_17_4_nr0__2[[#This Row],[ Box weight ]],Log_17_4_nr1__2[[#This Row],[ Box weight ]],Log_17_4_nr2__2[[#This Row],[ Box weight ]],Log_17_4_nr3__2[[#This Row],[ Box weight ]],Log_17_4_nr4__3[[#This Row],[ Box weight ]])</f>
        <v>-7.9520352000000001</v>
      </c>
      <c r="O39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-10.6086524</v>
      </c>
      <c r="P39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13.220544</v>
      </c>
      <c r="Q39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8.1528743999999982</v>
      </c>
    </row>
    <row r="40" spans="1:17" x14ac:dyDescent="0.3">
      <c r="A40" s="1">
        <v>38</v>
      </c>
      <c r="B40">
        <f>AVERAGE(Log_17_4_nr0__2[[#This Row],[ Total points ]],Log_17_4_nr1__2[[#This Row],[ Total points ]],Log_17_4_nr2__2[[#This Row],[ Total points ]],Log_17_4_nr3__2[[#This Row],[ Total points ]],Log_17_4_nr4__3[[#This Row],[ Total points ]])</f>
        <v>5</v>
      </c>
      <c r="C40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0.2</v>
      </c>
      <c r="D40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4.8</v>
      </c>
      <c r="E40">
        <f>AVERAGE(Log_17_4_nr0__2[[#This Row],[ Steps ]],Log_17_4_nr1__2[[#This Row],[ Steps ]],Log_17_4_nr2__2[[#This Row],[ Steps ]],Log_17_4_nr3__2[[#This Row],[ Steps ]],Log_17_4_nr4__3[[#This Row],[ Steps ]])</f>
        <v>24.4</v>
      </c>
      <c r="F40">
        <f>AVERAGE(Log_17_4_nr0__2[[#This Row],[ Ray radius ]],Log_17_4_nr1__2[[#This Row],[ Ray radius ]],Log_17_4_nr2__2[[#This Row],[ Ray radius ]],Log_17_4_nr3__2[[#This Row],[ Ray radius ]],Log_17_4_nr4__3[[#This Row],[ Ray radius ]])</f>
        <v>15.6</v>
      </c>
      <c r="G40">
        <f>AVERAGE(Log_17_4_nr0__2[[#This Row],[ Sight ]],Log_17_4_nr1__2[[#This Row],[ Sight ]],Log_17_4_nr2__2[[#This Row],[ Sight ]],Log_17_4_nr3__2[[#This Row],[ Sight ]],Log_17_4_nr4__3[[#This Row],[ Sight ]])</f>
        <v>46.819017999999993</v>
      </c>
      <c r="H40">
        <f>AVERAGE(Log_17_4_nr0__2[[#This Row],[ moving speed ]],Log_17_4_nr1__2[[#This Row],[ moving speed ]],Log_17_4_nr2__2[[#This Row],[ moving speed ]],Log_17_4_nr3__2[[#This Row],[ moving speed ]],Log_17_4_nr4__3[[#This Row],[ moving speed ]])</f>
        <v>6.6979742</v>
      </c>
      <c r="J40">
        <f>AVERAGE(Log_17_4_nr0__2[[#This Row],[ Enemy weight ]],Log_17_4_nr1__2[[#This Row],[ Enemy weight ]],Log_17_4_nr2__2[[#This Row],[ Enemy weight ]],Log_17_4_nr3__2[[#This Row],[ Enemy weight ]],Log_17_4_nr4__3[[#This Row],[ Enemy weight ]])</f>
        <v>13.882969400000002</v>
      </c>
      <c r="K40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9.9859241999999995</v>
      </c>
      <c r="L40">
        <f>AVERAGE(Log_17_4_nr0__2[[#This Row],[ Bullet weight ]],Log_17_4_nr1__2[[#This Row],[ Bullet weight ]],Log_17_4_nr2__2[[#This Row],[ Bullet weight ]],Log_17_4_nr3__2[[#This Row],[ Bullet weight ]],Log_17_4_nr4__3[[#This Row],[ Bullet weight ]])</f>
        <v>3.1269036000000003</v>
      </c>
      <c r="M40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-6.9732906000000003</v>
      </c>
      <c r="N40">
        <f>AVERAGE(Log_17_4_nr0__2[[#This Row],[ Box weight ]],Log_17_4_nr1__2[[#This Row],[ Box weight ]],Log_17_4_nr2__2[[#This Row],[ Box weight ]],Log_17_4_nr3__2[[#This Row],[ Box weight ]],Log_17_4_nr4__3[[#This Row],[ Box weight ]])</f>
        <v>-8.0856165999999998</v>
      </c>
      <c r="O40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-12.0223602</v>
      </c>
      <c r="P40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12.1507068</v>
      </c>
      <c r="Q40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8.1528743999999982</v>
      </c>
    </row>
    <row r="41" spans="1:17" x14ac:dyDescent="0.3">
      <c r="A41" s="2">
        <v>39</v>
      </c>
      <c r="B41">
        <f>AVERAGE(Log_17_4_nr0__2[[#This Row],[ Total points ]],Log_17_4_nr1__2[[#This Row],[ Total points ]],Log_17_4_nr2__2[[#This Row],[ Total points ]],Log_17_4_nr3__2[[#This Row],[ Total points ]],Log_17_4_nr4__3[[#This Row],[ Total points ]])</f>
        <v>6</v>
      </c>
      <c r="C41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1.8</v>
      </c>
      <c r="D41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4.2</v>
      </c>
      <c r="E41">
        <f>AVERAGE(Log_17_4_nr0__2[[#This Row],[ Steps ]],Log_17_4_nr1__2[[#This Row],[ Steps ]],Log_17_4_nr2__2[[#This Row],[ Steps ]],Log_17_4_nr3__2[[#This Row],[ Steps ]],Log_17_4_nr4__3[[#This Row],[ Steps ]])</f>
        <v>25.6</v>
      </c>
      <c r="F41">
        <f>AVERAGE(Log_17_4_nr0__2[[#This Row],[ Ray radius ]],Log_17_4_nr1__2[[#This Row],[ Ray radius ]],Log_17_4_nr2__2[[#This Row],[ Ray radius ]],Log_17_4_nr3__2[[#This Row],[ Ray radius ]],Log_17_4_nr4__3[[#This Row],[ Ray radius ]])</f>
        <v>15.6</v>
      </c>
      <c r="G41">
        <f>AVERAGE(Log_17_4_nr0__2[[#This Row],[ Sight ]],Log_17_4_nr1__2[[#This Row],[ Sight ]],Log_17_4_nr2__2[[#This Row],[ Sight ]],Log_17_4_nr3__2[[#This Row],[ Sight ]],Log_17_4_nr4__3[[#This Row],[ Sight ]])</f>
        <v>48.643895999999998</v>
      </c>
      <c r="H41">
        <f>AVERAGE(Log_17_4_nr0__2[[#This Row],[ moving speed ]],Log_17_4_nr1__2[[#This Row],[ moving speed ]],Log_17_4_nr2__2[[#This Row],[ moving speed ]],Log_17_4_nr3__2[[#This Row],[ moving speed ]],Log_17_4_nr4__3[[#This Row],[ moving speed ]])</f>
        <v>6.0009613999999996</v>
      </c>
      <c r="J41">
        <f>AVERAGE(Log_17_4_nr0__2[[#This Row],[ Enemy weight ]],Log_17_4_nr1__2[[#This Row],[ Enemy weight ]],Log_17_4_nr2__2[[#This Row],[ Enemy weight ]],Log_17_4_nr3__2[[#This Row],[ Enemy weight ]],Log_17_4_nr4__3[[#This Row],[ Enemy weight ]])</f>
        <v>14.770966000000001</v>
      </c>
      <c r="K41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10.3439102</v>
      </c>
      <c r="L41">
        <f>AVERAGE(Log_17_4_nr0__2[[#This Row],[ Bullet weight ]],Log_17_4_nr1__2[[#This Row],[ Bullet weight ]],Log_17_4_nr2__2[[#This Row],[ Bullet weight ]],Log_17_4_nr3__2[[#This Row],[ Bullet weight ]],Log_17_4_nr4__3[[#This Row],[ Bullet weight ]])</f>
        <v>3.8778269999999999</v>
      </c>
      <c r="M41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-7.1973523999999998</v>
      </c>
      <c r="N41">
        <f>AVERAGE(Log_17_4_nr0__2[[#This Row],[ Box weight ]],Log_17_4_nr1__2[[#This Row],[ Box weight ]],Log_17_4_nr2__2[[#This Row],[ Box weight ]],Log_17_4_nr3__2[[#This Row],[ Box weight ]],Log_17_4_nr4__3[[#This Row],[ Box weight ]])</f>
        <v>-7.9329054000000001</v>
      </c>
      <c r="O41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-12.489918399999999</v>
      </c>
      <c r="P41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12.698077399999999</v>
      </c>
      <c r="Q41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8.1467493999999991</v>
      </c>
    </row>
    <row r="42" spans="1:17" x14ac:dyDescent="0.3">
      <c r="A42" s="1">
        <v>40</v>
      </c>
      <c r="B42">
        <f>AVERAGE(Log_17_4_nr0__2[[#This Row],[ Total points ]],Log_17_4_nr1__2[[#This Row],[ Total points ]],Log_17_4_nr2__2[[#This Row],[ Total points ]],Log_17_4_nr3__2[[#This Row],[ Total points ]],Log_17_4_nr4__3[[#This Row],[ Total points ]])</f>
        <v>5.2</v>
      </c>
      <c r="C42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</v>
      </c>
      <c r="D42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4.2</v>
      </c>
      <c r="E42">
        <f>AVERAGE(Log_17_4_nr0__2[[#This Row],[ Steps ]],Log_17_4_nr1__2[[#This Row],[ Steps ]],Log_17_4_nr2__2[[#This Row],[ Steps ]],Log_17_4_nr3__2[[#This Row],[ Steps ]],Log_17_4_nr4__3[[#This Row],[ Steps ]])</f>
        <v>24.8</v>
      </c>
      <c r="F42">
        <f>AVERAGE(Log_17_4_nr0__2[[#This Row],[ Ray radius ]],Log_17_4_nr1__2[[#This Row],[ Ray radius ]],Log_17_4_nr2__2[[#This Row],[ Ray radius ]],Log_17_4_nr3__2[[#This Row],[ Ray radius ]],Log_17_4_nr4__3[[#This Row],[ Ray radius ]])</f>
        <v>16</v>
      </c>
      <c r="G42">
        <f>AVERAGE(Log_17_4_nr0__2[[#This Row],[ Sight ]],Log_17_4_nr1__2[[#This Row],[ Sight ]],Log_17_4_nr2__2[[#This Row],[ Sight ]],Log_17_4_nr3__2[[#This Row],[ Sight ]],Log_17_4_nr4__3[[#This Row],[ Sight ]])</f>
        <v>48.645626000000007</v>
      </c>
      <c r="H42">
        <f>AVERAGE(Log_17_4_nr0__2[[#This Row],[ moving speed ]],Log_17_4_nr1__2[[#This Row],[ moving speed ]],Log_17_4_nr2__2[[#This Row],[ moving speed ]],Log_17_4_nr3__2[[#This Row],[ moving speed ]],Log_17_4_nr4__3[[#This Row],[ moving speed ]])</f>
        <v>5.9871151999999999</v>
      </c>
      <c r="J42">
        <f>AVERAGE(Log_17_4_nr0__2[[#This Row],[ Enemy weight ]],Log_17_4_nr1__2[[#This Row],[ Enemy weight ]],Log_17_4_nr2__2[[#This Row],[ Enemy weight ]],Log_17_4_nr3__2[[#This Row],[ Enemy weight ]],Log_17_4_nr4__3[[#This Row],[ Enemy weight ]])</f>
        <v>14.833354</v>
      </c>
      <c r="K42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10.7654572</v>
      </c>
      <c r="L42">
        <f>AVERAGE(Log_17_4_nr0__2[[#This Row],[ Bullet weight ]],Log_17_4_nr1__2[[#This Row],[ Bullet weight ]],Log_17_4_nr2__2[[#This Row],[ Bullet weight ]],Log_17_4_nr3__2[[#This Row],[ Bullet weight ]],Log_17_4_nr4__3[[#This Row],[ Bullet weight ]])</f>
        <v>3.9981960000000001</v>
      </c>
      <c r="M42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-7.1181482000000003</v>
      </c>
      <c r="N42">
        <f>AVERAGE(Log_17_4_nr0__2[[#This Row],[ Box weight ]],Log_17_4_nr1__2[[#This Row],[ Box weight ]],Log_17_4_nr2__2[[#This Row],[ Box weight ]],Log_17_4_nr3__2[[#This Row],[ Box weight ]],Log_17_4_nr4__3[[#This Row],[ Box weight ]])</f>
        <v>-7.9387832000000005</v>
      </c>
      <c r="O42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-12.280554599999999</v>
      </c>
      <c r="P42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12.439913600000001</v>
      </c>
      <c r="Q42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8.1467493999999991</v>
      </c>
    </row>
    <row r="43" spans="1:17" x14ac:dyDescent="0.3">
      <c r="A43" s="2">
        <v>41</v>
      </c>
      <c r="B43">
        <f>AVERAGE(Log_17_4_nr0__2[[#This Row],[ Total points ]],Log_17_4_nr1__2[[#This Row],[ Total points ]],Log_17_4_nr2__2[[#This Row],[ Total points ]],Log_17_4_nr3__2[[#This Row],[ Total points ]],Log_17_4_nr4__3[[#This Row],[ Total points ]])</f>
        <v>5.2</v>
      </c>
      <c r="C43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</v>
      </c>
      <c r="D43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4.2</v>
      </c>
      <c r="E43">
        <f>AVERAGE(Log_17_4_nr0__2[[#This Row],[ Steps ]],Log_17_4_nr1__2[[#This Row],[ Steps ]],Log_17_4_nr2__2[[#This Row],[ Steps ]],Log_17_4_nr3__2[[#This Row],[ Steps ]],Log_17_4_nr4__3[[#This Row],[ Steps ]])</f>
        <v>25.8</v>
      </c>
      <c r="F43">
        <f>AVERAGE(Log_17_4_nr0__2[[#This Row],[ Ray radius ]],Log_17_4_nr1__2[[#This Row],[ Ray radius ]],Log_17_4_nr2__2[[#This Row],[ Ray radius ]],Log_17_4_nr3__2[[#This Row],[ Ray radius ]],Log_17_4_nr4__3[[#This Row],[ Ray radius ]])</f>
        <v>15.4</v>
      </c>
      <c r="G43">
        <f>AVERAGE(Log_17_4_nr0__2[[#This Row],[ Sight ]],Log_17_4_nr1__2[[#This Row],[ Sight ]],Log_17_4_nr2__2[[#This Row],[ Sight ]],Log_17_4_nr3__2[[#This Row],[ Sight ]],Log_17_4_nr4__3[[#This Row],[ Sight ]])</f>
        <v>48.998418000000001</v>
      </c>
      <c r="H43">
        <f>AVERAGE(Log_17_4_nr0__2[[#This Row],[ moving speed ]],Log_17_4_nr1__2[[#This Row],[ moving speed ]],Log_17_4_nr2__2[[#This Row],[ moving speed ]],Log_17_4_nr3__2[[#This Row],[ moving speed ]],Log_17_4_nr4__3[[#This Row],[ moving speed ]])</f>
        <v>5.3281803999999999</v>
      </c>
      <c r="J43">
        <f>AVERAGE(Log_17_4_nr0__2[[#This Row],[ Enemy weight ]],Log_17_4_nr1__2[[#This Row],[ Enemy weight ]],Log_17_4_nr2__2[[#This Row],[ Enemy weight ]],Log_17_4_nr3__2[[#This Row],[ Enemy weight ]],Log_17_4_nr4__3[[#This Row],[ Enemy weight ]])</f>
        <v>16.065388000000002</v>
      </c>
      <c r="K43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10.475767199999998</v>
      </c>
      <c r="L43">
        <f>AVERAGE(Log_17_4_nr0__2[[#This Row],[ Bullet weight ]],Log_17_4_nr1__2[[#This Row],[ Bullet weight ]],Log_17_4_nr2__2[[#This Row],[ Bullet weight ]],Log_17_4_nr3__2[[#This Row],[ Bullet weight ]],Log_17_4_nr4__3[[#This Row],[ Bullet weight ]])</f>
        <v>3.9081958000000001</v>
      </c>
      <c r="M43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-6.9524708000000004</v>
      </c>
      <c r="N43">
        <f>AVERAGE(Log_17_4_nr0__2[[#This Row],[ Box weight ]],Log_17_4_nr1__2[[#This Row],[ Box weight ]],Log_17_4_nr2__2[[#This Row],[ Box weight ]],Log_17_4_nr3__2[[#This Row],[ Box weight ]],Log_17_4_nr4__3[[#This Row],[ Box weight ]])</f>
        <v>-8.6944610000000004</v>
      </c>
      <c r="O43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-12.823020600000001</v>
      </c>
      <c r="P43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12.196232</v>
      </c>
      <c r="Q43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8.1480943999999997</v>
      </c>
    </row>
    <row r="44" spans="1:17" x14ac:dyDescent="0.3">
      <c r="A44" s="1">
        <v>42</v>
      </c>
      <c r="B44">
        <f>AVERAGE(Log_17_4_nr0__2[[#This Row],[ Total points ]],Log_17_4_nr1__2[[#This Row],[ Total points ]],Log_17_4_nr2__2[[#This Row],[ Total points ]],Log_17_4_nr3__2[[#This Row],[ Total points ]],Log_17_4_nr4__3[[#This Row],[ Total points ]])</f>
        <v>4.5999999999999996</v>
      </c>
      <c r="C44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1.6</v>
      </c>
      <c r="D44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</v>
      </c>
      <c r="E44">
        <f>AVERAGE(Log_17_4_nr0__2[[#This Row],[ Steps ]],Log_17_4_nr1__2[[#This Row],[ Steps ]],Log_17_4_nr2__2[[#This Row],[ Steps ]],Log_17_4_nr3__2[[#This Row],[ Steps ]],Log_17_4_nr4__3[[#This Row],[ Steps ]])</f>
        <v>25.4</v>
      </c>
      <c r="F44">
        <f>AVERAGE(Log_17_4_nr0__2[[#This Row],[ Ray radius ]],Log_17_4_nr1__2[[#This Row],[ Ray radius ]],Log_17_4_nr2__2[[#This Row],[ Ray radius ]],Log_17_4_nr3__2[[#This Row],[ Ray radius ]],Log_17_4_nr4__3[[#This Row],[ Ray radius ]])</f>
        <v>15.8</v>
      </c>
      <c r="G44">
        <f>AVERAGE(Log_17_4_nr0__2[[#This Row],[ Sight ]],Log_17_4_nr1__2[[#This Row],[ Sight ]],Log_17_4_nr2__2[[#This Row],[ Sight ]],Log_17_4_nr3__2[[#This Row],[ Sight ]],Log_17_4_nr4__3[[#This Row],[ Sight ]])</f>
        <v>49.666466</v>
      </c>
      <c r="H44">
        <f>AVERAGE(Log_17_4_nr0__2[[#This Row],[ moving speed ]],Log_17_4_nr1__2[[#This Row],[ moving speed ]],Log_17_4_nr2__2[[#This Row],[ moving speed ]],Log_17_4_nr3__2[[#This Row],[ moving speed ]],Log_17_4_nr4__3[[#This Row],[ moving speed ]])</f>
        <v>5.5027961999999997</v>
      </c>
      <c r="J44">
        <f>AVERAGE(Log_17_4_nr0__2[[#This Row],[ Enemy weight ]],Log_17_4_nr1__2[[#This Row],[ Enemy weight ]],Log_17_4_nr2__2[[#This Row],[ Enemy weight ]],Log_17_4_nr3__2[[#This Row],[ Enemy weight ]],Log_17_4_nr4__3[[#This Row],[ Enemy weight ]])</f>
        <v>15.859041999999999</v>
      </c>
      <c r="K44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10.196707200000001</v>
      </c>
      <c r="L44">
        <f>AVERAGE(Log_17_4_nr0__2[[#This Row],[ Bullet weight ]],Log_17_4_nr1__2[[#This Row],[ Bullet weight ]],Log_17_4_nr2__2[[#This Row],[ Bullet weight ]],Log_17_4_nr3__2[[#This Row],[ Bullet weight ]],Log_17_4_nr4__3[[#This Row],[ Bullet weight ]])</f>
        <v>2.9036505200000002</v>
      </c>
      <c r="M44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-7.3033641999999999</v>
      </c>
      <c r="N44">
        <f>AVERAGE(Log_17_4_nr0__2[[#This Row],[ Box weight ]],Log_17_4_nr1__2[[#This Row],[ Box weight ]],Log_17_4_nr2__2[[#This Row],[ Box weight ]],Log_17_4_nr3__2[[#This Row],[ Box weight ]],Log_17_4_nr4__3[[#This Row],[ Box weight ]])</f>
        <v>-9.5041475999999996</v>
      </c>
      <c r="O44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-13.067241200000002</v>
      </c>
      <c r="P44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11.570566600000001</v>
      </c>
      <c r="Q44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7.5190063999999994</v>
      </c>
    </row>
    <row r="45" spans="1:17" x14ac:dyDescent="0.3">
      <c r="A45" s="2">
        <v>43</v>
      </c>
      <c r="B45">
        <f>AVERAGE(Log_17_4_nr0__2[[#This Row],[ Total points ]],Log_17_4_nr1__2[[#This Row],[ Total points ]],Log_17_4_nr2__2[[#This Row],[ Total points ]],Log_17_4_nr3__2[[#This Row],[ Total points ]],Log_17_4_nr4__3[[#This Row],[ Total points ]])</f>
        <v>4.2</v>
      </c>
      <c r="C45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1.2</v>
      </c>
      <c r="D45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</v>
      </c>
      <c r="E45">
        <f>AVERAGE(Log_17_4_nr0__2[[#This Row],[ Steps ]],Log_17_4_nr1__2[[#This Row],[ Steps ]],Log_17_4_nr2__2[[#This Row],[ Steps ]],Log_17_4_nr3__2[[#This Row],[ Steps ]],Log_17_4_nr4__3[[#This Row],[ Steps ]])</f>
        <v>26</v>
      </c>
      <c r="F45">
        <f>AVERAGE(Log_17_4_nr0__2[[#This Row],[ Ray radius ]],Log_17_4_nr1__2[[#This Row],[ Ray radius ]],Log_17_4_nr2__2[[#This Row],[ Ray radius ]],Log_17_4_nr3__2[[#This Row],[ Ray radius ]],Log_17_4_nr4__3[[#This Row],[ Ray radius ]])</f>
        <v>16.2</v>
      </c>
      <c r="G45">
        <f>AVERAGE(Log_17_4_nr0__2[[#This Row],[ Sight ]],Log_17_4_nr1__2[[#This Row],[ Sight ]],Log_17_4_nr2__2[[#This Row],[ Sight ]],Log_17_4_nr3__2[[#This Row],[ Sight ]],Log_17_4_nr4__3[[#This Row],[ Sight ]])</f>
        <v>49.681998</v>
      </c>
      <c r="H45">
        <f>AVERAGE(Log_17_4_nr0__2[[#This Row],[ moving speed ]],Log_17_4_nr1__2[[#This Row],[ moving speed ]],Log_17_4_nr2__2[[#This Row],[ moving speed ]],Log_17_4_nr3__2[[#This Row],[ moving speed ]],Log_17_4_nr4__3[[#This Row],[ moving speed ]])</f>
        <v>6.2595165999999995</v>
      </c>
      <c r="J45">
        <f>AVERAGE(Log_17_4_nr0__2[[#This Row],[ Enemy weight ]],Log_17_4_nr1__2[[#This Row],[ Enemy weight ]],Log_17_4_nr2__2[[#This Row],[ Enemy weight ]],Log_17_4_nr3__2[[#This Row],[ Enemy weight ]],Log_17_4_nr4__3[[#This Row],[ Enemy weight ]])</f>
        <v>16.860284</v>
      </c>
      <c r="K45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9.6701398000000012</v>
      </c>
      <c r="L45">
        <f>AVERAGE(Log_17_4_nr0__2[[#This Row],[ Bullet weight ]],Log_17_4_nr1__2[[#This Row],[ Bullet weight ]],Log_17_4_nr2__2[[#This Row],[ Bullet weight ]],Log_17_4_nr3__2[[#This Row],[ Bullet weight ]],Log_17_4_nr4__3[[#This Row],[ Bullet weight ]])</f>
        <v>3.0782530800000001</v>
      </c>
      <c r="M45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-7.4993622000000002</v>
      </c>
      <c r="N45">
        <f>AVERAGE(Log_17_4_nr0__2[[#This Row],[ Box weight ]],Log_17_4_nr1__2[[#This Row],[ Box weight ]],Log_17_4_nr2__2[[#This Row],[ Box weight ]],Log_17_4_nr3__2[[#This Row],[ Box weight ]],Log_17_4_nr4__3[[#This Row],[ Box weight ]])</f>
        <v>-8.6758424999999999</v>
      </c>
      <c r="O45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-12.098952339999999</v>
      </c>
      <c r="P45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12.6934208</v>
      </c>
      <c r="Q45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7.4012183999999994</v>
      </c>
    </row>
    <row r="46" spans="1:17" x14ac:dyDescent="0.3">
      <c r="A46" s="1">
        <v>44</v>
      </c>
      <c r="B46">
        <f>AVERAGE(Log_17_4_nr0__2[[#This Row],[ Total points ]],Log_17_4_nr1__2[[#This Row],[ Total points ]],Log_17_4_nr2__2[[#This Row],[ Total points ]],Log_17_4_nr3__2[[#This Row],[ Total points ]],Log_17_4_nr4__3[[#This Row],[ Total points ]])</f>
        <v>5</v>
      </c>
      <c r="C46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0.8</v>
      </c>
      <c r="D46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4.2</v>
      </c>
      <c r="E46">
        <f>AVERAGE(Log_17_4_nr0__2[[#This Row],[ Steps ]],Log_17_4_nr1__2[[#This Row],[ Steps ]],Log_17_4_nr2__2[[#This Row],[ Steps ]],Log_17_4_nr3__2[[#This Row],[ Steps ]],Log_17_4_nr4__3[[#This Row],[ Steps ]])</f>
        <v>26</v>
      </c>
      <c r="F46">
        <f>AVERAGE(Log_17_4_nr0__2[[#This Row],[ Ray radius ]],Log_17_4_nr1__2[[#This Row],[ Ray radius ]],Log_17_4_nr2__2[[#This Row],[ Ray radius ]],Log_17_4_nr3__2[[#This Row],[ Ray radius ]],Log_17_4_nr4__3[[#This Row],[ Ray radius ]])</f>
        <v>16.2</v>
      </c>
      <c r="G46">
        <f>AVERAGE(Log_17_4_nr0__2[[#This Row],[ Sight ]],Log_17_4_nr1__2[[#This Row],[ Sight ]],Log_17_4_nr2__2[[#This Row],[ Sight ]],Log_17_4_nr3__2[[#This Row],[ Sight ]],Log_17_4_nr4__3[[#This Row],[ Sight ]])</f>
        <v>50.597388000000002</v>
      </c>
      <c r="H46">
        <f>AVERAGE(Log_17_4_nr0__2[[#This Row],[ moving speed ]],Log_17_4_nr1__2[[#This Row],[ moving speed ]],Log_17_4_nr2__2[[#This Row],[ moving speed ]],Log_17_4_nr3__2[[#This Row],[ moving speed ]],Log_17_4_nr4__3[[#This Row],[ moving speed ]])</f>
        <v>6.0723354</v>
      </c>
      <c r="J46">
        <f>AVERAGE(Log_17_4_nr0__2[[#This Row],[ Enemy weight ]],Log_17_4_nr1__2[[#This Row],[ Enemy weight ]],Log_17_4_nr2__2[[#This Row],[ Enemy weight ]],Log_17_4_nr3__2[[#This Row],[ Enemy weight ]],Log_17_4_nr4__3[[#This Row],[ Enemy weight ]])</f>
        <v>17.324128000000002</v>
      </c>
      <c r="K46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9.3707947999999988</v>
      </c>
      <c r="L46">
        <f>AVERAGE(Log_17_4_nr0__2[[#This Row],[ Bullet weight ]],Log_17_4_nr1__2[[#This Row],[ Bullet weight ]],Log_17_4_nr2__2[[#This Row],[ Bullet weight ]],Log_17_4_nr3__2[[#This Row],[ Bullet weight ]],Log_17_4_nr4__3[[#This Row],[ Bullet weight ]])</f>
        <v>2.9026480800000001</v>
      </c>
      <c r="M46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-7.4788104000000004</v>
      </c>
      <c r="N46">
        <f>AVERAGE(Log_17_4_nr0__2[[#This Row],[ Box weight ]],Log_17_4_nr1__2[[#This Row],[ Box weight ]],Log_17_4_nr2__2[[#This Row],[ Box weight ]],Log_17_4_nr3__2[[#This Row],[ Box weight ]],Log_17_4_nr4__3[[#This Row],[ Box weight ]])</f>
        <v>-9.8939993999999984</v>
      </c>
      <c r="O46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-13.228643600000002</v>
      </c>
      <c r="P46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11.994071399999999</v>
      </c>
      <c r="Q46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7.3460903999999996</v>
      </c>
    </row>
    <row r="47" spans="1:17" x14ac:dyDescent="0.3">
      <c r="A47" s="2">
        <v>45</v>
      </c>
      <c r="B47">
        <f>AVERAGE(Log_17_4_nr0__2[[#This Row],[ Total points ]],Log_17_4_nr1__2[[#This Row],[ Total points ]],Log_17_4_nr2__2[[#This Row],[ Total points ]],Log_17_4_nr3__2[[#This Row],[ Total points ]],Log_17_4_nr4__3[[#This Row],[ Total points ]])</f>
        <v>5</v>
      </c>
      <c r="C47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1.4</v>
      </c>
      <c r="D47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3.6</v>
      </c>
      <c r="E47">
        <f>AVERAGE(Log_17_4_nr0__2[[#This Row],[ Steps ]],Log_17_4_nr1__2[[#This Row],[ Steps ]],Log_17_4_nr2__2[[#This Row],[ Steps ]],Log_17_4_nr3__2[[#This Row],[ Steps ]],Log_17_4_nr4__3[[#This Row],[ Steps ]])</f>
        <v>26.8</v>
      </c>
      <c r="F47">
        <f>AVERAGE(Log_17_4_nr0__2[[#This Row],[ Ray radius ]],Log_17_4_nr1__2[[#This Row],[ Ray radius ]],Log_17_4_nr2__2[[#This Row],[ Ray radius ]],Log_17_4_nr3__2[[#This Row],[ Ray radius ]],Log_17_4_nr4__3[[#This Row],[ Ray radius ]])</f>
        <v>16.2</v>
      </c>
      <c r="G47">
        <f>AVERAGE(Log_17_4_nr0__2[[#This Row],[ Sight ]],Log_17_4_nr1__2[[#This Row],[ Sight ]],Log_17_4_nr2__2[[#This Row],[ Sight ]],Log_17_4_nr3__2[[#This Row],[ Sight ]],Log_17_4_nr4__3[[#This Row],[ Sight ]])</f>
        <v>50.498032000000002</v>
      </c>
      <c r="H47">
        <f>AVERAGE(Log_17_4_nr0__2[[#This Row],[ moving speed ]],Log_17_4_nr1__2[[#This Row],[ moving speed ]],Log_17_4_nr2__2[[#This Row],[ moving speed ]],Log_17_4_nr3__2[[#This Row],[ moving speed ]],Log_17_4_nr4__3[[#This Row],[ moving speed ]])</f>
        <v>7.1190882000000002</v>
      </c>
      <c r="J47">
        <f>AVERAGE(Log_17_4_nr0__2[[#This Row],[ Enemy weight ]],Log_17_4_nr1__2[[#This Row],[ Enemy weight ]],Log_17_4_nr2__2[[#This Row],[ Enemy weight ]],Log_17_4_nr3__2[[#This Row],[ Enemy weight ]],Log_17_4_nr4__3[[#This Row],[ Enemy weight ]])</f>
        <v>18.894418000000002</v>
      </c>
      <c r="K47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11.120879799999999</v>
      </c>
      <c r="L47">
        <f>AVERAGE(Log_17_4_nr0__2[[#This Row],[ Bullet weight ]],Log_17_4_nr1__2[[#This Row],[ Bullet weight ]],Log_17_4_nr2__2[[#This Row],[ Bullet weight ]],Log_17_4_nr3__2[[#This Row],[ Bullet weight ]],Log_17_4_nr4__3[[#This Row],[ Bullet weight ]])</f>
        <v>2.0642579999999997</v>
      </c>
      <c r="M47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-7.6525949999999998</v>
      </c>
      <c r="N47">
        <f>AVERAGE(Log_17_4_nr0__2[[#This Row],[ Box weight ]],Log_17_4_nr1__2[[#This Row],[ Box weight ]],Log_17_4_nr2__2[[#This Row],[ Box weight ]],Log_17_4_nr3__2[[#This Row],[ Box weight ]],Log_17_4_nr4__3[[#This Row],[ Box weight ]])</f>
        <v>-9.658423599999999</v>
      </c>
      <c r="O47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-13.0774626</v>
      </c>
      <c r="P47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11.071379</v>
      </c>
      <c r="Q47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7.3460903999999996</v>
      </c>
    </row>
    <row r="48" spans="1:17" x14ac:dyDescent="0.3">
      <c r="A48" s="1">
        <v>46</v>
      </c>
      <c r="B48">
        <f>AVERAGE(Log_17_4_nr0__2[[#This Row],[ Total points ]],Log_17_4_nr1__2[[#This Row],[ Total points ]],Log_17_4_nr2__2[[#This Row],[ Total points ]],Log_17_4_nr3__2[[#This Row],[ Total points ]],Log_17_4_nr4__3[[#This Row],[ Total points ]])</f>
        <v>4.8</v>
      </c>
      <c r="C48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1.2</v>
      </c>
      <c r="D48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3.6</v>
      </c>
      <c r="E48">
        <f>AVERAGE(Log_17_4_nr0__2[[#This Row],[ Steps ]],Log_17_4_nr1__2[[#This Row],[ Steps ]],Log_17_4_nr2__2[[#This Row],[ Steps ]],Log_17_4_nr3__2[[#This Row],[ Steps ]],Log_17_4_nr4__3[[#This Row],[ Steps ]])</f>
        <v>26.4</v>
      </c>
      <c r="F48">
        <f>AVERAGE(Log_17_4_nr0__2[[#This Row],[ Ray radius ]],Log_17_4_nr1__2[[#This Row],[ Ray radius ]],Log_17_4_nr2__2[[#This Row],[ Ray radius ]],Log_17_4_nr3__2[[#This Row],[ Ray radius ]],Log_17_4_nr4__3[[#This Row],[ Ray radius ]])</f>
        <v>16.2</v>
      </c>
      <c r="G48">
        <f>AVERAGE(Log_17_4_nr0__2[[#This Row],[ Sight ]],Log_17_4_nr1__2[[#This Row],[ Sight ]],Log_17_4_nr2__2[[#This Row],[ Sight ]],Log_17_4_nr3__2[[#This Row],[ Sight ]],Log_17_4_nr4__3[[#This Row],[ Sight ]])</f>
        <v>49.753601999999994</v>
      </c>
      <c r="H48">
        <f>AVERAGE(Log_17_4_nr0__2[[#This Row],[ moving speed ]],Log_17_4_nr1__2[[#This Row],[ moving speed ]],Log_17_4_nr2__2[[#This Row],[ moving speed ]],Log_17_4_nr3__2[[#This Row],[ moving speed ]],Log_17_4_nr4__3[[#This Row],[ moving speed ]])</f>
        <v>7.1937911999999997</v>
      </c>
      <c r="J48">
        <f>AVERAGE(Log_17_4_nr0__2[[#This Row],[ Enemy weight ]],Log_17_4_nr1__2[[#This Row],[ Enemy weight ]],Log_17_4_nr2__2[[#This Row],[ Enemy weight ]],Log_17_4_nr3__2[[#This Row],[ Enemy weight ]],Log_17_4_nr4__3[[#This Row],[ Enemy weight ]])</f>
        <v>18.776425999999997</v>
      </c>
      <c r="K48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10.498405000000002</v>
      </c>
      <c r="L48">
        <f>AVERAGE(Log_17_4_nr0__2[[#This Row],[ Bullet weight ]],Log_17_4_nr1__2[[#This Row],[ Bullet weight ]],Log_17_4_nr2__2[[#This Row],[ Bullet weight ]],Log_17_4_nr3__2[[#This Row],[ Bullet weight ]],Log_17_4_nr4__3[[#This Row],[ Bullet weight ]])</f>
        <v>2.7022786999999999</v>
      </c>
      <c r="M48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-8.0741174000000004</v>
      </c>
      <c r="N48">
        <f>AVERAGE(Log_17_4_nr0__2[[#This Row],[ Box weight ]],Log_17_4_nr1__2[[#This Row],[ Box weight ]],Log_17_4_nr2__2[[#This Row],[ Box weight ]],Log_17_4_nr3__2[[#This Row],[ Box weight ]],Log_17_4_nr4__3[[#This Row],[ Box weight ]])</f>
        <v>-8.8477473999999994</v>
      </c>
      <c r="O48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-12.231964799999998</v>
      </c>
      <c r="P48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11.690622399999999</v>
      </c>
      <c r="Q48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7.2283031999999992</v>
      </c>
    </row>
    <row r="49" spans="1:17" x14ac:dyDescent="0.3">
      <c r="A49" s="2">
        <v>47</v>
      </c>
      <c r="B49">
        <f>AVERAGE(Log_17_4_nr0__2[[#This Row],[ Total points ]],Log_17_4_nr1__2[[#This Row],[ Total points ]],Log_17_4_nr2__2[[#This Row],[ Total points ]],Log_17_4_nr3__2[[#This Row],[ Total points ]],Log_17_4_nr4__3[[#This Row],[ Total points ]])</f>
        <v>5</v>
      </c>
      <c r="C49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0.8</v>
      </c>
      <c r="D49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4.2</v>
      </c>
      <c r="E49">
        <f>AVERAGE(Log_17_4_nr0__2[[#This Row],[ Steps ]],Log_17_4_nr1__2[[#This Row],[ Steps ]],Log_17_4_nr2__2[[#This Row],[ Steps ]],Log_17_4_nr3__2[[#This Row],[ Steps ]],Log_17_4_nr4__3[[#This Row],[ Steps ]])</f>
        <v>26.4</v>
      </c>
      <c r="F49">
        <f>AVERAGE(Log_17_4_nr0__2[[#This Row],[ Ray radius ]],Log_17_4_nr1__2[[#This Row],[ Ray radius ]],Log_17_4_nr2__2[[#This Row],[ Ray radius ]],Log_17_4_nr3__2[[#This Row],[ Ray radius ]],Log_17_4_nr4__3[[#This Row],[ Ray radius ]])</f>
        <v>16</v>
      </c>
      <c r="G49">
        <f>AVERAGE(Log_17_4_nr0__2[[#This Row],[ Sight ]],Log_17_4_nr1__2[[#This Row],[ Sight ]],Log_17_4_nr2__2[[#This Row],[ Sight ]],Log_17_4_nr3__2[[#This Row],[ Sight ]],Log_17_4_nr4__3[[#This Row],[ Sight ]])</f>
        <v>50.193255999999998</v>
      </c>
      <c r="H49">
        <f>AVERAGE(Log_17_4_nr0__2[[#This Row],[ moving speed ]],Log_17_4_nr1__2[[#This Row],[ moving speed ]],Log_17_4_nr2__2[[#This Row],[ moving speed ]],Log_17_4_nr3__2[[#This Row],[ moving speed ]],Log_17_4_nr4__3[[#This Row],[ moving speed ]])</f>
        <v>7.4924015999999991</v>
      </c>
      <c r="J49">
        <f>AVERAGE(Log_17_4_nr0__2[[#This Row],[ Enemy weight ]],Log_17_4_nr1__2[[#This Row],[ Enemy weight ]],Log_17_4_nr2__2[[#This Row],[ Enemy weight ]],Log_17_4_nr3__2[[#This Row],[ Enemy weight ]],Log_17_4_nr4__3[[#This Row],[ Enemy weight ]])</f>
        <v>19.499005999999998</v>
      </c>
      <c r="K49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10.498405000000002</v>
      </c>
      <c r="L49">
        <f>AVERAGE(Log_17_4_nr0__2[[#This Row],[ Bullet weight ]],Log_17_4_nr1__2[[#This Row],[ Bullet weight ]],Log_17_4_nr2__2[[#This Row],[ Bullet weight ]],Log_17_4_nr3__2[[#This Row],[ Bullet weight ]],Log_17_4_nr4__3[[#This Row],[ Bullet weight ]])</f>
        <v>2.4535013000000001</v>
      </c>
      <c r="M49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-8.2605699999999995</v>
      </c>
      <c r="N49">
        <f>AVERAGE(Log_17_4_nr0__2[[#This Row],[ Box weight ]],Log_17_4_nr1__2[[#This Row],[ Box weight ]],Log_17_4_nr2__2[[#This Row],[ Box weight ]],Log_17_4_nr3__2[[#This Row],[ Box weight ]],Log_17_4_nr4__3[[#This Row],[ Box weight ]])</f>
        <v>-9.318395820000001</v>
      </c>
      <c r="O49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-12.584915199999999</v>
      </c>
      <c r="P49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12.100362000000001</v>
      </c>
      <c r="Q49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7.5122191999999997</v>
      </c>
    </row>
    <row r="50" spans="1:17" x14ac:dyDescent="0.3">
      <c r="A50" s="1">
        <v>48</v>
      </c>
      <c r="B50">
        <f>AVERAGE(Log_17_4_nr0__2[[#This Row],[ Total points ]],Log_17_4_nr1__2[[#This Row],[ Total points ]],Log_17_4_nr2__2[[#This Row],[ Total points ]],Log_17_4_nr3__2[[#This Row],[ Total points ]],Log_17_4_nr4__3[[#This Row],[ Total points ]])</f>
        <v>4.5999999999999996</v>
      </c>
      <c r="C50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0.4</v>
      </c>
      <c r="D50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4.2</v>
      </c>
      <c r="E50">
        <f>AVERAGE(Log_17_4_nr0__2[[#This Row],[ Steps ]],Log_17_4_nr1__2[[#This Row],[ Steps ]],Log_17_4_nr2__2[[#This Row],[ Steps ]],Log_17_4_nr3__2[[#This Row],[ Steps ]],Log_17_4_nr4__3[[#This Row],[ Steps ]])</f>
        <v>25.8</v>
      </c>
      <c r="F50">
        <f>AVERAGE(Log_17_4_nr0__2[[#This Row],[ Ray radius ]],Log_17_4_nr1__2[[#This Row],[ Ray radius ]],Log_17_4_nr2__2[[#This Row],[ Ray radius ]],Log_17_4_nr3__2[[#This Row],[ Ray radius ]],Log_17_4_nr4__3[[#This Row],[ Ray radius ]])</f>
        <v>16.2</v>
      </c>
      <c r="G50">
        <f>AVERAGE(Log_17_4_nr0__2[[#This Row],[ Sight ]],Log_17_4_nr1__2[[#This Row],[ Sight ]],Log_17_4_nr2__2[[#This Row],[ Sight ]],Log_17_4_nr3__2[[#This Row],[ Sight ]],Log_17_4_nr4__3[[#This Row],[ Sight ]])</f>
        <v>50.765687999999997</v>
      </c>
      <c r="H50">
        <f>AVERAGE(Log_17_4_nr0__2[[#This Row],[ moving speed ]],Log_17_4_nr1__2[[#This Row],[ moving speed ]],Log_17_4_nr2__2[[#This Row],[ moving speed ]],Log_17_4_nr3__2[[#This Row],[ moving speed ]],Log_17_4_nr4__3[[#This Row],[ moving speed ]])</f>
        <v>7.150268800000001</v>
      </c>
      <c r="J50">
        <f>AVERAGE(Log_17_4_nr0__2[[#This Row],[ Enemy weight ]],Log_17_4_nr1__2[[#This Row],[ Enemy weight ]],Log_17_4_nr2__2[[#This Row],[ Enemy weight ]],Log_17_4_nr3__2[[#This Row],[ Enemy weight ]],Log_17_4_nr4__3[[#This Row],[ Enemy weight ]])</f>
        <v>19.190201999999999</v>
      </c>
      <c r="K50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10.294146599999999</v>
      </c>
      <c r="L50">
        <f>AVERAGE(Log_17_4_nr0__2[[#This Row],[ Bullet weight ]],Log_17_4_nr1__2[[#This Row],[ Bullet weight ]],Log_17_4_nr2__2[[#This Row],[ Bullet weight ]],Log_17_4_nr3__2[[#This Row],[ Bullet weight ]],Log_17_4_nr4__3[[#This Row],[ Bullet weight ]])</f>
        <v>3.1934576399999997</v>
      </c>
      <c r="M50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-8.3526252000000003</v>
      </c>
      <c r="N50">
        <f>AVERAGE(Log_17_4_nr0__2[[#This Row],[ Box weight ]],Log_17_4_nr1__2[[#This Row],[ Box weight ]],Log_17_4_nr2__2[[#This Row],[ Box weight ]],Log_17_4_nr3__2[[#This Row],[ Box weight ]],Log_17_4_nr4__3[[#This Row],[ Box weight ]])</f>
        <v>-9.6982915999999992</v>
      </c>
      <c r="O50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-12.9444512</v>
      </c>
      <c r="P50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11.990812799999999</v>
      </c>
      <c r="Q50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7.2253817999999992</v>
      </c>
    </row>
    <row r="51" spans="1:17" x14ac:dyDescent="0.3">
      <c r="A51" s="2">
        <v>49</v>
      </c>
      <c r="B51">
        <f>AVERAGE(Log_17_4_nr0__2[[#This Row],[ Total points ]],Log_17_4_nr1__2[[#This Row],[ Total points ]],Log_17_4_nr2__2[[#This Row],[ Total points ]],Log_17_4_nr3__2[[#This Row],[ Total points ]],Log_17_4_nr4__3[[#This Row],[ Total points ]])</f>
        <v>5</v>
      </c>
      <c r="C51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0.8</v>
      </c>
      <c r="D51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4.2</v>
      </c>
      <c r="E51">
        <f>AVERAGE(Log_17_4_nr0__2[[#This Row],[ Steps ]],Log_17_4_nr1__2[[#This Row],[ Steps ]],Log_17_4_nr2__2[[#This Row],[ Steps ]],Log_17_4_nr3__2[[#This Row],[ Steps ]],Log_17_4_nr4__3[[#This Row],[ Steps ]])</f>
        <v>25.8</v>
      </c>
      <c r="F51">
        <f>AVERAGE(Log_17_4_nr0__2[[#This Row],[ Ray radius ]],Log_17_4_nr1__2[[#This Row],[ Ray radius ]],Log_17_4_nr2__2[[#This Row],[ Ray radius ]],Log_17_4_nr3__2[[#This Row],[ Ray radius ]],Log_17_4_nr4__3[[#This Row],[ Ray radius ]])</f>
        <v>16</v>
      </c>
      <c r="G51">
        <f>AVERAGE(Log_17_4_nr0__2[[#This Row],[ Sight ]],Log_17_4_nr1__2[[#This Row],[ Sight ]],Log_17_4_nr2__2[[#This Row],[ Sight ]],Log_17_4_nr3__2[[#This Row],[ Sight ]],Log_17_4_nr4__3[[#This Row],[ Sight ]])</f>
        <v>50.803501999999995</v>
      </c>
      <c r="H51">
        <f>AVERAGE(Log_17_4_nr0__2[[#This Row],[ moving speed ]],Log_17_4_nr1__2[[#This Row],[ moving speed ]],Log_17_4_nr2__2[[#This Row],[ moving speed ]],Log_17_4_nr3__2[[#This Row],[ moving speed ]],Log_17_4_nr4__3[[#This Row],[ moving speed ]])</f>
        <v>8.3776843999999997</v>
      </c>
      <c r="J51">
        <f>AVERAGE(Log_17_4_nr0__2[[#This Row],[ Enemy weight ]],Log_17_4_nr1__2[[#This Row],[ Enemy weight ]],Log_17_4_nr2__2[[#This Row],[ Enemy weight ]],Log_17_4_nr3__2[[#This Row],[ Enemy weight ]],Log_17_4_nr4__3[[#This Row],[ Enemy weight ]])</f>
        <v>19.53745</v>
      </c>
      <c r="K51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10.704196999999999</v>
      </c>
      <c r="L51">
        <f>AVERAGE(Log_17_4_nr0__2[[#This Row],[ Bullet weight ]],Log_17_4_nr1__2[[#This Row],[ Bullet weight ]],Log_17_4_nr2__2[[#This Row],[ Bullet weight ]],Log_17_4_nr3__2[[#This Row],[ Bullet weight ]],Log_17_4_nr4__3[[#This Row],[ Bullet weight ]])</f>
        <v>2.7087133999999997</v>
      </c>
      <c r="M51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-8.7631409999999992</v>
      </c>
      <c r="N51">
        <f>AVERAGE(Log_17_4_nr0__2[[#This Row],[ Box weight ]],Log_17_4_nr1__2[[#This Row],[ Box weight ]],Log_17_4_nr2__2[[#This Row],[ Box weight ]],Log_17_4_nr3__2[[#This Row],[ Box weight ]],Log_17_4_nr4__3[[#This Row],[ Box weight ]])</f>
        <v>-9.2774674199999989</v>
      </c>
      <c r="O51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-12.584915199999999</v>
      </c>
      <c r="P51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12.2658576</v>
      </c>
      <c r="Q51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7.5074392000000003</v>
      </c>
    </row>
    <row r="52" spans="1:17" x14ac:dyDescent="0.3">
      <c r="A52" s="1">
        <v>50</v>
      </c>
      <c r="B52">
        <f>AVERAGE(Log_17_4_nr0__2[[#This Row],[ Total points ]],Log_17_4_nr1__2[[#This Row],[ Total points ]],Log_17_4_nr2__2[[#This Row],[ Total points ]],Log_17_4_nr3__2[[#This Row],[ Total points ]],Log_17_4_nr4__3[[#This Row],[ Total points ]])</f>
        <v>4.8</v>
      </c>
      <c r="C52">
        <f>AVERAGE(Log_17_4_nr0__2[[#This Row],[ Points from boxes ]],Log_17_4_nr1__2[[#This Row],[ Points from boxes ]],Log_17_4_nr2__2[[#This Row],[ Points from boxes ]],Log_17_4_nr3__2[[#This Row],[ Points from boxes ]],Log_17_4_nr4__3[[#This Row],[ Points from boxes ]])</f>
        <v>1.2</v>
      </c>
      <c r="D52">
        <f>AVERAGE(Log_17_4_nr0__2[[#This Row],[ Points from kills ]],Log_17_4_nr1__2[[#This Row],[ Points from kills ]],Log_17_4_nr2__2[[#This Row],[ Points from kills ]],Log_17_4_nr3__2[[#This Row],[ Points from kills ]],Log_17_4_nr4__3[[#This Row],[ Points from kills ]])</f>
        <v>3.6</v>
      </c>
      <c r="E52">
        <f>AVERAGE(Log_17_4_nr0__2[[#This Row],[ Steps ]],Log_17_4_nr1__2[[#This Row],[ Steps ]],Log_17_4_nr2__2[[#This Row],[ Steps ]],Log_17_4_nr3__2[[#This Row],[ Steps ]],Log_17_4_nr4__3[[#This Row],[ Steps ]])</f>
        <v>25.6</v>
      </c>
      <c r="F52">
        <f>AVERAGE(Log_17_4_nr0__2[[#This Row],[ Ray radius ]],Log_17_4_nr1__2[[#This Row],[ Ray radius ]],Log_17_4_nr2__2[[#This Row],[ Ray radius ]],Log_17_4_nr3__2[[#This Row],[ Ray radius ]],Log_17_4_nr4__3[[#This Row],[ Ray radius ]])</f>
        <v>15.4</v>
      </c>
      <c r="G52">
        <f>AVERAGE(Log_17_4_nr0__2[[#This Row],[ Sight ]],Log_17_4_nr1__2[[#This Row],[ Sight ]],Log_17_4_nr2__2[[#This Row],[ Sight ]],Log_17_4_nr3__2[[#This Row],[ Sight ]],Log_17_4_nr4__3[[#This Row],[ Sight ]])</f>
        <v>51.128352</v>
      </c>
      <c r="H52">
        <f>AVERAGE(Log_17_4_nr0__2[[#This Row],[ moving speed ]],Log_17_4_nr1__2[[#This Row],[ moving speed ]],Log_17_4_nr2__2[[#This Row],[ moving speed ]],Log_17_4_nr3__2[[#This Row],[ moving speed ]],Log_17_4_nr4__3[[#This Row],[ moving speed ]])</f>
        <v>7.7801622000000012</v>
      </c>
      <c r="J52">
        <f>AVERAGE(Log_17_4_nr0__2[[#This Row],[ Enemy weight ]],Log_17_4_nr1__2[[#This Row],[ Enemy weight ]],Log_17_4_nr2__2[[#This Row],[ Enemy weight ]],Log_17_4_nr3__2[[#This Row],[ Enemy weight ]],Log_17_4_nr4__3[[#This Row],[ Enemy weight ]])</f>
        <v>19.190201999999999</v>
      </c>
      <c r="K52">
        <f>AVERAGE(Log_17_4_nr0__2[[#This Row],[ Enemy distance factor ]],Log_17_4_nr1__2[[#This Row],[ Enemy distance factor ]],Log_17_4_nr2__2[[#This Row],[ Enemy distance factor ]],Log_17_4_nr3__2[[#This Row],[ Enemy distance factor ]],Log_17_4_nr4__3[[#This Row],[ Enemy distance factor ]])</f>
        <v>10.814080999999998</v>
      </c>
      <c r="L52">
        <f>AVERAGE(Log_17_4_nr0__2[[#This Row],[ Bullet weight ]],Log_17_4_nr1__2[[#This Row],[ Bullet weight ]],Log_17_4_nr2__2[[#This Row],[ Bullet weight ]],Log_17_4_nr3__2[[#This Row],[ Bullet weight ]],Log_17_4_nr4__3[[#This Row],[ Bullet weight ]])</f>
        <v>2.7799818000000003</v>
      </c>
      <c r="M52">
        <f>AVERAGE(Log_17_4_nr0__2[[#This Row],[ Bullet distance factor ]],Log_17_4_nr1__2[[#This Row],[ Bullet distance factor ]],Log_17_4_nr2__2[[#This Row],[ Bullet distance factor ]],Log_17_4_nr3__2[[#This Row],[ Bullet distance factor ]],Log_17_4_nr4__3[[#This Row],[ Bullet distance factor ]])</f>
        <v>-8.4180963999999996</v>
      </c>
      <c r="N52">
        <f>AVERAGE(Log_17_4_nr0__2[[#This Row],[ Box weight ]],Log_17_4_nr1__2[[#This Row],[ Box weight ]],Log_17_4_nr2__2[[#This Row],[ Box weight ]],Log_17_4_nr3__2[[#This Row],[ Box weight ]],Log_17_4_nr4__3[[#This Row],[ Box weight ]])</f>
        <v>-9.6295353600000002</v>
      </c>
      <c r="O52">
        <f>AVERAGE(Log_17_4_nr0__2[[#This Row],[ Box distance factor ]],Log_17_4_nr1__2[[#This Row],[ Box distance factor ]],Log_17_4_nr2__2[[#This Row],[ Box distance factor ]],Log_17_4_nr3__2[[#This Row],[ Box distance factor ]],Log_17_4_nr4__3[[#This Row],[ Box distance factor ]])</f>
        <v>-13.1240202</v>
      </c>
      <c r="P52">
        <f>AVERAGE(Log_17_4_nr0__2[[#This Row],[ projectile Speed ]],Log_17_4_nr1__2[[#This Row],[ projectile Speed ]],Log_17_4_nr2__2[[#This Row],[ projectile Speed ]],Log_17_4_nr3__2[[#This Row],[ projectile Speed ]],Log_17_4_nr4__3[[#This Row],[ projectile Speed ]])</f>
        <v>11.855807199999997</v>
      </c>
      <c r="Q52">
        <f>AVERAGE(Log_17_4_nr0__2[[#This Row],[ Fire rate per minute ]],Log_17_4_nr1__2[[#This Row],[ Fire rate per minute ]],Log_17_4_nr2__2[[#This Row],[ Fire rate per minute ]],Log_17_4_nr3__2[[#This Row],[ Fire rate per minute ]],Log_17_4_nr4__3[[#This Row],[ Fire rate per minute ]])</f>
        <v>7.5082100000000001</v>
      </c>
    </row>
    <row r="55" spans="1:17" x14ac:dyDescent="0.3">
      <c r="C55" t="s">
        <v>1209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37C3-86B7-49ED-9640-EB5AD4E6258E}">
  <sheetPr>
    <tabColor rgb="FFFF0000"/>
  </sheetPr>
  <dimension ref="A1:Q55"/>
  <sheetViews>
    <sheetView topLeftCell="J1" zoomScale="115" zoomScaleNormal="115" workbookViewId="0">
      <selection activeCell="B55" sqref="B55"/>
    </sheetView>
  </sheetViews>
  <sheetFormatPr defaultRowHeight="14.4" x14ac:dyDescent="0.3"/>
  <cols>
    <col min="1" max="1" width="12.21875" customWidth="1"/>
    <col min="2" max="2" width="13.109375" customWidth="1"/>
    <col min="3" max="3" width="18.33203125" customWidth="1"/>
    <col min="4" max="4" width="16.88671875" customWidth="1"/>
    <col min="6" max="6" width="11.88671875" customWidth="1"/>
    <col min="8" max="8" width="15" customWidth="1"/>
    <col min="9" max="9" width="18.109375" customWidth="1"/>
    <col min="10" max="10" width="15" customWidth="1"/>
    <col min="11" max="11" width="21.88671875" customWidth="1"/>
    <col min="12" max="12" width="14.44140625" customWidth="1"/>
    <col min="13" max="13" width="21.33203125" customWidth="1"/>
    <col min="14" max="14" width="12.33203125" customWidth="1"/>
    <col min="15" max="15" width="19.33203125" customWidth="1"/>
    <col min="16" max="16" width="17.109375" customWidth="1"/>
    <col min="17" max="17" width="19.77734375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x14ac:dyDescent="0.3">
      <c r="A2" s="1">
        <v>0</v>
      </c>
      <c r="B2">
        <f>AVERAGE(Log_17_4_nr0[[#This Row],[ Total points ]],Log_17_4_nr1[[#This Row],[ Total points ]],Log_17_4_nr2[[#This Row],[ Total points ]],Log_17_4_nr3[[#This Row],[ Total points ]],Log_17_4_nr4__2[[#This Row],[ Total points ]])</f>
        <v>6.8</v>
      </c>
      <c r="C2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2.6</v>
      </c>
      <c r="D2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4.2</v>
      </c>
      <c r="E2">
        <f>AVERAGE(Log_17_4_nr0[[#This Row],[ Steps ]],Log_17_4_nr1[[#This Row],[ Steps ]],Log_17_4_nr2[[#This Row],[ Steps ]],Log_17_4_nr3[[#This Row],[ Steps ]],Log_17_4_nr4__2[[#This Row],[ Steps ]])</f>
        <v>19.2</v>
      </c>
      <c r="F2">
        <f>AVERAGE(Log_17_4_nr0[[#This Row],[ Ray radius ]],Log_17_4_nr1[[#This Row],[ Ray radius ]],Log_17_4_nr2[[#This Row],[ Ray radius ]],Log_17_4_nr3[[#This Row],[ Ray radius ]],Log_17_4_nr4__2[[#This Row],[ Ray radius ]])</f>
        <v>15.6</v>
      </c>
      <c r="G2">
        <f>AVERAGE(Log_17_4_nr0[[#This Row],[ Sight ]],Log_17_4_nr1[[#This Row],[ Sight ]],Log_17_4_nr2[[#This Row],[ Sight ]],Log_17_4_nr3[[#This Row],[ Sight ]],Log_17_4_nr4__2[[#This Row],[ Sight ]])</f>
        <v>32.104455999999992</v>
      </c>
      <c r="H2">
        <f>AVERAGE(Log_17_4_nr0[[#This Row],[ moving speed ]],Log_17_4_nr1[[#This Row],[ moving speed ]],Log_17_4_nr2[[#This Row],[ moving speed ]],Log_17_4_nr3[[#This Row],[ moving speed ]],Log_17_4_nr4__2[[#This Row],[ moving speed ]])</f>
        <v>6.2715683999999996</v>
      </c>
      <c r="J2">
        <f>AVERAGE(Log_17_4_nr0[[#This Row],[ Enemy weight ]],Log_17_4_nr1[[#This Row],[ Enemy weight ]],Log_17_4_nr2[[#This Row],[ Enemy weight ]],Log_17_4_nr3[[#This Row],[ Enemy weight ]],Log_17_4_nr4__2[[#This Row],[ Enemy weight ]])</f>
        <v>0</v>
      </c>
      <c r="K2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0</v>
      </c>
      <c r="L2">
        <f>AVERAGE(Log_17_4_nr0[[#This Row],[ Bullet weight ]],Log_17_4_nr1[[#This Row],[ Bullet weight ]],Log_17_4_nr2[[#This Row],[ Bullet weight ]],Log_17_4_nr3[[#This Row],[ Bullet weight ]],Log_17_4_nr4__2[[#This Row],[ Bullet weight ]])</f>
        <v>0</v>
      </c>
      <c r="M2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-9.7190639999999995E-2</v>
      </c>
      <c r="N2">
        <f>AVERAGE(Log_17_4_nr0[[#This Row],[ Box weight ]],Log_17_4_nr1[[#This Row],[ Box weight ]],Log_17_4_nr2[[#This Row],[ Box weight ]],Log_17_4_nr3[[#This Row],[ Box weight ]],Log_17_4_nr4__2[[#This Row],[ Box weight ]])</f>
        <v>1.6700676000000001</v>
      </c>
      <c r="O2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1.0025995999999999</v>
      </c>
      <c r="P2">
        <f>AVERAGE(Log_17_4_nr0[[#This Row],[ projectile Speed ]],Log_17_4_nr1[[#This Row],[ projectile Speed ]],Log_17_4_nr2[[#This Row],[ projectile Speed ]],Log_17_4_nr3[[#This Row],[ projectile Speed ]],Log_17_4_nr4__2[[#This Row],[ projectile Speed ]])</f>
        <v>9.9990112000000018</v>
      </c>
      <c r="Q2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15.098886000000002</v>
      </c>
    </row>
    <row r="3" spans="1:17" x14ac:dyDescent="0.3">
      <c r="A3" s="2">
        <v>1</v>
      </c>
      <c r="B3">
        <f>AVERAGE(Log_17_4_nr0[[#This Row],[ Total points ]],Log_17_4_nr1[[#This Row],[ Total points ]],Log_17_4_nr2[[#This Row],[ Total points ]],Log_17_4_nr3[[#This Row],[ Total points ]],Log_17_4_nr4__2[[#This Row],[ Total points ]])</f>
        <v>6</v>
      </c>
      <c r="C3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1.8</v>
      </c>
      <c r="D3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4.2</v>
      </c>
      <c r="E3">
        <f>AVERAGE(Log_17_4_nr0[[#This Row],[ Steps ]],Log_17_4_nr1[[#This Row],[ Steps ]],Log_17_4_nr2[[#This Row],[ Steps ]],Log_17_4_nr3[[#This Row],[ Steps ]],Log_17_4_nr4__2[[#This Row],[ Steps ]])</f>
        <v>20.8</v>
      </c>
      <c r="F3">
        <f>AVERAGE(Log_17_4_nr0[[#This Row],[ Ray radius ]],Log_17_4_nr1[[#This Row],[ Ray radius ]],Log_17_4_nr2[[#This Row],[ Ray radius ]],Log_17_4_nr3[[#This Row],[ Ray radius ]],Log_17_4_nr4__2[[#This Row],[ Ray radius ]])</f>
        <v>18.600000000000001</v>
      </c>
      <c r="G3">
        <f>AVERAGE(Log_17_4_nr0[[#This Row],[ Sight ]],Log_17_4_nr1[[#This Row],[ Sight ]],Log_17_4_nr2[[#This Row],[ Sight ]],Log_17_4_nr3[[#This Row],[ Sight ]],Log_17_4_nr4__2[[#This Row],[ Sight ]])</f>
        <v>31.321197999999999</v>
      </c>
      <c r="H3">
        <f>AVERAGE(Log_17_4_nr0[[#This Row],[ moving speed ]],Log_17_4_nr1[[#This Row],[ moving speed ]],Log_17_4_nr2[[#This Row],[ moving speed ]],Log_17_4_nr3[[#This Row],[ moving speed ]],Log_17_4_nr4__2[[#This Row],[ moving speed ]])</f>
        <v>4.8772195999999992</v>
      </c>
      <c r="J3">
        <f>AVERAGE(Log_17_4_nr0[[#This Row],[ Enemy weight ]],Log_17_4_nr1[[#This Row],[ Enemy weight ]],Log_17_4_nr2[[#This Row],[ Enemy weight ]],Log_17_4_nr3[[#This Row],[ Enemy weight ]],Log_17_4_nr4__2[[#This Row],[ Enemy weight ]])</f>
        <v>2.2599422000000002</v>
      </c>
      <c r="K3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2.0750853999999999</v>
      </c>
      <c r="L3">
        <f>AVERAGE(Log_17_4_nr0[[#This Row],[ Bullet weight ]],Log_17_4_nr1[[#This Row],[ Bullet weight ]],Log_17_4_nr2[[#This Row],[ Bullet weight ]],Log_17_4_nr3[[#This Row],[ Bullet weight ]],Log_17_4_nr4__2[[#This Row],[ Bullet weight ]])</f>
        <v>0</v>
      </c>
      <c r="M3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-0.43861660000000002</v>
      </c>
      <c r="N3">
        <f>AVERAGE(Log_17_4_nr0[[#This Row],[ Box weight ]],Log_17_4_nr1[[#This Row],[ Box weight ]],Log_17_4_nr2[[#This Row],[ Box weight ]],Log_17_4_nr3[[#This Row],[ Box weight ]],Log_17_4_nr4__2[[#This Row],[ Box weight ]])</f>
        <v>-0.97462959999999987</v>
      </c>
      <c r="O3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1.1003940000000001</v>
      </c>
      <c r="P3">
        <f>AVERAGE(Log_17_4_nr0[[#This Row],[ projectile Speed ]],Log_17_4_nr1[[#This Row],[ projectile Speed ]],Log_17_4_nr2[[#This Row],[ projectile Speed ]],Log_17_4_nr3[[#This Row],[ projectile Speed ]],Log_17_4_nr4__2[[#This Row],[ projectile Speed ]])</f>
        <v>10</v>
      </c>
      <c r="Q3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14.572723999999999</v>
      </c>
    </row>
    <row r="4" spans="1:17" x14ac:dyDescent="0.3">
      <c r="A4" s="1">
        <v>2</v>
      </c>
      <c r="B4">
        <f>AVERAGE(Log_17_4_nr0[[#This Row],[ Total points ]],Log_17_4_nr1[[#This Row],[ Total points ]],Log_17_4_nr2[[#This Row],[ Total points ]],Log_17_4_nr3[[#This Row],[ Total points ]],Log_17_4_nr4__2[[#This Row],[ Total points ]])</f>
        <v>7.4</v>
      </c>
      <c r="C4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3.2</v>
      </c>
      <c r="D4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4.2</v>
      </c>
      <c r="E4">
        <f>AVERAGE(Log_17_4_nr0[[#This Row],[ Steps ]],Log_17_4_nr1[[#This Row],[ Steps ]],Log_17_4_nr2[[#This Row],[ Steps ]],Log_17_4_nr3[[#This Row],[ Steps ]],Log_17_4_nr4__2[[#This Row],[ Steps ]])</f>
        <v>20.8</v>
      </c>
      <c r="F4">
        <f>AVERAGE(Log_17_4_nr0[[#This Row],[ Ray radius ]],Log_17_4_nr1[[#This Row],[ Ray radius ]],Log_17_4_nr2[[#This Row],[ Ray radius ]],Log_17_4_nr3[[#This Row],[ Ray radius ]],Log_17_4_nr4__2[[#This Row],[ Ray radius ]])</f>
        <v>16.600000000000001</v>
      </c>
      <c r="G4">
        <f>AVERAGE(Log_17_4_nr0[[#This Row],[ Sight ]],Log_17_4_nr1[[#This Row],[ Sight ]],Log_17_4_nr2[[#This Row],[ Sight ]],Log_17_4_nr3[[#This Row],[ Sight ]],Log_17_4_nr4__2[[#This Row],[ Sight ]])</f>
        <v>30.947000000000003</v>
      </c>
      <c r="H4">
        <f>AVERAGE(Log_17_4_nr0[[#This Row],[ moving speed ]],Log_17_4_nr1[[#This Row],[ moving speed ]],Log_17_4_nr2[[#This Row],[ moving speed ]],Log_17_4_nr3[[#This Row],[ moving speed ]],Log_17_4_nr4__2[[#This Row],[ moving speed ]])</f>
        <v>5.2528969999999999</v>
      </c>
      <c r="J4">
        <f>AVERAGE(Log_17_4_nr0[[#This Row],[ Enemy weight ]],Log_17_4_nr1[[#This Row],[ Enemy weight ]],Log_17_4_nr2[[#This Row],[ Enemy weight ]],Log_17_4_nr3[[#This Row],[ Enemy weight ]],Log_17_4_nr4__2[[#This Row],[ Enemy weight ]])</f>
        <v>0.29459519000000001</v>
      </c>
      <c r="K4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0.77201180000000003</v>
      </c>
      <c r="L4">
        <f>AVERAGE(Log_17_4_nr0[[#This Row],[ Bullet weight ]],Log_17_4_nr1[[#This Row],[ Bullet weight ]],Log_17_4_nr2[[#This Row],[ Bullet weight ]],Log_17_4_nr3[[#This Row],[ Bullet weight ]],Log_17_4_nr4__2[[#This Row],[ Bullet weight ]])</f>
        <v>2.3466906000000001</v>
      </c>
      <c r="M4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-0.49294208</v>
      </c>
      <c r="N4">
        <f>AVERAGE(Log_17_4_nr0[[#This Row],[ Box weight ]],Log_17_4_nr1[[#This Row],[ Box weight ]],Log_17_4_nr2[[#This Row],[ Box weight ]],Log_17_4_nr3[[#This Row],[ Box weight ]],Log_17_4_nr4__2[[#This Row],[ Box weight ]])</f>
        <v>2.8835439999999997</v>
      </c>
      <c r="O4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1.8849756</v>
      </c>
      <c r="P4">
        <f>AVERAGE(Log_17_4_nr0[[#This Row],[ projectile Speed ]],Log_17_4_nr1[[#This Row],[ projectile Speed ]],Log_17_4_nr2[[#This Row],[ projectile Speed ]],Log_17_4_nr3[[#This Row],[ projectile Speed ]],Log_17_4_nr4__2[[#This Row],[ projectile Speed ]])</f>
        <v>10.0395156</v>
      </c>
      <c r="Q4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14.335804</v>
      </c>
    </row>
    <row r="5" spans="1:17" x14ac:dyDescent="0.3">
      <c r="A5" s="2">
        <v>3</v>
      </c>
      <c r="B5">
        <f>AVERAGE(Log_17_4_nr0[[#This Row],[ Total points ]],Log_17_4_nr1[[#This Row],[ Total points ]],Log_17_4_nr2[[#This Row],[ Total points ]],Log_17_4_nr3[[#This Row],[ Total points ]],Log_17_4_nr4__2[[#This Row],[ Total points ]])</f>
        <v>8.4</v>
      </c>
      <c r="C5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1.8</v>
      </c>
      <c r="D5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6.6</v>
      </c>
      <c r="E5">
        <f>AVERAGE(Log_17_4_nr0[[#This Row],[ Steps ]],Log_17_4_nr1[[#This Row],[ Steps ]],Log_17_4_nr2[[#This Row],[ Steps ]],Log_17_4_nr3[[#This Row],[ Steps ]],Log_17_4_nr4__2[[#This Row],[ Steps ]])</f>
        <v>21.8</v>
      </c>
      <c r="F5">
        <f>AVERAGE(Log_17_4_nr0[[#This Row],[ Ray radius ]],Log_17_4_nr1[[#This Row],[ Ray radius ]],Log_17_4_nr2[[#This Row],[ Ray radius ]],Log_17_4_nr3[[#This Row],[ Ray radius ]],Log_17_4_nr4__2[[#This Row],[ Ray radius ]])</f>
        <v>17</v>
      </c>
      <c r="G5">
        <f>AVERAGE(Log_17_4_nr0[[#This Row],[ Sight ]],Log_17_4_nr1[[#This Row],[ Sight ]],Log_17_4_nr2[[#This Row],[ Sight ]],Log_17_4_nr3[[#This Row],[ Sight ]],Log_17_4_nr4__2[[#This Row],[ Sight ]])</f>
        <v>32.298576000000004</v>
      </c>
      <c r="H5">
        <f>AVERAGE(Log_17_4_nr0[[#This Row],[ moving speed ]],Log_17_4_nr1[[#This Row],[ moving speed ]],Log_17_4_nr2[[#This Row],[ moving speed ]],Log_17_4_nr3[[#This Row],[ moving speed ]],Log_17_4_nr4__2[[#This Row],[ moving speed ]])</f>
        <v>5.5431667999999998</v>
      </c>
      <c r="J5">
        <f>AVERAGE(Log_17_4_nr0[[#This Row],[ Enemy weight ]],Log_17_4_nr1[[#This Row],[ Enemy weight ]],Log_17_4_nr2[[#This Row],[ Enemy weight ]],Log_17_4_nr3[[#This Row],[ Enemy weight ]],Log_17_4_nr4__2[[#This Row],[ Enemy weight ]])</f>
        <v>2.1433662599999996</v>
      </c>
      <c r="K5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0.77201180000000003</v>
      </c>
      <c r="L5">
        <f>AVERAGE(Log_17_4_nr0[[#This Row],[ Bullet weight ]],Log_17_4_nr1[[#This Row],[ Bullet weight ]],Log_17_4_nr2[[#This Row],[ Bullet weight ]],Log_17_4_nr3[[#This Row],[ Bullet weight ]],Log_17_4_nr4__2[[#This Row],[ Bullet weight ]])</f>
        <v>3.6505876000000002</v>
      </c>
      <c r="M5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-0.92109039999999998</v>
      </c>
      <c r="N5">
        <f>AVERAGE(Log_17_4_nr0[[#This Row],[ Box weight ]],Log_17_4_nr1[[#This Row],[ Box weight ]],Log_17_4_nr2[[#This Row],[ Box weight ]],Log_17_4_nr3[[#This Row],[ Box weight ]],Log_17_4_nr4__2[[#This Row],[ Box weight ]])</f>
        <v>1.2643809999999998</v>
      </c>
      <c r="O5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1.0166778000000001</v>
      </c>
      <c r="P5">
        <f>AVERAGE(Log_17_4_nr0[[#This Row],[ projectile Speed ]],Log_17_4_nr1[[#This Row],[ projectile Speed ]],Log_17_4_nr2[[#This Row],[ projectile Speed ]],Log_17_4_nr3[[#This Row],[ projectile Speed ]],Log_17_4_nr4__2[[#This Row],[ projectile Speed ]])</f>
        <v>13.0534876</v>
      </c>
      <c r="Q5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14.1892</v>
      </c>
    </row>
    <row r="6" spans="1:17" x14ac:dyDescent="0.3">
      <c r="A6" s="1">
        <v>4</v>
      </c>
      <c r="B6">
        <f>AVERAGE(Log_17_4_nr0[[#This Row],[ Total points ]],Log_17_4_nr1[[#This Row],[ Total points ]],Log_17_4_nr2[[#This Row],[ Total points ]],Log_17_4_nr3[[#This Row],[ Total points ]],Log_17_4_nr4__2[[#This Row],[ Total points ]])</f>
        <v>8</v>
      </c>
      <c r="C6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</v>
      </c>
      <c r="D6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6</v>
      </c>
      <c r="E6">
        <f>AVERAGE(Log_17_4_nr0[[#This Row],[ Steps ]],Log_17_4_nr1[[#This Row],[ Steps ]],Log_17_4_nr2[[#This Row],[ Steps ]],Log_17_4_nr3[[#This Row],[ Steps ]],Log_17_4_nr4__2[[#This Row],[ Steps ]])</f>
        <v>22.4</v>
      </c>
      <c r="F6">
        <f>AVERAGE(Log_17_4_nr0[[#This Row],[ Ray radius ]],Log_17_4_nr1[[#This Row],[ Ray radius ]],Log_17_4_nr2[[#This Row],[ Ray radius ]],Log_17_4_nr3[[#This Row],[ Ray radius ]],Log_17_4_nr4__2[[#This Row],[ Ray radius ]])</f>
        <v>16.600000000000001</v>
      </c>
      <c r="G6">
        <f>AVERAGE(Log_17_4_nr0[[#This Row],[ Sight ]],Log_17_4_nr1[[#This Row],[ Sight ]],Log_17_4_nr2[[#This Row],[ Sight ]],Log_17_4_nr3[[#This Row],[ Sight ]],Log_17_4_nr4__2[[#This Row],[ Sight ]])</f>
        <v>32.246902000000006</v>
      </c>
      <c r="H6">
        <f>AVERAGE(Log_17_4_nr0[[#This Row],[ moving speed ]],Log_17_4_nr1[[#This Row],[ moving speed ]],Log_17_4_nr2[[#This Row],[ moving speed ]],Log_17_4_nr3[[#This Row],[ moving speed ]],Log_17_4_nr4__2[[#This Row],[ moving speed ]])</f>
        <v>5.7180575999999999</v>
      </c>
      <c r="J6">
        <f>AVERAGE(Log_17_4_nr0[[#This Row],[ Enemy weight ]],Log_17_4_nr1[[#This Row],[ Enemy weight ]],Log_17_4_nr2[[#This Row],[ Enemy weight ]],Log_17_4_nr3[[#This Row],[ Enemy weight ]],Log_17_4_nr4__2[[#This Row],[ Enemy weight ]])</f>
        <v>2.9153779299999996</v>
      </c>
      <c r="K6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1.5612002</v>
      </c>
      <c r="L6">
        <f>AVERAGE(Log_17_4_nr0[[#This Row],[ Bullet weight ]],Log_17_4_nr1[[#This Row],[ Bullet weight ]],Log_17_4_nr2[[#This Row],[ Bullet weight ]],Log_17_4_nr3[[#This Row],[ Bullet weight ]],Log_17_4_nr4__2[[#This Row],[ Bullet weight ]])</f>
        <v>3.0286442</v>
      </c>
      <c r="M6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-0.92109039999999998</v>
      </c>
      <c r="N6">
        <f>AVERAGE(Log_17_4_nr0[[#This Row],[ Box weight ]],Log_17_4_nr1[[#This Row],[ Box weight ]],Log_17_4_nr2[[#This Row],[ Box weight ]],Log_17_4_nr3[[#This Row],[ Box weight ]],Log_17_4_nr4__2[[#This Row],[ Box weight ]])</f>
        <v>1.7605691999999997</v>
      </c>
      <c r="O6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1.74302676</v>
      </c>
      <c r="P6">
        <f>AVERAGE(Log_17_4_nr0[[#This Row],[ projectile Speed ]],Log_17_4_nr1[[#This Row],[ projectile Speed ]],Log_17_4_nr2[[#This Row],[ projectile Speed ]],Log_17_4_nr3[[#This Row],[ projectile Speed ]],Log_17_4_nr4__2[[#This Row],[ projectile Speed ]])</f>
        <v>11.98678</v>
      </c>
      <c r="Q6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14.312117999999998</v>
      </c>
    </row>
    <row r="7" spans="1:17" x14ac:dyDescent="0.3">
      <c r="A7" s="2">
        <v>5</v>
      </c>
      <c r="B7">
        <f>AVERAGE(Log_17_4_nr0[[#This Row],[ Total points ]],Log_17_4_nr1[[#This Row],[ Total points ]],Log_17_4_nr2[[#This Row],[ Total points ]],Log_17_4_nr3[[#This Row],[ Total points ]],Log_17_4_nr4__2[[#This Row],[ Total points ]])</f>
        <v>6.8</v>
      </c>
      <c r="C7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</v>
      </c>
      <c r="D7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4.8</v>
      </c>
      <c r="E7">
        <f>AVERAGE(Log_17_4_nr0[[#This Row],[ Steps ]],Log_17_4_nr1[[#This Row],[ Steps ]],Log_17_4_nr2[[#This Row],[ Steps ]],Log_17_4_nr3[[#This Row],[ Steps ]],Log_17_4_nr4__2[[#This Row],[ Steps ]])</f>
        <v>22.8</v>
      </c>
      <c r="F7">
        <f>AVERAGE(Log_17_4_nr0[[#This Row],[ Ray radius ]],Log_17_4_nr1[[#This Row],[ Ray radius ]],Log_17_4_nr2[[#This Row],[ Ray radius ]],Log_17_4_nr3[[#This Row],[ Ray radius ]],Log_17_4_nr4__2[[#This Row],[ Ray radius ]])</f>
        <v>16.2</v>
      </c>
      <c r="G7">
        <f>AVERAGE(Log_17_4_nr0[[#This Row],[ Sight ]],Log_17_4_nr1[[#This Row],[ Sight ]],Log_17_4_nr2[[#This Row],[ Sight ]],Log_17_4_nr3[[#This Row],[ Sight ]],Log_17_4_nr4__2[[#This Row],[ Sight ]])</f>
        <v>34.933691999999994</v>
      </c>
      <c r="H7">
        <f>AVERAGE(Log_17_4_nr0[[#This Row],[ moving speed ]],Log_17_4_nr1[[#This Row],[ moving speed ]],Log_17_4_nr2[[#This Row],[ moving speed ]],Log_17_4_nr3[[#This Row],[ moving speed ]],Log_17_4_nr4__2[[#This Row],[ moving speed ]])</f>
        <v>5.8785872000000001</v>
      </c>
      <c r="J7">
        <f>AVERAGE(Log_17_4_nr0[[#This Row],[ Enemy weight ]],Log_17_4_nr1[[#This Row],[ Enemy weight ]],Log_17_4_nr2[[#This Row],[ Enemy weight ]],Log_17_4_nr3[[#This Row],[ Enemy weight ]],Log_17_4_nr4__2[[#This Row],[ Enemy weight ]])</f>
        <v>3.4574857299999997</v>
      </c>
      <c r="K7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0.48442079999999998</v>
      </c>
      <c r="L7">
        <f>AVERAGE(Log_17_4_nr0[[#This Row],[ Bullet weight ]],Log_17_4_nr1[[#This Row],[ Bullet weight ]],Log_17_4_nr2[[#This Row],[ Bullet weight ]],Log_17_4_nr3[[#This Row],[ Bullet weight ]],Log_17_4_nr4__2[[#This Row],[ Bullet weight ]])</f>
        <v>4.4930965999999994</v>
      </c>
      <c r="M7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-1.6919885999999997</v>
      </c>
      <c r="N7">
        <f>AVERAGE(Log_17_4_nr0[[#This Row],[ Box weight ]],Log_17_4_nr1[[#This Row],[ Box weight ]],Log_17_4_nr2[[#This Row],[ Box weight ]],Log_17_4_nr3[[#This Row],[ Box weight ]],Log_17_4_nr4__2[[#This Row],[ Box weight ]])</f>
        <v>-0.28986520000000005</v>
      </c>
      <c r="O7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2.5876677599999995</v>
      </c>
      <c r="P7">
        <f>AVERAGE(Log_17_4_nr0[[#This Row],[ projectile Speed ]],Log_17_4_nr1[[#This Row],[ projectile Speed ]],Log_17_4_nr2[[#This Row],[ projectile Speed ]],Log_17_4_nr3[[#This Row],[ projectile Speed ]],Log_17_4_nr4__2[[#This Row],[ projectile Speed ]])</f>
        <v>15.229631999999999</v>
      </c>
      <c r="Q7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14.289864</v>
      </c>
    </row>
    <row r="8" spans="1:17" x14ac:dyDescent="0.3">
      <c r="A8" s="1">
        <v>6</v>
      </c>
      <c r="B8">
        <f>AVERAGE(Log_17_4_nr0[[#This Row],[ Total points ]],Log_17_4_nr1[[#This Row],[ Total points ]],Log_17_4_nr2[[#This Row],[ Total points ]],Log_17_4_nr3[[#This Row],[ Total points ]],Log_17_4_nr4__2[[#This Row],[ Total points ]])</f>
        <v>8.8000000000000007</v>
      </c>
      <c r="C8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2.8</v>
      </c>
      <c r="D8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6</v>
      </c>
      <c r="E8">
        <f>AVERAGE(Log_17_4_nr0[[#This Row],[ Steps ]],Log_17_4_nr1[[#This Row],[ Steps ]],Log_17_4_nr2[[#This Row],[ Steps ]],Log_17_4_nr3[[#This Row],[ Steps ]],Log_17_4_nr4__2[[#This Row],[ Steps ]])</f>
        <v>23.8</v>
      </c>
      <c r="F8">
        <f>AVERAGE(Log_17_4_nr0[[#This Row],[ Ray radius ]],Log_17_4_nr1[[#This Row],[ Ray radius ]],Log_17_4_nr2[[#This Row],[ Ray radius ]],Log_17_4_nr3[[#This Row],[ Ray radius ]],Log_17_4_nr4__2[[#This Row],[ Ray radius ]])</f>
        <v>16</v>
      </c>
      <c r="G8">
        <f>AVERAGE(Log_17_4_nr0[[#This Row],[ Sight ]],Log_17_4_nr1[[#This Row],[ Sight ]],Log_17_4_nr2[[#This Row],[ Sight ]],Log_17_4_nr3[[#This Row],[ Sight ]],Log_17_4_nr4__2[[#This Row],[ Sight ]])</f>
        <v>35.934663999999998</v>
      </c>
      <c r="H8">
        <f>AVERAGE(Log_17_4_nr0[[#This Row],[ moving speed ]],Log_17_4_nr1[[#This Row],[ moving speed ]],Log_17_4_nr2[[#This Row],[ moving speed ]],Log_17_4_nr3[[#This Row],[ moving speed ]],Log_17_4_nr4__2[[#This Row],[ moving speed ]])</f>
        <v>5.6176082000000003</v>
      </c>
      <c r="J8">
        <f>AVERAGE(Log_17_4_nr0[[#This Row],[ Enemy weight ]],Log_17_4_nr1[[#This Row],[ Enemy weight ]],Log_17_4_nr2[[#This Row],[ Enemy weight ]],Log_17_4_nr3[[#This Row],[ Enemy weight ]],Log_17_4_nr4__2[[#This Row],[ Enemy weight ]])</f>
        <v>4.9528719299999997</v>
      </c>
      <c r="K8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2.0922619999999998</v>
      </c>
      <c r="L8">
        <f>AVERAGE(Log_17_4_nr0[[#This Row],[ Bullet weight ]],Log_17_4_nr1[[#This Row],[ Bullet weight ]],Log_17_4_nr2[[#This Row],[ Bullet weight ]],Log_17_4_nr3[[#This Row],[ Bullet weight ]],Log_17_4_nr4__2[[#This Row],[ Bullet weight ]])</f>
        <v>6.418939</v>
      </c>
      <c r="M8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-2.6441521999999997</v>
      </c>
      <c r="N8">
        <f>AVERAGE(Log_17_4_nr0[[#This Row],[ Box weight ]],Log_17_4_nr1[[#This Row],[ Box weight ]],Log_17_4_nr2[[#This Row],[ Box weight ]],Log_17_4_nr3[[#This Row],[ Box weight ]],Log_17_4_nr4__2[[#This Row],[ Box weight ]])</f>
        <v>0.78593960000000007</v>
      </c>
      <c r="O8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1.41049556</v>
      </c>
      <c r="P8">
        <f>AVERAGE(Log_17_4_nr0[[#This Row],[ projectile Speed ]],Log_17_4_nr1[[#This Row],[ projectile Speed ]],Log_17_4_nr2[[#This Row],[ projectile Speed ]],Log_17_4_nr3[[#This Row],[ projectile Speed ]],Log_17_4_nr4__2[[#This Row],[ projectile Speed ]])</f>
        <v>15.407627600000001</v>
      </c>
      <c r="Q8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13.850634400000001</v>
      </c>
    </row>
    <row r="9" spans="1:17" x14ac:dyDescent="0.3">
      <c r="A9" s="2">
        <v>7</v>
      </c>
      <c r="B9">
        <f>AVERAGE(Log_17_4_nr0[[#This Row],[ Total points ]],Log_17_4_nr1[[#This Row],[ Total points ]],Log_17_4_nr2[[#This Row],[ Total points ]],Log_17_4_nr3[[#This Row],[ Total points ]],Log_17_4_nr4__2[[#This Row],[ Total points ]])</f>
        <v>8.8000000000000007</v>
      </c>
      <c r="C9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2.8</v>
      </c>
      <c r="D9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6</v>
      </c>
      <c r="E9">
        <f>AVERAGE(Log_17_4_nr0[[#This Row],[ Steps ]],Log_17_4_nr1[[#This Row],[ Steps ]],Log_17_4_nr2[[#This Row],[ Steps ]],Log_17_4_nr3[[#This Row],[ Steps ]],Log_17_4_nr4__2[[#This Row],[ Steps ]])</f>
        <v>23</v>
      </c>
      <c r="F9">
        <f>AVERAGE(Log_17_4_nr0[[#This Row],[ Ray radius ]],Log_17_4_nr1[[#This Row],[ Ray radius ]],Log_17_4_nr2[[#This Row],[ Ray radius ]],Log_17_4_nr3[[#This Row],[ Ray radius ]],Log_17_4_nr4__2[[#This Row],[ Ray radius ]])</f>
        <v>16.2</v>
      </c>
      <c r="G9">
        <f>AVERAGE(Log_17_4_nr0[[#This Row],[ Sight ]],Log_17_4_nr1[[#This Row],[ Sight ]],Log_17_4_nr2[[#This Row],[ Sight ]],Log_17_4_nr3[[#This Row],[ Sight ]],Log_17_4_nr4__2[[#This Row],[ Sight ]])</f>
        <v>38.123460000000001</v>
      </c>
      <c r="H9">
        <f>AVERAGE(Log_17_4_nr0[[#This Row],[ moving speed ]],Log_17_4_nr1[[#This Row],[ moving speed ]],Log_17_4_nr2[[#This Row],[ moving speed ]],Log_17_4_nr3[[#This Row],[ moving speed ]],Log_17_4_nr4__2[[#This Row],[ moving speed ]])</f>
        <v>6.6753795999999994</v>
      </c>
      <c r="J9">
        <f>AVERAGE(Log_17_4_nr0[[#This Row],[ Enemy weight ]],Log_17_4_nr1[[#This Row],[ Enemy weight ]],Log_17_4_nr2[[#This Row],[ Enemy weight ]],Log_17_4_nr3[[#This Row],[ Enemy weight ]],Log_17_4_nr4__2[[#This Row],[ Enemy weight ]])</f>
        <v>6.5715263999999989</v>
      </c>
      <c r="K9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2.0922619999999998</v>
      </c>
      <c r="L9">
        <f>AVERAGE(Log_17_4_nr0[[#This Row],[ Bullet weight ]],Log_17_4_nr1[[#This Row],[ Bullet weight ]],Log_17_4_nr2[[#This Row],[ Bullet weight ]],Log_17_4_nr3[[#This Row],[ Bullet weight ]],Log_17_4_nr4__2[[#This Row],[ Bullet weight ]])</f>
        <v>7.9839392</v>
      </c>
      <c r="M9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-4.0325849999999992</v>
      </c>
      <c r="N9">
        <f>AVERAGE(Log_17_4_nr0[[#This Row],[ Box weight ]],Log_17_4_nr1[[#This Row],[ Box weight ]],Log_17_4_nr2[[#This Row],[ Box weight ]],Log_17_4_nr3[[#This Row],[ Box weight ]],Log_17_4_nr4__2[[#This Row],[ Box weight ]])</f>
        <v>-9.9143219999999907E-2</v>
      </c>
      <c r="O9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1.3395211599999999</v>
      </c>
      <c r="P9">
        <f>AVERAGE(Log_17_4_nr0[[#This Row],[ projectile Speed ]],Log_17_4_nr1[[#This Row],[ projectile Speed ]],Log_17_4_nr2[[#This Row],[ projectile Speed ]],Log_17_4_nr3[[#This Row],[ projectile Speed ]],Log_17_4_nr4__2[[#This Row],[ projectile Speed ]])</f>
        <v>19.524176000000001</v>
      </c>
      <c r="Q9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13.815924200000001</v>
      </c>
    </row>
    <row r="10" spans="1:17" x14ac:dyDescent="0.3">
      <c r="A10" s="1">
        <v>8</v>
      </c>
      <c r="B10">
        <f>AVERAGE(Log_17_4_nr0[[#This Row],[ Total points ]],Log_17_4_nr1[[#This Row],[ Total points ]],Log_17_4_nr2[[#This Row],[ Total points ]],Log_17_4_nr3[[#This Row],[ Total points ]],Log_17_4_nr4__2[[#This Row],[ Total points ]])</f>
        <v>8.8000000000000007</v>
      </c>
      <c r="C10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2.8</v>
      </c>
      <c r="D10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6</v>
      </c>
      <c r="E10">
        <f>AVERAGE(Log_17_4_nr0[[#This Row],[ Steps ]],Log_17_4_nr1[[#This Row],[ Steps ]],Log_17_4_nr2[[#This Row],[ Steps ]],Log_17_4_nr3[[#This Row],[ Steps ]],Log_17_4_nr4__2[[#This Row],[ Steps ]])</f>
        <v>24.6</v>
      </c>
      <c r="F10">
        <f>AVERAGE(Log_17_4_nr0[[#This Row],[ Ray radius ]],Log_17_4_nr1[[#This Row],[ Ray radius ]],Log_17_4_nr2[[#This Row],[ Ray radius ]],Log_17_4_nr3[[#This Row],[ Ray radius ]],Log_17_4_nr4__2[[#This Row],[ Ray radius ]])</f>
        <v>17.600000000000001</v>
      </c>
      <c r="G10">
        <f>AVERAGE(Log_17_4_nr0[[#This Row],[ Sight ]],Log_17_4_nr1[[#This Row],[ Sight ]],Log_17_4_nr2[[#This Row],[ Sight ]],Log_17_4_nr3[[#This Row],[ Sight ]],Log_17_4_nr4__2[[#This Row],[ Sight ]])</f>
        <v>36.601919999999993</v>
      </c>
      <c r="H10">
        <f>AVERAGE(Log_17_4_nr0[[#This Row],[ moving speed ]],Log_17_4_nr1[[#This Row],[ moving speed ]],Log_17_4_nr2[[#This Row],[ moving speed ]],Log_17_4_nr3[[#This Row],[ moving speed ]],Log_17_4_nr4__2[[#This Row],[ moving speed ]])</f>
        <v>7.0559634000000004</v>
      </c>
      <c r="J10">
        <f>AVERAGE(Log_17_4_nr0[[#This Row],[ Enemy weight ]],Log_17_4_nr1[[#This Row],[ Enemy weight ]],Log_17_4_nr2[[#This Row],[ Enemy weight ]],Log_17_4_nr3[[#This Row],[ Enemy weight ]],Log_17_4_nr4__2[[#This Row],[ Enemy weight ]])</f>
        <v>7.0390029999999992</v>
      </c>
      <c r="K10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1.1870205999999999</v>
      </c>
      <c r="L10">
        <f>AVERAGE(Log_17_4_nr0[[#This Row],[ Bullet weight ]],Log_17_4_nr1[[#This Row],[ Bullet weight ]],Log_17_4_nr2[[#This Row],[ Bullet weight ]],Log_17_4_nr3[[#This Row],[ Bullet weight ]],Log_17_4_nr4__2[[#This Row],[ Bullet weight ]])</f>
        <v>7.3166765999999992</v>
      </c>
      <c r="M10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-3.6044365999999997</v>
      </c>
      <c r="N10">
        <f>AVERAGE(Log_17_4_nr0[[#This Row],[ Box weight ]],Log_17_4_nr1[[#This Row],[ Box weight ]],Log_17_4_nr2[[#This Row],[ Box weight ]],Log_17_4_nr3[[#This Row],[ Box weight ]],Log_17_4_nr4__2[[#This Row],[ Box weight ]])</f>
        <v>1.2284808</v>
      </c>
      <c r="O10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1.3395211200000001</v>
      </c>
      <c r="P10">
        <f>AVERAGE(Log_17_4_nr0[[#This Row],[ projectile Speed ]],Log_17_4_nr1[[#This Row],[ projectile Speed ]],Log_17_4_nr2[[#This Row],[ projectile Speed ]],Log_17_4_nr3[[#This Row],[ projectile Speed ]],Log_17_4_nr4__2[[#This Row],[ projectile Speed ]])</f>
        <v>16.114961399999999</v>
      </c>
      <c r="Q10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12.9240622</v>
      </c>
    </row>
    <row r="11" spans="1:17" x14ac:dyDescent="0.3">
      <c r="A11" s="2">
        <v>9</v>
      </c>
      <c r="B11">
        <f>AVERAGE(Log_17_4_nr0[[#This Row],[ Total points ]],Log_17_4_nr1[[#This Row],[ Total points ]],Log_17_4_nr2[[#This Row],[ Total points ]],Log_17_4_nr3[[#This Row],[ Total points ]],Log_17_4_nr4__2[[#This Row],[ Total points ]])</f>
        <v>7.2</v>
      </c>
      <c r="C11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2.4</v>
      </c>
      <c r="D11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4.8</v>
      </c>
      <c r="E11">
        <f>AVERAGE(Log_17_4_nr0[[#This Row],[ Steps ]],Log_17_4_nr1[[#This Row],[ Steps ]],Log_17_4_nr2[[#This Row],[ Steps ]],Log_17_4_nr3[[#This Row],[ Steps ]],Log_17_4_nr4__2[[#This Row],[ Steps ]])</f>
        <v>24</v>
      </c>
      <c r="F11">
        <f>AVERAGE(Log_17_4_nr0[[#This Row],[ Ray radius ]],Log_17_4_nr1[[#This Row],[ Ray radius ]],Log_17_4_nr2[[#This Row],[ Ray radius ]],Log_17_4_nr3[[#This Row],[ Ray radius ]],Log_17_4_nr4__2[[#This Row],[ Ray radius ]])</f>
        <v>17.399999999999999</v>
      </c>
      <c r="G11">
        <f>AVERAGE(Log_17_4_nr0[[#This Row],[ Sight ]],Log_17_4_nr1[[#This Row],[ Sight ]],Log_17_4_nr2[[#This Row],[ Sight ]],Log_17_4_nr3[[#This Row],[ Sight ]],Log_17_4_nr4__2[[#This Row],[ Sight ]])</f>
        <v>38.878434000000006</v>
      </c>
      <c r="H11">
        <f>AVERAGE(Log_17_4_nr0[[#This Row],[ moving speed ]],Log_17_4_nr1[[#This Row],[ moving speed ]],Log_17_4_nr2[[#This Row],[ moving speed ]],Log_17_4_nr3[[#This Row],[ moving speed ]],Log_17_4_nr4__2[[#This Row],[ moving speed ]])</f>
        <v>7.2451601999999991</v>
      </c>
      <c r="J11">
        <f>AVERAGE(Log_17_4_nr0[[#This Row],[ Enemy weight ]],Log_17_4_nr1[[#This Row],[ Enemy weight ]],Log_17_4_nr2[[#This Row],[ Enemy weight ]],Log_17_4_nr3[[#This Row],[ Enemy weight ]],Log_17_4_nr4__2[[#This Row],[ Enemy weight ]])</f>
        <v>7.8709468000000005</v>
      </c>
      <c r="K11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2.4868562000000001</v>
      </c>
      <c r="L11">
        <f>AVERAGE(Log_17_4_nr0[[#This Row],[ Bullet weight ]],Log_17_4_nr1[[#This Row],[ Bullet weight ]],Log_17_4_nr2[[#This Row],[ Bullet weight ]],Log_17_4_nr3[[#This Row],[ Bullet weight ]],Log_17_4_nr4__2[[#This Row],[ Bullet weight ]])</f>
        <v>7.5791921999999996</v>
      </c>
      <c r="M11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-4.0325849999999992</v>
      </c>
      <c r="N11">
        <f>AVERAGE(Log_17_4_nr0[[#This Row],[ Box weight ]],Log_17_4_nr1[[#This Row],[ Box weight ]],Log_17_4_nr2[[#This Row],[ Box weight ]],Log_17_4_nr3[[#This Row],[ Box weight ]],Log_17_4_nr4__2[[#This Row],[ Box weight ]])</f>
        <v>-0.28835739999999993</v>
      </c>
      <c r="O11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0.47122331999999989</v>
      </c>
      <c r="P11">
        <f>AVERAGE(Log_17_4_nr0[[#This Row],[ projectile Speed ]],Log_17_4_nr1[[#This Row],[ projectile Speed ]],Log_17_4_nr2[[#This Row],[ projectile Speed ]],Log_17_4_nr3[[#This Row],[ projectile Speed ]],Log_17_4_nr4__2[[#This Row],[ projectile Speed ]])</f>
        <v>19.271455599999999</v>
      </c>
      <c r="Q11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13.6853576</v>
      </c>
    </row>
    <row r="12" spans="1:17" x14ac:dyDescent="0.3">
      <c r="A12" s="1">
        <v>10</v>
      </c>
      <c r="B12">
        <f>AVERAGE(Log_17_4_nr0[[#This Row],[ Total points ]],Log_17_4_nr1[[#This Row],[ Total points ]],Log_17_4_nr2[[#This Row],[ Total points ]],Log_17_4_nr3[[#This Row],[ Total points ]],Log_17_4_nr4__2[[#This Row],[ Total points ]])</f>
        <v>7.6</v>
      </c>
      <c r="C12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2.2000000000000002</v>
      </c>
      <c r="D12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5.4</v>
      </c>
      <c r="E12">
        <f>AVERAGE(Log_17_4_nr0[[#This Row],[ Steps ]],Log_17_4_nr1[[#This Row],[ Steps ]],Log_17_4_nr2[[#This Row],[ Steps ]],Log_17_4_nr3[[#This Row],[ Steps ]],Log_17_4_nr4__2[[#This Row],[ Steps ]])</f>
        <v>24</v>
      </c>
      <c r="F12">
        <f>AVERAGE(Log_17_4_nr0[[#This Row],[ Ray radius ]],Log_17_4_nr1[[#This Row],[ Ray radius ]],Log_17_4_nr2[[#This Row],[ Ray radius ]],Log_17_4_nr3[[#This Row],[ Ray radius ]],Log_17_4_nr4__2[[#This Row],[ Ray radius ]])</f>
        <v>18.600000000000001</v>
      </c>
      <c r="G12">
        <f>AVERAGE(Log_17_4_nr0[[#This Row],[ Sight ]],Log_17_4_nr1[[#This Row],[ Sight ]],Log_17_4_nr2[[#This Row],[ Sight ]],Log_17_4_nr3[[#This Row],[ Sight ]],Log_17_4_nr4__2[[#This Row],[ Sight ]])</f>
        <v>38.576312000000001</v>
      </c>
      <c r="H12">
        <f>AVERAGE(Log_17_4_nr0[[#This Row],[ moving speed ]],Log_17_4_nr1[[#This Row],[ moving speed ]],Log_17_4_nr2[[#This Row],[ moving speed ]],Log_17_4_nr3[[#This Row],[ moving speed ]],Log_17_4_nr4__2[[#This Row],[ moving speed ]])</f>
        <v>9.0183590000000002</v>
      </c>
      <c r="J12">
        <f>AVERAGE(Log_17_4_nr0[[#This Row],[ Enemy weight ]],Log_17_4_nr1[[#This Row],[ Enemy weight ]],Log_17_4_nr2[[#This Row],[ Enemy weight ]],Log_17_4_nr3[[#This Row],[ Enemy weight ]],Log_17_4_nr4__2[[#This Row],[ Enemy weight ]])</f>
        <v>8.5017069999999997</v>
      </c>
      <c r="K12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1.5854453999999998</v>
      </c>
      <c r="L12">
        <f>AVERAGE(Log_17_4_nr0[[#This Row],[ Bullet weight ]],Log_17_4_nr1[[#This Row],[ Bullet weight ]],Log_17_4_nr2[[#This Row],[ Bullet weight ]],Log_17_4_nr3[[#This Row],[ Bullet weight ]],Log_17_4_nr4__2[[#This Row],[ Bullet weight ]])</f>
        <v>5.6522589999999999</v>
      </c>
      <c r="M12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-3.6044365999999997</v>
      </c>
      <c r="N12">
        <f>AVERAGE(Log_17_4_nr0[[#This Row],[ Box weight ]],Log_17_4_nr1[[#This Row],[ Box weight ]],Log_17_4_nr2[[#This Row],[ Box weight ]],Log_17_4_nr3[[#This Row],[ Box weight ]],Log_17_4_nr4__2[[#This Row],[ Box weight ]])</f>
        <v>0.20783058000000004</v>
      </c>
      <c r="O12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0.47122331999999989</v>
      </c>
      <c r="P12">
        <f>AVERAGE(Log_17_4_nr0[[#This Row],[ projectile Speed ]],Log_17_4_nr1[[#This Row],[ projectile Speed ]],Log_17_4_nr2[[#This Row],[ projectile Speed ]],Log_17_4_nr3[[#This Row],[ projectile Speed ]],Log_17_4_nr4__2[[#This Row],[ projectile Speed ]])</f>
        <v>17.566804999999999</v>
      </c>
      <c r="Q12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12.143226000000002</v>
      </c>
    </row>
    <row r="13" spans="1:17" x14ac:dyDescent="0.3">
      <c r="A13" s="2">
        <v>11</v>
      </c>
      <c r="B13">
        <f>AVERAGE(Log_17_4_nr0[[#This Row],[ Total points ]],Log_17_4_nr1[[#This Row],[ Total points ]],Log_17_4_nr2[[#This Row],[ Total points ]],Log_17_4_nr3[[#This Row],[ Total points ]],Log_17_4_nr4__2[[#This Row],[ Total points ]])</f>
        <v>7.6</v>
      </c>
      <c r="C13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2.2000000000000002</v>
      </c>
      <c r="D13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5.4</v>
      </c>
      <c r="E13">
        <f>AVERAGE(Log_17_4_nr0[[#This Row],[ Steps ]],Log_17_4_nr1[[#This Row],[ Steps ]],Log_17_4_nr2[[#This Row],[ Steps ]],Log_17_4_nr3[[#This Row],[ Steps ]],Log_17_4_nr4__2[[#This Row],[ Steps ]])</f>
        <v>23.2</v>
      </c>
      <c r="F13">
        <f>AVERAGE(Log_17_4_nr0[[#This Row],[ Ray radius ]],Log_17_4_nr1[[#This Row],[ Ray radius ]],Log_17_4_nr2[[#This Row],[ Ray radius ]],Log_17_4_nr3[[#This Row],[ Ray radius ]],Log_17_4_nr4__2[[#This Row],[ Ray radius ]])</f>
        <v>19</v>
      </c>
      <c r="G13">
        <f>AVERAGE(Log_17_4_nr0[[#This Row],[ Sight ]],Log_17_4_nr1[[#This Row],[ Sight ]],Log_17_4_nr2[[#This Row],[ Sight ]],Log_17_4_nr3[[#This Row],[ Sight ]],Log_17_4_nr4__2[[#This Row],[ Sight ]])</f>
        <v>38.532234000000003</v>
      </c>
      <c r="H13">
        <f>AVERAGE(Log_17_4_nr0[[#This Row],[ moving speed ]],Log_17_4_nr1[[#This Row],[ moving speed ]],Log_17_4_nr2[[#This Row],[ moving speed ]],Log_17_4_nr3[[#This Row],[ moving speed ]],Log_17_4_nr4__2[[#This Row],[ moving speed ]])</f>
        <v>10.014766399999999</v>
      </c>
      <c r="J13">
        <f>AVERAGE(Log_17_4_nr0[[#This Row],[ Enemy weight ]],Log_17_4_nr1[[#This Row],[ Enemy weight ]],Log_17_4_nr2[[#This Row],[ Enemy weight ]],Log_17_4_nr3[[#This Row],[ Enemy weight ]],Log_17_4_nr4__2[[#This Row],[ Enemy weight ]])</f>
        <v>7.0390727999999996</v>
      </c>
      <c r="K13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1.6912188000000001</v>
      </c>
      <c r="L13">
        <f>AVERAGE(Log_17_4_nr0[[#This Row],[ Bullet weight ]],Log_17_4_nr1[[#This Row],[ Bullet weight ]],Log_17_4_nr2[[#This Row],[ Bullet weight ]],Log_17_4_nr3[[#This Row],[ Bullet weight ]],Log_17_4_nr4__2[[#This Row],[ Bullet weight ]])</f>
        <v>5.2855654000000003</v>
      </c>
      <c r="M13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-4.0325849999999992</v>
      </c>
      <c r="N13">
        <f>AVERAGE(Log_17_4_nr0[[#This Row],[ Box weight ]],Log_17_4_nr1[[#This Row],[ Box weight ]],Log_17_4_nr2[[#This Row],[ Box weight ]],Log_17_4_nr3[[#This Row],[ Box weight ]],Log_17_4_nr4__2[[#This Row],[ Box weight ]])</f>
        <v>1.4261060999999999</v>
      </c>
      <c r="O13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-0.92048743999999993</v>
      </c>
      <c r="P13">
        <f>AVERAGE(Log_17_4_nr0[[#This Row],[ projectile Speed ]],Log_17_4_nr1[[#This Row],[ projectile Speed ]],Log_17_4_nr2[[#This Row],[ projectile Speed ]],Log_17_4_nr3[[#This Row],[ projectile Speed ]],Log_17_4_nr4__2[[#This Row],[ projectile Speed ]])</f>
        <v>17.844981400000002</v>
      </c>
      <c r="Q13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12.021735999999999</v>
      </c>
    </row>
    <row r="14" spans="1:17" x14ac:dyDescent="0.3">
      <c r="A14" s="1">
        <v>12</v>
      </c>
      <c r="B14">
        <f>AVERAGE(Log_17_4_nr0[[#This Row],[ Total points ]],Log_17_4_nr1[[#This Row],[ Total points ]],Log_17_4_nr2[[#This Row],[ Total points ]],Log_17_4_nr3[[#This Row],[ Total points ]],Log_17_4_nr4__2[[#This Row],[ Total points ]])</f>
        <v>7.4</v>
      </c>
      <c r="C14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</v>
      </c>
      <c r="D14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5.4</v>
      </c>
      <c r="E14">
        <f>AVERAGE(Log_17_4_nr0[[#This Row],[ Steps ]],Log_17_4_nr1[[#This Row],[ Steps ]],Log_17_4_nr2[[#This Row],[ Steps ]],Log_17_4_nr3[[#This Row],[ Steps ]],Log_17_4_nr4__2[[#This Row],[ Steps ]])</f>
        <v>24.6</v>
      </c>
      <c r="F14">
        <f>AVERAGE(Log_17_4_nr0[[#This Row],[ Ray radius ]],Log_17_4_nr1[[#This Row],[ Ray radius ]],Log_17_4_nr2[[#This Row],[ Ray radius ]],Log_17_4_nr3[[#This Row],[ Ray radius ]],Log_17_4_nr4__2[[#This Row],[ Ray radius ]])</f>
        <v>19.2</v>
      </c>
      <c r="G14">
        <f>AVERAGE(Log_17_4_nr0[[#This Row],[ Sight ]],Log_17_4_nr1[[#This Row],[ Sight ]],Log_17_4_nr2[[#This Row],[ Sight ]],Log_17_4_nr3[[#This Row],[ Sight ]],Log_17_4_nr4__2[[#This Row],[ Sight ]])</f>
        <v>39.987683999999994</v>
      </c>
      <c r="H14">
        <f>AVERAGE(Log_17_4_nr0[[#This Row],[ moving speed ]],Log_17_4_nr1[[#This Row],[ moving speed ]],Log_17_4_nr2[[#This Row],[ moving speed ]],Log_17_4_nr3[[#This Row],[ moving speed ]],Log_17_4_nr4__2[[#This Row],[ moving speed ]])</f>
        <v>11.718792799999999</v>
      </c>
      <c r="J14">
        <f>AVERAGE(Log_17_4_nr0[[#This Row],[ Enemy weight ]],Log_17_4_nr1[[#This Row],[ Enemy weight ]],Log_17_4_nr2[[#This Row],[ Enemy weight ]],Log_17_4_nr3[[#This Row],[ Enemy weight ]],Log_17_4_nr4__2[[#This Row],[ Enemy weight ]])</f>
        <v>10.185603799999999</v>
      </c>
      <c r="K14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3.1582161999999996</v>
      </c>
      <c r="L14">
        <f>AVERAGE(Log_17_4_nr0[[#This Row],[ Bullet weight ]],Log_17_4_nr1[[#This Row],[ Bullet weight ]],Log_17_4_nr2[[#This Row],[ Bullet weight ]],Log_17_4_nr3[[#This Row],[ Bullet weight ]],Log_17_4_nr4__2[[#This Row],[ Bullet weight ]])</f>
        <v>6.4066235799999998</v>
      </c>
      <c r="M14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-5.3379665999999997</v>
      </c>
      <c r="N14">
        <f>AVERAGE(Log_17_4_nr0[[#This Row],[ Box weight ]],Log_17_4_nr1[[#This Row],[ Box weight ]],Log_17_4_nr2[[#This Row],[ Box weight ]],Log_17_4_nr3[[#This Row],[ Box weight ]],Log_17_4_nr4__2[[#This Row],[ Box weight ]])</f>
        <v>-2.8693720000000003</v>
      </c>
      <c r="O14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-1.2040853599999999</v>
      </c>
      <c r="P14">
        <f>AVERAGE(Log_17_4_nr0[[#This Row],[ projectile Speed ]],Log_17_4_nr1[[#This Row],[ projectile Speed ]],Log_17_4_nr2[[#This Row],[ projectile Speed ]],Log_17_4_nr3[[#This Row],[ projectile Speed ]],Log_17_4_nr4__2[[#This Row],[ projectile Speed ]])</f>
        <v>18.0610316</v>
      </c>
      <c r="Q14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11.7889608</v>
      </c>
    </row>
    <row r="15" spans="1:17" x14ac:dyDescent="0.3">
      <c r="A15" s="2">
        <v>13</v>
      </c>
      <c r="B15">
        <f>AVERAGE(Log_17_4_nr0[[#This Row],[ Total points ]],Log_17_4_nr1[[#This Row],[ Total points ]],Log_17_4_nr2[[#This Row],[ Total points ]],Log_17_4_nr3[[#This Row],[ Total points ]],Log_17_4_nr4__2[[#This Row],[ Total points ]])</f>
        <v>7.2</v>
      </c>
      <c r="C15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2.4</v>
      </c>
      <c r="D15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4.8</v>
      </c>
      <c r="E15">
        <f>AVERAGE(Log_17_4_nr0[[#This Row],[ Steps ]],Log_17_4_nr1[[#This Row],[ Steps ]],Log_17_4_nr2[[#This Row],[ Steps ]],Log_17_4_nr3[[#This Row],[ Steps ]],Log_17_4_nr4__2[[#This Row],[ Steps ]])</f>
        <v>25.8</v>
      </c>
      <c r="F15">
        <f>AVERAGE(Log_17_4_nr0[[#This Row],[ Ray radius ]],Log_17_4_nr1[[#This Row],[ Ray radius ]],Log_17_4_nr2[[#This Row],[ Ray radius ]],Log_17_4_nr3[[#This Row],[ Ray radius ]],Log_17_4_nr4__2[[#This Row],[ Ray radius ]])</f>
        <v>19</v>
      </c>
      <c r="G15">
        <f>AVERAGE(Log_17_4_nr0[[#This Row],[ Sight ]],Log_17_4_nr1[[#This Row],[ Sight ]],Log_17_4_nr2[[#This Row],[ Sight ]],Log_17_4_nr3[[#This Row],[ Sight ]],Log_17_4_nr4__2[[#This Row],[ Sight ]])</f>
        <v>38.489878000000004</v>
      </c>
      <c r="H15">
        <f>AVERAGE(Log_17_4_nr0[[#This Row],[ moving speed ]],Log_17_4_nr1[[#This Row],[ moving speed ]],Log_17_4_nr2[[#This Row],[ moving speed ]],Log_17_4_nr3[[#This Row],[ moving speed ]],Log_17_4_nr4__2[[#This Row],[ moving speed ]])</f>
        <v>14.151114999999999</v>
      </c>
      <c r="J15">
        <f>AVERAGE(Log_17_4_nr0[[#This Row],[ Enemy weight ]],Log_17_4_nr1[[#This Row],[ Enemy weight ]],Log_17_4_nr2[[#This Row],[ Enemy weight ]],Log_17_4_nr3[[#This Row],[ Enemy weight ]],Log_17_4_nr4__2[[#This Row],[ Enemy weight ]])</f>
        <v>11.013709800000001</v>
      </c>
      <c r="K15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2.6271543999999993</v>
      </c>
      <c r="L15">
        <f>AVERAGE(Log_17_4_nr0[[#This Row],[ Bullet weight ]],Log_17_4_nr1[[#This Row],[ Bullet weight ]],Log_17_4_nr2[[#This Row],[ Bullet weight ]],Log_17_4_nr3[[#This Row],[ Bullet weight ]],Log_17_4_nr4__2[[#This Row],[ Bullet weight ]])</f>
        <v>5.7982253999999998</v>
      </c>
      <c r="M15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-4.8993500000000001</v>
      </c>
      <c r="N15">
        <f>AVERAGE(Log_17_4_nr0[[#This Row],[ Box weight ]],Log_17_4_nr1[[#This Row],[ Box weight ]],Log_17_4_nr2[[#This Row],[ Box weight ]],Log_17_4_nr3[[#This Row],[ Box weight ]],Log_17_4_nr4__2[[#This Row],[ Box weight ]])</f>
        <v>-1.0096600000000002</v>
      </c>
      <c r="O15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-0.80057988000000013</v>
      </c>
      <c r="P15">
        <f>AVERAGE(Log_17_4_nr0[[#This Row],[ projectile Speed ]],Log_17_4_nr1[[#This Row],[ projectile Speed ]],Log_17_4_nr2[[#This Row],[ projectile Speed ]],Log_17_4_nr3[[#This Row],[ projectile Speed ]],Log_17_4_nr4__2[[#This Row],[ projectile Speed ]])</f>
        <v>17.415623199999999</v>
      </c>
      <c r="Q15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12.216236799999999</v>
      </c>
    </row>
    <row r="16" spans="1:17" x14ac:dyDescent="0.3">
      <c r="A16" s="1">
        <v>14</v>
      </c>
      <c r="B16">
        <f>AVERAGE(Log_17_4_nr0[[#This Row],[ Total points ]],Log_17_4_nr1[[#This Row],[ Total points ]],Log_17_4_nr2[[#This Row],[ Total points ]],Log_17_4_nr3[[#This Row],[ Total points ]],Log_17_4_nr4__2[[#This Row],[ Total points ]])</f>
        <v>6.4</v>
      </c>
      <c r="C16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2.8</v>
      </c>
      <c r="D16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3.6</v>
      </c>
      <c r="E16">
        <f>AVERAGE(Log_17_4_nr0[[#This Row],[ Steps ]],Log_17_4_nr1[[#This Row],[ Steps ]],Log_17_4_nr2[[#This Row],[ Steps ]],Log_17_4_nr3[[#This Row],[ Steps ]],Log_17_4_nr4__2[[#This Row],[ Steps ]])</f>
        <v>22.8</v>
      </c>
      <c r="F16">
        <f>AVERAGE(Log_17_4_nr0[[#This Row],[ Ray radius ]],Log_17_4_nr1[[#This Row],[ Ray radius ]],Log_17_4_nr2[[#This Row],[ Ray radius ]],Log_17_4_nr3[[#This Row],[ Ray radius ]],Log_17_4_nr4__2[[#This Row],[ Ray radius ]])</f>
        <v>18.8</v>
      </c>
      <c r="G16">
        <f>AVERAGE(Log_17_4_nr0[[#This Row],[ Sight ]],Log_17_4_nr1[[#This Row],[ Sight ]],Log_17_4_nr2[[#This Row],[ Sight ]],Log_17_4_nr3[[#This Row],[ Sight ]],Log_17_4_nr4__2[[#This Row],[ Sight ]])</f>
        <v>41.416352000000003</v>
      </c>
      <c r="H16">
        <f>AVERAGE(Log_17_4_nr0[[#This Row],[ moving speed ]],Log_17_4_nr1[[#This Row],[ moving speed ]],Log_17_4_nr2[[#This Row],[ moving speed ]],Log_17_4_nr3[[#This Row],[ moving speed ]],Log_17_4_nr4__2[[#This Row],[ moving speed ]])</f>
        <v>12.931689</v>
      </c>
      <c r="J16">
        <f>AVERAGE(Log_17_4_nr0[[#This Row],[ Enemy weight ]],Log_17_4_nr1[[#This Row],[ Enemy weight ]],Log_17_4_nr2[[#This Row],[ Enemy weight ]],Log_17_4_nr3[[#This Row],[ Enemy weight ]],Log_17_4_nr4__2[[#This Row],[ Enemy weight ]])</f>
        <v>10.490351800000001</v>
      </c>
      <c r="K16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2.6475689999999998</v>
      </c>
      <c r="L16">
        <f>AVERAGE(Log_17_4_nr0[[#This Row],[ Bullet weight ]],Log_17_4_nr1[[#This Row],[ Bullet weight ]],Log_17_4_nr2[[#This Row],[ Bullet weight ]],Log_17_4_nr3[[#This Row],[ Bullet weight ]],Log_17_4_nr4__2[[#This Row],[ Bullet weight ]])</f>
        <v>5.8205095999999994</v>
      </c>
      <c r="M16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-5.441954</v>
      </c>
      <c r="N16">
        <f>AVERAGE(Log_17_4_nr0[[#This Row],[ Box weight ]],Log_17_4_nr1[[#This Row],[ Box weight ]],Log_17_4_nr2[[#This Row],[ Box weight ]],Log_17_4_nr3[[#This Row],[ Box weight ]],Log_17_4_nr4__2[[#This Row],[ Box weight ]])</f>
        <v>-1.0342423000000001</v>
      </c>
      <c r="O16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-1.1331109000000001</v>
      </c>
      <c r="P16">
        <f>AVERAGE(Log_17_4_nr0[[#This Row],[ projectile Speed ]],Log_17_4_nr1[[#This Row],[ projectile Speed ]],Log_17_4_nr2[[#This Row],[ projectile Speed ]],Log_17_4_nr3[[#This Row],[ projectile Speed ]],Log_17_4_nr4__2[[#This Row],[ projectile Speed ]])</f>
        <v>18.2025632</v>
      </c>
      <c r="Q16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11.158086000000001</v>
      </c>
    </row>
    <row r="17" spans="1:17" x14ac:dyDescent="0.3">
      <c r="A17" s="2">
        <v>15</v>
      </c>
      <c r="B17">
        <f>AVERAGE(Log_17_4_nr0[[#This Row],[ Total points ]],Log_17_4_nr1[[#This Row],[ Total points ]],Log_17_4_nr2[[#This Row],[ Total points ]],Log_17_4_nr3[[#This Row],[ Total points ]],Log_17_4_nr4__2[[#This Row],[ Total points ]])</f>
        <v>8</v>
      </c>
      <c r="C17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3.8</v>
      </c>
      <c r="D17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4.2</v>
      </c>
      <c r="E17">
        <f>AVERAGE(Log_17_4_nr0[[#This Row],[ Steps ]],Log_17_4_nr1[[#This Row],[ Steps ]],Log_17_4_nr2[[#This Row],[ Steps ]],Log_17_4_nr3[[#This Row],[ Steps ]],Log_17_4_nr4__2[[#This Row],[ Steps ]])</f>
        <v>23.6</v>
      </c>
      <c r="F17">
        <f>AVERAGE(Log_17_4_nr0[[#This Row],[ Ray radius ]],Log_17_4_nr1[[#This Row],[ Ray radius ]],Log_17_4_nr2[[#This Row],[ Ray radius ]],Log_17_4_nr3[[#This Row],[ Ray radius ]],Log_17_4_nr4__2[[#This Row],[ Ray radius ]])</f>
        <v>20.2</v>
      </c>
      <c r="G17">
        <f>AVERAGE(Log_17_4_nr0[[#This Row],[ Sight ]],Log_17_4_nr1[[#This Row],[ Sight ]],Log_17_4_nr2[[#This Row],[ Sight ]],Log_17_4_nr3[[#This Row],[ Sight ]],Log_17_4_nr4__2[[#This Row],[ Sight ]])</f>
        <v>41.111159999999998</v>
      </c>
      <c r="H17">
        <f>AVERAGE(Log_17_4_nr0[[#This Row],[ moving speed ]],Log_17_4_nr1[[#This Row],[ moving speed ]],Log_17_4_nr2[[#This Row],[ moving speed ]],Log_17_4_nr3[[#This Row],[ moving speed ]],Log_17_4_nr4__2[[#This Row],[ moving speed ]])</f>
        <v>15.123031000000001</v>
      </c>
      <c r="J17">
        <f>AVERAGE(Log_17_4_nr0[[#This Row],[ Enemy weight ]],Log_17_4_nr1[[#This Row],[ Enemy weight ]],Log_17_4_nr2[[#This Row],[ Enemy weight ]],Log_17_4_nr3[[#This Row],[ Enemy weight ]],Log_17_4_nr4__2[[#This Row],[ Enemy weight ]])</f>
        <v>11.8421044</v>
      </c>
      <c r="K17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3.3091172000000002</v>
      </c>
      <c r="L17">
        <f>AVERAGE(Log_17_4_nr0[[#This Row],[ Bullet weight ]],Log_17_4_nr1[[#This Row],[ Bullet weight ]],Log_17_4_nr2[[#This Row],[ Bullet weight ]],Log_17_4_nr3[[#This Row],[ Bullet weight ]],Log_17_4_nr4__2[[#This Row],[ Bullet weight ]])</f>
        <v>6.5703659999999999</v>
      </c>
      <c r="M17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-5.8701024000000004</v>
      </c>
      <c r="N17">
        <f>AVERAGE(Log_17_4_nr0[[#This Row],[ Box weight ]],Log_17_4_nr1[[#This Row],[ Box weight ]],Log_17_4_nr2[[#This Row],[ Box weight ]],Log_17_4_nr3[[#This Row],[ Box weight ]],Log_17_4_nr4__2[[#This Row],[ Box weight ]])</f>
        <v>-1.6824472400000001</v>
      </c>
      <c r="O17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-1.2750595</v>
      </c>
      <c r="P17">
        <f>AVERAGE(Log_17_4_nr0[[#This Row],[ projectile Speed ]],Log_17_4_nr1[[#This Row],[ projectile Speed ]],Log_17_4_nr2[[#This Row],[ projectile Speed ]],Log_17_4_nr3[[#This Row],[ projectile Speed ]],Log_17_4_nr4__2[[#This Row],[ projectile Speed ]])</f>
        <v>19.627841400000001</v>
      </c>
      <c r="Q17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10.25671</v>
      </c>
    </row>
    <row r="18" spans="1:17" x14ac:dyDescent="0.3">
      <c r="A18" s="1">
        <v>16</v>
      </c>
      <c r="B18">
        <f>AVERAGE(Log_17_4_nr0[[#This Row],[ Total points ]],Log_17_4_nr1[[#This Row],[ Total points ]],Log_17_4_nr2[[#This Row],[ Total points ]],Log_17_4_nr3[[#This Row],[ Total points ]],Log_17_4_nr4__2[[#This Row],[ Total points ]])</f>
        <v>7.6</v>
      </c>
      <c r="C18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5.2</v>
      </c>
      <c r="D18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2.4</v>
      </c>
      <c r="E18">
        <f>AVERAGE(Log_17_4_nr0[[#This Row],[ Steps ]],Log_17_4_nr1[[#This Row],[ Steps ]],Log_17_4_nr2[[#This Row],[ Steps ]],Log_17_4_nr3[[#This Row],[ Steps ]],Log_17_4_nr4__2[[#This Row],[ Steps ]])</f>
        <v>23.4</v>
      </c>
      <c r="F18">
        <f>AVERAGE(Log_17_4_nr0[[#This Row],[ Ray radius ]],Log_17_4_nr1[[#This Row],[ Ray radius ]],Log_17_4_nr2[[#This Row],[ Ray radius ]],Log_17_4_nr3[[#This Row],[ Ray radius ]],Log_17_4_nr4__2[[#This Row],[ Ray radius ]])</f>
        <v>17.8</v>
      </c>
      <c r="G18">
        <f>AVERAGE(Log_17_4_nr0[[#This Row],[ Sight ]],Log_17_4_nr1[[#This Row],[ Sight ]],Log_17_4_nr2[[#This Row],[ Sight ]],Log_17_4_nr3[[#This Row],[ Sight ]],Log_17_4_nr4__2[[#This Row],[ Sight ]])</f>
        <v>43.536030000000004</v>
      </c>
      <c r="H18">
        <f>AVERAGE(Log_17_4_nr0[[#This Row],[ moving speed ]],Log_17_4_nr1[[#This Row],[ moving speed ]],Log_17_4_nr2[[#This Row],[ moving speed ]],Log_17_4_nr3[[#This Row],[ moving speed ]],Log_17_4_nr4__2[[#This Row],[ moving speed ]])</f>
        <v>14.716016000000002</v>
      </c>
      <c r="J18">
        <f>AVERAGE(Log_17_4_nr0[[#This Row],[ Enemy weight ]],Log_17_4_nr1[[#This Row],[ Enemy weight ]],Log_17_4_nr2[[#This Row],[ Enemy weight ]],Log_17_4_nr3[[#This Row],[ Enemy weight ]],Log_17_4_nr4__2[[#This Row],[ Enemy weight ]])</f>
        <v>13.1487684</v>
      </c>
      <c r="K18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4.21435856</v>
      </c>
      <c r="L18">
        <f>AVERAGE(Log_17_4_nr0[[#This Row],[ Bullet weight ]],Log_17_4_nr1[[#This Row],[ Bullet weight ]],Log_17_4_nr2[[#This Row],[ Bullet weight ]],Log_17_4_nr3[[#This Row],[ Bullet weight ]],Log_17_4_nr4__2[[#This Row],[ Bullet weight ]])</f>
        <v>6.2262190000000004</v>
      </c>
      <c r="M18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-5.3379665999999997</v>
      </c>
      <c r="N18">
        <f>AVERAGE(Log_17_4_nr0[[#This Row],[ Box weight ]],Log_17_4_nr1[[#This Row],[ Box weight ]],Log_17_4_nr2[[#This Row],[ Box weight ]],Log_17_4_nr3[[#This Row],[ Box weight ]],Log_17_4_nr4__2[[#This Row],[ Box weight ]])</f>
        <v>-1.0126211999999999</v>
      </c>
      <c r="O18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-1.2040850999999999</v>
      </c>
      <c r="P18">
        <f>AVERAGE(Log_17_4_nr0[[#This Row],[ projectile Speed ]],Log_17_4_nr1[[#This Row],[ projectile Speed ]],Log_17_4_nr2[[#This Row],[ projectile Speed ]],Log_17_4_nr3[[#This Row],[ projectile Speed ]],Log_17_4_nr4__2[[#This Row],[ projectile Speed ]])</f>
        <v>21.144965200000001</v>
      </c>
      <c r="Q18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11.140618</v>
      </c>
    </row>
    <row r="19" spans="1:17" x14ac:dyDescent="0.3">
      <c r="A19" s="2">
        <v>17</v>
      </c>
      <c r="B19">
        <f>AVERAGE(Log_17_4_nr0[[#This Row],[ Total points ]],Log_17_4_nr1[[#This Row],[ Total points ]],Log_17_4_nr2[[#This Row],[ Total points ]],Log_17_4_nr3[[#This Row],[ Total points ]],Log_17_4_nr4__2[[#This Row],[ Total points ]])</f>
        <v>9.8000000000000007</v>
      </c>
      <c r="C19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3.8</v>
      </c>
      <c r="D19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6</v>
      </c>
      <c r="E19">
        <f>AVERAGE(Log_17_4_nr0[[#This Row],[ Steps ]],Log_17_4_nr1[[#This Row],[ Steps ]],Log_17_4_nr2[[#This Row],[ Steps ]],Log_17_4_nr3[[#This Row],[ Steps ]],Log_17_4_nr4__2[[#This Row],[ Steps ]])</f>
        <v>23</v>
      </c>
      <c r="F19">
        <f>AVERAGE(Log_17_4_nr0[[#This Row],[ Ray radius ]],Log_17_4_nr1[[#This Row],[ Ray radius ]],Log_17_4_nr2[[#This Row],[ Ray radius ]],Log_17_4_nr3[[#This Row],[ Ray radius ]],Log_17_4_nr4__2[[#This Row],[ Ray radius ]])</f>
        <v>19.600000000000001</v>
      </c>
      <c r="G19">
        <f>AVERAGE(Log_17_4_nr0[[#This Row],[ Sight ]],Log_17_4_nr1[[#This Row],[ Sight ]],Log_17_4_nr2[[#This Row],[ Sight ]],Log_17_4_nr3[[#This Row],[ Sight ]],Log_17_4_nr4__2[[#This Row],[ Sight ]])</f>
        <v>43.130380000000002</v>
      </c>
      <c r="H19">
        <f>AVERAGE(Log_17_4_nr0[[#This Row],[ moving speed ]],Log_17_4_nr1[[#This Row],[ moving speed ]],Log_17_4_nr2[[#This Row],[ moving speed ]],Log_17_4_nr3[[#This Row],[ moving speed ]],Log_17_4_nr4__2[[#This Row],[ moving speed ]])</f>
        <v>14.258439999999998</v>
      </c>
      <c r="J19">
        <f>AVERAGE(Log_17_4_nr0[[#This Row],[ Enemy weight ]],Log_17_4_nr1[[#This Row],[ Enemy weight ]],Log_17_4_nr2[[#This Row],[ Enemy weight ]],Log_17_4_nr3[[#This Row],[ Enemy weight ]],Log_17_4_nr4__2[[#This Row],[ Enemy weight ]])</f>
        <v>13.550596799999999</v>
      </c>
      <c r="K19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5.7016927600000002</v>
      </c>
      <c r="L19">
        <f>AVERAGE(Log_17_4_nr0[[#This Row],[ Bullet weight ]],Log_17_4_nr1[[#This Row],[ Bullet weight ]],Log_17_4_nr2[[#This Row],[ Bullet weight ]],Log_17_4_nr3[[#This Row],[ Bullet weight ]],Log_17_4_nr4__2[[#This Row],[ Bullet weight ]])</f>
        <v>7.5301157999999999</v>
      </c>
      <c r="M19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-6.2982502</v>
      </c>
      <c r="N19">
        <f>AVERAGE(Log_17_4_nr0[[#This Row],[ Box weight ]],Log_17_4_nr1[[#This Row],[ Box weight ]],Log_17_4_nr2[[#This Row],[ Box weight ]],Log_17_4_nr3[[#This Row],[ Box weight ]],Log_17_4_nr4__2[[#This Row],[ Box weight ]])</f>
        <v>-0.29688279999999978</v>
      </c>
      <c r="O19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-1.8694462000000001</v>
      </c>
      <c r="P19">
        <f>AVERAGE(Log_17_4_nr0[[#This Row],[ projectile Speed ]],Log_17_4_nr1[[#This Row],[ projectile Speed ]],Log_17_4_nr2[[#This Row],[ projectile Speed ]],Log_17_4_nr3[[#This Row],[ projectile Speed ]],Log_17_4_nr4__2[[#This Row],[ projectile Speed ]])</f>
        <v>22.102463199999999</v>
      </c>
      <c r="Q19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11.12603</v>
      </c>
    </row>
    <row r="20" spans="1:17" x14ac:dyDescent="0.3">
      <c r="A20" s="1">
        <v>18</v>
      </c>
      <c r="B20">
        <f>AVERAGE(Log_17_4_nr0[[#This Row],[ Total points ]],Log_17_4_nr1[[#This Row],[ Total points ]],Log_17_4_nr2[[#This Row],[ Total points ]],Log_17_4_nr3[[#This Row],[ Total points ]],Log_17_4_nr4__2[[#This Row],[ Total points ]])</f>
        <v>7.6</v>
      </c>
      <c r="C20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2.8</v>
      </c>
      <c r="D20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4.8</v>
      </c>
      <c r="E20">
        <f>AVERAGE(Log_17_4_nr0[[#This Row],[ Steps ]],Log_17_4_nr1[[#This Row],[ Steps ]],Log_17_4_nr2[[#This Row],[ Steps ]],Log_17_4_nr3[[#This Row],[ Steps ]],Log_17_4_nr4__2[[#This Row],[ Steps ]])</f>
        <v>24.8</v>
      </c>
      <c r="F20">
        <f>AVERAGE(Log_17_4_nr0[[#This Row],[ Ray radius ]],Log_17_4_nr1[[#This Row],[ Ray radius ]],Log_17_4_nr2[[#This Row],[ Ray radius ]],Log_17_4_nr3[[#This Row],[ Ray radius ]],Log_17_4_nr4__2[[#This Row],[ Ray radius ]])</f>
        <v>20.6</v>
      </c>
      <c r="G20">
        <f>AVERAGE(Log_17_4_nr0[[#This Row],[ Sight ]],Log_17_4_nr1[[#This Row],[ Sight ]],Log_17_4_nr2[[#This Row],[ Sight ]],Log_17_4_nr3[[#This Row],[ Sight ]],Log_17_4_nr4__2[[#This Row],[ Sight ]])</f>
        <v>44.431726000000005</v>
      </c>
      <c r="H20">
        <f>AVERAGE(Log_17_4_nr0[[#This Row],[ moving speed ]],Log_17_4_nr1[[#This Row],[ moving speed ]],Log_17_4_nr2[[#This Row],[ moving speed ]],Log_17_4_nr3[[#This Row],[ moving speed ]],Log_17_4_nr4__2[[#This Row],[ moving speed ]])</f>
        <v>15.507999999999999</v>
      </c>
      <c r="J20">
        <f>AVERAGE(Log_17_4_nr0[[#This Row],[ Enemy weight ]],Log_17_4_nr1[[#This Row],[ Enemy weight ]],Log_17_4_nr2[[#This Row],[ Enemy weight ]],Log_17_4_nr3[[#This Row],[ Enemy weight ]],Log_17_4_nr4__2[[#This Row],[ Enemy weight ]])</f>
        <v>13.623770799999999</v>
      </c>
      <c r="K20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4.3239619999999999</v>
      </c>
      <c r="L20">
        <f>AVERAGE(Log_17_4_nr0[[#This Row],[ Bullet weight ]],Log_17_4_nr1[[#This Row],[ Bullet weight ]],Log_17_4_nr2[[#This Row],[ Bullet weight ]],Log_17_4_nr3[[#This Row],[ Bullet weight ]],Log_17_4_nr4__2[[#This Row],[ Bullet weight ]])</f>
        <v>8.9576463999999998</v>
      </c>
      <c r="M20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-7.582696799999999</v>
      </c>
      <c r="N20">
        <f>AVERAGE(Log_17_4_nr0[[#This Row],[ Box weight ]],Log_17_4_nr1[[#This Row],[ Box weight ]],Log_17_4_nr2[[#This Row],[ Box weight ]],Log_17_4_nr3[[#This Row],[ Box weight ]],Log_17_4_nr4__2[[#This Row],[ Box weight ]])</f>
        <v>-0.41052519999999981</v>
      </c>
      <c r="O20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-1.7984717400000005</v>
      </c>
      <c r="P20">
        <f>AVERAGE(Log_17_4_nr0[[#This Row],[ projectile Speed ]],Log_17_4_nr1[[#This Row],[ projectile Speed ]],Log_17_4_nr2[[#This Row],[ projectile Speed ]],Log_17_4_nr3[[#This Row],[ projectile Speed ]],Log_17_4_nr4__2[[#This Row],[ projectile Speed ]])</f>
        <v>23.403717199999999</v>
      </c>
      <c r="Q20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10.223226</v>
      </c>
    </row>
    <row r="21" spans="1:17" x14ac:dyDescent="0.3">
      <c r="A21" s="2">
        <v>19</v>
      </c>
      <c r="B21">
        <f>AVERAGE(Log_17_4_nr0[[#This Row],[ Total points ]],Log_17_4_nr1[[#This Row],[ Total points ]],Log_17_4_nr2[[#This Row],[ Total points ]],Log_17_4_nr3[[#This Row],[ Total points ]],Log_17_4_nr4__2[[#This Row],[ Total points ]])</f>
        <v>8.6</v>
      </c>
      <c r="C21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5</v>
      </c>
      <c r="D21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3.6</v>
      </c>
      <c r="E21">
        <f>AVERAGE(Log_17_4_nr0[[#This Row],[ Steps ]],Log_17_4_nr1[[#This Row],[ Steps ]],Log_17_4_nr2[[#This Row],[ Steps ]],Log_17_4_nr3[[#This Row],[ Steps ]],Log_17_4_nr4__2[[#This Row],[ Steps ]])</f>
        <v>22</v>
      </c>
      <c r="F21">
        <f>AVERAGE(Log_17_4_nr0[[#This Row],[ Ray radius ]],Log_17_4_nr1[[#This Row],[ Ray radius ]],Log_17_4_nr2[[#This Row],[ Ray radius ]],Log_17_4_nr3[[#This Row],[ Ray radius ]],Log_17_4_nr4__2[[#This Row],[ Ray radius ]])</f>
        <v>19.8</v>
      </c>
      <c r="G21">
        <f>AVERAGE(Log_17_4_nr0[[#This Row],[ Sight ]],Log_17_4_nr1[[#This Row],[ Sight ]],Log_17_4_nr2[[#This Row],[ Sight ]],Log_17_4_nr3[[#This Row],[ Sight ]],Log_17_4_nr4__2[[#This Row],[ Sight ]])</f>
        <v>46.043369999999996</v>
      </c>
      <c r="H21">
        <f>AVERAGE(Log_17_4_nr0[[#This Row],[ moving speed ]],Log_17_4_nr1[[#This Row],[ moving speed ]],Log_17_4_nr2[[#This Row],[ moving speed ]],Log_17_4_nr3[[#This Row],[ moving speed ]],Log_17_4_nr4__2[[#This Row],[ moving speed ]])</f>
        <v>15.177915799999999</v>
      </c>
      <c r="J21">
        <f>AVERAGE(Log_17_4_nr0[[#This Row],[ Enemy weight ]],Log_17_4_nr1[[#This Row],[ Enemy weight ]],Log_17_4_nr2[[#This Row],[ Enemy weight ]],Log_17_4_nr3[[#This Row],[ Enemy weight ]],Log_17_4_nr4__2[[#This Row],[ Enemy weight ]])</f>
        <v>14.322609599999998</v>
      </c>
      <c r="K21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5.7016919599999998</v>
      </c>
      <c r="L21">
        <f>AVERAGE(Log_17_4_nr0[[#This Row],[ Bullet weight ]],Log_17_4_nr1[[#This Row],[ Bullet weight ]],Log_17_4_nr2[[#This Row],[ Bullet weight ]],Log_17_4_nr3[[#This Row],[ Bullet weight ]],Log_17_4_nr4__2[[#This Row],[ Bullet weight ]])</f>
        <v>10.2934216</v>
      </c>
      <c r="M21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-8.9711293999999988</v>
      </c>
      <c r="N21">
        <f>AVERAGE(Log_17_4_nr0[[#This Row],[ Box weight ]],Log_17_4_nr1[[#This Row],[ Box weight ]],Log_17_4_nr2[[#This Row],[ Box weight ]],Log_17_4_nr3[[#This Row],[ Box weight ]],Log_17_4_nr4__2[[#This Row],[ Box weight ]])</f>
        <v>-0.18324039999999991</v>
      </c>
      <c r="O21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-1.8694469599999999</v>
      </c>
      <c r="P21">
        <f>AVERAGE(Log_17_4_nr0[[#This Row],[ projectile Speed ]],Log_17_4_nr1[[#This Row],[ projectile Speed ]],Log_17_4_nr2[[#This Row],[ projectile Speed ]],Log_17_4_nr3[[#This Row],[ projectile Speed ]],Log_17_4_nr4__2[[#This Row],[ projectile Speed ]])</f>
        <v>25.572996400000001</v>
      </c>
      <c r="Q21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11.098266000000001</v>
      </c>
    </row>
    <row r="22" spans="1:17" x14ac:dyDescent="0.3">
      <c r="A22" s="1">
        <v>20</v>
      </c>
      <c r="B22">
        <f>AVERAGE(Log_17_4_nr0[[#This Row],[ Total points ]],Log_17_4_nr1[[#This Row],[ Total points ]],Log_17_4_nr2[[#This Row],[ Total points ]],Log_17_4_nr3[[#This Row],[ Total points ]],Log_17_4_nr4__2[[#This Row],[ Total points ]])</f>
        <v>7.6</v>
      </c>
      <c r="C22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2.8</v>
      </c>
      <c r="D22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4.8</v>
      </c>
      <c r="E22">
        <f>AVERAGE(Log_17_4_nr0[[#This Row],[ Steps ]],Log_17_4_nr1[[#This Row],[ Steps ]],Log_17_4_nr2[[#This Row],[ Steps ]],Log_17_4_nr3[[#This Row],[ Steps ]],Log_17_4_nr4__2[[#This Row],[ Steps ]])</f>
        <v>22.8</v>
      </c>
      <c r="F22">
        <f>AVERAGE(Log_17_4_nr0[[#This Row],[ Ray radius ]],Log_17_4_nr1[[#This Row],[ Ray radius ]],Log_17_4_nr2[[#This Row],[ Ray radius ]],Log_17_4_nr3[[#This Row],[ Ray radius ]],Log_17_4_nr4__2[[#This Row],[ Ray radius ]])</f>
        <v>19</v>
      </c>
      <c r="G22">
        <f>AVERAGE(Log_17_4_nr0[[#This Row],[ Sight ]],Log_17_4_nr1[[#This Row],[ Sight ]],Log_17_4_nr2[[#This Row],[ Sight ]],Log_17_4_nr3[[#This Row],[ Sight ]],Log_17_4_nr4__2[[#This Row],[ Sight ]])</f>
        <v>46.737634</v>
      </c>
      <c r="H22">
        <f>AVERAGE(Log_17_4_nr0[[#This Row],[ moving speed ]],Log_17_4_nr1[[#This Row],[ moving speed ]],Log_17_4_nr2[[#This Row],[ moving speed ]],Log_17_4_nr3[[#This Row],[ moving speed ]],Log_17_4_nr4__2[[#This Row],[ moving speed ]])</f>
        <v>15.883252799999999</v>
      </c>
      <c r="J22">
        <f>AVERAGE(Log_17_4_nr0[[#This Row],[ Enemy weight ]],Log_17_4_nr1[[#This Row],[ Enemy weight ]],Log_17_4_nr2[[#This Row],[ Enemy weight ]],Log_17_4_nr3[[#This Row],[ Enemy weight ]],Log_17_4_nr4__2[[#This Row],[ Enemy weight ]])</f>
        <v>15.125009600000002</v>
      </c>
      <c r="K22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7.2684820000000006</v>
      </c>
      <c r="L22">
        <f>AVERAGE(Log_17_4_nr0[[#This Row],[ Bullet weight ]],Log_17_4_nr1[[#This Row],[ Bullet weight ]],Log_17_4_nr2[[#This Row],[ Bullet weight ]],Log_17_4_nr3[[#This Row],[ Bullet weight ]],Log_17_4_nr4__2[[#This Row],[ Bullet weight ]])</f>
        <v>10.0449918</v>
      </c>
      <c r="M22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-8.9711302000000011</v>
      </c>
      <c r="N22">
        <f>AVERAGE(Log_17_4_nr0[[#This Row],[ Box weight ]],Log_17_4_nr1[[#This Row],[ Box weight ]],Log_17_4_nr2[[#This Row],[ Box weight ]],Log_17_4_nr3[[#This Row],[ Box weight ]],Log_17_4_nr4__2[[#This Row],[ Box weight ]])</f>
        <v>-0.38890380000000002</v>
      </c>
      <c r="O22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-1.8694469599999999</v>
      </c>
      <c r="P22">
        <f>AVERAGE(Log_17_4_nr0[[#This Row],[ projectile Speed ]],Log_17_4_nr1[[#This Row],[ projectile Speed ]],Log_17_4_nr2[[#This Row],[ projectile Speed ]],Log_17_4_nr3[[#This Row],[ projectile Speed ]],Log_17_4_nr4__2[[#This Row],[ projectile Speed ]])</f>
        <v>26.575597999999996</v>
      </c>
      <c r="Q22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11.081298</v>
      </c>
    </row>
    <row r="23" spans="1:17" x14ac:dyDescent="0.3">
      <c r="A23" s="2">
        <v>21</v>
      </c>
      <c r="B23">
        <f>AVERAGE(Log_17_4_nr0[[#This Row],[ Total points ]],Log_17_4_nr1[[#This Row],[ Total points ]],Log_17_4_nr2[[#This Row],[ Total points ]],Log_17_4_nr3[[#This Row],[ Total points ]],Log_17_4_nr4__2[[#This Row],[ Total points ]])</f>
        <v>7.8</v>
      </c>
      <c r="C23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</v>
      </c>
      <c r="D23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4.8</v>
      </c>
      <c r="E23">
        <f>AVERAGE(Log_17_4_nr0[[#This Row],[ Steps ]],Log_17_4_nr1[[#This Row],[ Steps ]],Log_17_4_nr2[[#This Row],[ Steps ]],Log_17_4_nr3[[#This Row],[ Steps ]],Log_17_4_nr4__2[[#This Row],[ Steps ]])</f>
        <v>23.2</v>
      </c>
      <c r="F23">
        <f>AVERAGE(Log_17_4_nr0[[#This Row],[ Ray radius ]],Log_17_4_nr1[[#This Row],[ Ray radius ]],Log_17_4_nr2[[#This Row],[ Ray radius ]],Log_17_4_nr3[[#This Row],[ Ray radius ]],Log_17_4_nr4__2[[#This Row],[ Ray radius ]])</f>
        <v>18.2</v>
      </c>
      <c r="G23">
        <f>AVERAGE(Log_17_4_nr0[[#This Row],[ Sight ]],Log_17_4_nr1[[#This Row],[ Sight ]],Log_17_4_nr2[[#This Row],[ Sight ]],Log_17_4_nr3[[#This Row],[ Sight ]],Log_17_4_nr4__2[[#This Row],[ Sight ]])</f>
        <v>46.857033999999999</v>
      </c>
      <c r="H23">
        <f>AVERAGE(Log_17_4_nr0[[#This Row],[ moving speed ]],Log_17_4_nr1[[#This Row],[ moving speed ]],Log_17_4_nr2[[#This Row],[ moving speed ]],Log_17_4_nr3[[#This Row],[ moving speed ]],Log_17_4_nr4__2[[#This Row],[ moving speed ]])</f>
        <v>16.783216200000002</v>
      </c>
      <c r="J23">
        <f>AVERAGE(Log_17_4_nr0[[#This Row],[ Enemy weight ]],Log_17_4_nr1[[#This Row],[ Enemy weight ]],Log_17_4_nr2[[#This Row],[ Enemy weight ]],Log_17_4_nr3[[#This Row],[ Enemy weight ]],Log_17_4_nr4__2[[#This Row],[ Enemy weight ]])</f>
        <v>15.132465200000002</v>
      </c>
      <c r="K23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7.6630762000000008</v>
      </c>
      <c r="L23">
        <f>AVERAGE(Log_17_4_nr0[[#This Row],[ Bullet weight ]],Log_17_4_nr1[[#This Row],[ Bullet weight ]],Log_17_4_nr2[[#This Row],[ Bullet weight ]],Log_17_4_nr3[[#This Row],[ Bullet weight ]],Log_17_4_nr4__2[[#This Row],[ Bullet weight ]])</f>
        <v>10.262189599999999</v>
      </c>
      <c r="M23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-8.9711302000000011</v>
      </c>
      <c r="N23">
        <f>AVERAGE(Log_17_4_nr0[[#This Row],[ Box weight ]],Log_17_4_nr1[[#This Row],[ Box weight ]],Log_17_4_nr2[[#This Row],[ Box weight ]],Log_17_4_nr3[[#This Row],[ Box weight ]],Log_17_4_nr4__2[[#This Row],[ Box weight ]])</f>
        <v>-0.72912060000000001</v>
      </c>
      <c r="O23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-2.7377451600000002</v>
      </c>
      <c r="P23">
        <f>AVERAGE(Log_17_4_nr0[[#This Row],[ projectile Speed ]],Log_17_4_nr1[[#This Row],[ projectile Speed ]],Log_17_4_nr2[[#This Row],[ projectile Speed ]],Log_17_4_nr3[[#This Row],[ projectile Speed ]],Log_17_4_nr4__2[[#This Row],[ projectile Speed ]])</f>
        <v>26.704897999999996</v>
      </c>
      <c r="Q23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10.95838</v>
      </c>
    </row>
    <row r="24" spans="1:17" x14ac:dyDescent="0.3">
      <c r="A24" s="1">
        <v>22</v>
      </c>
      <c r="B24">
        <f>AVERAGE(Log_17_4_nr0[[#This Row],[ Total points ]],Log_17_4_nr1[[#This Row],[ Total points ]],Log_17_4_nr2[[#This Row],[ Total points ]],Log_17_4_nr3[[#This Row],[ Total points ]],Log_17_4_nr4__2[[#This Row],[ Total points ]])</f>
        <v>8.1999999999999993</v>
      </c>
      <c r="C24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3.4</v>
      </c>
      <c r="D24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4.8</v>
      </c>
      <c r="E24">
        <f>AVERAGE(Log_17_4_nr0[[#This Row],[ Steps ]],Log_17_4_nr1[[#This Row],[ Steps ]],Log_17_4_nr2[[#This Row],[ Steps ]],Log_17_4_nr3[[#This Row],[ Steps ]],Log_17_4_nr4__2[[#This Row],[ Steps ]])</f>
        <v>25.2</v>
      </c>
      <c r="F24">
        <f>AVERAGE(Log_17_4_nr0[[#This Row],[ Ray radius ]],Log_17_4_nr1[[#This Row],[ Ray radius ]],Log_17_4_nr2[[#This Row],[ Ray radius ]],Log_17_4_nr3[[#This Row],[ Ray radius ]],Log_17_4_nr4__2[[#This Row],[ Ray radius ]])</f>
        <v>20</v>
      </c>
      <c r="G24">
        <f>AVERAGE(Log_17_4_nr0[[#This Row],[ Sight ]],Log_17_4_nr1[[#This Row],[ Sight ]],Log_17_4_nr2[[#This Row],[ Sight ]],Log_17_4_nr3[[#This Row],[ Sight ]],Log_17_4_nr4__2[[#This Row],[ Sight ]])</f>
        <v>49.195370000000004</v>
      </c>
      <c r="H24">
        <f>AVERAGE(Log_17_4_nr0[[#This Row],[ moving speed ]],Log_17_4_nr1[[#This Row],[ moving speed ]],Log_17_4_nr2[[#This Row],[ moving speed ]],Log_17_4_nr3[[#This Row],[ moving speed ]],Log_17_4_nr4__2[[#This Row],[ moving speed ]])</f>
        <v>15.335530199999999</v>
      </c>
      <c r="J24">
        <f>AVERAGE(Log_17_4_nr0[[#This Row],[ Enemy weight ]],Log_17_4_nr1[[#This Row],[ Enemy weight ]],Log_17_4_nr2[[#This Row],[ Enemy weight ]],Log_17_4_nr3[[#This Row],[ Enemy weight ]],Log_17_4_nr4__2[[#This Row],[ Enemy weight ]])</f>
        <v>18.820423399999999</v>
      </c>
      <c r="K24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6.3757896000000001</v>
      </c>
      <c r="L24">
        <f>AVERAGE(Log_17_4_nr0[[#This Row],[ Bullet weight ]],Log_17_4_nr1[[#This Row],[ Bullet weight ]],Log_17_4_nr2[[#This Row],[ Bullet weight ]],Log_17_4_nr3[[#This Row],[ Bullet weight ]],Log_17_4_nr4__2[[#This Row],[ Bullet weight ]])</f>
        <v>13.506464599999997</v>
      </c>
      <c r="M24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-10.2555744</v>
      </c>
      <c r="N24">
        <f>AVERAGE(Log_17_4_nr0[[#This Row],[ Box weight ]],Log_17_4_nr1[[#This Row],[ Box weight ]],Log_17_4_nr2[[#This Row],[ Box weight ]],Log_17_4_nr3[[#This Row],[ Box weight ]],Log_17_4_nr4__2[[#This Row],[ Box weight ]])</f>
        <v>-1.0422806999999998</v>
      </c>
      <c r="O24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-1.7843947000000004</v>
      </c>
      <c r="P24">
        <f>AVERAGE(Log_17_4_nr0[[#This Row],[ projectile Speed ]],Log_17_4_nr1[[#This Row],[ projectile Speed ]],Log_17_4_nr2[[#This Row],[ projectile Speed ]],Log_17_4_nr3[[#This Row],[ projectile Speed ]],Log_17_4_nr4__2[[#This Row],[ projectile Speed ]])</f>
        <v>29.773253999999998</v>
      </c>
      <c r="Q24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9.3374120000000005</v>
      </c>
    </row>
    <row r="25" spans="1:17" x14ac:dyDescent="0.3">
      <c r="A25" s="2">
        <v>23</v>
      </c>
      <c r="B25">
        <f>AVERAGE(Log_17_4_nr0[[#This Row],[ Total points ]],Log_17_4_nr1[[#This Row],[ Total points ]],Log_17_4_nr2[[#This Row],[ Total points ]],Log_17_4_nr3[[#This Row],[ Total points ]],Log_17_4_nr4__2[[#This Row],[ Total points ]])</f>
        <v>7.4</v>
      </c>
      <c r="C25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3.2</v>
      </c>
      <c r="D25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4.2</v>
      </c>
      <c r="E25">
        <f>AVERAGE(Log_17_4_nr0[[#This Row],[ Steps ]],Log_17_4_nr1[[#This Row],[ Steps ]],Log_17_4_nr2[[#This Row],[ Steps ]],Log_17_4_nr3[[#This Row],[ Steps ]],Log_17_4_nr4__2[[#This Row],[ Steps ]])</f>
        <v>24</v>
      </c>
      <c r="F25">
        <f>AVERAGE(Log_17_4_nr0[[#This Row],[ Ray radius ]],Log_17_4_nr1[[#This Row],[ Ray radius ]],Log_17_4_nr2[[#This Row],[ Ray radius ]],Log_17_4_nr3[[#This Row],[ Ray radius ]],Log_17_4_nr4__2[[#This Row],[ Ray radius ]])</f>
        <v>20</v>
      </c>
      <c r="G25">
        <f>AVERAGE(Log_17_4_nr0[[#This Row],[ Sight ]],Log_17_4_nr1[[#This Row],[ Sight ]],Log_17_4_nr2[[#This Row],[ Sight ]],Log_17_4_nr3[[#This Row],[ Sight ]],Log_17_4_nr4__2[[#This Row],[ Sight ]])</f>
        <v>50.798062000000002</v>
      </c>
      <c r="H25">
        <f>AVERAGE(Log_17_4_nr0[[#This Row],[ moving speed ]],Log_17_4_nr1[[#This Row],[ moving speed ]],Log_17_4_nr2[[#This Row],[ moving speed ]],Log_17_4_nr3[[#This Row],[ moving speed ]],Log_17_4_nr4__2[[#This Row],[ moving speed ]])</f>
        <v>14.134947400000001</v>
      </c>
      <c r="J25">
        <f>AVERAGE(Log_17_4_nr0[[#This Row],[ Enemy weight ]],Log_17_4_nr1[[#This Row],[ Enemy weight ]],Log_17_4_nr2[[#This Row],[ Enemy weight ]],Log_17_4_nr3[[#This Row],[ Enemy weight ]],Log_17_4_nr4__2[[#This Row],[ Enemy weight ]])</f>
        <v>19.397397399999999</v>
      </c>
      <c r="K25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5.9811953999999998</v>
      </c>
      <c r="L25">
        <f>AVERAGE(Log_17_4_nr0[[#This Row],[ Bullet weight ]],Log_17_4_nr1[[#This Row],[ Bullet weight ]],Log_17_4_nr2[[#This Row],[ Bullet weight ]],Log_17_4_nr3[[#This Row],[ Bullet weight ]],Log_17_4_nr4__2[[#This Row],[ Bullet weight ]])</f>
        <v>14.3522146</v>
      </c>
      <c r="M25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-10.189570399999999</v>
      </c>
      <c r="N25">
        <f>AVERAGE(Log_17_4_nr0[[#This Row],[ Box weight ]],Log_17_4_nr1[[#This Row],[ Box weight ]],Log_17_4_nr2[[#This Row],[ Box weight ]],Log_17_4_nr3[[#This Row],[ Box weight ]],Log_17_4_nr4__2[[#This Row],[ Box weight ]])</f>
        <v>-1.1979413999999999</v>
      </c>
      <c r="O25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-1.7298840000000002</v>
      </c>
      <c r="P25">
        <f>AVERAGE(Log_17_4_nr0[[#This Row],[ projectile Speed ]],Log_17_4_nr1[[#This Row],[ projectile Speed ]],Log_17_4_nr2[[#This Row],[ projectile Speed ]],Log_17_4_nr3[[#This Row],[ projectile Speed ]],Log_17_4_nr4__2[[#This Row],[ projectile Speed ]])</f>
        <v>31.860616</v>
      </c>
      <c r="Q25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8.6155271999999989</v>
      </c>
    </row>
    <row r="26" spans="1:17" x14ac:dyDescent="0.3">
      <c r="A26" s="1">
        <v>24</v>
      </c>
      <c r="B26">
        <f>AVERAGE(Log_17_4_nr0[[#This Row],[ Total points ]],Log_17_4_nr1[[#This Row],[ Total points ]],Log_17_4_nr2[[#This Row],[ Total points ]],Log_17_4_nr3[[#This Row],[ Total points ]],Log_17_4_nr4__2[[#This Row],[ Total points ]])</f>
        <v>6.8</v>
      </c>
      <c r="C26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3.2</v>
      </c>
      <c r="D26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3.6</v>
      </c>
      <c r="E26">
        <f>AVERAGE(Log_17_4_nr0[[#This Row],[ Steps ]],Log_17_4_nr1[[#This Row],[ Steps ]],Log_17_4_nr2[[#This Row],[ Steps ]],Log_17_4_nr3[[#This Row],[ Steps ]],Log_17_4_nr4__2[[#This Row],[ Steps ]])</f>
        <v>25.4</v>
      </c>
      <c r="F26">
        <f>AVERAGE(Log_17_4_nr0[[#This Row],[ Ray radius ]],Log_17_4_nr1[[#This Row],[ Ray radius ]],Log_17_4_nr2[[#This Row],[ Ray radius ]],Log_17_4_nr3[[#This Row],[ Ray radius ]],Log_17_4_nr4__2[[#This Row],[ Ray radius ]])</f>
        <v>19.2</v>
      </c>
      <c r="G26">
        <f>AVERAGE(Log_17_4_nr0[[#This Row],[ Sight ]],Log_17_4_nr1[[#This Row],[ Sight ]],Log_17_4_nr2[[#This Row],[ Sight ]],Log_17_4_nr3[[#This Row],[ Sight ]],Log_17_4_nr4__2[[#This Row],[ Sight ]])</f>
        <v>51.062168</v>
      </c>
      <c r="H26">
        <f>AVERAGE(Log_17_4_nr0[[#This Row],[ moving speed ]],Log_17_4_nr1[[#This Row],[ moving speed ]],Log_17_4_nr2[[#This Row],[ moving speed ]],Log_17_4_nr3[[#This Row],[ moving speed ]],Log_17_4_nr4__2[[#This Row],[ moving speed ]])</f>
        <v>15.251204400000001</v>
      </c>
      <c r="J26">
        <f>AVERAGE(Log_17_4_nr0[[#This Row],[ Enemy weight ]],Log_17_4_nr1[[#This Row],[ Enemy weight ]],Log_17_4_nr2[[#This Row],[ Enemy weight ]],Log_17_4_nr3[[#This Row],[ Enemy weight ]],Log_17_4_nr4__2[[#This Row],[ Enemy weight ]])</f>
        <v>21.2113014</v>
      </c>
      <c r="K26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5.9811953999999998</v>
      </c>
      <c r="L26">
        <f>AVERAGE(Log_17_4_nr0[[#This Row],[ Bullet weight ]],Log_17_4_nr1[[#This Row],[ Bullet weight ]],Log_17_4_nr2[[#This Row],[ Bullet weight ]],Log_17_4_nr3[[#This Row],[ Bullet weight ]],Log_17_4_nr4__2[[#This Row],[ Bullet weight ]])</f>
        <v>14.6505574</v>
      </c>
      <c r="M26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-10.2555744</v>
      </c>
      <c r="N26">
        <f>AVERAGE(Log_17_4_nr0[[#This Row],[ Box weight ]],Log_17_4_nr1[[#This Row],[ Box weight ]],Log_17_4_nr2[[#This Row],[ Box weight ]],Log_17_4_nr3[[#This Row],[ Box weight ]],Log_17_4_nr4__2[[#This Row],[ Box weight ]])</f>
        <v>-0.64175769999999988</v>
      </c>
      <c r="O26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-2.6122598400000006</v>
      </c>
      <c r="P26">
        <f>AVERAGE(Log_17_4_nr0[[#This Row],[ projectile Speed ]],Log_17_4_nr1[[#This Row],[ projectile Speed ]],Log_17_4_nr2[[#This Row],[ projectile Speed ]],Log_17_4_nr3[[#This Row],[ projectile Speed ]],Log_17_4_nr4__2[[#This Row],[ projectile Speed ]])</f>
        <v>32.239553999999998</v>
      </c>
      <c r="Q26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9.3156559999999988</v>
      </c>
    </row>
    <row r="27" spans="1:17" x14ac:dyDescent="0.3">
      <c r="A27" s="2">
        <v>25</v>
      </c>
      <c r="B27">
        <f>AVERAGE(Log_17_4_nr0[[#This Row],[ Total points ]],Log_17_4_nr1[[#This Row],[ Total points ]],Log_17_4_nr2[[#This Row],[ Total points ]],Log_17_4_nr3[[#This Row],[ Total points ]],Log_17_4_nr4__2[[#This Row],[ Total points ]])</f>
        <v>7</v>
      </c>
      <c r="C27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2.8</v>
      </c>
      <c r="D27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4.2</v>
      </c>
      <c r="E27">
        <f>AVERAGE(Log_17_4_nr0[[#This Row],[ Steps ]],Log_17_4_nr1[[#This Row],[ Steps ]],Log_17_4_nr2[[#This Row],[ Steps ]],Log_17_4_nr3[[#This Row],[ Steps ]],Log_17_4_nr4__2[[#This Row],[ Steps ]])</f>
        <v>27.6</v>
      </c>
      <c r="F27">
        <f>AVERAGE(Log_17_4_nr0[[#This Row],[ Ray radius ]],Log_17_4_nr1[[#This Row],[ Ray radius ]],Log_17_4_nr2[[#This Row],[ Ray radius ]],Log_17_4_nr3[[#This Row],[ Ray radius ]],Log_17_4_nr4__2[[#This Row],[ Ray radius ]])</f>
        <v>20</v>
      </c>
      <c r="G27">
        <f>AVERAGE(Log_17_4_nr0[[#This Row],[ Sight ]],Log_17_4_nr1[[#This Row],[ Sight ]],Log_17_4_nr2[[#This Row],[ Sight ]],Log_17_4_nr3[[#This Row],[ Sight ]],Log_17_4_nr4__2[[#This Row],[ Sight ]])</f>
        <v>53.736691999999991</v>
      </c>
      <c r="H27">
        <f>AVERAGE(Log_17_4_nr0[[#This Row],[ moving speed ]],Log_17_4_nr1[[#This Row],[ moving speed ]],Log_17_4_nr2[[#This Row],[ moving speed ]],Log_17_4_nr3[[#This Row],[ moving speed ]],Log_17_4_nr4__2[[#This Row],[ moving speed ]])</f>
        <v>11.541470199999999</v>
      </c>
      <c r="J27">
        <f>AVERAGE(Log_17_4_nr0[[#This Row],[ Enemy weight ]],Log_17_4_nr1[[#This Row],[ Enemy weight ]],Log_17_4_nr2[[#This Row],[ Enemy weight ]],Log_17_4_nr3[[#This Row],[ Enemy weight ]],Log_17_4_nr4__2[[#This Row],[ Enemy weight ]])</f>
        <v>22.774218000000001</v>
      </c>
      <c r="K27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6.3757896000000001</v>
      </c>
      <c r="L27">
        <f>AVERAGE(Log_17_4_nr0[[#This Row],[ Bullet weight ]],Log_17_4_nr1[[#This Row],[ Bullet weight ]],Log_17_4_nr2[[#This Row],[ Bullet weight ]],Log_17_4_nr3[[#This Row],[ Bullet weight ]],Log_17_4_nr4__2[[#This Row],[ Bullet weight ]])</f>
        <v>17.59667</v>
      </c>
      <c r="M27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-10.683723199999999</v>
      </c>
      <c r="N27">
        <f>AVERAGE(Log_17_4_nr0[[#This Row],[ Box weight ]],Log_17_4_nr1[[#This Row],[ Box weight ]],Log_17_4_nr2[[#This Row],[ Box weight ]],Log_17_4_nr3[[#This Row],[ Box weight ]],Log_17_4_nr4__2[[#This Row],[ Box weight ]])</f>
        <v>-1.9254512000000001</v>
      </c>
      <c r="O27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-5.0958554400000002</v>
      </c>
      <c r="P27">
        <f>AVERAGE(Log_17_4_nr0[[#This Row],[ projectile Speed ]],Log_17_4_nr1[[#This Row],[ projectile Speed ]],Log_17_4_nr2[[#This Row],[ projectile Speed ]],Log_17_4_nr3[[#This Row],[ projectile Speed ]],Log_17_4_nr4__2[[#This Row],[ projectile Speed ]])</f>
        <v>29.627020000000005</v>
      </c>
      <c r="Q27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9.3206680000000013</v>
      </c>
    </row>
    <row r="28" spans="1:17" x14ac:dyDescent="0.3">
      <c r="A28" s="1">
        <v>26</v>
      </c>
      <c r="B28">
        <f>AVERAGE(Log_17_4_nr0[[#This Row],[ Total points ]],Log_17_4_nr1[[#This Row],[ Total points ]],Log_17_4_nr2[[#This Row],[ Total points ]],Log_17_4_nr3[[#This Row],[ Total points ]],Log_17_4_nr4__2[[#This Row],[ Total points ]])</f>
        <v>6.8</v>
      </c>
      <c r="C28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</v>
      </c>
      <c r="D28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4.8</v>
      </c>
      <c r="E28">
        <f>AVERAGE(Log_17_4_nr0[[#This Row],[ Steps ]],Log_17_4_nr1[[#This Row],[ Steps ]],Log_17_4_nr2[[#This Row],[ Steps ]],Log_17_4_nr3[[#This Row],[ Steps ]],Log_17_4_nr4__2[[#This Row],[ Steps ]])</f>
        <v>25.2</v>
      </c>
      <c r="F28">
        <f>AVERAGE(Log_17_4_nr0[[#This Row],[ Ray radius ]],Log_17_4_nr1[[#This Row],[ Ray radius ]],Log_17_4_nr2[[#This Row],[ Ray radius ]],Log_17_4_nr3[[#This Row],[ Ray radius ]],Log_17_4_nr4__2[[#This Row],[ Ray radius ]])</f>
        <v>19.2</v>
      </c>
      <c r="G28">
        <f>AVERAGE(Log_17_4_nr0[[#This Row],[ Sight ]],Log_17_4_nr1[[#This Row],[ Sight ]],Log_17_4_nr2[[#This Row],[ Sight ]],Log_17_4_nr3[[#This Row],[ Sight ]],Log_17_4_nr4__2[[#This Row],[ Sight ]])</f>
        <v>51.283361999999997</v>
      </c>
      <c r="H28">
        <f>AVERAGE(Log_17_4_nr0[[#This Row],[ moving speed ]],Log_17_4_nr1[[#This Row],[ moving speed ]],Log_17_4_nr2[[#This Row],[ moving speed ]],Log_17_4_nr3[[#This Row],[ moving speed ]],Log_17_4_nr4__2[[#This Row],[ moving speed ]])</f>
        <v>14.027913800000002</v>
      </c>
      <c r="J28">
        <f>AVERAGE(Log_17_4_nr0[[#This Row],[ Enemy weight ]],Log_17_4_nr1[[#This Row],[ Enemy weight ]],Log_17_4_nr2[[#This Row],[ Enemy weight ]],Log_17_4_nr3[[#This Row],[ Enemy weight ]],Log_17_4_nr4__2[[#This Row],[ Enemy weight ]])</f>
        <v>20.478703200000002</v>
      </c>
      <c r="K28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5.9811953999999998</v>
      </c>
      <c r="L28">
        <f>AVERAGE(Log_17_4_nr0[[#This Row],[ Bullet weight ]],Log_17_4_nr1[[#This Row],[ Bullet weight ]],Log_17_4_nr2[[#This Row],[ Bullet weight ]],Log_17_4_nr3[[#This Row],[ Bullet weight ]],Log_17_4_nr4__2[[#This Row],[ Bullet weight ]])</f>
        <v>16.960764000000001</v>
      </c>
      <c r="M28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-11.1118712</v>
      </c>
      <c r="N28">
        <f>AVERAGE(Log_17_4_nr0[[#This Row],[ Box weight ]],Log_17_4_nr1[[#This Row],[ Box weight ]],Log_17_4_nr2[[#This Row],[ Box weight ]],Log_17_4_nr3[[#This Row],[ Box weight ]],Log_17_4_nr4__2[[#This Row],[ Box weight ]])</f>
        <v>-0.69509399999999988</v>
      </c>
      <c r="O28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-1.7463472000000002</v>
      </c>
      <c r="P28">
        <f>AVERAGE(Log_17_4_nr0[[#This Row],[ projectile Speed ]],Log_17_4_nr1[[#This Row],[ projectile Speed ]],Log_17_4_nr2[[#This Row],[ projectile Speed ]],Log_17_4_nr3[[#This Row],[ projectile Speed ]],Log_17_4_nr4__2[[#This Row],[ projectile Speed ]])</f>
        <v>32.716864000000001</v>
      </c>
      <c r="Q28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9.3087139999999984</v>
      </c>
    </row>
    <row r="29" spans="1:17" x14ac:dyDescent="0.3">
      <c r="A29" s="2">
        <v>27</v>
      </c>
      <c r="B29">
        <f>AVERAGE(Log_17_4_nr0[[#This Row],[ Total points ]],Log_17_4_nr1[[#This Row],[ Total points ]],Log_17_4_nr2[[#This Row],[ Total points ]],Log_17_4_nr3[[#This Row],[ Total points ]],Log_17_4_nr4__2[[#This Row],[ Total points ]])</f>
        <v>7.4</v>
      </c>
      <c r="C29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2.6</v>
      </c>
      <c r="D29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4.8</v>
      </c>
      <c r="E29">
        <f>AVERAGE(Log_17_4_nr0[[#This Row],[ Steps ]],Log_17_4_nr1[[#This Row],[ Steps ]],Log_17_4_nr2[[#This Row],[ Steps ]],Log_17_4_nr3[[#This Row],[ Steps ]],Log_17_4_nr4__2[[#This Row],[ Steps ]])</f>
        <v>25.4</v>
      </c>
      <c r="F29">
        <f>AVERAGE(Log_17_4_nr0[[#This Row],[ Ray radius ]],Log_17_4_nr1[[#This Row],[ Ray radius ]],Log_17_4_nr2[[#This Row],[ Ray radius ]],Log_17_4_nr3[[#This Row],[ Ray radius ]],Log_17_4_nr4__2[[#This Row],[ Ray radius ]])</f>
        <v>20</v>
      </c>
      <c r="G29">
        <f>AVERAGE(Log_17_4_nr0[[#This Row],[ Sight ]],Log_17_4_nr1[[#This Row],[ Sight ]],Log_17_4_nr2[[#This Row],[ Sight ]],Log_17_4_nr3[[#This Row],[ Sight ]],Log_17_4_nr4__2[[#This Row],[ Sight ]])</f>
        <v>53.080852000000007</v>
      </c>
      <c r="H29">
        <f>AVERAGE(Log_17_4_nr0[[#This Row],[ moving speed ]],Log_17_4_nr1[[#This Row],[ moving speed ]],Log_17_4_nr2[[#This Row],[ moving speed ]],Log_17_4_nr3[[#This Row],[ moving speed ]],Log_17_4_nr4__2[[#This Row],[ moving speed ]])</f>
        <v>13.3625246</v>
      </c>
      <c r="J29">
        <f>AVERAGE(Log_17_4_nr0[[#This Row],[ Enemy weight ]],Log_17_4_nr1[[#This Row],[ Enemy weight ]],Log_17_4_nr2[[#This Row],[ Enemy weight ]],Log_17_4_nr3[[#This Row],[ Enemy weight ]],Log_17_4_nr4__2[[#This Row],[ Enemy weight ]])</f>
        <v>22.683877200000001</v>
      </c>
      <c r="K29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6.6934513999999989</v>
      </c>
      <c r="L29">
        <f>AVERAGE(Log_17_4_nr0[[#This Row],[ Bullet weight ]],Log_17_4_nr1[[#This Row],[ Bullet weight ]],Log_17_4_nr2[[#This Row],[ Bullet weight ]],Log_17_4_nr3[[#This Row],[ Bullet weight ]],Log_17_4_nr4__2[[#This Row],[ Bullet weight ]])</f>
        <v>16.344595599999998</v>
      </c>
      <c r="M29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-11.1118712</v>
      </c>
      <c r="N29">
        <f>AVERAGE(Log_17_4_nr0[[#This Row],[ Box weight ]],Log_17_4_nr1[[#This Row],[ Box weight ]],Log_17_4_nr2[[#This Row],[ Box weight ]],Log_17_4_nr3[[#This Row],[ Box weight ]],Log_17_4_nr4__2[[#This Row],[ Box weight ]])</f>
        <v>-1.9250514000000003</v>
      </c>
      <c r="O29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-2.5742116000000004</v>
      </c>
      <c r="P29">
        <f>AVERAGE(Log_17_4_nr0[[#This Row],[ projectile Speed ]],Log_17_4_nr1[[#This Row],[ projectile Speed ]],Log_17_4_nr2[[#This Row],[ projectile Speed ]],Log_17_4_nr3[[#This Row],[ projectile Speed ]],Log_17_4_nr4__2[[#This Row],[ projectile Speed ]])</f>
        <v>32.177047999999999</v>
      </c>
      <c r="Q29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9.3087139999999984</v>
      </c>
    </row>
    <row r="30" spans="1:17" x14ac:dyDescent="0.3">
      <c r="A30" s="1">
        <v>28</v>
      </c>
      <c r="B30">
        <f>AVERAGE(Log_17_4_nr0[[#This Row],[ Total points ]],Log_17_4_nr1[[#This Row],[ Total points ]],Log_17_4_nr2[[#This Row],[ Total points ]],Log_17_4_nr3[[#This Row],[ Total points ]],Log_17_4_nr4__2[[#This Row],[ Total points ]])</f>
        <v>6.6</v>
      </c>
      <c r="C30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2.4</v>
      </c>
      <c r="D30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4.2</v>
      </c>
      <c r="E30">
        <f>AVERAGE(Log_17_4_nr0[[#This Row],[ Steps ]],Log_17_4_nr1[[#This Row],[ Steps ]],Log_17_4_nr2[[#This Row],[ Steps ]],Log_17_4_nr3[[#This Row],[ Steps ]],Log_17_4_nr4__2[[#This Row],[ Steps ]])</f>
        <v>24.2</v>
      </c>
      <c r="F30">
        <f>AVERAGE(Log_17_4_nr0[[#This Row],[ Ray radius ]],Log_17_4_nr1[[#This Row],[ Ray radius ]],Log_17_4_nr2[[#This Row],[ Ray radius ]],Log_17_4_nr3[[#This Row],[ Ray radius ]],Log_17_4_nr4__2[[#This Row],[ Ray radius ]])</f>
        <v>18.8</v>
      </c>
      <c r="G30">
        <f>AVERAGE(Log_17_4_nr0[[#This Row],[ Sight ]],Log_17_4_nr1[[#This Row],[ Sight ]],Log_17_4_nr2[[#This Row],[ Sight ]],Log_17_4_nr3[[#This Row],[ Sight ]],Log_17_4_nr4__2[[#This Row],[ Sight ]])</f>
        <v>53.809753999999998</v>
      </c>
      <c r="H30">
        <f>AVERAGE(Log_17_4_nr0[[#This Row],[ moving speed ]],Log_17_4_nr1[[#This Row],[ moving speed ]],Log_17_4_nr2[[#This Row],[ moving speed ]],Log_17_4_nr3[[#This Row],[ moving speed ]],Log_17_4_nr4__2[[#This Row],[ moving speed ]])</f>
        <v>13.307983200000001</v>
      </c>
      <c r="J30">
        <f>AVERAGE(Log_17_4_nr0[[#This Row],[ Enemy weight ]],Log_17_4_nr1[[#This Row],[ Enemy weight ]],Log_17_4_nr2[[#This Row],[ Enemy weight ]],Log_17_4_nr3[[#This Row],[ Enemy weight ]],Log_17_4_nr4__2[[#This Row],[ Enemy weight ]])</f>
        <v>21.853147999999997</v>
      </c>
      <c r="K30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6.1010793999999997</v>
      </c>
      <c r="L30">
        <f>AVERAGE(Log_17_4_nr0[[#This Row],[ Bullet weight ]],Log_17_4_nr1[[#This Row],[ Bullet weight ]],Log_17_4_nr2[[#This Row],[ Bullet weight ]],Log_17_4_nr3[[#This Row],[ Bullet weight ]],Log_17_4_nr4__2[[#This Row],[ Bullet weight ]])</f>
        <v>17.139137999999999</v>
      </c>
      <c r="M30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-11.9681672</v>
      </c>
      <c r="N30">
        <f>AVERAGE(Log_17_4_nr0[[#This Row],[ Box weight ]],Log_17_4_nr1[[#This Row],[ Box weight ]],Log_17_4_nr2[[#This Row],[ Box weight ]],Log_17_4_nr3[[#This Row],[ Box weight ]],Log_17_4_nr4__2[[#This Row],[ Box weight ]])</f>
        <v>-2.3785107999999999</v>
      </c>
      <c r="O30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-0.79299720000000007</v>
      </c>
      <c r="P30">
        <f>AVERAGE(Log_17_4_nr0[[#This Row],[ projectile Speed ]],Log_17_4_nr1[[#This Row],[ projectile Speed ]],Log_17_4_nr2[[#This Row],[ projectile Speed ]],Log_17_4_nr3[[#This Row],[ projectile Speed ]],Log_17_4_nr4__2[[#This Row],[ projectile Speed ]])</f>
        <v>34.877733999999997</v>
      </c>
      <c r="Q30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9.2883880000000012</v>
      </c>
    </row>
    <row r="31" spans="1:17" x14ac:dyDescent="0.3">
      <c r="A31" s="2">
        <v>29</v>
      </c>
      <c r="B31">
        <f>AVERAGE(Log_17_4_nr0[[#This Row],[ Total points ]],Log_17_4_nr1[[#This Row],[ Total points ]],Log_17_4_nr2[[#This Row],[ Total points ]],Log_17_4_nr3[[#This Row],[ Total points ]],Log_17_4_nr4__2[[#This Row],[ Total points ]])</f>
        <v>8.1999999999999993</v>
      </c>
      <c r="C31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3.4</v>
      </c>
      <c r="D31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4.8</v>
      </c>
      <c r="E31">
        <f>AVERAGE(Log_17_4_nr0[[#This Row],[ Steps ]],Log_17_4_nr1[[#This Row],[ Steps ]],Log_17_4_nr2[[#This Row],[ Steps ]],Log_17_4_nr3[[#This Row],[ Steps ]],Log_17_4_nr4__2[[#This Row],[ Steps ]])</f>
        <v>24.8</v>
      </c>
      <c r="F31">
        <f>AVERAGE(Log_17_4_nr0[[#This Row],[ Ray radius ]],Log_17_4_nr1[[#This Row],[ Ray radius ]],Log_17_4_nr2[[#This Row],[ Ray radius ]],Log_17_4_nr3[[#This Row],[ Ray radius ]],Log_17_4_nr4__2[[#This Row],[ Ray radius ]])</f>
        <v>17.2</v>
      </c>
      <c r="G31">
        <f>AVERAGE(Log_17_4_nr0[[#This Row],[ Sight ]],Log_17_4_nr1[[#This Row],[ Sight ]],Log_17_4_nr2[[#This Row],[ Sight ]],Log_17_4_nr3[[#This Row],[ Sight ]],Log_17_4_nr4__2[[#This Row],[ Sight ]])</f>
        <v>53.088696000000006</v>
      </c>
      <c r="H31">
        <f>AVERAGE(Log_17_4_nr0[[#This Row],[ moving speed ]],Log_17_4_nr1[[#This Row],[ moving speed ]],Log_17_4_nr2[[#This Row],[ moving speed ]],Log_17_4_nr3[[#This Row],[ moving speed ]],Log_17_4_nr4__2[[#This Row],[ moving speed ]])</f>
        <v>14.419325199999999</v>
      </c>
      <c r="J31">
        <f>AVERAGE(Log_17_4_nr0[[#This Row],[ Enemy weight ]],Log_17_4_nr1[[#This Row],[ Enemy weight ]],Log_17_4_nr2[[#This Row],[ Enemy weight ]],Log_17_4_nr3[[#This Row],[ Enemy weight ]],Log_17_4_nr4__2[[#This Row],[ Enemy weight ]])</f>
        <v>22.693396</v>
      </c>
      <c r="K31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7.6804195999999987</v>
      </c>
      <c r="L31">
        <f>AVERAGE(Log_17_4_nr0[[#This Row],[ Bullet weight ]],Log_17_4_nr1[[#This Row],[ Bullet weight ]],Log_17_4_nr2[[#This Row],[ Bullet weight ]],Log_17_4_nr3[[#This Row],[ Bullet weight ]],Log_17_4_nr4__2[[#This Row],[ Bullet weight ]])</f>
        <v>17.101089999999999</v>
      </c>
      <c r="M31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-11.5400192</v>
      </c>
      <c r="N31">
        <f>AVERAGE(Log_17_4_nr0[[#This Row],[ Box weight ]],Log_17_4_nr1[[#This Row],[ Box weight ]],Log_17_4_nr2[[#This Row],[ Box weight ]],Log_17_4_nr3[[#This Row],[ Box weight ]],Log_17_4_nr4__2[[#This Row],[ Box weight ]])</f>
        <v>-2.8323689999999999</v>
      </c>
      <c r="O31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-0.79299720000000007</v>
      </c>
      <c r="P31">
        <f>AVERAGE(Log_17_4_nr0[[#This Row],[ projectile Speed ]],Log_17_4_nr1[[#This Row],[ projectile Speed ]],Log_17_4_nr2[[#This Row],[ projectile Speed ]],Log_17_4_nr3[[#This Row],[ projectile Speed ]],Log_17_4_nr4__2[[#This Row],[ projectile Speed ]])</f>
        <v>34.814228</v>
      </c>
      <c r="Q31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9.2833759999999987</v>
      </c>
    </row>
    <row r="32" spans="1:17" x14ac:dyDescent="0.3">
      <c r="A32" s="1">
        <v>30</v>
      </c>
      <c r="B32">
        <f>AVERAGE(Log_17_4_nr0[[#This Row],[ Total points ]],Log_17_4_nr1[[#This Row],[ Total points ]],Log_17_4_nr2[[#This Row],[ Total points ]],Log_17_4_nr3[[#This Row],[ Total points ]],Log_17_4_nr4__2[[#This Row],[ Total points ]])</f>
        <v>7.8</v>
      </c>
      <c r="C32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3.6</v>
      </c>
      <c r="D32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4.2</v>
      </c>
      <c r="E32">
        <f>AVERAGE(Log_17_4_nr0[[#This Row],[ Steps ]],Log_17_4_nr1[[#This Row],[ Steps ]],Log_17_4_nr2[[#This Row],[ Steps ]],Log_17_4_nr3[[#This Row],[ Steps ]],Log_17_4_nr4__2[[#This Row],[ Steps ]])</f>
        <v>25.2</v>
      </c>
      <c r="F32">
        <f>AVERAGE(Log_17_4_nr0[[#This Row],[ Ray radius ]],Log_17_4_nr1[[#This Row],[ Ray radius ]],Log_17_4_nr2[[#This Row],[ Ray radius ]],Log_17_4_nr3[[#This Row],[ Ray radius ]],Log_17_4_nr4__2[[#This Row],[ Ray radius ]])</f>
        <v>18.399999999999999</v>
      </c>
      <c r="G32">
        <f>AVERAGE(Log_17_4_nr0[[#This Row],[ Sight ]],Log_17_4_nr1[[#This Row],[ Sight ]],Log_17_4_nr2[[#This Row],[ Sight ]],Log_17_4_nr3[[#This Row],[ Sight ]],Log_17_4_nr4__2[[#This Row],[ Sight ]])</f>
        <v>53.668190000000003</v>
      </c>
      <c r="H32">
        <f>AVERAGE(Log_17_4_nr0[[#This Row],[ moving speed ]],Log_17_4_nr1[[#This Row],[ moving speed ]],Log_17_4_nr2[[#This Row],[ moving speed ]],Log_17_4_nr3[[#This Row],[ moving speed ]],Log_17_4_nr4__2[[#This Row],[ moving speed ]])</f>
        <v>13.801916</v>
      </c>
      <c r="J32">
        <f>AVERAGE(Log_17_4_nr0[[#This Row],[ Enemy weight ]],Log_17_4_nr1[[#This Row],[ Enemy weight ]],Log_17_4_nr2[[#This Row],[ Enemy weight ]],Log_17_4_nr3[[#This Row],[ Enemy weight ]],Log_17_4_nr4__2[[#This Row],[ Enemy weight ]])</f>
        <v>21.401928999999999</v>
      </c>
      <c r="K32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7.6678686000000003</v>
      </c>
      <c r="L32">
        <f>AVERAGE(Log_17_4_nr0[[#This Row],[ Bullet weight ]],Log_17_4_nr1[[#This Row],[ Bullet weight ]],Log_17_4_nr2[[#This Row],[ Bullet weight ]],Log_17_4_nr3[[#This Row],[ Bullet weight ]],Log_17_4_nr4__2[[#This Row],[ Bullet weight ]])</f>
        <v>18.501058799999999</v>
      </c>
      <c r="M32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-11.9681672</v>
      </c>
      <c r="N32">
        <f>AVERAGE(Log_17_4_nr0[[#This Row],[ Box weight ]],Log_17_4_nr1[[#This Row],[ Box weight ]],Log_17_4_nr2[[#This Row],[ Box weight ]],Log_17_4_nr3[[#This Row],[ Box weight ]],Log_17_4_nr4__2[[#This Row],[ Box weight ]])</f>
        <v>-2.0704088</v>
      </c>
      <c r="O32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-1.5663514000000001</v>
      </c>
      <c r="P32">
        <f>AVERAGE(Log_17_4_nr0[[#This Row],[ projectile Speed ]],Log_17_4_nr1[[#This Row],[ projectile Speed ]],Log_17_4_nr2[[#This Row],[ projectile Speed ]],Log_17_4_nr3[[#This Row],[ projectile Speed ]],Log_17_4_nr4__2[[#This Row],[ projectile Speed ]])</f>
        <v>33.749791999999999</v>
      </c>
      <c r="Q32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8.5666425999999998</v>
      </c>
    </row>
    <row r="33" spans="1:17" x14ac:dyDescent="0.3">
      <c r="A33" s="2">
        <v>31</v>
      </c>
      <c r="B33">
        <f>AVERAGE(Log_17_4_nr0[[#This Row],[ Total points ]],Log_17_4_nr1[[#This Row],[ Total points ]],Log_17_4_nr2[[#This Row],[ Total points ]],Log_17_4_nr3[[#This Row],[ Total points ]],Log_17_4_nr4__2[[#This Row],[ Total points ]])</f>
        <v>7.6</v>
      </c>
      <c r="C33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4</v>
      </c>
      <c r="D33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3.6</v>
      </c>
      <c r="E33">
        <f>AVERAGE(Log_17_4_nr0[[#This Row],[ Steps ]],Log_17_4_nr1[[#This Row],[ Steps ]],Log_17_4_nr2[[#This Row],[ Steps ]],Log_17_4_nr3[[#This Row],[ Steps ]],Log_17_4_nr4__2[[#This Row],[ Steps ]])</f>
        <v>25.6</v>
      </c>
      <c r="F33">
        <f>AVERAGE(Log_17_4_nr0[[#This Row],[ Ray radius ]],Log_17_4_nr1[[#This Row],[ Ray radius ]],Log_17_4_nr2[[#This Row],[ Ray radius ]],Log_17_4_nr3[[#This Row],[ Ray radius ]],Log_17_4_nr4__2[[#This Row],[ Ray radius ]])</f>
        <v>17.600000000000001</v>
      </c>
      <c r="G33">
        <f>AVERAGE(Log_17_4_nr0[[#This Row],[ Sight ]],Log_17_4_nr1[[#This Row],[ Sight ]],Log_17_4_nr2[[#This Row],[ Sight ]],Log_17_4_nr3[[#This Row],[ Sight ]],Log_17_4_nr4__2[[#This Row],[ Sight ]])</f>
        <v>54.215931999999995</v>
      </c>
      <c r="H33">
        <f>AVERAGE(Log_17_4_nr0[[#This Row],[ moving speed ]],Log_17_4_nr1[[#This Row],[ moving speed ]],Log_17_4_nr2[[#This Row],[ moving speed ]],Log_17_4_nr3[[#This Row],[ moving speed ]],Log_17_4_nr4__2[[#This Row],[ moving speed ]])</f>
        <v>15.714512799999998</v>
      </c>
      <c r="J33">
        <f>AVERAGE(Log_17_4_nr0[[#This Row],[ Enemy weight ]],Log_17_4_nr1[[#This Row],[ Enemy weight ]],Log_17_4_nr2[[#This Row],[ Enemy weight ]],Log_17_4_nr3[[#This Row],[ Enemy weight ]],Log_17_4_nr4__2[[#This Row],[ Enemy weight ]])</f>
        <v>21.944035</v>
      </c>
      <c r="K33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7.6678686000000003</v>
      </c>
      <c r="L33">
        <f>AVERAGE(Log_17_4_nr0[[#This Row],[ Bullet weight ]],Log_17_4_nr1[[#This Row],[ Bullet weight ]],Log_17_4_nr2[[#This Row],[ Bullet weight ]],Log_17_4_nr3[[#This Row],[ Bullet weight ]],Log_17_4_nr4__2[[#This Row],[ Bullet weight ]])</f>
        <v>18.414060799999998</v>
      </c>
      <c r="M33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-11.9681672</v>
      </c>
      <c r="N33">
        <f>AVERAGE(Log_17_4_nr0[[#This Row],[ Box weight ]],Log_17_4_nr1[[#This Row],[ Box weight ]],Log_17_4_nr2[[#This Row],[ Box weight ]],Log_17_4_nr3[[#This Row],[ Box weight ]],Log_17_4_nr4__2[[#This Row],[ Box weight ]])</f>
        <v>-2.0704088</v>
      </c>
      <c r="O33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-1.5663514000000001</v>
      </c>
      <c r="P33">
        <f>AVERAGE(Log_17_4_nr0[[#This Row],[ projectile Speed ]],Log_17_4_nr1[[#This Row],[ projectile Speed ]],Log_17_4_nr2[[#This Row],[ projectile Speed ]],Log_17_4_nr3[[#This Row],[ projectile Speed ]],Log_17_4_nr4__2[[#This Row],[ projectile Speed ]])</f>
        <v>35.088319999999996</v>
      </c>
      <c r="Q33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8.5582706000000002</v>
      </c>
    </row>
    <row r="34" spans="1:17" x14ac:dyDescent="0.3">
      <c r="A34" s="1">
        <v>32</v>
      </c>
      <c r="B34">
        <f>AVERAGE(Log_17_4_nr0[[#This Row],[ Total points ]],Log_17_4_nr1[[#This Row],[ Total points ]],Log_17_4_nr2[[#This Row],[ Total points ]],Log_17_4_nr3[[#This Row],[ Total points ]],Log_17_4_nr4__2[[#This Row],[ Total points ]])</f>
        <v>6.6</v>
      </c>
      <c r="C34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</v>
      </c>
      <c r="D34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3.6</v>
      </c>
      <c r="E34">
        <f>AVERAGE(Log_17_4_nr0[[#This Row],[ Steps ]],Log_17_4_nr1[[#This Row],[ Steps ]],Log_17_4_nr2[[#This Row],[ Steps ]],Log_17_4_nr3[[#This Row],[ Steps ]],Log_17_4_nr4__2[[#This Row],[ Steps ]])</f>
        <v>25.6</v>
      </c>
      <c r="F34">
        <f>AVERAGE(Log_17_4_nr0[[#This Row],[ Ray radius ]],Log_17_4_nr1[[#This Row],[ Ray radius ]],Log_17_4_nr2[[#This Row],[ Ray radius ]],Log_17_4_nr3[[#This Row],[ Ray radius ]],Log_17_4_nr4__2[[#This Row],[ Ray radius ]])</f>
        <v>17.600000000000001</v>
      </c>
      <c r="G34">
        <f>AVERAGE(Log_17_4_nr0[[#This Row],[ Sight ]],Log_17_4_nr1[[#This Row],[ Sight ]],Log_17_4_nr2[[#This Row],[ Sight ]],Log_17_4_nr3[[#This Row],[ Sight ]],Log_17_4_nr4__2[[#This Row],[ Sight ]])</f>
        <v>53.996578</v>
      </c>
      <c r="H34">
        <f>AVERAGE(Log_17_4_nr0[[#This Row],[ moving speed ]],Log_17_4_nr1[[#This Row],[ moving speed ]],Log_17_4_nr2[[#This Row],[ moving speed ]],Log_17_4_nr3[[#This Row],[ moving speed ]],Log_17_4_nr4__2[[#This Row],[ moving speed ]])</f>
        <v>16.2941748</v>
      </c>
      <c r="J34">
        <f>AVERAGE(Log_17_4_nr0[[#This Row],[ Enemy weight ]],Log_17_4_nr1[[#This Row],[ Enemy weight ]],Log_17_4_nr2[[#This Row],[ Enemy weight ]],Log_17_4_nr3[[#This Row],[ Enemy weight ]],Log_17_4_nr4__2[[#This Row],[ Enemy weight ]])</f>
        <v>23.023771</v>
      </c>
      <c r="K34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8.6548368</v>
      </c>
      <c r="L34">
        <f>AVERAGE(Log_17_4_nr0[[#This Row],[ Bullet weight ]],Log_17_4_nr1[[#This Row],[ Bullet weight ]],Log_17_4_nr2[[#This Row],[ Bullet weight ]],Log_17_4_nr3[[#This Row],[ Bullet weight ]],Log_17_4_nr4__2[[#This Row],[ Bullet weight ]])</f>
        <v>19.233802600000001</v>
      </c>
      <c r="M34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-11.9681672</v>
      </c>
      <c r="N34">
        <f>AVERAGE(Log_17_4_nr0[[#This Row],[ Box weight ]],Log_17_4_nr1[[#This Row],[ Box weight ]],Log_17_4_nr2[[#This Row],[ Box weight ]],Log_17_4_nr3[[#This Row],[ Box weight ]],Log_17_4_nr4__2[[#This Row],[ Box weight ]])</f>
        <v>-1.8544418</v>
      </c>
      <c r="O34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-2.4487272000000004</v>
      </c>
      <c r="P34">
        <f>AVERAGE(Log_17_4_nr0[[#This Row],[ projectile Speed ]],Log_17_4_nr1[[#This Row],[ projectile Speed ]],Log_17_4_nr2[[#This Row],[ projectile Speed ]],Log_17_4_nr3[[#This Row],[ projectile Speed ]],Log_17_4_nr4__2[[#This Row],[ projectile Speed ]])</f>
        <v>34.593960000000003</v>
      </c>
      <c r="Q34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9.2406779999999991</v>
      </c>
    </row>
    <row r="35" spans="1:17" x14ac:dyDescent="0.3">
      <c r="A35" s="2">
        <v>33</v>
      </c>
      <c r="B35">
        <f>AVERAGE(Log_17_4_nr0[[#This Row],[ Total points ]],Log_17_4_nr1[[#This Row],[ Total points ]],Log_17_4_nr2[[#This Row],[ Total points ]],Log_17_4_nr3[[#This Row],[ Total points ]],Log_17_4_nr4__2[[#This Row],[ Total points ]])</f>
        <v>7.4</v>
      </c>
      <c r="C35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3.8</v>
      </c>
      <c r="D35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3.6</v>
      </c>
      <c r="E35">
        <f>AVERAGE(Log_17_4_nr0[[#This Row],[ Steps ]],Log_17_4_nr1[[#This Row],[ Steps ]],Log_17_4_nr2[[#This Row],[ Steps ]],Log_17_4_nr3[[#This Row],[ Steps ]],Log_17_4_nr4__2[[#This Row],[ Steps ]])</f>
        <v>26.6</v>
      </c>
      <c r="F35">
        <f>AVERAGE(Log_17_4_nr0[[#This Row],[ Ray radius ]],Log_17_4_nr1[[#This Row],[ Ray radius ]],Log_17_4_nr2[[#This Row],[ Ray radius ]],Log_17_4_nr3[[#This Row],[ Ray radius ]],Log_17_4_nr4__2[[#This Row],[ Ray radius ]])</f>
        <v>17</v>
      </c>
      <c r="G35">
        <f>AVERAGE(Log_17_4_nr0[[#This Row],[ Sight ]],Log_17_4_nr1[[#This Row],[ Sight ]],Log_17_4_nr2[[#This Row],[ Sight ]],Log_17_4_nr3[[#This Row],[ Sight ]],Log_17_4_nr4__2[[#This Row],[ Sight ]])</f>
        <v>54.575800000000001</v>
      </c>
      <c r="H35">
        <f>AVERAGE(Log_17_4_nr0[[#This Row],[ moving speed ]],Log_17_4_nr1[[#This Row],[ moving speed ]],Log_17_4_nr2[[#This Row],[ moving speed ]],Log_17_4_nr3[[#This Row],[ moving speed ]],Log_17_4_nr4__2[[#This Row],[ moving speed ]])</f>
        <v>18.610557199999999</v>
      </c>
      <c r="J35">
        <f>AVERAGE(Log_17_4_nr0[[#This Row],[ Enemy weight ]],Log_17_4_nr1[[#This Row],[ Enemy weight ]],Log_17_4_nr2[[#This Row],[ Enemy weight ]],Log_17_4_nr3[[#This Row],[ Enemy weight ]],Log_17_4_nr4__2[[#This Row],[ Enemy weight ]])</f>
        <v>25.061053599999997</v>
      </c>
      <c r="K35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9.0835361199999998</v>
      </c>
      <c r="L35">
        <f>AVERAGE(Log_17_4_nr0[[#This Row],[ Bullet weight ]],Log_17_4_nr1[[#This Row],[ Bullet weight ]],Log_17_4_nr2[[#This Row],[ Bullet weight ]],Log_17_4_nr3[[#This Row],[ Bullet weight ]],Log_17_4_nr4__2[[#This Row],[ Bullet weight ]])</f>
        <v>19.842412799999998</v>
      </c>
      <c r="M35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-12.749531999999999</v>
      </c>
      <c r="N35">
        <f>AVERAGE(Log_17_4_nr0[[#This Row],[ Box weight ]],Log_17_4_nr1[[#This Row],[ Box weight ]],Log_17_4_nr2[[#This Row],[ Box weight ]],Log_17_4_nr3[[#This Row],[ Box weight ]],Log_17_4_nr4__2[[#This Row],[ Box weight ]])</f>
        <v>-3.2990272000000003</v>
      </c>
      <c r="O35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-1.1797261999999999</v>
      </c>
      <c r="P35">
        <f>AVERAGE(Log_17_4_nr0[[#This Row],[ projectile Speed ]],Log_17_4_nr1[[#This Row],[ projectile Speed ]],Log_17_4_nr2[[#This Row],[ projectile Speed ]],Log_17_4_nr3[[#This Row],[ projectile Speed ]],Log_17_4_nr4__2[[#This Row],[ projectile Speed ]])</f>
        <v>37.488516000000004</v>
      </c>
      <c r="Q35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9.229654</v>
      </c>
    </row>
    <row r="36" spans="1:17" x14ac:dyDescent="0.3">
      <c r="A36" s="1">
        <v>34</v>
      </c>
      <c r="B36">
        <f>AVERAGE(Log_17_4_nr0[[#This Row],[ Total points ]],Log_17_4_nr1[[#This Row],[ Total points ]],Log_17_4_nr2[[#This Row],[ Total points ]],Log_17_4_nr3[[#This Row],[ Total points ]],Log_17_4_nr4__2[[#This Row],[ Total points ]])</f>
        <v>7</v>
      </c>
      <c r="C36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4</v>
      </c>
      <c r="D36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3</v>
      </c>
      <c r="E36">
        <f>AVERAGE(Log_17_4_nr0[[#This Row],[ Steps ]],Log_17_4_nr1[[#This Row],[ Steps ]],Log_17_4_nr2[[#This Row],[ Steps ]],Log_17_4_nr3[[#This Row],[ Steps ]],Log_17_4_nr4__2[[#This Row],[ Steps ]])</f>
        <v>26.6</v>
      </c>
      <c r="F36">
        <f>AVERAGE(Log_17_4_nr0[[#This Row],[ Ray radius ]],Log_17_4_nr1[[#This Row],[ Ray radius ]],Log_17_4_nr2[[#This Row],[ Ray radius ]],Log_17_4_nr3[[#This Row],[ Ray radius ]],Log_17_4_nr4__2[[#This Row],[ Ray radius ]])</f>
        <v>15.6</v>
      </c>
      <c r="G36">
        <f>AVERAGE(Log_17_4_nr0[[#This Row],[ Sight ]],Log_17_4_nr1[[#This Row],[ Sight ]],Log_17_4_nr2[[#This Row],[ Sight ]],Log_17_4_nr3[[#This Row],[ Sight ]],Log_17_4_nr4__2[[#This Row],[ Sight ]])</f>
        <v>53.057132000000003</v>
      </c>
      <c r="H36">
        <f>AVERAGE(Log_17_4_nr0[[#This Row],[ moving speed ]],Log_17_4_nr1[[#This Row],[ moving speed ]],Log_17_4_nr2[[#This Row],[ moving speed ]],Log_17_4_nr3[[#This Row],[ moving speed ]],Log_17_4_nr4__2[[#This Row],[ moving speed ]])</f>
        <v>18.6605712</v>
      </c>
      <c r="J36">
        <f>AVERAGE(Log_17_4_nr0[[#This Row],[ Enemy weight ]],Log_17_4_nr1[[#This Row],[ Enemy weight ]],Log_17_4_nr2[[#This Row],[ Enemy weight ]],Log_17_4_nr3[[#This Row],[ Enemy weight ]],Log_17_4_nr4__2[[#This Row],[ Enemy weight ]])</f>
        <v>25.6701774</v>
      </c>
      <c r="K36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8.6174336</v>
      </c>
      <c r="L36">
        <f>AVERAGE(Log_17_4_nr0[[#This Row],[ Bullet weight ]],Log_17_4_nr1[[#This Row],[ Bullet weight ]],Log_17_4_nr2[[#This Row],[ Bullet weight ]],Log_17_4_nr3[[#This Row],[ Bullet weight ]],Log_17_4_nr4__2[[#This Row],[ Bullet weight ]])</f>
        <v>20.511690600000001</v>
      </c>
      <c r="M36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-12.331183200000002</v>
      </c>
      <c r="N36">
        <f>AVERAGE(Log_17_4_nr0[[#This Row],[ Box weight ]],Log_17_4_nr1[[#This Row],[ Box weight ]],Log_17_4_nr2[[#This Row],[ Box weight ]],Log_17_4_nr3[[#This Row],[ Box weight ]],Log_17_4_nr4__2[[#This Row],[ Box weight ]])</f>
        <v>-2.7991692000000001</v>
      </c>
      <c r="O36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-0.92656939999999999</v>
      </c>
      <c r="P36">
        <f>AVERAGE(Log_17_4_nr0[[#This Row],[ projectile Speed ]],Log_17_4_nr1[[#This Row],[ projectile Speed ]],Log_17_4_nr2[[#This Row],[ projectile Speed ]],Log_17_4_nr3[[#This Row],[ projectile Speed ]],Log_17_4_nr4__2[[#This Row],[ projectile Speed ]])</f>
        <v>36.744515999999997</v>
      </c>
      <c r="Q36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9.2337359999999986</v>
      </c>
    </row>
    <row r="37" spans="1:17" x14ac:dyDescent="0.3">
      <c r="A37" s="2">
        <v>35</v>
      </c>
      <c r="B37">
        <f>AVERAGE(Log_17_4_nr0[[#This Row],[ Total points ]],Log_17_4_nr1[[#This Row],[ Total points ]],Log_17_4_nr2[[#This Row],[ Total points ]],Log_17_4_nr3[[#This Row],[ Total points ]],Log_17_4_nr4__2[[#This Row],[ Total points ]])</f>
        <v>8</v>
      </c>
      <c r="C37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4.4000000000000004</v>
      </c>
      <c r="D37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3.6</v>
      </c>
      <c r="E37">
        <f>AVERAGE(Log_17_4_nr0[[#This Row],[ Steps ]],Log_17_4_nr1[[#This Row],[ Steps ]],Log_17_4_nr2[[#This Row],[ Steps ]],Log_17_4_nr3[[#This Row],[ Steps ]],Log_17_4_nr4__2[[#This Row],[ Steps ]])</f>
        <v>25.8</v>
      </c>
      <c r="F37">
        <f>AVERAGE(Log_17_4_nr0[[#This Row],[ Ray radius ]],Log_17_4_nr1[[#This Row],[ Ray radius ]],Log_17_4_nr2[[#This Row],[ Ray radius ]],Log_17_4_nr3[[#This Row],[ Ray radius ]],Log_17_4_nr4__2[[#This Row],[ Ray radius ]])</f>
        <v>15.2</v>
      </c>
      <c r="G37">
        <f>AVERAGE(Log_17_4_nr0[[#This Row],[ Sight ]],Log_17_4_nr1[[#This Row],[ Sight ]],Log_17_4_nr2[[#This Row],[ Sight ]],Log_17_4_nr3[[#This Row],[ Sight ]],Log_17_4_nr4__2[[#This Row],[ Sight ]])</f>
        <v>55.562682000000009</v>
      </c>
      <c r="H37">
        <f>AVERAGE(Log_17_4_nr0[[#This Row],[ moving speed ]],Log_17_4_nr1[[#This Row],[ moving speed ]],Log_17_4_nr2[[#This Row],[ moving speed ]],Log_17_4_nr3[[#This Row],[ moving speed ]],Log_17_4_nr4__2[[#This Row],[ moving speed ]])</f>
        <v>17.421495999999998</v>
      </c>
      <c r="J37">
        <f>AVERAGE(Log_17_4_nr0[[#This Row],[ Enemy weight ]],Log_17_4_nr1[[#This Row],[ Enemy weight ]],Log_17_4_nr2[[#This Row],[ Enemy weight ]],Log_17_4_nr3[[#This Row],[ Enemy weight ]],Log_17_4_nr4__2[[#This Row],[ Enemy weight ]])</f>
        <v>23.325609</v>
      </c>
      <c r="K37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7.9726515199999994</v>
      </c>
      <c r="L37">
        <f>AVERAGE(Log_17_4_nr0[[#This Row],[ Bullet weight ]],Log_17_4_nr1[[#This Row],[ Bullet weight ]],Log_17_4_nr2[[#This Row],[ Bullet weight ]],Log_17_4_nr3[[#This Row],[ Bullet weight ]],Log_17_4_nr4__2[[#This Row],[ Bullet weight ]])</f>
        <v>21.004708399999998</v>
      </c>
      <c r="M37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-12.244911200000001</v>
      </c>
      <c r="N37">
        <f>AVERAGE(Log_17_4_nr0[[#This Row],[ Box weight ]],Log_17_4_nr1[[#This Row],[ Box weight ]],Log_17_4_nr2[[#This Row],[ Box weight ]],Log_17_4_nr3[[#This Row],[ Box weight ]],Log_17_4_nr4__2[[#This Row],[ Box weight ]])</f>
        <v>-2.8462448</v>
      </c>
      <c r="O37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-2.4484159999999995</v>
      </c>
      <c r="P37">
        <f>AVERAGE(Log_17_4_nr0[[#This Row],[ projectile Speed ]],Log_17_4_nr1[[#This Row],[ projectile Speed ]],Log_17_4_nr2[[#This Row],[ projectile Speed ]],Log_17_4_nr3[[#This Row],[ projectile Speed ]],Log_17_4_nr4__2[[#This Row],[ projectile Speed ]])</f>
        <v>34.661424600000004</v>
      </c>
      <c r="Q37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9.2287239999999997</v>
      </c>
    </row>
    <row r="38" spans="1:17" x14ac:dyDescent="0.3">
      <c r="A38" s="1">
        <v>36</v>
      </c>
      <c r="B38">
        <f>AVERAGE(Log_17_4_nr0[[#This Row],[ Total points ]],Log_17_4_nr1[[#This Row],[ Total points ]],Log_17_4_nr2[[#This Row],[ Total points ]],Log_17_4_nr3[[#This Row],[ Total points ]],Log_17_4_nr4__2[[#This Row],[ Total points ]])</f>
        <v>8</v>
      </c>
      <c r="C38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5</v>
      </c>
      <c r="D38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3</v>
      </c>
      <c r="E38">
        <f>AVERAGE(Log_17_4_nr0[[#This Row],[ Steps ]],Log_17_4_nr1[[#This Row],[ Steps ]],Log_17_4_nr2[[#This Row],[ Steps ]],Log_17_4_nr3[[#This Row],[ Steps ]],Log_17_4_nr4__2[[#This Row],[ Steps ]])</f>
        <v>26.2</v>
      </c>
      <c r="F38">
        <f>AVERAGE(Log_17_4_nr0[[#This Row],[ Ray radius ]],Log_17_4_nr1[[#This Row],[ Ray radius ]],Log_17_4_nr2[[#This Row],[ Ray radius ]],Log_17_4_nr3[[#This Row],[ Ray radius ]],Log_17_4_nr4__2[[#This Row],[ Ray radius ]])</f>
        <v>14.4</v>
      </c>
      <c r="G38">
        <f>AVERAGE(Log_17_4_nr0[[#This Row],[ Sight ]],Log_17_4_nr1[[#This Row],[ Sight ]],Log_17_4_nr2[[#This Row],[ Sight ]],Log_17_4_nr3[[#This Row],[ Sight ]],Log_17_4_nr4__2[[#This Row],[ Sight ]])</f>
        <v>55.333888000000002</v>
      </c>
      <c r="H38">
        <f>AVERAGE(Log_17_4_nr0[[#This Row],[ moving speed ]],Log_17_4_nr1[[#This Row],[ moving speed ]],Log_17_4_nr2[[#This Row],[ moving speed ]],Log_17_4_nr3[[#This Row],[ moving speed ]],Log_17_4_nr4__2[[#This Row],[ moving speed ]])</f>
        <v>16.688752000000001</v>
      </c>
      <c r="J38">
        <f>AVERAGE(Log_17_4_nr0[[#This Row],[ Enemy weight ]],Log_17_4_nr1[[#This Row],[ Enemy weight ]],Log_17_4_nr2[[#This Row],[ Enemy weight ]],Log_17_4_nr3[[#This Row],[ Enemy weight ]],Log_17_4_nr4__2[[#This Row],[ Enemy weight ]])</f>
        <v>23.574658000000003</v>
      </c>
      <c r="K38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8.4730295200000008</v>
      </c>
      <c r="L38">
        <f>AVERAGE(Log_17_4_nr0[[#This Row],[ Bullet weight ]],Log_17_4_nr1[[#This Row],[ Bullet weight ]],Log_17_4_nr2[[#This Row],[ Bullet weight ]],Log_17_4_nr3[[#This Row],[ Bullet weight ]],Log_17_4_nr4__2[[#This Row],[ Bullet weight ]])</f>
        <v>22.626350000000002</v>
      </c>
      <c r="M38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-12.713597200000001</v>
      </c>
      <c r="N38">
        <f>AVERAGE(Log_17_4_nr0[[#This Row],[ Box weight ]],Log_17_4_nr1[[#This Row],[ Box weight ]],Log_17_4_nr2[[#This Row],[ Box weight ]],Log_17_4_nr3[[#This Row],[ Box weight ]],Log_17_4_nr4__2[[#This Row],[ Box weight ]])</f>
        <v>-2.4037033999999999</v>
      </c>
      <c r="O38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-1.72478786</v>
      </c>
      <c r="P38">
        <f>AVERAGE(Log_17_4_nr0[[#This Row],[ projectile Speed ]],Log_17_4_nr1[[#This Row],[ projectile Speed ]],Log_17_4_nr2[[#This Row],[ projectile Speed ]],Log_17_4_nr3[[#This Row],[ projectile Speed ]],Log_17_4_nr4__2[[#This Row],[ projectile Speed ]])</f>
        <v>34.424018000000004</v>
      </c>
      <c r="Q38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9.2217839999999995</v>
      </c>
    </row>
    <row r="39" spans="1:17" x14ac:dyDescent="0.3">
      <c r="A39" s="2">
        <v>37</v>
      </c>
      <c r="B39">
        <f>AVERAGE(Log_17_4_nr0[[#This Row],[ Total points ]],Log_17_4_nr1[[#This Row],[ Total points ]],Log_17_4_nr2[[#This Row],[ Total points ]],Log_17_4_nr3[[#This Row],[ Total points ]],Log_17_4_nr4__2[[#This Row],[ Total points ]])</f>
        <v>7.8</v>
      </c>
      <c r="C39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4.2</v>
      </c>
      <c r="D39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3.6</v>
      </c>
      <c r="E39">
        <f>AVERAGE(Log_17_4_nr0[[#This Row],[ Steps ]],Log_17_4_nr1[[#This Row],[ Steps ]],Log_17_4_nr2[[#This Row],[ Steps ]],Log_17_4_nr3[[#This Row],[ Steps ]],Log_17_4_nr4__2[[#This Row],[ Steps ]])</f>
        <v>27.8</v>
      </c>
      <c r="F39">
        <f>AVERAGE(Log_17_4_nr0[[#This Row],[ Ray radius ]],Log_17_4_nr1[[#This Row],[ Ray radius ]],Log_17_4_nr2[[#This Row],[ Ray radius ]],Log_17_4_nr3[[#This Row],[ Ray radius ]],Log_17_4_nr4__2[[#This Row],[ Ray radius ]])</f>
        <v>13.6</v>
      </c>
      <c r="G39">
        <f>AVERAGE(Log_17_4_nr0[[#This Row],[ Sight ]],Log_17_4_nr1[[#This Row],[ Sight ]],Log_17_4_nr2[[#This Row],[ Sight ]],Log_17_4_nr3[[#This Row],[ Sight ]],Log_17_4_nr4__2[[#This Row],[ Sight ]])</f>
        <v>56.180791999999997</v>
      </c>
      <c r="H39">
        <f>AVERAGE(Log_17_4_nr0[[#This Row],[ moving speed ]],Log_17_4_nr1[[#This Row],[ moving speed ]],Log_17_4_nr2[[#This Row],[ moving speed ]],Log_17_4_nr3[[#This Row],[ moving speed ]],Log_17_4_nr4__2[[#This Row],[ moving speed ]])</f>
        <v>15.568372</v>
      </c>
      <c r="J39">
        <f>AVERAGE(Log_17_4_nr0[[#This Row],[ Enemy weight ]],Log_17_4_nr1[[#This Row],[ Enemy weight ]],Log_17_4_nr2[[#This Row],[ Enemy weight ]],Log_17_4_nr3[[#This Row],[ Enemy weight ]],Log_17_4_nr4__2[[#This Row],[ Enemy weight ]])</f>
        <v>25.137574000000004</v>
      </c>
      <c r="K39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8.4730295200000008</v>
      </c>
      <c r="L39">
        <f>AVERAGE(Log_17_4_nr0[[#This Row],[ Bullet weight ]],Log_17_4_nr1[[#This Row],[ Bullet weight ]],Log_17_4_nr2[[#This Row],[ Bullet weight ]],Log_17_4_nr3[[#This Row],[ Bullet weight ]],Log_17_4_nr4__2[[#This Row],[ Bullet weight ]])</f>
        <v>23.930248200000001</v>
      </c>
      <c r="M39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-13.2077492</v>
      </c>
      <c r="N39">
        <f>AVERAGE(Log_17_4_nr0[[#This Row],[ Box weight ]],Log_17_4_nr1[[#This Row],[ Box weight ]],Log_17_4_nr2[[#This Row],[ Box weight ]],Log_17_4_nr3[[#This Row],[ Box weight ]],Log_17_4_nr4__2[[#This Row],[ Box weight ]])</f>
        <v>-2.4037039399999998</v>
      </c>
      <c r="O39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-1.7957616600000001</v>
      </c>
      <c r="P39">
        <f>AVERAGE(Log_17_4_nr0[[#This Row],[ projectile Speed ]],Log_17_4_nr1[[#This Row],[ projectile Speed ]],Log_17_4_nr2[[#This Row],[ projectile Speed ]],Log_17_4_nr3[[#This Row],[ projectile Speed ]],Log_17_4_nr4__2[[#This Row],[ projectile Speed ]])</f>
        <v>35.619423999999995</v>
      </c>
      <c r="Q39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9.2167700000000004</v>
      </c>
    </row>
    <row r="40" spans="1:17" x14ac:dyDescent="0.3">
      <c r="A40" s="1">
        <v>38</v>
      </c>
      <c r="B40">
        <f>AVERAGE(Log_17_4_nr0[[#This Row],[ Total points ]],Log_17_4_nr1[[#This Row],[ Total points ]],Log_17_4_nr2[[#This Row],[ Total points ]],Log_17_4_nr3[[#This Row],[ Total points ]],Log_17_4_nr4__2[[#This Row],[ Total points ]])</f>
        <v>8.6</v>
      </c>
      <c r="C40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5.6</v>
      </c>
      <c r="D40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3</v>
      </c>
      <c r="E40">
        <f>AVERAGE(Log_17_4_nr0[[#This Row],[ Steps ]],Log_17_4_nr1[[#This Row],[ Steps ]],Log_17_4_nr2[[#This Row],[ Steps ]],Log_17_4_nr3[[#This Row],[ Steps ]],Log_17_4_nr4__2[[#This Row],[ Steps ]])</f>
        <v>29</v>
      </c>
      <c r="F40">
        <f>AVERAGE(Log_17_4_nr0[[#This Row],[ Ray radius ]],Log_17_4_nr1[[#This Row],[ Ray radius ]],Log_17_4_nr2[[#This Row],[ Ray radius ]],Log_17_4_nr3[[#This Row],[ Ray radius ]],Log_17_4_nr4__2[[#This Row],[ Ray radius ]])</f>
        <v>15.2</v>
      </c>
      <c r="G40">
        <f>AVERAGE(Log_17_4_nr0[[#This Row],[ Sight ]],Log_17_4_nr1[[#This Row],[ Sight ]],Log_17_4_nr2[[#This Row],[ Sight ]],Log_17_4_nr3[[#This Row],[ Sight ]],Log_17_4_nr4__2[[#This Row],[ Sight ]])</f>
        <v>56.526886000000005</v>
      </c>
      <c r="H40">
        <f>AVERAGE(Log_17_4_nr0[[#This Row],[ moving speed ]],Log_17_4_nr1[[#This Row],[ moving speed ]],Log_17_4_nr2[[#This Row],[ moving speed ]],Log_17_4_nr3[[#This Row],[ moving speed ]],Log_17_4_nr4__2[[#This Row],[ moving speed ]])</f>
        <v>18.143943999999998</v>
      </c>
      <c r="J40">
        <f>AVERAGE(Log_17_4_nr0[[#This Row],[ Enemy weight ]],Log_17_4_nr1[[#This Row],[ Enemy weight ]],Log_17_4_nr2[[#This Row],[ Enemy weight ]],Log_17_4_nr3[[#This Row],[ Enemy weight ]],Log_17_4_nr4__2[[#This Row],[ Enemy weight ]])</f>
        <v>28.295774000000002</v>
      </c>
      <c r="K40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9.0654023200000005</v>
      </c>
      <c r="L40">
        <f>AVERAGE(Log_17_4_nr0[[#This Row],[ Bullet weight ]],Log_17_4_nr1[[#This Row],[ Bullet weight ]],Log_17_4_nr2[[#This Row],[ Bullet weight ]],Log_17_4_nr3[[#This Row],[ Bullet weight ]],Log_17_4_nr4__2[[#This Row],[ Bullet weight ]])</f>
        <v>23.004107999999999</v>
      </c>
      <c r="M40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-13.207749199999999</v>
      </c>
      <c r="N40">
        <f>AVERAGE(Log_17_4_nr0[[#This Row],[ Box weight ]],Log_17_4_nr1[[#This Row],[ Box weight ]],Log_17_4_nr2[[#This Row],[ Box weight ]],Log_17_4_nr3[[#This Row],[ Box weight ]],Log_17_4_nr4__2[[#This Row],[ Box weight ]])</f>
        <v>-2.4037039399999998</v>
      </c>
      <c r="O40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-2.67813686</v>
      </c>
      <c r="P40">
        <f>AVERAGE(Log_17_4_nr0[[#This Row],[ projectile Speed ]],Log_17_4_nr1[[#This Row],[ projectile Speed ]],Log_17_4_nr2[[#This Row],[ projectile Speed ]],Log_17_4_nr3[[#This Row],[ projectile Speed ]],Log_17_4_nr4__2[[#This Row],[ projectile Speed ]])</f>
        <v>35.225632000000004</v>
      </c>
      <c r="Q40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9.2013399999999983</v>
      </c>
    </row>
    <row r="41" spans="1:17" x14ac:dyDescent="0.3">
      <c r="A41" s="2">
        <v>39</v>
      </c>
      <c r="B41">
        <f>AVERAGE(Log_17_4_nr0[[#This Row],[ Total points ]],Log_17_4_nr1[[#This Row],[ Total points ]],Log_17_4_nr2[[#This Row],[ Total points ]],Log_17_4_nr3[[#This Row],[ Total points ]],Log_17_4_nr4__2[[#This Row],[ Total points ]])</f>
        <v>7</v>
      </c>
      <c r="C41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3.4</v>
      </c>
      <c r="D41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3.6</v>
      </c>
      <c r="E41">
        <f>AVERAGE(Log_17_4_nr0[[#This Row],[ Steps ]],Log_17_4_nr1[[#This Row],[ Steps ]],Log_17_4_nr2[[#This Row],[ Steps ]],Log_17_4_nr3[[#This Row],[ Steps ]],Log_17_4_nr4__2[[#This Row],[ Steps ]])</f>
        <v>27.4</v>
      </c>
      <c r="F41">
        <f>AVERAGE(Log_17_4_nr0[[#This Row],[ Ray radius ]],Log_17_4_nr1[[#This Row],[ Ray radius ]],Log_17_4_nr2[[#This Row],[ Ray radius ]],Log_17_4_nr3[[#This Row],[ Ray radius ]],Log_17_4_nr4__2[[#This Row],[ Ray radius ]])</f>
        <v>15.2</v>
      </c>
      <c r="G41">
        <f>AVERAGE(Log_17_4_nr0[[#This Row],[ Sight ]],Log_17_4_nr1[[#This Row],[ Sight ]],Log_17_4_nr2[[#This Row],[ Sight ]],Log_17_4_nr3[[#This Row],[ Sight ]],Log_17_4_nr4__2[[#This Row],[ Sight ]])</f>
        <v>58.823943999999997</v>
      </c>
      <c r="H41">
        <f>AVERAGE(Log_17_4_nr0[[#This Row],[ moving speed ]],Log_17_4_nr1[[#This Row],[ moving speed ]],Log_17_4_nr2[[#This Row],[ moving speed ]],Log_17_4_nr3[[#This Row],[ moving speed ]],Log_17_4_nr4__2[[#This Row],[ moving speed ]])</f>
        <v>16.942199800000001</v>
      </c>
      <c r="J41">
        <f>AVERAGE(Log_17_4_nr0[[#This Row],[ Enemy weight ]],Log_17_4_nr1[[#This Row],[ Enemy weight ]],Log_17_4_nr2[[#This Row],[ Enemy weight ]],Log_17_4_nr3[[#This Row],[ Enemy weight ]],Log_17_4_nr4__2[[#This Row],[ Enemy weight ]])</f>
        <v>28.565656000000001</v>
      </c>
      <c r="K41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9.0654023200000005</v>
      </c>
      <c r="L41">
        <f>AVERAGE(Log_17_4_nr0[[#This Row],[ Bullet weight ]],Log_17_4_nr1[[#This Row],[ Bullet weight ]],Log_17_4_nr2[[#This Row],[ Bullet weight ]],Log_17_4_nr3[[#This Row],[ Bullet weight ]],Log_17_4_nr4__2[[#This Row],[ Bullet weight ]])</f>
        <v>24.6510058</v>
      </c>
      <c r="M41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-14.0640456</v>
      </c>
      <c r="N41">
        <f>AVERAGE(Log_17_4_nr0[[#This Row],[ Box weight ]],Log_17_4_nr1[[#This Row],[ Box weight ]],Log_17_4_nr2[[#This Row],[ Box weight ]],Log_17_4_nr3[[#This Row],[ Box weight ]],Log_17_4_nr4__2[[#This Row],[ Box weight ]])</f>
        <v>-2.2297554000000002</v>
      </c>
      <c r="O41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-4.3174040600000003</v>
      </c>
      <c r="P41">
        <f>AVERAGE(Log_17_4_nr0[[#This Row],[ projectile Speed ]],Log_17_4_nr1[[#This Row],[ projectile Speed ]],Log_17_4_nr2[[#This Row],[ projectile Speed ]],Log_17_4_nr3[[#This Row],[ projectile Speed ]],Log_17_4_nr4__2[[#This Row],[ projectile Speed ]])</f>
        <v>35.895510000000002</v>
      </c>
      <c r="Q41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9.1943979999999996</v>
      </c>
    </row>
    <row r="42" spans="1:17" x14ac:dyDescent="0.3">
      <c r="A42" s="1">
        <v>40</v>
      </c>
      <c r="B42">
        <f>AVERAGE(Log_17_4_nr0[[#This Row],[ Total points ]],Log_17_4_nr1[[#This Row],[ Total points ]],Log_17_4_nr2[[#This Row],[ Total points ]],Log_17_4_nr3[[#This Row],[ Total points ]],Log_17_4_nr4__2[[#This Row],[ Total points ]])</f>
        <v>7.8</v>
      </c>
      <c r="C42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</v>
      </c>
      <c r="D42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4.8</v>
      </c>
      <c r="E42">
        <f>AVERAGE(Log_17_4_nr0[[#This Row],[ Steps ]],Log_17_4_nr1[[#This Row],[ Steps ]],Log_17_4_nr2[[#This Row],[ Steps ]],Log_17_4_nr3[[#This Row],[ Steps ]],Log_17_4_nr4__2[[#This Row],[ Steps ]])</f>
        <v>28</v>
      </c>
      <c r="F42">
        <f>AVERAGE(Log_17_4_nr0[[#This Row],[ Ray radius ]],Log_17_4_nr1[[#This Row],[ Ray radius ]],Log_17_4_nr2[[#This Row],[ Ray radius ]],Log_17_4_nr3[[#This Row],[ Ray radius ]],Log_17_4_nr4__2[[#This Row],[ Ray radius ]])</f>
        <v>16</v>
      </c>
      <c r="G42">
        <f>AVERAGE(Log_17_4_nr0[[#This Row],[ Sight ]],Log_17_4_nr1[[#This Row],[ Sight ]],Log_17_4_nr2[[#This Row],[ Sight ]],Log_17_4_nr3[[#This Row],[ Sight ]],Log_17_4_nr4__2[[#This Row],[ Sight ]])</f>
        <v>57.361338000000003</v>
      </c>
      <c r="H42">
        <f>AVERAGE(Log_17_4_nr0[[#This Row],[ moving speed ]],Log_17_4_nr1[[#This Row],[ moving speed ]],Log_17_4_nr2[[#This Row],[ moving speed ]],Log_17_4_nr3[[#This Row],[ moving speed ]],Log_17_4_nr4__2[[#This Row],[ moving speed ]])</f>
        <v>20.259164999999999</v>
      </c>
      <c r="J42">
        <f>AVERAGE(Log_17_4_nr0[[#This Row],[ Enemy weight ]],Log_17_4_nr1[[#This Row],[ Enemy weight ]],Log_17_4_nr2[[#This Row],[ Enemy weight ]],Log_17_4_nr3[[#This Row],[ Enemy weight ]],Log_17_4_nr4__2[[#This Row],[ Enemy weight ]])</f>
        <v>29.990582</v>
      </c>
      <c r="K42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9.1852859399999982</v>
      </c>
      <c r="L42">
        <f>AVERAGE(Log_17_4_nr0[[#This Row],[ Bullet weight ]],Log_17_4_nr1[[#This Row],[ Bullet weight ]],Log_17_4_nr2[[#This Row],[ Bullet weight ]],Log_17_4_nr3[[#This Row],[ Bullet weight ]],Log_17_4_nr4__2[[#This Row],[ Bullet weight ]])</f>
        <v>24.002225599999999</v>
      </c>
      <c r="M42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-14.0640456</v>
      </c>
      <c r="N42">
        <f>AVERAGE(Log_17_4_nr0[[#This Row],[ Box weight ]],Log_17_4_nr1[[#This Row],[ Box weight ]],Log_17_4_nr2[[#This Row],[ Box weight ]],Log_17_4_nr3[[#This Row],[ Box weight ]],Log_17_4_nr4__2[[#This Row],[ Box weight ]])</f>
        <v>-2.7968572000000003</v>
      </c>
      <c r="O42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-3.5605133200000005</v>
      </c>
      <c r="P42">
        <f>AVERAGE(Log_17_4_nr0[[#This Row],[ projectile Speed ]],Log_17_4_nr1[[#This Row],[ projectile Speed ]],Log_17_4_nr2[[#This Row],[ projectile Speed ]],Log_17_4_nr3[[#This Row],[ projectile Speed ]],Log_17_4_nr4__2[[#This Row],[ projectile Speed ]])</f>
        <v>36.441592</v>
      </c>
      <c r="Q42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9.1943979999999996</v>
      </c>
    </row>
    <row r="43" spans="1:17" x14ac:dyDescent="0.3">
      <c r="A43" s="2">
        <v>41</v>
      </c>
      <c r="B43">
        <f>AVERAGE(Log_17_4_nr0[[#This Row],[ Total points ]],Log_17_4_nr1[[#This Row],[ Total points ]],Log_17_4_nr2[[#This Row],[ Total points ]],Log_17_4_nr3[[#This Row],[ Total points ]],Log_17_4_nr4__2[[#This Row],[ Total points ]])</f>
        <v>8.1999999999999993</v>
      </c>
      <c r="C43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3.4</v>
      </c>
      <c r="D43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4.8</v>
      </c>
      <c r="E43">
        <f>AVERAGE(Log_17_4_nr0[[#This Row],[ Steps ]],Log_17_4_nr1[[#This Row],[ Steps ]],Log_17_4_nr2[[#This Row],[ Steps ]],Log_17_4_nr3[[#This Row],[ Steps ]],Log_17_4_nr4__2[[#This Row],[ Steps ]])</f>
        <v>27.6</v>
      </c>
      <c r="F43">
        <f>AVERAGE(Log_17_4_nr0[[#This Row],[ Ray radius ]],Log_17_4_nr1[[#This Row],[ Ray radius ]],Log_17_4_nr2[[#This Row],[ Ray radius ]],Log_17_4_nr3[[#This Row],[ Ray radius ]],Log_17_4_nr4__2[[#This Row],[ Ray radius ]])</f>
        <v>17.2</v>
      </c>
      <c r="G43">
        <f>AVERAGE(Log_17_4_nr0[[#This Row],[ Sight ]],Log_17_4_nr1[[#This Row],[ Sight ]],Log_17_4_nr2[[#This Row],[ Sight ]],Log_17_4_nr3[[#This Row],[ Sight ]],Log_17_4_nr4__2[[#This Row],[ Sight ]])</f>
        <v>59.487049999999996</v>
      </c>
      <c r="H43">
        <f>AVERAGE(Log_17_4_nr0[[#This Row],[ moving speed ]],Log_17_4_nr1[[#This Row],[ moving speed ]],Log_17_4_nr2[[#This Row],[ moving speed ]],Log_17_4_nr3[[#This Row],[ moving speed ]],Log_17_4_nr4__2[[#This Row],[ moving speed ]])</f>
        <v>18.930022399999999</v>
      </c>
      <c r="J43">
        <f>AVERAGE(Log_17_4_nr0[[#This Row],[ Enemy weight ]],Log_17_4_nr1[[#This Row],[ Enemy weight ]],Log_17_4_nr2[[#This Row],[ Enemy weight ]],Log_17_4_nr3[[#This Row],[ Enemy weight ]],Log_17_4_nr4__2[[#This Row],[ Enemy weight ]])</f>
        <v>29.990582</v>
      </c>
      <c r="K43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10.159703</v>
      </c>
      <c r="L43">
        <f>AVERAGE(Log_17_4_nr0[[#This Row],[ Bullet weight ]],Log_17_4_nr1[[#This Row],[ Bullet weight ]],Log_17_4_nr2[[#This Row],[ Bullet weight ]],Log_17_4_nr3[[#This Row],[ Bullet weight ]],Log_17_4_nr4__2[[#This Row],[ Bullet weight ]])</f>
        <v>26.663981400000001</v>
      </c>
      <c r="M43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-14.9203416</v>
      </c>
      <c r="N43">
        <f>AVERAGE(Log_17_4_nr0[[#This Row],[ Box weight ]],Log_17_4_nr1[[#This Row],[ Box weight ]],Log_17_4_nr2[[#This Row],[ Box weight ]],Log_17_4_nr3[[#This Row],[ Box weight ]],Log_17_4_nr4__2[[#This Row],[ Box weight ]])</f>
        <v>-3.6762934</v>
      </c>
      <c r="O43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-4.3883793200000003</v>
      </c>
      <c r="P43">
        <f>AVERAGE(Log_17_4_nr0[[#This Row],[ projectile Speed ]],Log_17_4_nr1[[#This Row],[ projectile Speed ]],Log_17_4_nr2[[#This Row],[ projectile Speed ]],Log_17_4_nr3[[#This Row],[ projectile Speed ]],Log_17_4_nr4__2[[#This Row],[ projectile Speed ]])</f>
        <v>36.911126000000003</v>
      </c>
      <c r="Q43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9.1874579999999995</v>
      </c>
    </row>
    <row r="44" spans="1:17" x14ac:dyDescent="0.3">
      <c r="A44" s="1">
        <v>42</v>
      </c>
      <c r="B44">
        <f>AVERAGE(Log_17_4_nr0[[#This Row],[ Total points ]],Log_17_4_nr1[[#This Row],[ Total points ]],Log_17_4_nr2[[#This Row],[ Total points ]],Log_17_4_nr3[[#This Row],[ Total points ]],Log_17_4_nr4__2[[#This Row],[ Total points ]])</f>
        <v>7.2</v>
      </c>
      <c r="C44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</v>
      </c>
      <c r="D44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4.2</v>
      </c>
      <c r="E44">
        <f>AVERAGE(Log_17_4_nr0[[#This Row],[ Steps ]],Log_17_4_nr1[[#This Row],[ Steps ]],Log_17_4_nr2[[#This Row],[ Steps ]],Log_17_4_nr3[[#This Row],[ Steps ]],Log_17_4_nr4__2[[#This Row],[ Steps ]])</f>
        <v>26.8</v>
      </c>
      <c r="F44">
        <f>AVERAGE(Log_17_4_nr0[[#This Row],[ Ray radius ]],Log_17_4_nr1[[#This Row],[ Ray radius ]],Log_17_4_nr2[[#This Row],[ Ray radius ]],Log_17_4_nr3[[#This Row],[ Ray radius ]],Log_17_4_nr4__2[[#This Row],[ Ray radius ]])</f>
        <v>15.2</v>
      </c>
      <c r="G44">
        <f>AVERAGE(Log_17_4_nr0[[#This Row],[ Sight ]],Log_17_4_nr1[[#This Row],[ Sight ]],Log_17_4_nr2[[#This Row],[ Sight ]],Log_17_4_nr3[[#This Row],[ Sight ]],Log_17_4_nr4__2[[#This Row],[ Sight ]])</f>
        <v>61.003886000000001</v>
      </c>
      <c r="H44">
        <f>AVERAGE(Log_17_4_nr0[[#This Row],[ moving speed ]],Log_17_4_nr1[[#This Row],[ moving speed ]],Log_17_4_nr2[[#This Row],[ moving speed ]],Log_17_4_nr3[[#This Row],[ moving speed ]],Log_17_4_nr4__2[[#This Row],[ moving speed ]])</f>
        <v>19.5901368</v>
      </c>
      <c r="J44">
        <f>AVERAGE(Log_17_4_nr0[[#This Row],[ Enemy weight ]],Log_17_4_nr1[[#This Row],[ Enemy weight ]],Log_17_4_nr2[[#This Row],[ Enemy weight ]],Log_17_4_nr3[[#This Row],[ Enemy weight ]],Log_17_4_nr4__2[[#This Row],[ Enemy weight ]])</f>
        <v>31.311292000000002</v>
      </c>
      <c r="K44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9.7681363999999995</v>
      </c>
      <c r="L44">
        <f>AVERAGE(Log_17_4_nr0[[#This Row],[ Bullet weight ]],Log_17_4_nr1[[#This Row],[ Bullet weight ]],Log_17_4_nr2[[#This Row],[ Bullet weight ]],Log_17_4_nr3[[#This Row],[ Bullet weight ]],Log_17_4_nr4__2[[#This Row],[ Bullet weight ]])</f>
        <v>25.680157199999996</v>
      </c>
      <c r="M44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-14.855211599999999</v>
      </c>
      <c r="N44">
        <f>AVERAGE(Log_17_4_nr0[[#This Row],[ Box weight ]],Log_17_4_nr1[[#This Row],[ Box weight ]],Log_17_4_nr2[[#This Row],[ Box weight ]],Log_17_4_nr3[[#This Row],[ Box weight ]],Log_17_4_nr4__2[[#This Row],[ Box weight ]])</f>
        <v>-2.9592786000000002</v>
      </c>
      <c r="O44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-5.84268828</v>
      </c>
      <c r="P44">
        <f>AVERAGE(Log_17_4_nr0[[#This Row],[ projectile Speed ]],Log_17_4_nr1[[#This Row],[ projectile Speed ]],Log_17_4_nr2[[#This Row],[ projectile Speed ]],Log_17_4_nr3[[#This Row],[ projectile Speed ]],Log_17_4_nr4__2[[#This Row],[ projectile Speed ]])</f>
        <v>36.865538000000001</v>
      </c>
      <c r="Q44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9.0561659999999993</v>
      </c>
    </row>
    <row r="45" spans="1:17" x14ac:dyDescent="0.3">
      <c r="A45" s="2">
        <v>43</v>
      </c>
      <c r="B45">
        <f>AVERAGE(Log_17_4_nr0[[#This Row],[ Total points ]],Log_17_4_nr1[[#This Row],[ Total points ]],Log_17_4_nr2[[#This Row],[ Total points ]],Log_17_4_nr3[[#This Row],[ Total points ]],Log_17_4_nr4__2[[#This Row],[ Total points ]])</f>
        <v>7.6</v>
      </c>
      <c r="C45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3.4</v>
      </c>
      <c r="D45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4.2</v>
      </c>
      <c r="E45">
        <f>AVERAGE(Log_17_4_nr0[[#This Row],[ Steps ]],Log_17_4_nr1[[#This Row],[ Steps ]],Log_17_4_nr2[[#This Row],[ Steps ]],Log_17_4_nr3[[#This Row],[ Steps ]],Log_17_4_nr4__2[[#This Row],[ Steps ]])</f>
        <v>27.4</v>
      </c>
      <c r="F45">
        <f>AVERAGE(Log_17_4_nr0[[#This Row],[ Ray radius ]],Log_17_4_nr1[[#This Row],[ Ray radius ]],Log_17_4_nr2[[#This Row],[ Ray radius ]],Log_17_4_nr3[[#This Row],[ Ray radius ]],Log_17_4_nr4__2[[#This Row],[ Ray radius ]])</f>
        <v>17.600000000000001</v>
      </c>
      <c r="G45">
        <f>AVERAGE(Log_17_4_nr0[[#This Row],[ Sight ]],Log_17_4_nr1[[#This Row],[ Sight ]],Log_17_4_nr2[[#This Row],[ Sight ]],Log_17_4_nr3[[#This Row],[ Sight ]],Log_17_4_nr4__2[[#This Row],[ Sight ]])</f>
        <v>61.908227999999994</v>
      </c>
      <c r="H45">
        <f>AVERAGE(Log_17_4_nr0[[#This Row],[ moving speed ]],Log_17_4_nr1[[#This Row],[ moving speed ]],Log_17_4_nr2[[#This Row],[ moving speed ]],Log_17_4_nr3[[#This Row],[ moving speed ]],Log_17_4_nr4__2[[#This Row],[ moving speed ]])</f>
        <v>18.899231399999998</v>
      </c>
      <c r="J45">
        <f>AVERAGE(Log_17_4_nr0[[#This Row],[ Enemy weight ]],Log_17_4_nr1[[#This Row],[ Enemy weight ]],Log_17_4_nr2[[#This Row],[ Enemy weight ]],Log_17_4_nr3[[#This Row],[ Enemy weight ]],Log_17_4_nr4__2[[#This Row],[ Enemy weight ]])</f>
        <v>32.072958</v>
      </c>
      <c r="K45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10.649659940000001</v>
      </c>
      <c r="L45">
        <f>AVERAGE(Log_17_4_nr0[[#This Row],[ Bullet weight ]],Log_17_4_nr1[[#This Row],[ Bullet weight ]],Log_17_4_nr2[[#This Row],[ Bullet weight ]],Log_17_4_nr3[[#This Row],[ Bullet weight ]],Log_17_4_nr4__2[[#This Row],[ Bullet weight ]])</f>
        <v>26.443057</v>
      </c>
      <c r="M45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-15.3027538</v>
      </c>
      <c r="N45">
        <f>AVERAGE(Log_17_4_nr0[[#This Row],[ Box weight ]],Log_17_4_nr1[[#This Row],[ Box weight ]],Log_17_4_nr2[[#This Row],[ Box weight ]],Log_17_4_nr3[[#This Row],[ Box weight ]],Log_17_4_nr4__2[[#This Row],[ Box weight ]])</f>
        <v>-3.5677097400000006</v>
      </c>
      <c r="O45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-6.0384309199999997</v>
      </c>
      <c r="P45">
        <f>AVERAGE(Log_17_4_nr0[[#This Row],[ projectile Speed ]],Log_17_4_nr1[[#This Row],[ projectile Speed ]],Log_17_4_nr2[[#This Row],[ projectile Speed ]],Log_17_4_nr3[[#This Row],[ projectile Speed ]],Log_17_4_nr4__2[[#This Row],[ projectile Speed ]])</f>
        <v>35.336848000000003</v>
      </c>
      <c r="Q45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8.4573414000000007</v>
      </c>
    </row>
    <row r="46" spans="1:17" x14ac:dyDescent="0.3">
      <c r="A46" s="1">
        <v>44</v>
      </c>
      <c r="B46">
        <f>AVERAGE(Log_17_4_nr0[[#This Row],[ Total points ]],Log_17_4_nr1[[#This Row],[ Total points ]],Log_17_4_nr2[[#This Row],[ Total points ]],Log_17_4_nr3[[#This Row],[ Total points ]],Log_17_4_nr4__2[[#This Row],[ Total points ]])</f>
        <v>7.4</v>
      </c>
      <c r="C46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3.8</v>
      </c>
      <c r="D46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3.6</v>
      </c>
      <c r="E46">
        <f>AVERAGE(Log_17_4_nr0[[#This Row],[ Steps ]],Log_17_4_nr1[[#This Row],[ Steps ]],Log_17_4_nr2[[#This Row],[ Steps ]],Log_17_4_nr3[[#This Row],[ Steps ]],Log_17_4_nr4__2[[#This Row],[ Steps ]])</f>
        <v>25</v>
      </c>
      <c r="F46">
        <f>AVERAGE(Log_17_4_nr0[[#This Row],[ Ray radius ]],Log_17_4_nr1[[#This Row],[ Ray radius ]],Log_17_4_nr2[[#This Row],[ Ray radius ]],Log_17_4_nr3[[#This Row],[ Ray radius ]],Log_17_4_nr4__2[[#This Row],[ Ray radius ]])</f>
        <v>16.600000000000001</v>
      </c>
      <c r="G46">
        <f>AVERAGE(Log_17_4_nr0[[#This Row],[ Sight ]],Log_17_4_nr1[[#This Row],[ Sight ]],Log_17_4_nr2[[#This Row],[ Sight ]],Log_17_4_nr3[[#This Row],[ Sight ]],Log_17_4_nr4__2[[#This Row],[ Sight ]])</f>
        <v>62.002212</v>
      </c>
      <c r="H46">
        <f>AVERAGE(Log_17_4_nr0[[#This Row],[ moving speed ]],Log_17_4_nr1[[#This Row],[ moving speed ]],Log_17_4_nr2[[#This Row],[ moving speed ]],Log_17_4_nr3[[#This Row],[ moving speed ]],Log_17_4_nr4__2[[#This Row],[ moving speed ]])</f>
        <v>20.5610626</v>
      </c>
      <c r="J46">
        <f>AVERAGE(Log_17_4_nr0[[#This Row],[ Enemy weight ]],Log_17_4_nr1[[#This Row],[ Enemy weight ]],Log_17_4_nr2[[#This Row],[ Enemy weight ]],Log_17_4_nr3[[#This Row],[ Enemy weight ]],Log_17_4_nr4__2[[#This Row],[ Enemy weight ]])</f>
        <v>34.470022</v>
      </c>
      <c r="K46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11.159905739999999</v>
      </c>
      <c r="L46">
        <f>AVERAGE(Log_17_4_nr0[[#This Row],[ Bullet weight ]],Log_17_4_nr1[[#This Row],[ Bullet weight ]],Log_17_4_nr2[[#This Row],[ Bullet weight ]],Log_17_4_nr3[[#This Row],[ Bullet weight ]],Log_17_4_nr4__2[[#This Row],[ Bullet weight ]])</f>
        <v>25.283213</v>
      </c>
      <c r="M46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-16.218844400000002</v>
      </c>
      <c r="N46">
        <f>AVERAGE(Log_17_4_nr0[[#This Row],[ Box weight ]],Log_17_4_nr1[[#This Row],[ Box weight ]],Log_17_4_nr2[[#This Row],[ Box weight ]],Log_17_4_nr3[[#This Row],[ Box weight ]],Log_17_4_nr4__2[[#This Row],[ Box weight ]])</f>
        <v>-5.3983165999999994</v>
      </c>
      <c r="O46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-3.4851723999999997</v>
      </c>
      <c r="P46">
        <f>AVERAGE(Log_17_4_nr0[[#This Row],[ projectile Speed ]],Log_17_4_nr1[[#This Row],[ projectile Speed ]],Log_17_4_nr2[[#This Row],[ projectile Speed ]],Log_17_4_nr3[[#This Row],[ projectile Speed ]],Log_17_4_nr4__2[[#This Row],[ projectile Speed ]])</f>
        <v>37.775695999999996</v>
      </c>
      <c r="Q46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8.4573414000000007</v>
      </c>
    </row>
    <row r="47" spans="1:17" x14ac:dyDescent="0.3">
      <c r="A47" s="2">
        <v>45</v>
      </c>
      <c r="B47">
        <f>AVERAGE(Log_17_4_nr0[[#This Row],[ Total points ]],Log_17_4_nr1[[#This Row],[ Total points ]],Log_17_4_nr2[[#This Row],[ Total points ]],Log_17_4_nr3[[#This Row],[ Total points ]],Log_17_4_nr4__2[[#This Row],[ Total points ]])</f>
        <v>6.8</v>
      </c>
      <c r="C47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3.2</v>
      </c>
      <c r="D47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3.6</v>
      </c>
      <c r="E47">
        <f>AVERAGE(Log_17_4_nr0[[#This Row],[ Steps ]],Log_17_4_nr1[[#This Row],[ Steps ]],Log_17_4_nr2[[#This Row],[ Steps ]],Log_17_4_nr3[[#This Row],[ Steps ]],Log_17_4_nr4__2[[#This Row],[ Steps ]])</f>
        <v>25.6</v>
      </c>
      <c r="F47">
        <f>AVERAGE(Log_17_4_nr0[[#This Row],[ Ray radius ]],Log_17_4_nr1[[#This Row],[ Ray radius ]],Log_17_4_nr2[[#This Row],[ Ray radius ]],Log_17_4_nr3[[#This Row],[ Ray radius ]],Log_17_4_nr4__2[[#This Row],[ Ray radius ]])</f>
        <v>17.8</v>
      </c>
      <c r="G47">
        <f>AVERAGE(Log_17_4_nr0[[#This Row],[ Sight ]],Log_17_4_nr1[[#This Row],[ Sight ]],Log_17_4_nr2[[#This Row],[ Sight ]],Log_17_4_nr3[[#This Row],[ Sight ]],Log_17_4_nr4__2[[#This Row],[ Sight ]])</f>
        <v>64.042925999999994</v>
      </c>
      <c r="H47">
        <f>AVERAGE(Log_17_4_nr0[[#This Row],[ moving speed ]],Log_17_4_nr1[[#This Row],[ moving speed ]],Log_17_4_nr2[[#This Row],[ moving speed ]],Log_17_4_nr3[[#This Row],[ moving speed ]],Log_17_4_nr4__2[[#This Row],[ moving speed ]])</f>
        <v>21.898680599999999</v>
      </c>
      <c r="J47">
        <f>AVERAGE(Log_17_4_nr0[[#This Row],[ Enemy weight ]],Log_17_4_nr1[[#This Row],[ Enemy weight ]],Log_17_4_nr2[[#This Row],[ Enemy weight ]],Log_17_4_nr3[[#This Row],[ Enemy weight ]],Log_17_4_nr4__2[[#This Row],[ Enemy weight ]])</f>
        <v>33.323527999999996</v>
      </c>
      <c r="K47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11.575317739999999</v>
      </c>
      <c r="L47">
        <f>AVERAGE(Log_17_4_nr0[[#This Row],[ Bullet weight ]],Log_17_4_nr1[[#This Row],[ Bullet weight ]],Log_17_4_nr2[[#This Row],[ Bullet weight ]],Log_17_4_nr3[[#This Row],[ Bullet weight ]],Log_17_4_nr4__2[[#This Row],[ Bullet weight ]])</f>
        <v>25.224760800000002</v>
      </c>
      <c r="M47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-16.1035164</v>
      </c>
      <c r="N47">
        <f>AVERAGE(Log_17_4_nr0[[#This Row],[ Box weight ]],Log_17_4_nr1[[#This Row],[ Box weight ]],Log_17_4_nr2[[#This Row],[ Box weight ]],Log_17_4_nr3[[#This Row],[ Box weight ]],Log_17_4_nr4__2[[#This Row],[ Box weight ]])</f>
        <v>-4.1593941999999995</v>
      </c>
      <c r="O47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-4.6747981999999997</v>
      </c>
      <c r="P47">
        <f>AVERAGE(Log_17_4_nr0[[#This Row],[ projectile Speed ]],Log_17_4_nr1[[#This Row],[ projectile Speed ]],Log_17_4_nr2[[#This Row],[ projectile Speed ]],Log_17_4_nr3[[#This Row],[ projectile Speed ]],Log_17_4_nr4__2[[#This Row],[ projectile Speed ]])</f>
        <v>37.09216</v>
      </c>
      <c r="Q47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8.4503994000000002</v>
      </c>
    </row>
    <row r="48" spans="1:17" x14ac:dyDescent="0.3">
      <c r="A48" s="1">
        <v>46</v>
      </c>
      <c r="B48">
        <f>AVERAGE(Log_17_4_nr0[[#This Row],[ Total points ]],Log_17_4_nr1[[#This Row],[ Total points ]],Log_17_4_nr2[[#This Row],[ Total points ]],Log_17_4_nr3[[#This Row],[ Total points ]],Log_17_4_nr4__2[[#This Row],[ Total points ]])</f>
        <v>7.8</v>
      </c>
      <c r="C48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4.2</v>
      </c>
      <c r="D48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3.6</v>
      </c>
      <c r="E48">
        <f>AVERAGE(Log_17_4_nr0[[#This Row],[ Steps ]],Log_17_4_nr1[[#This Row],[ Steps ]],Log_17_4_nr2[[#This Row],[ Steps ]],Log_17_4_nr3[[#This Row],[ Steps ]],Log_17_4_nr4__2[[#This Row],[ Steps ]])</f>
        <v>24.2</v>
      </c>
      <c r="F48">
        <f>AVERAGE(Log_17_4_nr0[[#This Row],[ Ray radius ]],Log_17_4_nr1[[#This Row],[ Ray radius ]],Log_17_4_nr2[[#This Row],[ Ray radius ]],Log_17_4_nr3[[#This Row],[ Ray radius ]],Log_17_4_nr4__2[[#This Row],[ Ray radius ]])</f>
        <v>18.399999999999999</v>
      </c>
      <c r="G48">
        <f>AVERAGE(Log_17_4_nr0[[#This Row],[ Sight ]],Log_17_4_nr1[[#This Row],[ Sight ]],Log_17_4_nr2[[#This Row],[ Sight ]],Log_17_4_nr3[[#This Row],[ Sight ]],Log_17_4_nr4__2[[#This Row],[ Sight ]])</f>
        <v>64.849083999999991</v>
      </c>
      <c r="H48">
        <f>AVERAGE(Log_17_4_nr0[[#This Row],[ moving speed ]],Log_17_4_nr1[[#This Row],[ moving speed ]],Log_17_4_nr2[[#This Row],[ moving speed ]],Log_17_4_nr3[[#This Row],[ moving speed ]],Log_17_4_nr4__2[[#This Row],[ moving speed ]])</f>
        <v>21.033186000000001</v>
      </c>
      <c r="J48">
        <f>AVERAGE(Log_17_4_nr0[[#This Row],[ Enemy weight ]],Log_17_4_nr1[[#This Row],[ Enemy weight ]],Log_17_4_nr2[[#This Row],[ Enemy weight ]],Log_17_4_nr3[[#This Row],[ Enemy weight ]],Log_17_4_nr4__2[[#This Row],[ Enemy weight ]])</f>
        <v>34.660579999999996</v>
      </c>
      <c r="K48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12.16768974</v>
      </c>
      <c r="L48">
        <f>AVERAGE(Log_17_4_nr0[[#This Row],[ Bullet weight ]],Log_17_4_nr1[[#This Row],[ Bullet weight ]],Log_17_4_nr2[[#This Row],[ Bullet weight ]],Log_17_4_nr3[[#This Row],[ Bullet weight ]],Log_17_4_nr4__2[[#This Row],[ Bullet weight ]])</f>
        <v>24.543559800000001</v>
      </c>
      <c r="M48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-16.273506399999999</v>
      </c>
      <c r="N48">
        <f>AVERAGE(Log_17_4_nr0[[#This Row],[ Box weight ]],Log_17_4_nr1[[#This Row],[ Box weight ]],Log_17_4_nr2[[#This Row],[ Box weight ]],Log_17_4_nr3[[#This Row],[ Box weight ]],Log_17_4_nr4__2[[#This Row],[ Box weight ]])</f>
        <v>-4.8331682000000002</v>
      </c>
      <c r="O48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-5.5026641999999999</v>
      </c>
      <c r="P48">
        <f>AVERAGE(Log_17_4_nr0[[#This Row],[ projectile Speed ]],Log_17_4_nr1[[#This Row],[ projectile Speed ]],Log_17_4_nr2[[#This Row],[ projectile Speed ]],Log_17_4_nr3[[#This Row],[ projectile Speed ]],Log_17_4_nr4__2[[#This Row],[ projectile Speed ]])</f>
        <v>36.316597999999999</v>
      </c>
      <c r="Q48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8.4573414000000007</v>
      </c>
    </row>
    <row r="49" spans="1:17" x14ac:dyDescent="0.3">
      <c r="A49" s="2">
        <v>47</v>
      </c>
      <c r="B49">
        <f>AVERAGE(Log_17_4_nr0[[#This Row],[ Total points ]],Log_17_4_nr1[[#This Row],[ Total points ]],Log_17_4_nr2[[#This Row],[ Total points ]],Log_17_4_nr3[[#This Row],[ Total points ]],Log_17_4_nr4__2[[#This Row],[ Total points ]])</f>
        <v>8</v>
      </c>
      <c r="C49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3.8</v>
      </c>
      <c r="D49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4.2</v>
      </c>
      <c r="E49">
        <f>AVERAGE(Log_17_4_nr0[[#This Row],[ Steps ]],Log_17_4_nr1[[#This Row],[ Steps ]],Log_17_4_nr2[[#This Row],[ Steps ]],Log_17_4_nr3[[#This Row],[ Steps ]],Log_17_4_nr4__2[[#This Row],[ Steps ]])</f>
        <v>24.4</v>
      </c>
      <c r="F49">
        <f>AVERAGE(Log_17_4_nr0[[#This Row],[ Ray radius ]],Log_17_4_nr1[[#This Row],[ Ray radius ]],Log_17_4_nr2[[#This Row],[ Ray radius ]],Log_17_4_nr3[[#This Row],[ Ray radius ]],Log_17_4_nr4__2[[#This Row],[ Ray radius ]])</f>
        <v>18</v>
      </c>
      <c r="G49">
        <f>AVERAGE(Log_17_4_nr0[[#This Row],[ Sight ]],Log_17_4_nr1[[#This Row],[ Sight ]],Log_17_4_nr2[[#This Row],[ Sight ]],Log_17_4_nr3[[#This Row],[ Sight ]],Log_17_4_nr4__2[[#This Row],[ Sight ]])</f>
        <v>64.976590000000002</v>
      </c>
      <c r="H49">
        <f>AVERAGE(Log_17_4_nr0[[#This Row],[ moving speed ]],Log_17_4_nr1[[#This Row],[ moving speed ]],Log_17_4_nr2[[#This Row],[ moving speed ]],Log_17_4_nr3[[#This Row],[ moving speed ]],Log_17_4_nr4__2[[#This Row],[ moving speed ]])</f>
        <v>20.613194799999999</v>
      </c>
      <c r="J49">
        <f>AVERAGE(Log_17_4_nr0[[#This Row],[ Enemy weight ]],Log_17_4_nr1[[#This Row],[ Enemy weight ]],Log_17_4_nr2[[#This Row],[ Enemy weight ]],Log_17_4_nr3[[#This Row],[ Enemy weight ]],Log_17_4_nr4__2[[#This Row],[ Enemy weight ]])</f>
        <v>34.582405999999999</v>
      </c>
      <c r="K49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12.657647739999998</v>
      </c>
      <c r="L49">
        <f>AVERAGE(Log_17_4_nr0[[#This Row],[ Bullet weight ]],Log_17_4_nr1[[#This Row],[ Bullet weight ]],Log_17_4_nr2[[#This Row],[ Bullet weight ]],Log_17_4_nr3[[#This Row],[ Bullet weight ]],Log_17_4_nr4__2[[#This Row],[ Bullet weight ]])</f>
        <v>24.594218400000003</v>
      </c>
      <c r="M49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-16.655919000000001</v>
      </c>
      <c r="N49">
        <f>AVERAGE(Log_17_4_nr0[[#This Row],[ Box weight ]],Log_17_4_nr1[[#This Row],[ Box weight ]],Log_17_4_nr2[[#This Row],[ Box weight ]],Log_17_4_nr3[[#This Row],[ Box weight ]],Log_17_4_nr4__2[[#This Row],[ Box weight ]])</f>
        <v>-4.9468106000000009</v>
      </c>
      <c r="O49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-4.8416107999999998</v>
      </c>
      <c r="P49">
        <f>AVERAGE(Log_17_4_nr0[[#This Row],[ projectile Speed ]],Log_17_4_nr1[[#This Row],[ projectile Speed ]],Log_17_4_nr2[[#This Row],[ projectile Speed ]],Log_17_4_nr3[[#This Row],[ projectile Speed ]],Log_17_4_nr4__2[[#This Row],[ projectile Speed ]])</f>
        <v>34.912306000000001</v>
      </c>
      <c r="Q49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8.1823440000000005</v>
      </c>
    </row>
    <row r="50" spans="1:17" x14ac:dyDescent="0.3">
      <c r="A50" s="1">
        <v>48</v>
      </c>
      <c r="B50">
        <f>AVERAGE(Log_17_4_nr0[[#This Row],[ Total points ]],Log_17_4_nr1[[#This Row],[ Total points ]],Log_17_4_nr2[[#This Row],[ Total points ]],Log_17_4_nr3[[#This Row],[ Total points ]],Log_17_4_nr4__2[[#This Row],[ Total points ]])</f>
        <v>7.2</v>
      </c>
      <c r="C50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4.2</v>
      </c>
      <c r="D50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3</v>
      </c>
      <c r="E50">
        <f>AVERAGE(Log_17_4_nr0[[#This Row],[ Steps ]],Log_17_4_nr1[[#This Row],[ Steps ]],Log_17_4_nr2[[#This Row],[ Steps ]],Log_17_4_nr3[[#This Row],[ Steps ]],Log_17_4_nr4__2[[#This Row],[ Steps ]])</f>
        <v>25.4</v>
      </c>
      <c r="F50">
        <f>AVERAGE(Log_17_4_nr0[[#This Row],[ Ray radius ]],Log_17_4_nr1[[#This Row],[ Ray radius ]],Log_17_4_nr2[[#This Row],[ Ray radius ]],Log_17_4_nr3[[#This Row],[ Ray radius ]],Log_17_4_nr4__2[[#This Row],[ Ray radius ]])</f>
        <v>17</v>
      </c>
      <c r="G50">
        <f>AVERAGE(Log_17_4_nr0[[#This Row],[ Sight ]],Log_17_4_nr1[[#This Row],[ Sight ]],Log_17_4_nr2[[#This Row],[ Sight ]],Log_17_4_nr3[[#This Row],[ Sight ]],Log_17_4_nr4__2[[#This Row],[ Sight ]])</f>
        <v>64.426279999999991</v>
      </c>
      <c r="H50">
        <f>AVERAGE(Log_17_4_nr0[[#This Row],[ moving speed ]],Log_17_4_nr1[[#This Row],[ moving speed ]],Log_17_4_nr2[[#This Row],[ moving speed ]],Log_17_4_nr3[[#This Row],[ moving speed ]],Log_17_4_nr4__2[[#This Row],[ moving speed ]])</f>
        <v>20.314296800000001</v>
      </c>
      <c r="J50">
        <f>AVERAGE(Log_17_4_nr0[[#This Row],[ Enemy weight ]],Log_17_4_nr1[[#This Row],[ Enemy weight ]],Log_17_4_nr2[[#This Row],[ Enemy weight ]],Log_17_4_nr3[[#This Row],[ Enemy weight ]],Log_17_4_nr4__2[[#This Row],[ Enemy weight ]])</f>
        <v>35.271584000000004</v>
      </c>
      <c r="K50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12.78795174</v>
      </c>
      <c r="L50">
        <f>AVERAGE(Log_17_4_nr0[[#This Row],[ Bullet weight ]],Log_17_4_nr1[[#This Row],[ Bullet weight ]],Log_17_4_nr2[[#This Row],[ Bullet weight ]],Log_17_4_nr3[[#This Row],[ Bullet weight ]],Log_17_4_nr4__2[[#This Row],[ Bullet weight ]])</f>
        <v>23.121502400000001</v>
      </c>
      <c r="M50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-16.210054400000001</v>
      </c>
      <c r="N50">
        <f>AVERAGE(Log_17_4_nr0[[#This Row],[ Box weight ]],Log_17_4_nr1[[#This Row],[ Box weight ]],Log_17_4_nr2[[#This Row],[ Box weight ]],Log_17_4_nr3[[#This Row],[ Box weight ]],Log_17_4_nr4__2[[#This Row],[ Box weight ]])</f>
        <v>-4.7798326000000007</v>
      </c>
      <c r="O50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-2.3283680000000002</v>
      </c>
      <c r="P50">
        <f>AVERAGE(Log_17_4_nr0[[#This Row],[ projectile Speed ]],Log_17_4_nr1[[#This Row],[ projectile Speed ]],Log_17_4_nr2[[#This Row],[ projectile Speed ]],Log_17_4_nr3[[#This Row],[ projectile Speed ]],Log_17_4_nr4__2[[#This Row],[ projectile Speed ]])</f>
        <v>36.211364000000003</v>
      </c>
      <c r="Q50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8.182345999999999</v>
      </c>
    </row>
    <row r="51" spans="1:17" x14ac:dyDescent="0.3">
      <c r="A51" s="2">
        <v>49</v>
      </c>
      <c r="B51">
        <f>AVERAGE(Log_17_4_nr0[[#This Row],[ Total points ]],Log_17_4_nr1[[#This Row],[ Total points ]],Log_17_4_nr2[[#This Row],[ Total points ]],Log_17_4_nr3[[#This Row],[ Total points ]],Log_17_4_nr4__2[[#This Row],[ Total points ]])</f>
        <v>6.2</v>
      </c>
      <c r="C51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2.6</v>
      </c>
      <c r="D51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3.6</v>
      </c>
      <c r="E51">
        <f>AVERAGE(Log_17_4_nr0[[#This Row],[ Steps ]],Log_17_4_nr1[[#This Row],[ Steps ]],Log_17_4_nr2[[#This Row],[ Steps ]],Log_17_4_nr3[[#This Row],[ Steps ]],Log_17_4_nr4__2[[#This Row],[ Steps ]])</f>
        <v>25.2</v>
      </c>
      <c r="F51">
        <f>AVERAGE(Log_17_4_nr0[[#This Row],[ Ray radius ]],Log_17_4_nr1[[#This Row],[ Ray radius ]],Log_17_4_nr2[[#This Row],[ Ray radius ]],Log_17_4_nr3[[#This Row],[ Ray radius ]],Log_17_4_nr4__2[[#This Row],[ Ray radius ]])</f>
        <v>17.399999999999999</v>
      </c>
      <c r="G51">
        <f>AVERAGE(Log_17_4_nr0[[#This Row],[ Sight ]],Log_17_4_nr1[[#This Row],[ Sight ]],Log_17_4_nr2[[#This Row],[ Sight ]],Log_17_4_nr3[[#This Row],[ Sight ]],Log_17_4_nr4__2[[#This Row],[ Sight ]])</f>
        <v>65.263944000000009</v>
      </c>
      <c r="H51">
        <f>AVERAGE(Log_17_4_nr0[[#This Row],[ moving speed ]],Log_17_4_nr1[[#This Row],[ moving speed ]],Log_17_4_nr2[[#This Row],[ moving speed ]],Log_17_4_nr3[[#This Row],[ moving speed ]],Log_17_4_nr4__2[[#This Row],[ moving speed ]])</f>
        <v>18.897463800000001</v>
      </c>
      <c r="J51">
        <f>AVERAGE(Log_17_4_nr0[[#This Row],[ Enemy weight ]],Log_17_4_nr1[[#This Row],[ Enemy weight ]],Log_17_4_nr2[[#This Row],[ Enemy weight ]],Log_17_4_nr3[[#This Row],[ Enemy weight ]],Log_17_4_nr4__2[[#This Row],[ Enemy weight ]])</f>
        <v>37.083807999999998</v>
      </c>
      <c r="K51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12.93235774</v>
      </c>
      <c r="L51">
        <f>AVERAGE(Log_17_4_nr0[[#This Row],[ Bullet weight ]],Log_17_4_nr1[[#This Row],[ Bullet weight ]],Log_17_4_nr2[[#This Row],[ Bullet weight ]],Log_17_4_nr3[[#This Row],[ Bullet weight ]],Log_17_4_nr4__2[[#This Row],[ Bullet weight ]])</f>
        <v>26.477794400000001</v>
      </c>
      <c r="M51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-16.914077599999999</v>
      </c>
      <c r="N51">
        <f>AVERAGE(Log_17_4_nr0[[#This Row],[ Box weight ]],Log_17_4_nr1[[#This Row],[ Box weight ]],Log_17_4_nr2[[#This Row],[ Box weight ]],Log_17_4_nr3[[#This Row],[ Box weight ]],Log_17_4_nr4__2[[#This Row],[ Box weight ]])</f>
        <v>-4.8444853999999999</v>
      </c>
      <c r="O51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-3.0768586000000004</v>
      </c>
      <c r="P51">
        <f>AVERAGE(Log_17_4_nr0[[#This Row],[ projectile Speed ]],Log_17_4_nr1[[#This Row],[ projectile Speed ]],Log_17_4_nr2[[#This Row],[ projectile Speed ]],Log_17_4_nr3[[#This Row],[ projectile Speed ]],Log_17_4_nr4__2[[#This Row],[ projectile Speed ]])</f>
        <v>35.986193999999998</v>
      </c>
      <c r="Q51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8.1684640000000002</v>
      </c>
    </row>
    <row r="52" spans="1:17" x14ac:dyDescent="0.3">
      <c r="A52" s="1">
        <v>50</v>
      </c>
      <c r="B52">
        <f>AVERAGE(Log_17_4_nr0[[#This Row],[ Total points ]],Log_17_4_nr1[[#This Row],[ Total points ]],Log_17_4_nr2[[#This Row],[ Total points ]],Log_17_4_nr3[[#This Row],[ Total points ]],Log_17_4_nr4__2[[#This Row],[ Total points ]])</f>
        <v>7.4</v>
      </c>
      <c r="C52">
        <f>AVERAGE(Log_17_4_nr0[[#This Row],[ Points from boxes ]],Log_17_4_nr1[[#This Row],[ Points from boxes ]],Log_17_4_nr2[[#This Row],[ Points from boxes ]],Log_17_4_nr3[[#This Row],[ Points from boxes ]],Log_17_4_nr4__2[[#This Row],[ Points from boxes ]])</f>
        <v>3.8</v>
      </c>
      <c r="D52">
        <f>AVERAGE(Log_17_4_nr0[[#This Row],[ Points from kills ]],Log_17_4_nr1[[#This Row],[ Points from kills ]],Log_17_4_nr2[[#This Row],[ Points from kills ]],Log_17_4_nr3[[#This Row],[ Points from kills ]],Log_17_4_nr4__2[[#This Row],[ Points from kills ]])</f>
        <v>3.6</v>
      </c>
      <c r="E52">
        <f>AVERAGE(Log_17_4_nr0[[#This Row],[ Steps ]],Log_17_4_nr1[[#This Row],[ Steps ]],Log_17_4_nr2[[#This Row],[ Steps ]],Log_17_4_nr3[[#This Row],[ Steps ]],Log_17_4_nr4__2[[#This Row],[ Steps ]])</f>
        <v>24.6</v>
      </c>
      <c r="F52">
        <f>AVERAGE(Log_17_4_nr0[[#This Row],[ Ray radius ]],Log_17_4_nr1[[#This Row],[ Ray radius ]],Log_17_4_nr2[[#This Row],[ Ray radius ]],Log_17_4_nr3[[#This Row],[ Ray radius ]],Log_17_4_nr4__2[[#This Row],[ Ray radius ]])</f>
        <v>17.399999999999999</v>
      </c>
      <c r="G52">
        <f>AVERAGE(Log_17_4_nr0[[#This Row],[ Sight ]],Log_17_4_nr1[[#This Row],[ Sight ]],Log_17_4_nr2[[#This Row],[ Sight ]],Log_17_4_nr3[[#This Row],[ Sight ]],Log_17_4_nr4__2[[#This Row],[ Sight ]])</f>
        <v>65.899479999999997</v>
      </c>
      <c r="H52">
        <f>AVERAGE(Log_17_4_nr0[[#This Row],[ moving speed ]],Log_17_4_nr1[[#This Row],[ moving speed ]],Log_17_4_nr2[[#This Row],[ moving speed ]],Log_17_4_nr3[[#This Row],[ moving speed ]],Log_17_4_nr4__2[[#This Row],[ moving speed ]])</f>
        <v>19.775881000000002</v>
      </c>
      <c r="J52">
        <f>AVERAGE(Log_17_4_nr0[[#This Row],[ Enemy weight ]],Log_17_4_nr1[[#This Row],[ Enemy weight ]],Log_17_4_nr2[[#This Row],[ Enemy weight ]],Log_17_4_nr3[[#This Row],[ Enemy weight ]],Log_17_4_nr4__2[[#This Row],[ Enemy weight ]])</f>
        <v>38.435561999999997</v>
      </c>
      <c r="K52">
        <f>AVERAGE(Log_17_4_nr0[[#This Row],[ Enemy distance factor ]],Log_17_4_nr1[[#This Row],[ Enemy distance factor ]],Log_17_4_nr2[[#This Row],[ Enemy distance factor ]],Log_17_4_nr3[[#This Row],[ Enemy distance factor ]],Log_17_4_nr4__2[[#This Row],[ Enemy distance factor ]])</f>
        <v>13.13013574</v>
      </c>
      <c r="L52">
        <f>AVERAGE(Log_17_4_nr0[[#This Row],[ Bullet weight ]],Log_17_4_nr1[[#This Row],[ Bullet weight ]],Log_17_4_nr2[[#This Row],[ Bullet weight ]],Log_17_4_nr3[[#This Row],[ Bullet weight ]],Log_17_4_nr4__2[[#This Row],[ Bullet weight ]])</f>
        <v>24.870448799999998</v>
      </c>
      <c r="M52">
        <f>AVERAGE(Log_17_4_nr0[[#This Row],[ Bullet distance factor ]],Log_17_4_nr1[[#This Row],[ Bullet distance factor ]],Log_17_4_nr2[[#This Row],[ Bullet distance factor ]],Log_17_4_nr3[[#This Row],[ Bullet distance factor ]],Log_17_4_nr4__2[[#This Row],[ Bullet distance factor ]])</f>
        <v>-16.551931000000003</v>
      </c>
      <c r="N52">
        <f>AVERAGE(Log_17_4_nr0[[#This Row],[ Box weight ]],Log_17_4_nr1[[#This Row],[ Box weight ]],Log_17_4_nr2[[#This Row],[ Box weight ]],Log_17_4_nr3[[#This Row],[ Box weight ]],Log_17_4_nr4__2[[#This Row],[ Box weight ]])</f>
        <v>-4.8865046000000003</v>
      </c>
      <c r="O52">
        <f>AVERAGE(Log_17_4_nr0[[#This Row],[ Box distance factor ]],Log_17_4_nr1[[#This Row],[ Box distance factor ]],Log_17_4_nr2[[#This Row],[ Box distance factor ]],Log_17_4_nr3[[#This Row],[ Box distance factor ]],Log_17_4_nr4__2[[#This Row],[ Box distance factor ]])</f>
        <v>-3.9756982000000001</v>
      </c>
      <c r="P52">
        <f>AVERAGE(Log_17_4_nr0[[#This Row],[ projectile Speed ]],Log_17_4_nr1[[#This Row],[ projectile Speed ]],Log_17_4_nr2[[#This Row],[ projectile Speed ]],Log_17_4_nr3[[#This Row],[ projectile Speed ]],Log_17_4_nr4__2[[#This Row],[ projectile Speed ]])</f>
        <v>35.476572000000004</v>
      </c>
      <c r="Q52">
        <f>AVERAGE(Log_17_4_nr0[[#This Row],[ Fire rate per minute ]],Log_17_4_nr1[[#This Row],[ Fire rate per minute ]],Log_17_4_nr2[[#This Row],[ Fire rate per minute ]],Log_17_4_nr3[[#This Row],[ Fire rate per minute ]],Log_17_4_nr4__2[[#This Row],[ Fire rate per minute ]])</f>
        <v>8.182345999999999</v>
      </c>
    </row>
    <row r="55" spans="1:17" x14ac:dyDescent="0.3">
      <c r="B55" t="s">
        <v>1208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2F22-296B-44EC-AC0B-7957F0788F5D}">
  <dimension ref="A1:Q52"/>
  <sheetViews>
    <sheetView topLeftCell="F1"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6</v>
      </c>
      <c r="C2">
        <v>3</v>
      </c>
      <c r="D2">
        <v>3</v>
      </c>
      <c r="E2">
        <v>22</v>
      </c>
      <c r="F2">
        <v>16</v>
      </c>
      <c r="G2">
        <v>31.456710000000001</v>
      </c>
      <c r="H2">
        <v>5.0844449999999997</v>
      </c>
      <c r="I2" t="s">
        <v>18</v>
      </c>
      <c r="J2">
        <v>0</v>
      </c>
      <c r="K2">
        <v>0</v>
      </c>
      <c r="L2">
        <v>0</v>
      </c>
      <c r="M2">
        <v>-6.4793829999999997E-2</v>
      </c>
      <c r="N2">
        <v>1.1133789999999999</v>
      </c>
      <c r="O2">
        <v>0</v>
      </c>
      <c r="P2">
        <v>9.9993409999999994</v>
      </c>
      <c r="Q2">
        <v>15.06592</v>
      </c>
    </row>
    <row r="3" spans="1:17" x14ac:dyDescent="0.3">
      <c r="A3">
        <v>1</v>
      </c>
      <c r="B3">
        <v>7</v>
      </c>
      <c r="C3">
        <v>1</v>
      </c>
      <c r="D3">
        <v>6</v>
      </c>
      <c r="E3">
        <v>23</v>
      </c>
      <c r="F3">
        <v>15</v>
      </c>
      <c r="G3">
        <v>30</v>
      </c>
      <c r="H3">
        <v>4</v>
      </c>
      <c r="I3" t="s">
        <v>698</v>
      </c>
      <c r="J3">
        <v>0.51226709999999998</v>
      </c>
      <c r="K3">
        <v>1.600487</v>
      </c>
      <c r="L3">
        <v>0</v>
      </c>
      <c r="M3">
        <v>-1.0288740000000001</v>
      </c>
      <c r="N3">
        <v>0.8850827</v>
      </c>
      <c r="O3">
        <v>1.431837</v>
      </c>
      <c r="P3">
        <v>10.41672</v>
      </c>
      <c r="Q3">
        <v>14.989380000000001</v>
      </c>
    </row>
    <row r="4" spans="1:17" x14ac:dyDescent="0.3">
      <c r="A4">
        <v>2</v>
      </c>
      <c r="B4">
        <v>4</v>
      </c>
      <c r="C4">
        <v>1</v>
      </c>
      <c r="D4">
        <v>3</v>
      </c>
      <c r="E4">
        <v>23</v>
      </c>
      <c r="F4">
        <v>15</v>
      </c>
      <c r="G4">
        <v>29.991350000000001</v>
      </c>
      <c r="H4">
        <v>4.0692300000000001</v>
      </c>
      <c r="I4" t="s">
        <v>699</v>
      </c>
      <c r="J4">
        <v>-1.3436969999999999</v>
      </c>
      <c r="K4">
        <v>3.3904109999999998</v>
      </c>
      <c r="L4">
        <v>0</v>
      </c>
      <c r="M4">
        <v>-1.0288740000000001</v>
      </c>
      <c r="N4">
        <v>2.31656</v>
      </c>
      <c r="O4">
        <v>0.3850112</v>
      </c>
      <c r="P4">
        <v>10.41672</v>
      </c>
      <c r="Q4">
        <v>14.989380000000001</v>
      </c>
    </row>
    <row r="5" spans="1:17" x14ac:dyDescent="0.3">
      <c r="A5">
        <v>3</v>
      </c>
      <c r="B5">
        <v>7</v>
      </c>
      <c r="C5">
        <v>1</v>
      </c>
      <c r="D5">
        <v>6</v>
      </c>
      <c r="E5">
        <v>23</v>
      </c>
      <c r="F5">
        <v>15</v>
      </c>
      <c r="G5">
        <v>31.591830000000002</v>
      </c>
      <c r="H5">
        <v>3.9691999999999998</v>
      </c>
      <c r="I5" t="s">
        <v>700</v>
      </c>
      <c r="J5">
        <v>8.8140010000000005E-2</v>
      </c>
      <c r="K5">
        <v>4.4525350000000001</v>
      </c>
      <c r="L5">
        <v>0</v>
      </c>
      <c r="M5">
        <v>-1.906107</v>
      </c>
      <c r="N5">
        <v>0.36730049999999997</v>
      </c>
      <c r="O5">
        <v>-0.28005099999999999</v>
      </c>
      <c r="P5">
        <v>10.41672</v>
      </c>
      <c r="Q5">
        <v>14.134829999999999</v>
      </c>
    </row>
    <row r="6" spans="1:17" x14ac:dyDescent="0.3">
      <c r="A6">
        <v>4</v>
      </c>
      <c r="B6">
        <v>4</v>
      </c>
      <c r="C6">
        <v>1</v>
      </c>
      <c r="D6">
        <v>3</v>
      </c>
      <c r="E6">
        <v>23</v>
      </c>
      <c r="F6">
        <v>15</v>
      </c>
      <c r="G6">
        <v>32.875579999999999</v>
      </c>
      <c r="H6">
        <v>3.8889659999999999</v>
      </c>
      <c r="I6" t="s">
        <v>701</v>
      </c>
      <c r="J6">
        <v>8.8140010000000005E-2</v>
      </c>
      <c r="K6">
        <v>4.4525350000000001</v>
      </c>
      <c r="L6">
        <v>0</v>
      </c>
      <c r="M6">
        <v>-1.906107</v>
      </c>
      <c r="N6">
        <v>0.36730049999999997</v>
      </c>
      <c r="O6">
        <v>-0.28005099999999999</v>
      </c>
      <c r="P6">
        <v>10.41672</v>
      </c>
      <c r="Q6">
        <v>14.134829999999999</v>
      </c>
    </row>
    <row r="7" spans="1:17" x14ac:dyDescent="0.3">
      <c r="A7">
        <v>5</v>
      </c>
      <c r="B7">
        <v>7</v>
      </c>
      <c r="C7">
        <v>1</v>
      </c>
      <c r="D7">
        <v>6</v>
      </c>
      <c r="E7">
        <v>23</v>
      </c>
      <c r="F7">
        <v>15</v>
      </c>
      <c r="G7">
        <v>34.159320000000001</v>
      </c>
      <c r="H7">
        <v>3.808732</v>
      </c>
      <c r="I7" t="s">
        <v>702</v>
      </c>
      <c r="J7">
        <v>8.8140010000000005E-2</v>
      </c>
      <c r="K7">
        <v>4.4525350000000001</v>
      </c>
      <c r="L7">
        <v>0</v>
      </c>
      <c r="M7">
        <v>-1.906107</v>
      </c>
      <c r="N7">
        <v>-0.51778219999999997</v>
      </c>
      <c r="O7">
        <v>-0.42199989999999998</v>
      </c>
      <c r="P7">
        <v>11.06212</v>
      </c>
      <c r="Q7">
        <v>14.134829999999999</v>
      </c>
    </row>
    <row r="8" spans="1:17" x14ac:dyDescent="0.3">
      <c r="A8">
        <v>6</v>
      </c>
      <c r="B8">
        <v>8</v>
      </c>
      <c r="C8">
        <v>2</v>
      </c>
      <c r="D8">
        <v>6</v>
      </c>
      <c r="E8">
        <v>22</v>
      </c>
      <c r="F8">
        <v>15</v>
      </c>
      <c r="G8">
        <v>32.875579999999999</v>
      </c>
      <c r="H8">
        <v>3.8889659999999999</v>
      </c>
      <c r="I8" t="s">
        <v>703</v>
      </c>
      <c r="J8">
        <v>8.8140010000000005E-2</v>
      </c>
      <c r="K8">
        <v>4.4525350000000001</v>
      </c>
      <c r="L8">
        <v>0</v>
      </c>
      <c r="M8">
        <v>-2.9703789999999999</v>
      </c>
      <c r="N8">
        <v>0.36730049999999997</v>
      </c>
      <c r="O8">
        <v>-0.42199989999999998</v>
      </c>
      <c r="P8">
        <v>10.41672</v>
      </c>
      <c r="Q8">
        <v>14.134829999999999</v>
      </c>
    </row>
    <row r="9" spans="1:17" x14ac:dyDescent="0.3">
      <c r="A9">
        <v>7</v>
      </c>
      <c r="B9">
        <v>5</v>
      </c>
      <c r="C9">
        <v>2</v>
      </c>
      <c r="D9">
        <v>3</v>
      </c>
      <c r="E9">
        <v>22</v>
      </c>
      <c r="F9">
        <v>15</v>
      </c>
      <c r="G9">
        <v>32.875579999999999</v>
      </c>
      <c r="H9">
        <v>3.8889659999999999</v>
      </c>
      <c r="I9" t="s">
        <v>704</v>
      </c>
      <c r="J9">
        <v>8.8140010000000005E-2</v>
      </c>
      <c r="K9">
        <v>4.4525350000000001</v>
      </c>
      <c r="L9">
        <v>0</v>
      </c>
      <c r="M9">
        <v>-2.9703789999999999</v>
      </c>
      <c r="N9">
        <v>0.36730049999999997</v>
      </c>
      <c r="O9">
        <v>-0.56394889999999998</v>
      </c>
      <c r="P9">
        <v>10.41672</v>
      </c>
      <c r="Q9">
        <v>14.134829999999999</v>
      </c>
    </row>
    <row r="10" spans="1:17" x14ac:dyDescent="0.3">
      <c r="A10">
        <v>8</v>
      </c>
      <c r="B10">
        <v>6</v>
      </c>
      <c r="C10">
        <v>0</v>
      </c>
      <c r="D10">
        <v>6</v>
      </c>
      <c r="E10">
        <v>22</v>
      </c>
      <c r="F10">
        <v>15</v>
      </c>
      <c r="G10">
        <v>33.941839999999999</v>
      </c>
      <c r="H10">
        <v>4.2376060000000004</v>
      </c>
      <c r="I10" t="s">
        <v>705</v>
      </c>
      <c r="J10">
        <v>1.1574439999999999</v>
      </c>
      <c r="K10">
        <v>4.4525350000000001</v>
      </c>
      <c r="L10">
        <v>0</v>
      </c>
      <c r="M10">
        <v>-2.9703789999999999</v>
      </c>
      <c r="N10">
        <v>-0.51778219999999997</v>
      </c>
      <c r="O10">
        <v>-2.3005450000000001</v>
      </c>
      <c r="P10">
        <v>12.73658</v>
      </c>
      <c r="Q10">
        <v>13.87224</v>
      </c>
    </row>
    <row r="11" spans="1:17" x14ac:dyDescent="0.3">
      <c r="A11">
        <v>9</v>
      </c>
      <c r="B11">
        <v>8</v>
      </c>
      <c r="C11">
        <v>2</v>
      </c>
      <c r="D11">
        <v>6</v>
      </c>
      <c r="E11">
        <v>22</v>
      </c>
      <c r="F11">
        <v>15</v>
      </c>
      <c r="G11">
        <v>34.010179999999998</v>
      </c>
      <c r="H11">
        <v>4.1679269999999997</v>
      </c>
      <c r="I11" t="s">
        <v>704</v>
      </c>
      <c r="J11">
        <v>1.1574439999999999</v>
      </c>
      <c r="K11">
        <v>4.4525350000000001</v>
      </c>
      <c r="L11">
        <v>0</v>
      </c>
      <c r="M11">
        <v>-2.9703789999999999</v>
      </c>
      <c r="N11">
        <v>-1.1008599999999999</v>
      </c>
      <c r="O11">
        <v>-0.56394889999999998</v>
      </c>
      <c r="P11">
        <v>12.09117</v>
      </c>
      <c r="Q11">
        <v>14.118080000000001</v>
      </c>
    </row>
    <row r="12" spans="1:17" x14ac:dyDescent="0.3">
      <c r="A12">
        <v>10</v>
      </c>
      <c r="B12">
        <v>5</v>
      </c>
      <c r="C12">
        <v>2</v>
      </c>
      <c r="D12">
        <v>3</v>
      </c>
      <c r="E12">
        <v>22</v>
      </c>
      <c r="F12">
        <v>15</v>
      </c>
      <c r="G12">
        <v>34.871850000000002</v>
      </c>
      <c r="H12">
        <v>6.15334</v>
      </c>
      <c r="I12" t="s">
        <v>706</v>
      </c>
      <c r="J12">
        <v>3.3254489999999999</v>
      </c>
      <c r="K12">
        <v>4.4525350000000001</v>
      </c>
      <c r="L12">
        <v>0</v>
      </c>
      <c r="M12">
        <v>-2.9703789999999999</v>
      </c>
      <c r="N12">
        <v>-1.9859420000000001</v>
      </c>
      <c r="O12">
        <v>-0.56394889999999998</v>
      </c>
      <c r="P12">
        <v>15.227969999999999</v>
      </c>
      <c r="Q12">
        <v>14.093170000000001</v>
      </c>
    </row>
    <row r="13" spans="1:17" x14ac:dyDescent="0.3">
      <c r="A13">
        <v>11</v>
      </c>
      <c r="B13">
        <v>6</v>
      </c>
      <c r="C13">
        <v>3</v>
      </c>
      <c r="D13">
        <v>3</v>
      </c>
      <c r="E13">
        <v>22</v>
      </c>
      <c r="F13">
        <v>15</v>
      </c>
      <c r="G13">
        <v>34.153419999999997</v>
      </c>
      <c r="H13">
        <v>6.15334</v>
      </c>
      <c r="I13" t="s">
        <v>706</v>
      </c>
      <c r="J13">
        <v>3.3403610000000001</v>
      </c>
      <c r="K13">
        <v>4.4525350000000001</v>
      </c>
      <c r="L13">
        <v>1.042794</v>
      </c>
      <c r="M13">
        <v>-2.9703789999999999</v>
      </c>
      <c r="N13">
        <v>-1.9859420000000001</v>
      </c>
      <c r="O13">
        <v>-0.56394889999999998</v>
      </c>
      <c r="P13">
        <v>15.227969999999999</v>
      </c>
      <c r="Q13">
        <v>14.093170000000001</v>
      </c>
    </row>
    <row r="14" spans="1:17" x14ac:dyDescent="0.3">
      <c r="A14">
        <v>12</v>
      </c>
      <c r="B14">
        <v>7</v>
      </c>
      <c r="C14">
        <v>1</v>
      </c>
      <c r="D14">
        <v>6</v>
      </c>
      <c r="E14">
        <v>22</v>
      </c>
      <c r="F14">
        <v>15</v>
      </c>
      <c r="G14">
        <v>36.150950000000002</v>
      </c>
      <c r="H14">
        <v>4.7992850000000002</v>
      </c>
      <c r="I14" t="s">
        <v>707</v>
      </c>
      <c r="J14">
        <v>3.296052</v>
      </c>
      <c r="K14">
        <v>4.4525350000000001</v>
      </c>
      <c r="L14">
        <v>0</v>
      </c>
      <c r="M14">
        <v>-2.9703789999999999</v>
      </c>
      <c r="N14">
        <v>-1.1008599999999999</v>
      </c>
      <c r="O14">
        <v>-2.3005450000000001</v>
      </c>
      <c r="P14">
        <v>15.44008</v>
      </c>
      <c r="Q14">
        <v>13.838760000000001</v>
      </c>
    </row>
    <row r="15" spans="1:17" x14ac:dyDescent="0.3">
      <c r="A15">
        <v>13</v>
      </c>
      <c r="B15">
        <v>4</v>
      </c>
      <c r="C15">
        <v>1</v>
      </c>
      <c r="D15">
        <v>3</v>
      </c>
      <c r="E15">
        <v>23</v>
      </c>
      <c r="F15">
        <v>15</v>
      </c>
      <c r="G15">
        <v>37.84937</v>
      </c>
      <c r="H15">
        <v>2.7092900000000002</v>
      </c>
      <c r="I15" t="s">
        <v>708</v>
      </c>
      <c r="J15">
        <v>3.296052</v>
      </c>
      <c r="K15">
        <v>4.4525350000000001</v>
      </c>
      <c r="L15">
        <v>1.0948089999999999</v>
      </c>
      <c r="M15">
        <v>-2.9703789999999999</v>
      </c>
      <c r="N15">
        <v>-1.434817</v>
      </c>
      <c r="O15">
        <v>-3.9562750000000002</v>
      </c>
      <c r="P15">
        <v>13.60272</v>
      </c>
      <c r="Q15">
        <v>13.838760000000001</v>
      </c>
    </row>
    <row r="16" spans="1:17" x14ac:dyDescent="0.3">
      <c r="A16">
        <v>14</v>
      </c>
      <c r="B16">
        <v>3</v>
      </c>
      <c r="C16">
        <v>0</v>
      </c>
      <c r="D16">
        <v>3</v>
      </c>
      <c r="E16">
        <v>24</v>
      </c>
      <c r="F16">
        <v>14</v>
      </c>
      <c r="G16">
        <v>37.84937</v>
      </c>
      <c r="H16">
        <v>2.6524960000000002</v>
      </c>
      <c r="I16" t="s">
        <v>709</v>
      </c>
      <c r="J16">
        <v>4.8400749999999997</v>
      </c>
      <c r="K16">
        <v>3.0881639999999999</v>
      </c>
      <c r="L16">
        <v>1.0948089999999999</v>
      </c>
      <c r="M16">
        <v>-2.799582</v>
      </c>
      <c r="N16">
        <v>-3.862876</v>
      </c>
      <c r="O16">
        <v>-2.4089420000000001</v>
      </c>
      <c r="P16">
        <v>14.24813</v>
      </c>
      <c r="Q16">
        <v>13.838760000000001</v>
      </c>
    </row>
    <row r="17" spans="1:17" x14ac:dyDescent="0.3">
      <c r="A17">
        <v>15</v>
      </c>
      <c r="B17">
        <v>4</v>
      </c>
      <c r="C17">
        <v>1</v>
      </c>
      <c r="D17">
        <v>3</v>
      </c>
      <c r="E17">
        <v>23</v>
      </c>
      <c r="F17">
        <v>15</v>
      </c>
      <c r="G17">
        <v>37.623309999999996</v>
      </c>
      <c r="H17">
        <v>4.5177639999999997</v>
      </c>
      <c r="I17" t="s">
        <v>710</v>
      </c>
      <c r="J17">
        <v>3.296052</v>
      </c>
      <c r="K17">
        <v>4.4525350000000001</v>
      </c>
      <c r="L17">
        <v>0.48641230000000002</v>
      </c>
      <c r="M17">
        <v>-2.9703789999999999</v>
      </c>
      <c r="N17">
        <v>-0.5497339</v>
      </c>
      <c r="O17">
        <v>-3.9562750000000002</v>
      </c>
      <c r="P17">
        <v>12.95731</v>
      </c>
      <c r="Q17">
        <v>13.838760000000001</v>
      </c>
    </row>
    <row r="18" spans="1:17" x14ac:dyDescent="0.3">
      <c r="A18">
        <v>16</v>
      </c>
      <c r="B18">
        <v>4</v>
      </c>
      <c r="C18">
        <v>1</v>
      </c>
      <c r="D18">
        <v>3</v>
      </c>
      <c r="E18">
        <v>24</v>
      </c>
      <c r="F18">
        <v>14</v>
      </c>
      <c r="G18">
        <v>37.623309999999996</v>
      </c>
      <c r="H18">
        <v>4.4609699999999997</v>
      </c>
      <c r="I18" t="s">
        <v>708</v>
      </c>
      <c r="J18">
        <v>4.8400749999999997</v>
      </c>
      <c r="K18">
        <v>3.0881639999999999</v>
      </c>
      <c r="L18">
        <v>0.48641230000000002</v>
      </c>
      <c r="M18">
        <v>-2.799582</v>
      </c>
      <c r="N18">
        <v>-2.9777930000000001</v>
      </c>
      <c r="O18">
        <v>-2.4089420000000001</v>
      </c>
      <c r="P18">
        <v>13.60272</v>
      </c>
      <c r="Q18">
        <v>13.838760000000001</v>
      </c>
    </row>
    <row r="19" spans="1:17" x14ac:dyDescent="0.3">
      <c r="A19">
        <v>17</v>
      </c>
      <c r="B19">
        <v>4</v>
      </c>
      <c r="C19">
        <v>1</v>
      </c>
      <c r="D19">
        <v>3</v>
      </c>
      <c r="E19">
        <v>24</v>
      </c>
      <c r="F19">
        <v>14</v>
      </c>
      <c r="G19">
        <v>37.614649999999997</v>
      </c>
      <c r="H19">
        <v>4.5301999999999998</v>
      </c>
      <c r="I19" t="s">
        <v>711</v>
      </c>
      <c r="J19">
        <v>2.984111</v>
      </c>
      <c r="K19">
        <v>4.878088</v>
      </c>
      <c r="L19">
        <v>0.48641230000000002</v>
      </c>
      <c r="M19">
        <v>-2.799582</v>
      </c>
      <c r="N19">
        <v>-1.546316</v>
      </c>
      <c r="O19">
        <v>-3.4557669999999998</v>
      </c>
      <c r="P19">
        <v>13.60272</v>
      </c>
      <c r="Q19">
        <v>13.838760000000001</v>
      </c>
    </row>
    <row r="20" spans="1:17" x14ac:dyDescent="0.3">
      <c r="A20">
        <v>18</v>
      </c>
      <c r="B20">
        <v>4</v>
      </c>
      <c r="C20">
        <v>1</v>
      </c>
      <c r="D20">
        <v>3</v>
      </c>
      <c r="E20">
        <v>24</v>
      </c>
      <c r="F20">
        <v>14</v>
      </c>
      <c r="G20">
        <v>37.606000000000002</v>
      </c>
      <c r="H20">
        <v>4.5994299999999999</v>
      </c>
      <c r="I20" t="s">
        <v>712</v>
      </c>
      <c r="J20">
        <v>1.128147</v>
      </c>
      <c r="K20">
        <v>6.6680120000000001</v>
      </c>
      <c r="L20">
        <v>0.48641230000000002</v>
      </c>
      <c r="M20">
        <v>-2.799582</v>
      </c>
      <c r="N20">
        <v>-0.11483889999999999</v>
      </c>
      <c r="O20">
        <v>-4.5025930000000001</v>
      </c>
      <c r="P20">
        <v>13.60272</v>
      </c>
      <c r="Q20">
        <v>13.838760000000001</v>
      </c>
    </row>
    <row r="21" spans="1:17" x14ac:dyDescent="0.3">
      <c r="A21">
        <v>19</v>
      </c>
      <c r="B21">
        <v>4</v>
      </c>
      <c r="C21">
        <v>1</v>
      </c>
      <c r="D21">
        <v>3</v>
      </c>
      <c r="E21">
        <v>24</v>
      </c>
      <c r="F21">
        <v>14</v>
      </c>
      <c r="G21">
        <v>39.206490000000002</v>
      </c>
      <c r="H21">
        <v>4.4993999999999996</v>
      </c>
      <c r="I21" t="s">
        <v>713</v>
      </c>
      <c r="J21">
        <v>2.559984</v>
      </c>
      <c r="K21">
        <v>7.7301349999999998</v>
      </c>
      <c r="L21">
        <v>0.48641230000000002</v>
      </c>
      <c r="M21">
        <v>-3.6768149999999999</v>
      </c>
      <c r="N21">
        <v>-2.064098</v>
      </c>
      <c r="O21">
        <v>-5.1676549999999999</v>
      </c>
      <c r="P21">
        <v>13.60272</v>
      </c>
      <c r="Q21">
        <v>12.9842</v>
      </c>
    </row>
    <row r="22" spans="1:17" x14ac:dyDescent="0.3">
      <c r="A22">
        <v>20</v>
      </c>
      <c r="B22">
        <v>3</v>
      </c>
      <c r="C22">
        <v>0</v>
      </c>
      <c r="D22">
        <v>3</v>
      </c>
      <c r="E22">
        <v>25</v>
      </c>
      <c r="F22">
        <v>14</v>
      </c>
      <c r="G22">
        <v>39.197830000000003</v>
      </c>
      <c r="H22">
        <v>4.5686299999999997</v>
      </c>
      <c r="I22" t="s">
        <v>714</v>
      </c>
      <c r="J22">
        <v>2.2480440000000002</v>
      </c>
      <c r="K22">
        <v>9.5200600000000009</v>
      </c>
      <c r="L22">
        <v>0.48641230000000002</v>
      </c>
      <c r="M22">
        <v>-3.6768149999999999</v>
      </c>
      <c r="N22">
        <v>-1.5177039999999999</v>
      </c>
      <c r="O22">
        <v>-6.2144810000000001</v>
      </c>
      <c r="P22">
        <v>14.24813</v>
      </c>
      <c r="Q22">
        <v>12.9842</v>
      </c>
    </row>
    <row r="23" spans="1:17" x14ac:dyDescent="0.3">
      <c r="A23">
        <v>21</v>
      </c>
      <c r="B23">
        <v>3</v>
      </c>
      <c r="C23">
        <v>0</v>
      </c>
      <c r="D23">
        <v>3</v>
      </c>
      <c r="E23">
        <v>25</v>
      </c>
      <c r="F23">
        <v>14</v>
      </c>
      <c r="G23">
        <v>40.904910000000001</v>
      </c>
      <c r="H23">
        <v>2.409405</v>
      </c>
      <c r="I23" t="s">
        <v>715</v>
      </c>
      <c r="J23">
        <v>2.559984</v>
      </c>
      <c r="K23">
        <v>8.519323</v>
      </c>
      <c r="L23">
        <v>1.581221</v>
      </c>
      <c r="M23">
        <v>-3.6768149999999999</v>
      </c>
      <c r="N23">
        <v>-3.0784889999999998</v>
      </c>
      <c r="O23">
        <v>-6.823385</v>
      </c>
      <c r="P23">
        <v>11.02135</v>
      </c>
      <c r="Q23">
        <v>12.9842</v>
      </c>
    </row>
    <row r="24" spans="1:17" x14ac:dyDescent="0.3">
      <c r="A24">
        <v>22</v>
      </c>
      <c r="B24">
        <v>4</v>
      </c>
      <c r="C24">
        <v>1</v>
      </c>
      <c r="D24">
        <v>3</v>
      </c>
      <c r="E24">
        <v>25</v>
      </c>
      <c r="F24">
        <v>14</v>
      </c>
      <c r="G24">
        <v>38.479410000000001</v>
      </c>
      <c r="H24">
        <v>4.5686299999999997</v>
      </c>
      <c r="I24" t="s">
        <v>716</v>
      </c>
      <c r="J24">
        <v>2.2629549999999998</v>
      </c>
      <c r="K24">
        <v>9.5200600000000009</v>
      </c>
      <c r="L24">
        <v>1.5292060000000001</v>
      </c>
      <c r="M24">
        <v>-3.6768149999999999</v>
      </c>
      <c r="N24">
        <v>-0.63262110000000005</v>
      </c>
      <c r="O24">
        <v>-6.2144810000000001</v>
      </c>
      <c r="P24">
        <v>13.60272</v>
      </c>
      <c r="Q24">
        <v>12.9842</v>
      </c>
    </row>
    <row r="25" spans="1:17" x14ac:dyDescent="0.3">
      <c r="A25">
        <v>23</v>
      </c>
      <c r="B25">
        <v>7</v>
      </c>
      <c r="C25">
        <v>1</v>
      </c>
      <c r="D25">
        <v>6</v>
      </c>
      <c r="E25">
        <v>25</v>
      </c>
      <c r="F25">
        <v>14</v>
      </c>
      <c r="G25">
        <v>38.470750000000002</v>
      </c>
      <c r="H25">
        <v>4.6378599999999999</v>
      </c>
      <c r="I25" t="s">
        <v>717</v>
      </c>
      <c r="J25">
        <v>0.40699079999999999</v>
      </c>
      <c r="K25">
        <v>11.309979999999999</v>
      </c>
      <c r="L25">
        <v>1.5292060000000001</v>
      </c>
      <c r="M25">
        <v>-3.6768149999999999</v>
      </c>
      <c r="N25">
        <v>0.79885600000000001</v>
      </c>
      <c r="O25">
        <v>-7.2613070000000004</v>
      </c>
      <c r="P25">
        <v>13.60272</v>
      </c>
      <c r="Q25">
        <v>12.9842</v>
      </c>
    </row>
    <row r="26" spans="1:17" x14ac:dyDescent="0.3">
      <c r="A26">
        <v>24</v>
      </c>
      <c r="B26">
        <v>4</v>
      </c>
      <c r="C26">
        <v>1</v>
      </c>
      <c r="D26">
        <v>3</v>
      </c>
      <c r="E26">
        <v>25</v>
      </c>
      <c r="F26">
        <v>14</v>
      </c>
      <c r="G26">
        <v>38.253349999999998</v>
      </c>
      <c r="H26">
        <v>6.3771040000000001</v>
      </c>
      <c r="I26" t="s">
        <v>718</v>
      </c>
      <c r="J26">
        <v>2.2629549999999998</v>
      </c>
      <c r="K26">
        <v>9.5200600000000009</v>
      </c>
      <c r="L26">
        <v>0.92080969999999995</v>
      </c>
      <c r="M26">
        <v>-3.6768149999999999</v>
      </c>
      <c r="N26">
        <v>0.25246160000000001</v>
      </c>
      <c r="O26">
        <v>-6.2144810000000001</v>
      </c>
      <c r="P26">
        <v>12.95731</v>
      </c>
      <c r="Q26">
        <v>12.9842</v>
      </c>
    </row>
    <row r="27" spans="1:17" x14ac:dyDescent="0.3">
      <c r="A27">
        <v>25</v>
      </c>
      <c r="B27">
        <v>7</v>
      </c>
      <c r="C27">
        <v>1</v>
      </c>
      <c r="D27">
        <v>6</v>
      </c>
      <c r="E27">
        <v>25</v>
      </c>
      <c r="F27">
        <v>14</v>
      </c>
      <c r="G27">
        <v>39.853839999999998</v>
      </c>
      <c r="H27">
        <v>6.2770739999999998</v>
      </c>
      <c r="I27" t="s">
        <v>719</v>
      </c>
      <c r="J27">
        <v>3.6947920000000001</v>
      </c>
      <c r="K27">
        <v>10.582179999999999</v>
      </c>
      <c r="L27">
        <v>0.92080969999999995</v>
      </c>
      <c r="M27">
        <v>-4.554049</v>
      </c>
      <c r="N27">
        <v>-1.696798</v>
      </c>
      <c r="O27">
        <v>-6.879543</v>
      </c>
      <c r="P27">
        <v>12.95731</v>
      </c>
      <c r="Q27">
        <v>12.12965</v>
      </c>
    </row>
    <row r="28" spans="1:17" x14ac:dyDescent="0.3">
      <c r="A28">
        <v>26</v>
      </c>
      <c r="B28">
        <v>7</v>
      </c>
      <c r="C28">
        <v>1</v>
      </c>
      <c r="D28">
        <v>6</v>
      </c>
      <c r="E28">
        <v>26</v>
      </c>
      <c r="F28">
        <v>14</v>
      </c>
      <c r="G28">
        <v>40.928339999999999</v>
      </c>
      <c r="H28">
        <v>6.5597919999999998</v>
      </c>
      <c r="I28" t="s">
        <v>720</v>
      </c>
      <c r="J28">
        <v>6.3081199999999997</v>
      </c>
      <c r="K28">
        <v>10.582179999999999</v>
      </c>
      <c r="L28">
        <v>0.92080969999999995</v>
      </c>
      <c r="M28">
        <v>-4.554049</v>
      </c>
      <c r="N28">
        <v>-2.58188</v>
      </c>
      <c r="O28">
        <v>-6.879543</v>
      </c>
      <c r="P28">
        <v>15.27717</v>
      </c>
      <c r="Q28">
        <v>12.112909999999999</v>
      </c>
    </row>
    <row r="29" spans="1:17" x14ac:dyDescent="0.3">
      <c r="A29">
        <v>27</v>
      </c>
      <c r="B29">
        <v>4</v>
      </c>
      <c r="C29">
        <v>1</v>
      </c>
      <c r="D29">
        <v>3</v>
      </c>
      <c r="E29">
        <v>25</v>
      </c>
      <c r="F29">
        <v>15</v>
      </c>
      <c r="G29">
        <v>39.74539</v>
      </c>
      <c r="H29">
        <v>7.1446529999999999</v>
      </c>
      <c r="I29" t="s">
        <v>721</v>
      </c>
      <c r="J29">
        <v>3.6947920000000001</v>
      </c>
      <c r="K29">
        <v>8.7717010000000002</v>
      </c>
      <c r="L29">
        <v>0.71689340000000001</v>
      </c>
      <c r="M29">
        <v>-4.554049</v>
      </c>
      <c r="N29">
        <v>-0.81171490000000002</v>
      </c>
      <c r="O29">
        <v>-6.879543</v>
      </c>
      <c r="P29">
        <v>12.3119</v>
      </c>
      <c r="Q29">
        <v>10.29711</v>
      </c>
    </row>
    <row r="30" spans="1:17" x14ac:dyDescent="0.3">
      <c r="A30">
        <v>28</v>
      </c>
      <c r="B30">
        <v>3</v>
      </c>
      <c r="C30">
        <v>0</v>
      </c>
      <c r="D30">
        <v>3</v>
      </c>
      <c r="E30">
        <v>26</v>
      </c>
      <c r="F30">
        <v>15</v>
      </c>
      <c r="G30">
        <v>43.0443</v>
      </c>
      <c r="H30">
        <v>4.9546279999999996</v>
      </c>
      <c r="I30" t="s">
        <v>722</v>
      </c>
      <c r="J30">
        <v>5.1266290000000003</v>
      </c>
      <c r="K30">
        <v>9.8338239999999999</v>
      </c>
      <c r="L30">
        <v>1.8117019999999999</v>
      </c>
      <c r="M30">
        <v>-5.4312820000000004</v>
      </c>
      <c r="N30">
        <v>-3.9800140000000002</v>
      </c>
      <c r="O30">
        <v>-9.2003360000000001</v>
      </c>
      <c r="P30">
        <v>11.11994</v>
      </c>
      <c r="Q30">
        <v>9.4425550000000005</v>
      </c>
    </row>
    <row r="31" spans="1:17" x14ac:dyDescent="0.3">
      <c r="A31">
        <v>29</v>
      </c>
      <c r="B31">
        <v>3</v>
      </c>
      <c r="C31">
        <v>0</v>
      </c>
      <c r="D31">
        <v>3</v>
      </c>
      <c r="E31">
        <v>26</v>
      </c>
      <c r="F31">
        <v>15</v>
      </c>
      <c r="G31">
        <v>42.420380000000002</v>
      </c>
      <c r="H31">
        <v>7.3273400000000004</v>
      </c>
      <c r="I31" t="s">
        <v>723</v>
      </c>
      <c r="J31">
        <v>7.7399560000000003</v>
      </c>
      <c r="K31">
        <v>9.8338239999999999</v>
      </c>
      <c r="L31">
        <v>0.71689340000000001</v>
      </c>
      <c r="M31">
        <v>-5.4312820000000004</v>
      </c>
      <c r="N31">
        <v>-3.6460569999999999</v>
      </c>
      <c r="O31">
        <v>-7.5446049999999998</v>
      </c>
      <c r="P31">
        <v>14.63176</v>
      </c>
      <c r="Q31">
        <v>9.4258109999999995</v>
      </c>
    </row>
    <row r="32" spans="1:17" x14ac:dyDescent="0.3">
      <c r="A32">
        <v>30</v>
      </c>
      <c r="B32">
        <v>3</v>
      </c>
      <c r="C32">
        <v>0</v>
      </c>
      <c r="D32">
        <v>3</v>
      </c>
      <c r="E32">
        <v>26</v>
      </c>
      <c r="F32">
        <v>15</v>
      </c>
      <c r="G32">
        <v>43.494880000000002</v>
      </c>
      <c r="H32">
        <v>7.6100580000000004</v>
      </c>
      <c r="I32" t="s">
        <v>723</v>
      </c>
      <c r="J32">
        <v>8.8092600000000001</v>
      </c>
      <c r="K32">
        <v>9.8338239999999999</v>
      </c>
      <c r="L32">
        <v>0.71689340000000001</v>
      </c>
      <c r="M32">
        <v>-5.4312820000000004</v>
      </c>
      <c r="N32">
        <v>-3.6460569999999999</v>
      </c>
      <c r="O32">
        <v>-7.5446049999999998</v>
      </c>
      <c r="P32">
        <v>16.30622</v>
      </c>
      <c r="Q32">
        <v>9.4090659999999993</v>
      </c>
    </row>
    <row r="33" spans="1:17" x14ac:dyDescent="0.3">
      <c r="A33">
        <v>31</v>
      </c>
      <c r="B33">
        <v>6</v>
      </c>
      <c r="C33">
        <v>0</v>
      </c>
      <c r="D33">
        <v>6</v>
      </c>
      <c r="E33">
        <v>25</v>
      </c>
      <c r="F33">
        <v>15</v>
      </c>
      <c r="G33">
        <v>44.561149999999998</v>
      </c>
      <c r="H33">
        <v>7.9586980000000001</v>
      </c>
      <c r="I33" t="s">
        <v>724</v>
      </c>
      <c r="J33">
        <v>8.3345409999999998</v>
      </c>
      <c r="K33">
        <v>9.8338239999999999</v>
      </c>
      <c r="L33">
        <v>0.71689340000000001</v>
      </c>
      <c r="M33">
        <v>-5.4312820000000004</v>
      </c>
      <c r="N33">
        <v>-3.6460569999999999</v>
      </c>
      <c r="O33">
        <v>-9.2812000000000001</v>
      </c>
      <c r="P33">
        <v>17.98068</v>
      </c>
      <c r="Q33">
        <v>9.1464839999999992</v>
      </c>
    </row>
    <row r="34" spans="1:17" x14ac:dyDescent="0.3">
      <c r="A34">
        <v>32</v>
      </c>
      <c r="B34">
        <v>3</v>
      </c>
      <c r="C34">
        <v>0</v>
      </c>
      <c r="D34">
        <v>3</v>
      </c>
      <c r="E34">
        <v>24</v>
      </c>
      <c r="F34">
        <v>14</v>
      </c>
      <c r="G34">
        <v>44.56073</v>
      </c>
      <c r="H34">
        <v>6.7025649999999999</v>
      </c>
      <c r="I34" t="s">
        <v>725</v>
      </c>
      <c r="J34">
        <v>6.4785769999999996</v>
      </c>
      <c r="K34">
        <v>11.623749999999999</v>
      </c>
      <c r="L34">
        <v>0.71689340000000001</v>
      </c>
      <c r="M34">
        <v>-4.4303530000000002</v>
      </c>
      <c r="N34">
        <v>-4.0728900000000001</v>
      </c>
      <c r="O34">
        <v>-9.3473319999999998</v>
      </c>
      <c r="P34">
        <v>17.98068</v>
      </c>
      <c r="Q34">
        <v>8.2330909999999999</v>
      </c>
    </row>
    <row r="35" spans="1:17" x14ac:dyDescent="0.3">
      <c r="A35">
        <v>33</v>
      </c>
      <c r="B35">
        <v>3</v>
      </c>
      <c r="C35">
        <v>0</v>
      </c>
      <c r="D35">
        <v>3</v>
      </c>
      <c r="E35">
        <v>24</v>
      </c>
      <c r="F35">
        <v>14</v>
      </c>
      <c r="G35">
        <v>43.562600000000003</v>
      </c>
      <c r="H35">
        <v>5.5432439999999996</v>
      </c>
      <c r="I35" t="s">
        <v>725</v>
      </c>
      <c r="J35">
        <v>5.953729</v>
      </c>
      <c r="K35">
        <v>11.623749999999999</v>
      </c>
      <c r="L35">
        <v>0.71689340000000001</v>
      </c>
      <c r="M35">
        <v>-4.4303530000000002</v>
      </c>
      <c r="N35">
        <v>-4.0728900000000001</v>
      </c>
      <c r="O35">
        <v>-7.5825800000000001</v>
      </c>
      <c r="P35">
        <v>17.579989999999999</v>
      </c>
      <c r="Q35">
        <v>6.8034809999999997</v>
      </c>
    </row>
    <row r="36" spans="1:17" x14ac:dyDescent="0.3">
      <c r="A36">
        <v>34</v>
      </c>
      <c r="B36">
        <v>3</v>
      </c>
      <c r="C36">
        <v>0</v>
      </c>
      <c r="D36">
        <v>3</v>
      </c>
      <c r="E36">
        <v>24</v>
      </c>
      <c r="F36">
        <v>14</v>
      </c>
      <c r="G36">
        <v>45.269680000000001</v>
      </c>
      <c r="H36">
        <v>3.3840189999999999</v>
      </c>
      <c r="I36" t="s">
        <v>726</v>
      </c>
      <c r="J36">
        <v>7.8096930000000002</v>
      </c>
      <c r="K36">
        <v>9.8338239999999999</v>
      </c>
      <c r="L36">
        <v>1.8117019999999999</v>
      </c>
      <c r="M36">
        <v>-4.2983460000000004</v>
      </c>
      <c r="N36">
        <v>-5.8383240000000001</v>
      </c>
      <c r="O36">
        <v>-8.1914840000000009</v>
      </c>
      <c r="P36">
        <v>15.742620000000001</v>
      </c>
      <c r="Q36">
        <v>6</v>
      </c>
    </row>
    <row r="37" spans="1:17" x14ac:dyDescent="0.3">
      <c r="A37">
        <v>35</v>
      </c>
      <c r="B37">
        <v>3</v>
      </c>
      <c r="C37">
        <v>0</v>
      </c>
      <c r="D37">
        <v>3</v>
      </c>
      <c r="E37">
        <v>23</v>
      </c>
      <c r="F37">
        <v>14</v>
      </c>
      <c r="G37">
        <v>43.571249999999999</v>
      </c>
      <c r="H37">
        <v>5.4740140000000004</v>
      </c>
      <c r="I37" t="s">
        <v>727</v>
      </c>
      <c r="J37">
        <v>9.3537169999999996</v>
      </c>
      <c r="K37">
        <v>9.8338239999999999</v>
      </c>
      <c r="L37">
        <v>0.71689340000000001</v>
      </c>
      <c r="M37">
        <v>-5.3626170000000002</v>
      </c>
      <c r="N37">
        <v>-5.5043670000000002</v>
      </c>
      <c r="O37">
        <v>-6.5357539999999998</v>
      </c>
      <c r="P37">
        <v>17.579989999999999</v>
      </c>
      <c r="Q37">
        <v>6</v>
      </c>
    </row>
    <row r="38" spans="1:17" x14ac:dyDescent="0.3">
      <c r="A38">
        <v>36</v>
      </c>
      <c r="B38">
        <v>3</v>
      </c>
      <c r="C38">
        <v>0</v>
      </c>
      <c r="D38">
        <v>3</v>
      </c>
      <c r="E38">
        <v>22</v>
      </c>
      <c r="F38">
        <v>14</v>
      </c>
      <c r="G38">
        <v>45.269680000000001</v>
      </c>
      <c r="H38">
        <v>3.3840189999999999</v>
      </c>
      <c r="I38" t="s">
        <v>728</v>
      </c>
      <c r="J38">
        <v>7.8096930000000002</v>
      </c>
      <c r="K38">
        <v>9.8338239999999999</v>
      </c>
      <c r="L38">
        <v>1.8117019999999999</v>
      </c>
      <c r="M38">
        <v>-5.2306109999999997</v>
      </c>
      <c r="N38">
        <v>-5.8383240000000001</v>
      </c>
      <c r="O38">
        <v>-8.1914840000000009</v>
      </c>
      <c r="P38">
        <v>15.742620000000001</v>
      </c>
      <c r="Q38">
        <v>6</v>
      </c>
    </row>
    <row r="39" spans="1:17" x14ac:dyDescent="0.3">
      <c r="A39">
        <v>37</v>
      </c>
      <c r="B39">
        <v>4</v>
      </c>
      <c r="C39">
        <v>1</v>
      </c>
      <c r="D39">
        <v>3</v>
      </c>
      <c r="E39">
        <v>23</v>
      </c>
      <c r="F39">
        <v>14</v>
      </c>
      <c r="G39">
        <v>44.419699999999999</v>
      </c>
      <c r="H39">
        <v>7.5652059999999999</v>
      </c>
      <c r="I39" t="s">
        <v>727</v>
      </c>
      <c r="J39">
        <v>10.423019999999999</v>
      </c>
      <c r="K39">
        <v>9.8338239999999999</v>
      </c>
      <c r="L39">
        <v>0.1084971</v>
      </c>
      <c r="M39">
        <v>-5.3626170000000002</v>
      </c>
      <c r="N39">
        <v>-5.5043670000000002</v>
      </c>
      <c r="O39">
        <v>-6.5357539999999998</v>
      </c>
      <c r="P39">
        <v>19.254439999999999</v>
      </c>
      <c r="Q39">
        <v>6</v>
      </c>
    </row>
    <row r="40" spans="1:17" x14ac:dyDescent="0.3">
      <c r="A40">
        <v>38</v>
      </c>
      <c r="B40">
        <v>4</v>
      </c>
      <c r="C40">
        <v>1</v>
      </c>
      <c r="D40">
        <v>3</v>
      </c>
      <c r="E40">
        <v>23</v>
      </c>
      <c r="F40">
        <v>14</v>
      </c>
      <c r="G40">
        <v>45.043619999999997</v>
      </c>
      <c r="H40">
        <v>5.1924929999999998</v>
      </c>
      <c r="I40" t="s">
        <v>728</v>
      </c>
      <c r="J40">
        <v>9.3537169999999996</v>
      </c>
      <c r="K40">
        <v>9.8338239999999999</v>
      </c>
      <c r="L40">
        <v>1.203306</v>
      </c>
      <c r="M40">
        <v>-5.2306109999999997</v>
      </c>
      <c r="N40">
        <v>-5.8383240000000001</v>
      </c>
      <c r="O40">
        <v>-8.1914840000000009</v>
      </c>
      <c r="P40">
        <v>15.742620000000001</v>
      </c>
      <c r="Q40">
        <v>6</v>
      </c>
    </row>
    <row r="41" spans="1:17" x14ac:dyDescent="0.3">
      <c r="A41">
        <v>39</v>
      </c>
      <c r="B41">
        <v>5</v>
      </c>
      <c r="C41">
        <v>2</v>
      </c>
      <c r="D41">
        <v>3</v>
      </c>
      <c r="E41">
        <v>25</v>
      </c>
      <c r="F41">
        <v>14</v>
      </c>
      <c r="G41">
        <v>46.118119999999998</v>
      </c>
      <c r="H41">
        <v>5.4752099999999997</v>
      </c>
      <c r="I41" t="s">
        <v>728</v>
      </c>
      <c r="J41">
        <v>11.967040000000001</v>
      </c>
      <c r="K41">
        <v>9.8338239999999999</v>
      </c>
      <c r="L41">
        <v>1.203306</v>
      </c>
      <c r="M41">
        <v>-5.3626170000000002</v>
      </c>
      <c r="N41">
        <v>-5.8383240000000001</v>
      </c>
      <c r="O41">
        <v>-8.1914840000000009</v>
      </c>
      <c r="P41">
        <v>17.417079999999999</v>
      </c>
      <c r="Q41">
        <v>6</v>
      </c>
    </row>
    <row r="42" spans="1:17" x14ac:dyDescent="0.3">
      <c r="A42">
        <v>40</v>
      </c>
      <c r="B42">
        <v>4</v>
      </c>
      <c r="C42">
        <v>1</v>
      </c>
      <c r="D42">
        <v>3</v>
      </c>
      <c r="E42">
        <v>25</v>
      </c>
      <c r="F42">
        <v>14</v>
      </c>
      <c r="G42">
        <v>47.816540000000003</v>
      </c>
      <c r="H42">
        <v>3.3852150000000001</v>
      </c>
      <c r="I42" t="s">
        <v>729</v>
      </c>
      <c r="J42">
        <v>10.423019999999999</v>
      </c>
      <c r="K42">
        <v>9.8338239999999999</v>
      </c>
      <c r="L42">
        <v>2.298114</v>
      </c>
      <c r="M42">
        <v>-5.3626170000000002</v>
      </c>
      <c r="N42">
        <v>-5.2871980000000001</v>
      </c>
      <c r="O42">
        <v>-9.8472150000000003</v>
      </c>
      <c r="P42">
        <v>14.93431</v>
      </c>
      <c r="Q42">
        <v>6</v>
      </c>
    </row>
    <row r="43" spans="1:17" x14ac:dyDescent="0.3">
      <c r="A43">
        <v>41</v>
      </c>
      <c r="B43">
        <v>4</v>
      </c>
      <c r="C43">
        <v>1</v>
      </c>
      <c r="D43">
        <v>3</v>
      </c>
      <c r="E43">
        <v>26</v>
      </c>
      <c r="F43">
        <v>14</v>
      </c>
      <c r="G43">
        <v>47.765050000000002</v>
      </c>
      <c r="H43">
        <v>3.797164</v>
      </c>
      <c r="I43" t="s">
        <v>730</v>
      </c>
      <c r="J43">
        <v>11.967040000000001</v>
      </c>
      <c r="K43">
        <v>9.8338239999999999</v>
      </c>
      <c r="L43">
        <v>1.054227</v>
      </c>
      <c r="M43">
        <v>-5.3626170000000002</v>
      </c>
      <c r="N43">
        <v>-6.1722799999999998</v>
      </c>
      <c r="O43">
        <v>-9.8472150000000003</v>
      </c>
      <c r="P43">
        <v>15.57971</v>
      </c>
      <c r="Q43">
        <v>6</v>
      </c>
    </row>
    <row r="44" spans="1:17" x14ac:dyDescent="0.3">
      <c r="A44">
        <v>42</v>
      </c>
      <c r="B44">
        <v>3</v>
      </c>
      <c r="C44">
        <v>0</v>
      </c>
      <c r="D44">
        <v>3</v>
      </c>
      <c r="E44">
        <v>26</v>
      </c>
      <c r="F44">
        <v>15</v>
      </c>
      <c r="G44">
        <v>47.656599999999997</v>
      </c>
      <c r="H44">
        <v>4.6647420000000004</v>
      </c>
      <c r="I44" t="s">
        <v>730</v>
      </c>
      <c r="J44">
        <v>11.967040000000001</v>
      </c>
      <c r="K44">
        <v>8.0233410000000003</v>
      </c>
      <c r="L44">
        <v>0.85031100000000004</v>
      </c>
      <c r="M44">
        <v>-5.3626170000000002</v>
      </c>
      <c r="N44">
        <v>-6.1722799999999998</v>
      </c>
      <c r="O44">
        <v>-9.8472150000000003</v>
      </c>
      <c r="P44">
        <v>15.57971</v>
      </c>
      <c r="Q44">
        <v>6</v>
      </c>
    </row>
    <row r="45" spans="1:17" x14ac:dyDescent="0.3">
      <c r="A45">
        <v>43</v>
      </c>
      <c r="B45">
        <v>3</v>
      </c>
      <c r="C45">
        <v>0</v>
      </c>
      <c r="D45">
        <v>3</v>
      </c>
      <c r="E45">
        <v>26</v>
      </c>
      <c r="F45">
        <v>16</v>
      </c>
      <c r="G45">
        <v>47.54815</v>
      </c>
      <c r="H45">
        <v>5.5323209999999996</v>
      </c>
      <c r="I45" t="s">
        <v>730</v>
      </c>
      <c r="J45">
        <v>11.967040000000001</v>
      </c>
      <c r="K45">
        <v>6.2128579999999998</v>
      </c>
      <c r="L45">
        <v>0.64639469999999999</v>
      </c>
      <c r="M45">
        <v>-5.3626170000000002</v>
      </c>
      <c r="N45">
        <v>-6.1722799999999998</v>
      </c>
      <c r="O45">
        <v>-9.8472150000000003</v>
      </c>
      <c r="P45">
        <v>15.57971</v>
      </c>
      <c r="Q45">
        <v>6</v>
      </c>
    </row>
    <row r="46" spans="1:17" x14ac:dyDescent="0.3">
      <c r="A46">
        <v>44</v>
      </c>
      <c r="B46">
        <v>3</v>
      </c>
      <c r="C46">
        <v>0</v>
      </c>
      <c r="D46">
        <v>3</v>
      </c>
      <c r="E46">
        <v>26</v>
      </c>
      <c r="F46">
        <v>17</v>
      </c>
      <c r="G46">
        <v>47.439700000000002</v>
      </c>
      <c r="H46">
        <v>6.3998999999999997</v>
      </c>
      <c r="I46" t="s">
        <v>730</v>
      </c>
      <c r="J46">
        <v>11.967040000000001</v>
      </c>
      <c r="K46">
        <v>4.4023750000000001</v>
      </c>
      <c r="L46">
        <v>0.44247839999999999</v>
      </c>
      <c r="M46">
        <v>-5.3626170000000002</v>
      </c>
      <c r="N46">
        <v>-6.1722799999999998</v>
      </c>
      <c r="O46">
        <v>-9.8472150000000003</v>
      </c>
      <c r="P46">
        <v>15.57971</v>
      </c>
      <c r="Q46">
        <v>6</v>
      </c>
    </row>
    <row r="47" spans="1:17" x14ac:dyDescent="0.3">
      <c r="A47">
        <v>45</v>
      </c>
      <c r="B47">
        <v>3</v>
      </c>
      <c r="C47">
        <v>0</v>
      </c>
      <c r="D47">
        <v>3</v>
      </c>
      <c r="E47">
        <v>27</v>
      </c>
      <c r="F47">
        <v>15</v>
      </c>
      <c r="G47">
        <v>49.121070000000003</v>
      </c>
      <c r="H47">
        <v>4.4463900000000001</v>
      </c>
      <c r="I47" t="s">
        <v>731</v>
      </c>
      <c r="J47">
        <v>14.80199</v>
      </c>
      <c r="K47">
        <v>10.073589999999999</v>
      </c>
      <c r="L47">
        <v>1.511887</v>
      </c>
      <c r="M47">
        <v>-5.2306109999999997</v>
      </c>
      <c r="N47">
        <v>-6.5062369999999996</v>
      </c>
      <c r="O47">
        <v>-11.502940000000001</v>
      </c>
      <c r="P47">
        <v>12.99715</v>
      </c>
      <c r="Q47">
        <v>6</v>
      </c>
    </row>
    <row r="48" spans="1:17" x14ac:dyDescent="0.3">
      <c r="A48">
        <v>46</v>
      </c>
      <c r="B48">
        <v>4</v>
      </c>
      <c r="C48">
        <v>1</v>
      </c>
      <c r="D48">
        <v>3</v>
      </c>
      <c r="E48">
        <v>25</v>
      </c>
      <c r="F48">
        <v>15</v>
      </c>
      <c r="G48">
        <v>47.422649999999997</v>
      </c>
      <c r="H48">
        <v>6.5363850000000001</v>
      </c>
      <c r="I48" t="s">
        <v>732</v>
      </c>
      <c r="J48">
        <v>14.80199</v>
      </c>
      <c r="K48">
        <v>10.073589999999999</v>
      </c>
      <c r="L48">
        <v>0.41707850000000002</v>
      </c>
      <c r="M48">
        <v>-6.2948829999999996</v>
      </c>
      <c r="N48">
        <v>-5.2871980000000001</v>
      </c>
      <c r="O48">
        <v>-9.8472150000000003</v>
      </c>
      <c r="P48">
        <v>14.189109999999999</v>
      </c>
      <c r="Q48">
        <v>6</v>
      </c>
    </row>
    <row r="49" spans="1:17" x14ac:dyDescent="0.3">
      <c r="A49">
        <v>47</v>
      </c>
      <c r="B49">
        <v>3</v>
      </c>
      <c r="C49">
        <v>0</v>
      </c>
      <c r="D49">
        <v>3</v>
      </c>
      <c r="E49">
        <v>25</v>
      </c>
      <c r="F49">
        <v>15</v>
      </c>
      <c r="G49">
        <v>47.422649999999997</v>
      </c>
      <c r="H49">
        <v>6.5363850000000001</v>
      </c>
      <c r="I49" t="s">
        <v>733</v>
      </c>
      <c r="J49">
        <v>16.34601</v>
      </c>
      <c r="K49">
        <v>10.073589999999999</v>
      </c>
      <c r="L49">
        <v>0.41707850000000002</v>
      </c>
      <c r="M49">
        <v>-6.1628759999999998</v>
      </c>
      <c r="N49">
        <v>-6.1722799999999998</v>
      </c>
      <c r="O49">
        <v>-9.8472150000000003</v>
      </c>
      <c r="P49">
        <v>14.834519999999999</v>
      </c>
      <c r="Q49">
        <v>6</v>
      </c>
    </row>
    <row r="50" spans="1:17" x14ac:dyDescent="0.3">
      <c r="A50">
        <v>48</v>
      </c>
      <c r="B50">
        <v>3</v>
      </c>
      <c r="C50">
        <v>0</v>
      </c>
      <c r="D50">
        <v>3</v>
      </c>
      <c r="E50">
        <v>25</v>
      </c>
      <c r="F50">
        <v>16</v>
      </c>
      <c r="G50">
        <v>47.3142</v>
      </c>
      <c r="H50">
        <v>7.4039640000000002</v>
      </c>
      <c r="I50" t="s">
        <v>733</v>
      </c>
      <c r="J50">
        <v>16.34601</v>
      </c>
      <c r="K50">
        <v>8.2631080000000008</v>
      </c>
      <c r="L50">
        <v>0.2131622</v>
      </c>
      <c r="M50">
        <v>-6.1628759999999998</v>
      </c>
      <c r="N50">
        <v>-6.1722799999999998</v>
      </c>
      <c r="O50">
        <v>-9.8472150000000003</v>
      </c>
      <c r="P50">
        <v>14.834519999999999</v>
      </c>
      <c r="Q50">
        <v>6</v>
      </c>
    </row>
    <row r="51" spans="1:17" x14ac:dyDescent="0.3">
      <c r="A51">
        <v>49</v>
      </c>
      <c r="B51">
        <v>3</v>
      </c>
      <c r="C51">
        <v>0</v>
      </c>
      <c r="D51">
        <v>3</v>
      </c>
      <c r="E51">
        <v>24</v>
      </c>
      <c r="F51">
        <v>15</v>
      </c>
      <c r="G51">
        <v>48.417290000000001</v>
      </c>
      <c r="H51">
        <v>8.2685639999999996</v>
      </c>
      <c r="I51" t="s">
        <v>734</v>
      </c>
      <c r="J51">
        <v>14.80199</v>
      </c>
      <c r="K51">
        <v>10.073589999999999</v>
      </c>
      <c r="L51">
        <v>1.3736820000000001</v>
      </c>
      <c r="M51">
        <v>-7.0191730000000003</v>
      </c>
      <c r="N51">
        <v>-5.2871980000000001</v>
      </c>
      <c r="O51">
        <v>-9.8472150000000003</v>
      </c>
      <c r="P51">
        <v>15.57732</v>
      </c>
      <c r="Q51">
        <v>6</v>
      </c>
    </row>
    <row r="52" spans="1:17" x14ac:dyDescent="0.3">
      <c r="A52">
        <v>50</v>
      </c>
      <c r="B52">
        <v>3</v>
      </c>
      <c r="C52">
        <v>0</v>
      </c>
      <c r="D52">
        <v>3</v>
      </c>
      <c r="E52">
        <v>26</v>
      </c>
      <c r="F52">
        <v>15</v>
      </c>
      <c r="G52">
        <v>50.115720000000003</v>
      </c>
      <c r="H52">
        <v>6.1785690000000004</v>
      </c>
      <c r="I52" t="s">
        <v>735</v>
      </c>
      <c r="J52">
        <v>14.80199</v>
      </c>
      <c r="K52">
        <v>10.073589999999999</v>
      </c>
      <c r="L52">
        <v>2.4684910000000002</v>
      </c>
      <c r="M52">
        <v>-7.151179</v>
      </c>
      <c r="N52">
        <v>-5.6211549999999999</v>
      </c>
      <c r="O52">
        <v>-11.64489</v>
      </c>
      <c r="P52">
        <v>13.73996</v>
      </c>
      <c r="Q52">
        <v>6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CD011-717F-4EA1-8D85-E647213611FA}">
  <dimension ref="A1:Q52"/>
  <sheetViews>
    <sheetView topLeftCell="F1"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5</v>
      </c>
      <c r="C2">
        <v>2</v>
      </c>
      <c r="D2">
        <v>3</v>
      </c>
      <c r="E2">
        <v>22</v>
      </c>
      <c r="F2">
        <v>16</v>
      </c>
      <c r="G2">
        <v>31.456710000000001</v>
      </c>
      <c r="H2">
        <v>5.0844449999999997</v>
      </c>
      <c r="I2" t="s">
        <v>18</v>
      </c>
      <c r="J2">
        <v>0</v>
      </c>
      <c r="K2">
        <v>0</v>
      </c>
      <c r="L2">
        <v>0</v>
      </c>
      <c r="M2">
        <v>-6.4793829999999997E-2</v>
      </c>
      <c r="N2">
        <v>1.1133789999999999</v>
      </c>
      <c r="O2">
        <v>0</v>
      </c>
      <c r="P2">
        <v>9.9993409999999994</v>
      </c>
      <c r="Q2">
        <v>15.06592</v>
      </c>
    </row>
    <row r="3" spans="1:17" x14ac:dyDescent="0.3">
      <c r="A3">
        <v>1</v>
      </c>
      <c r="B3">
        <v>9</v>
      </c>
      <c r="C3">
        <v>3</v>
      </c>
      <c r="D3">
        <v>6</v>
      </c>
      <c r="E3">
        <v>21</v>
      </c>
      <c r="F3">
        <v>16</v>
      </c>
      <c r="G3">
        <v>30</v>
      </c>
      <c r="H3">
        <v>4</v>
      </c>
      <c r="I3" t="s">
        <v>736</v>
      </c>
      <c r="J3">
        <v>0</v>
      </c>
      <c r="K3">
        <v>0</v>
      </c>
      <c r="L3">
        <v>-0.87280959999999996</v>
      </c>
      <c r="M3">
        <v>0</v>
      </c>
      <c r="N3">
        <v>0.8850827</v>
      </c>
      <c r="O3">
        <v>1.73736</v>
      </c>
      <c r="P3">
        <v>11.102309999999999</v>
      </c>
      <c r="Q3">
        <v>16.035789999999999</v>
      </c>
    </row>
    <row r="4" spans="1:17" x14ac:dyDescent="0.3">
      <c r="A4">
        <v>2</v>
      </c>
      <c r="B4">
        <v>4</v>
      </c>
      <c r="C4">
        <v>1</v>
      </c>
      <c r="D4">
        <v>3</v>
      </c>
      <c r="E4">
        <v>21</v>
      </c>
      <c r="F4">
        <v>16</v>
      </c>
      <c r="G4">
        <v>29.991759999999999</v>
      </c>
      <c r="H4">
        <v>4.0659229999999997</v>
      </c>
      <c r="I4" t="s">
        <v>737</v>
      </c>
      <c r="J4">
        <v>0</v>
      </c>
      <c r="K4">
        <v>0</v>
      </c>
      <c r="L4">
        <v>-0.87280959999999996</v>
      </c>
      <c r="M4">
        <v>0</v>
      </c>
      <c r="N4">
        <v>0.8850827</v>
      </c>
      <c r="O4">
        <v>7.6437E-4</v>
      </c>
      <c r="P4">
        <v>11.102309999999999</v>
      </c>
      <c r="Q4">
        <v>15.789949999999999</v>
      </c>
    </row>
    <row r="5" spans="1:17" x14ac:dyDescent="0.3">
      <c r="A5">
        <v>3</v>
      </c>
      <c r="B5">
        <v>4</v>
      </c>
      <c r="C5">
        <v>1</v>
      </c>
      <c r="D5">
        <v>3</v>
      </c>
      <c r="E5">
        <v>21</v>
      </c>
      <c r="F5">
        <v>16</v>
      </c>
      <c r="G5">
        <v>31.59225</v>
      </c>
      <c r="H5">
        <v>3.9658920000000002</v>
      </c>
      <c r="I5" t="s">
        <v>738</v>
      </c>
      <c r="J5">
        <v>1.431837</v>
      </c>
      <c r="K5">
        <v>1.0621240000000001</v>
      </c>
      <c r="L5">
        <v>-0.87280959999999996</v>
      </c>
      <c r="M5">
        <v>-0.87723329999999999</v>
      </c>
      <c r="N5">
        <v>-1.0641769999999999</v>
      </c>
      <c r="O5">
        <v>-0.66429780000000005</v>
      </c>
      <c r="P5">
        <v>11.102309999999999</v>
      </c>
      <c r="Q5">
        <v>14.9354</v>
      </c>
    </row>
    <row r="6" spans="1:17" x14ac:dyDescent="0.3">
      <c r="A6">
        <v>4</v>
      </c>
      <c r="B6">
        <v>4</v>
      </c>
      <c r="C6">
        <v>1</v>
      </c>
      <c r="D6">
        <v>3</v>
      </c>
      <c r="E6">
        <v>21</v>
      </c>
      <c r="F6">
        <v>16</v>
      </c>
      <c r="G6">
        <v>31.583590000000001</v>
      </c>
      <c r="H6">
        <v>4.0351229999999996</v>
      </c>
      <c r="I6" t="s">
        <v>739</v>
      </c>
      <c r="J6">
        <v>-0.42412709999999998</v>
      </c>
      <c r="K6">
        <v>2.8520470000000002</v>
      </c>
      <c r="L6">
        <v>-0.87280959999999996</v>
      </c>
      <c r="M6">
        <v>-0.87723329999999999</v>
      </c>
      <c r="N6">
        <v>0.36730049999999997</v>
      </c>
      <c r="O6">
        <v>-1.7111240000000001</v>
      </c>
      <c r="P6">
        <v>11.102309999999999</v>
      </c>
      <c r="Q6">
        <v>14.9354</v>
      </c>
    </row>
    <row r="7" spans="1:17" x14ac:dyDescent="0.3">
      <c r="A7">
        <v>5</v>
      </c>
      <c r="B7">
        <v>4</v>
      </c>
      <c r="C7">
        <v>1</v>
      </c>
      <c r="D7">
        <v>3</v>
      </c>
      <c r="E7">
        <v>21</v>
      </c>
      <c r="F7">
        <v>16</v>
      </c>
      <c r="G7">
        <v>31.583590000000001</v>
      </c>
      <c r="H7">
        <v>4.0351229999999996</v>
      </c>
      <c r="I7" t="s">
        <v>740</v>
      </c>
      <c r="J7">
        <v>-0.42412709999999998</v>
      </c>
      <c r="K7">
        <v>2.8520470000000002</v>
      </c>
      <c r="L7">
        <v>-0.87280959999999996</v>
      </c>
      <c r="M7">
        <v>-0.87723329999999999</v>
      </c>
      <c r="N7">
        <v>0.36730049999999997</v>
      </c>
      <c r="O7">
        <v>-1.853073</v>
      </c>
      <c r="P7">
        <v>11.102309999999999</v>
      </c>
      <c r="Q7">
        <v>14.9354</v>
      </c>
    </row>
    <row r="8" spans="1:17" x14ac:dyDescent="0.3">
      <c r="A8">
        <v>6</v>
      </c>
      <c r="B8">
        <v>6</v>
      </c>
      <c r="C8">
        <v>0</v>
      </c>
      <c r="D8">
        <v>6</v>
      </c>
      <c r="E8">
        <v>21</v>
      </c>
      <c r="F8">
        <v>16</v>
      </c>
      <c r="G8">
        <v>34.467829999999999</v>
      </c>
      <c r="H8">
        <v>3.8548580000000001</v>
      </c>
      <c r="I8" t="s">
        <v>741</v>
      </c>
      <c r="J8">
        <v>1.0077100000000001</v>
      </c>
      <c r="K8">
        <v>3.9141710000000001</v>
      </c>
      <c r="L8">
        <v>-0.87280959999999996</v>
      </c>
      <c r="M8">
        <v>-1.754467</v>
      </c>
      <c r="N8">
        <v>-2.467041</v>
      </c>
      <c r="O8">
        <v>-2.518135</v>
      </c>
      <c r="P8">
        <v>11.747719999999999</v>
      </c>
      <c r="Q8">
        <v>14.08084</v>
      </c>
    </row>
    <row r="9" spans="1:17" x14ac:dyDescent="0.3">
      <c r="A9">
        <v>7</v>
      </c>
      <c r="B9">
        <v>4</v>
      </c>
      <c r="C9">
        <v>1</v>
      </c>
      <c r="D9">
        <v>3</v>
      </c>
      <c r="E9">
        <v>21</v>
      </c>
      <c r="F9">
        <v>16</v>
      </c>
      <c r="G9">
        <v>33.184080000000002</v>
      </c>
      <c r="H9">
        <v>3.935092</v>
      </c>
      <c r="I9" t="s">
        <v>742</v>
      </c>
      <c r="J9">
        <v>1.0077100000000001</v>
      </c>
      <c r="K9">
        <v>3.9141710000000001</v>
      </c>
      <c r="L9">
        <v>-0.87280959999999996</v>
      </c>
      <c r="M9">
        <v>-1.754467</v>
      </c>
      <c r="N9">
        <v>-0.6968761</v>
      </c>
      <c r="O9">
        <v>-2.518135</v>
      </c>
      <c r="P9">
        <v>10.456899999999999</v>
      </c>
      <c r="Q9">
        <v>14.08084</v>
      </c>
    </row>
    <row r="10" spans="1:17" x14ac:dyDescent="0.3">
      <c r="A10">
        <v>8</v>
      </c>
      <c r="B10">
        <v>4</v>
      </c>
      <c r="C10">
        <v>1</v>
      </c>
      <c r="D10">
        <v>3</v>
      </c>
      <c r="E10">
        <v>21</v>
      </c>
      <c r="F10">
        <v>16</v>
      </c>
      <c r="G10">
        <v>33.184080000000002</v>
      </c>
      <c r="H10">
        <v>3.935092</v>
      </c>
      <c r="I10" t="s">
        <v>743</v>
      </c>
      <c r="J10">
        <v>1.0077100000000001</v>
      </c>
      <c r="K10">
        <v>3.9141710000000001</v>
      </c>
      <c r="L10">
        <v>-0.87280959999999996</v>
      </c>
      <c r="M10">
        <v>-1.754467</v>
      </c>
      <c r="N10">
        <v>-0.6968761</v>
      </c>
      <c r="O10">
        <v>-2.6600839999999999</v>
      </c>
      <c r="P10">
        <v>10.456899999999999</v>
      </c>
      <c r="Q10">
        <v>14.08084</v>
      </c>
    </row>
    <row r="11" spans="1:17" x14ac:dyDescent="0.3">
      <c r="A11">
        <v>9</v>
      </c>
      <c r="B11">
        <v>4</v>
      </c>
      <c r="C11">
        <v>1</v>
      </c>
      <c r="D11">
        <v>3</v>
      </c>
      <c r="E11">
        <v>21</v>
      </c>
      <c r="F11">
        <v>16</v>
      </c>
      <c r="G11">
        <v>33.175429999999999</v>
      </c>
      <c r="H11">
        <v>4.0043230000000003</v>
      </c>
      <c r="I11" t="s">
        <v>744</v>
      </c>
      <c r="J11">
        <v>-0.84825419999999996</v>
      </c>
      <c r="K11">
        <v>5.7040949999999997</v>
      </c>
      <c r="L11">
        <v>-0.87280959999999996</v>
      </c>
      <c r="M11">
        <v>-1.754467</v>
      </c>
      <c r="N11">
        <v>0.73460099999999995</v>
      </c>
      <c r="O11">
        <v>-3.7069100000000001</v>
      </c>
      <c r="P11">
        <v>10.456899999999999</v>
      </c>
      <c r="Q11">
        <v>14.08084</v>
      </c>
    </row>
    <row r="12" spans="1:17" x14ac:dyDescent="0.3">
      <c r="A12">
        <v>10</v>
      </c>
      <c r="B12">
        <v>4</v>
      </c>
      <c r="C12">
        <v>1</v>
      </c>
      <c r="D12">
        <v>3</v>
      </c>
      <c r="E12">
        <v>21</v>
      </c>
      <c r="F12">
        <v>16</v>
      </c>
      <c r="G12">
        <v>34.775910000000003</v>
      </c>
      <c r="H12">
        <v>3.904293</v>
      </c>
      <c r="I12" t="s">
        <v>745</v>
      </c>
      <c r="J12">
        <v>0.58358290000000002</v>
      </c>
      <c r="K12">
        <v>6.7662190000000004</v>
      </c>
      <c r="L12">
        <v>-0.87280959999999996</v>
      </c>
      <c r="M12">
        <v>-2.6316999999999999</v>
      </c>
      <c r="N12">
        <v>-1.214658</v>
      </c>
      <c r="O12">
        <v>-4.3719720000000004</v>
      </c>
      <c r="P12">
        <v>10.456899999999999</v>
      </c>
      <c r="Q12">
        <v>13.226290000000001</v>
      </c>
    </row>
    <row r="13" spans="1:17" x14ac:dyDescent="0.3">
      <c r="A13">
        <v>11</v>
      </c>
      <c r="B13">
        <v>4</v>
      </c>
      <c r="C13">
        <v>1</v>
      </c>
      <c r="D13">
        <v>3</v>
      </c>
      <c r="E13">
        <v>21</v>
      </c>
      <c r="F13">
        <v>16</v>
      </c>
      <c r="G13">
        <v>34.775910000000003</v>
      </c>
      <c r="H13">
        <v>3.904293</v>
      </c>
      <c r="I13" t="s">
        <v>746</v>
      </c>
      <c r="J13">
        <v>0.58358290000000002</v>
      </c>
      <c r="K13">
        <v>6.7662190000000004</v>
      </c>
      <c r="L13">
        <v>-0.87280959999999996</v>
      </c>
      <c r="M13">
        <v>-2.6316999999999999</v>
      </c>
      <c r="N13">
        <v>-1.214658</v>
      </c>
      <c r="O13">
        <v>-4.5139209999999999</v>
      </c>
      <c r="P13">
        <v>10.456899999999999</v>
      </c>
      <c r="Q13">
        <v>13.226290000000001</v>
      </c>
    </row>
    <row r="14" spans="1:17" x14ac:dyDescent="0.3">
      <c r="A14">
        <v>12</v>
      </c>
      <c r="B14">
        <v>4</v>
      </c>
      <c r="C14">
        <v>1</v>
      </c>
      <c r="D14">
        <v>3</v>
      </c>
      <c r="E14">
        <v>21</v>
      </c>
      <c r="F14">
        <v>16</v>
      </c>
      <c r="G14">
        <v>36.376399999999997</v>
      </c>
      <c r="H14">
        <v>3.804262</v>
      </c>
      <c r="I14" t="s">
        <v>747</v>
      </c>
      <c r="J14">
        <v>2.0154200000000002</v>
      </c>
      <c r="K14">
        <v>7.8283420000000001</v>
      </c>
      <c r="L14">
        <v>-0.87280959999999996</v>
      </c>
      <c r="M14">
        <v>-3.5089329999999999</v>
      </c>
      <c r="N14">
        <v>-3.1639179999999998</v>
      </c>
      <c r="O14">
        <v>-5.1789829999999997</v>
      </c>
      <c r="P14">
        <v>10.456899999999999</v>
      </c>
      <c r="Q14">
        <v>12.371740000000001</v>
      </c>
    </row>
    <row r="15" spans="1:17" x14ac:dyDescent="0.3">
      <c r="A15">
        <v>13</v>
      </c>
      <c r="B15">
        <v>4</v>
      </c>
      <c r="C15">
        <v>1</v>
      </c>
      <c r="D15">
        <v>3</v>
      </c>
      <c r="E15">
        <v>22</v>
      </c>
      <c r="F15">
        <v>16</v>
      </c>
      <c r="G15">
        <v>38.074820000000003</v>
      </c>
      <c r="H15">
        <v>1.714267</v>
      </c>
      <c r="I15" t="s">
        <v>748</v>
      </c>
      <c r="J15">
        <v>2.0154200000000002</v>
      </c>
      <c r="K15">
        <v>7.8283420000000001</v>
      </c>
      <c r="L15">
        <v>0.2219989</v>
      </c>
      <c r="M15">
        <v>-3.5089329999999999</v>
      </c>
      <c r="N15">
        <v>-3.4978750000000001</v>
      </c>
      <c r="O15">
        <v>-6.8347129999999998</v>
      </c>
      <c r="P15">
        <v>8.6195389999999996</v>
      </c>
      <c r="Q15">
        <v>12.371740000000001</v>
      </c>
    </row>
    <row r="16" spans="1:17" x14ac:dyDescent="0.3">
      <c r="A16">
        <v>14</v>
      </c>
      <c r="B16">
        <v>4</v>
      </c>
      <c r="C16">
        <v>1</v>
      </c>
      <c r="D16">
        <v>3</v>
      </c>
      <c r="E16">
        <v>22</v>
      </c>
      <c r="F16">
        <v>16</v>
      </c>
      <c r="G16">
        <v>39.675310000000003</v>
      </c>
      <c r="H16">
        <v>1.6142369999999999</v>
      </c>
      <c r="I16" t="s">
        <v>749</v>
      </c>
      <c r="J16">
        <v>3.447257</v>
      </c>
      <c r="K16">
        <v>8.8904669999999992</v>
      </c>
      <c r="L16">
        <v>0.2219989</v>
      </c>
      <c r="M16">
        <v>-4.3861670000000004</v>
      </c>
      <c r="N16">
        <v>-5.4471340000000001</v>
      </c>
      <c r="O16">
        <v>-7.4997749999999996</v>
      </c>
      <c r="P16">
        <v>8.6195389999999996</v>
      </c>
      <c r="Q16">
        <v>11.517189999999999</v>
      </c>
    </row>
    <row r="17" spans="1:17" x14ac:dyDescent="0.3">
      <c r="A17">
        <v>15</v>
      </c>
      <c r="B17">
        <v>6</v>
      </c>
      <c r="C17">
        <v>0</v>
      </c>
      <c r="D17">
        <v>6</v>
      </c>
      <c r="E17">
        <v>22</v>
      </c>
      <c r="F17">
        <v>16</v>
      </c>
      <c r="G17">
        <v>39.623809999999999</v>
      </c>
      <c r="H17">
        <v>2.0261849999999999</v>
      </c>
      <c r="I17" t="s">
        <v>750</v>
      </c>
      <c r="J17">
        <v>3.447257</v>
      </c>
      <c r="K17">
        <v>8.8904669999999992</v>
      </c>
      <c r="L17">
        <v>-1.0218879999999999</v>
      </c>
      <c r="M17">
        <v>-4.3861670000000004</v>
      </c>
      <c r="N17">
        <v>-6.332217</v>
      </c>
      <c r="O17">
        <v>-7.641724</v>
      </c>
      <c r="P17">
        <v>9.2649480000000004</v>
      </c>
      <c r="Q17">
        <v>11.517189999999999</v>
      </c>
    </row>
    <row r="18" spans="1:17" x14ac:dyDescent="0.3">
      <c r="A18">
        <v>16</v>
      </c>
      <c r="B18">
        <v>4</v>
      </c>
      <c r="C18">
        <v>1</v>
      </c>
      <c r="D18">
        <v>3</v>
      </c>
      <c r="E18">
        <v>22</v>
      </c>
      <c r="F18">
        <v>16</v>
      </c>
      <c r="G18">
        <v>39.623809999999999</v>
      </c>
      <c r="H18">
        <v>2.0261849999999999</v>
      </c>
      <c r="I18" t="s">
        <v>751</v>
      </c>
      <c r="J18">
        <v>3.447257</v>
      </c>
      <c r="K18">
        <v>8.8904669999999992</v>
      </c>
      <c r="L18">
        <v>-1.0218879999999999</v>
      </c>
      <c r="M18">
        <v>-4.3861670000000004</v>
      </c>
      <c r="N18">
        <v>-4.5620510000000003</v>
      </c>
      <c r="O18">
        <v>-7.4997749999999996</v>
      </c>
      <c r="P18">
        <v>7.9741309999999999</v>
      </c>
      <c r="Q18">
        <v>11.517189999999999</v>
      </c>
    </row>
    <row r="19" spans="1:17" x14ac:dyDescent="0.3">
      <c r="A19">
        <v>17</v>
      </c>
      <c r="B19">
        <v>6</v>
      </c>
      <c r="C19">
        <v>0</v>
      </c>
      <c r="D19">
        <v>6</v>
      </c>
      <c r="E19">
        <v>22</v>
      </c>
      <c r="F19">
        <v>16</v>
      </c>
      <c r="G19">
        <v>38.905389999999997</v>
      </c>
      <c r="H19">
        <v>2.0261849999999999</v>
      </c>
      <c r="I19" t="s">
        <v>751</v>
      </c>
      <c r="J19">
        <v>3.4621680000000001</v>
      </c>
      <c r="K19">
        <v>8.8904669999999992</v>
      </c>
      <c r="L19">
        <v>2.0905730000000001E-2</v>
      </c>
      <c r="M19">
        <v>-4.3861670000000004</v>
      </c>
      <c r="N19">
        <v>-4.5620510000000003</v>
      </c>
      <c r="O19">
        <v>-7.4997749999999996</v>
      </c>
      <c r="P19">
        <v>7.9741309999999999</v>
      </c>
      <c r="Q19">
        <v>11.517189999999999</v>
      </c>
    </row>
    <row r="20" spans="1:17" x14ac:dyDescent="0.3">
      <c r="A20">
        <v>18</v>
      </c>
      <c r="B20">
        <v>3</v>
      </c>
      <c r="C20">
        <v>0</v>
      </c>
      <c r="D20">
        <v>3</v>
      </c>
      <c r="E20">
        <v>22</v>
      </c>
      <c r="F20">
        <v>16</v>
      </c>
      <c r="G20">
        <v>38.186970000000002</v>
      </c>
      <c r="H20">
        <v>2.0261849999999999</v>
      </c>
      <c r="I20" t="s">
        <v>751</v>
      </c>
      <c r="J20">
        <v>3.4770799999999999</v>
      </c>
      <c r="K20">
        <v>8.8904669999999992</v>
      </c>
      <c r="L20">
        <v>1.063699</v>
      </c>
      <c r="M20">
        <v>-4.3861670000000004</v>
      </c>
      <c r="N20">
        <v>-4.5620510000000003</v>
      </c>
      <c r="O20">
        <v>-7.4997749999999996</v>
      </c>
      <c r="P20">
        <v>7.9741309999999999</v>
      </c>
      <c r="Q20">
        <v>11.517189999999999</v>
      </c>
    </row>
    <row r="21" spans="1:17" x14ac:dyDescent="0.3">
      <c r="A21">
        <v>19</v>
      </c>
      <c r="B21">
        <v>4</v>
      </c>
      <c r="C21">
        <v>1</v>
      </c>
      <c r="D21">
        <v>3</v>
      </c>
      <c r="E21">
        <v>22</v>
      </c>
      <c r="F21">
        <v>17</v>
      </c>
      <c r="G21">
        <v>41.115850000000002</v>
      </c>
      <c r="H21">
        <v>2.7937340000000002</v>
      </c>
      <c r="I21" t="s">
        <v>752</v>
      </c>
      <c r="J21">
        <v>4.8790940000000003</v>
      </c>
      <c r="K21">
        <v>8.1421069999999993</v>
      </c>
      <c r="L21">
        <v>-1.2258039999999999</v>
      </c>
      <c r="M21">
        <v>-5.2633999999999999</v>
      </c>
      <c r="N21">
        <v>-5.6262280000000002</v>
      </c>
      <c r="O21">
        <v>-8.1648370000000003</v>
      </c>
      <c r="P21">
        <v>7.328722</v>
      </c>
      <c r="Q21">
        <v>8.8300909999999995</v>
      </c>
    </row>
    <row r="22" spans="1:17" x14ac:dyDescent="0.3">
      <c r="A22">
        <v>20</v>
      </c>
      <c r="B22">
        <v>4</v>
      </c>
      <c r="C22">
        <v>1</v>
      </c>
      <c r="D22">
        <v>3</v>
      </c>
      <c r="E22">
        <v>22</v>
      </c>
      <c r="F22">
        <v>16</v>
      </c>
      <c r="G22">
        <v>39.561399999999999</v>
      </c>
      <c r="H22">
        <v>3.734629</v>
      </c>
      <c r="I22" t="s">
        <v>753</v>
      </c>
      <c r="J22">
        <v>4.9089169999999998</v>
      </c>
      <c r="K22">
        <v>9.952591</v>
      </c>
      <c r="L22">
        <v>0.45530320000000002</v>
      </c>
      <c r="M22">
        <v>-5.2633999999999999</v>
      </c>
      <c r="N22">
        <v>-6.5113110000000001</v>
      </c>
      <c r="O22">
        <v>-8.1648370000000003</v>
      </c>
      <c r="P22">
        <v>7.9741309999999999</v>
      </c>
      <c r="Q22">
        <v>10.66263</v>
      </c>
    </row>
    <row r="23" spans="1:17" x14ac:dyDescent="0.3">
      <c r="A23">
        <v>21</v>
      </c>
      <c r="B23">
        <v>4</v>
      </c>
      <c r="C23">
        <v>1</v>
      </c>
      <c r="D23">
        <v>3</v>
      </c>
      <c r="E23">
        <v>21</v>
      </c>
      <c r="F23">
        <v>15</v>
      </c>
      <c r="G23">
        <v>37.960909999999998</v>
      </c>
      <c r="H23">
        <v>2.575218</v>
      </c>
      <c r="I23" t="s">
        <v>754</v>
      </c>
      <c r="J23">
        <v>3.4770799999999999</v>
      </c>
      <c r="K23">
        <v>8.8904669999999992</v>
      </c>
      <c r="L23">
        <v>0.45530320000000002</v>
      </c>
      <c r="M23">
        <v>-3.3852370000000001</v>
      </c>
      <c r="N23">
        <v>-5.5352790000000001</v>
      </c>
      <c r="O23">
        <v>-8.2556750000000001</v>
      </c>
      <c r="P23">
        <v>7.328722</v>
      </c>
      <c r="Q23">
        <v>10.35796</v>
      </c>
    </row>
    <row r="24" spans="1:17" x14ac:dyDescent="0.3">
      <c r="A24">
        <v>22</v>
      </c>
      <c r="B24">
        <v>4</v>
      </c>
      <c r="C24">
        <v>1</v>
      </c>
      <c r="D24">
        <v>3</v>
      </c>
      <c r="E24">
        <v>22</v>
      </c>
      <c r="F24">
        <v>16</v>
      </c>
      <c r="G24">
        <v>39.335340000000002</v>
      </c>
      <c r="H24">
        <v>5.5431030000000003</v>
      </c>
      <c r="I24" t="s">
        <v>752</v>
      </c>
      <c r="J24">
        <v>4.9089169999999998</v>
      </c>
      <c r="K24">
        <v>9.952591</v>
      </c>
      <c r="L24">
        <v>-0.15309310000000001</v>
      </c>
      <c r="M24">
        <v>-5.2633999999999999</v>
      </c>
      <c r="N24">
        <v>-5.6262280000000002</v>
      </c>
      <c r="O24">
        <v>-8.1648370000000003</v>
      </c>
      <c r="P24">
        <v>7.328722</v>
      </c>
      <c r="Q24">
        <v>10.66263</v>
      </c>
    </row>
    <row r="25" spans="1:17" x14ac:dyDescent="0.3">
      <c r="A25">
        <v>23</v>
      </c>
      <c r="B25">
        <v>4</v>
      </c>
      <c r="C25">
        <v>1</v>
      </c>
      <c r="D25">
        <v>3</v>
      </c>
      <c r="E25">
        <v>23</v>
      </c>
      <c r="F25">
        <v>16</v>
      </c>
      <c r="G25">
        <v>40.935830000000003</v>
      </c>
      <c r="H25">
        <v>5.4430719999999999</v>
      </c>
      <c r="I25" t="s">
        <v>755</v>
      </c>
      <c r="J25">
        <v>7.8847779999999998</v>
      </c>
      <c r="K25">
        <v>11.014720000000001</v>
      </c>
      <c r="L25">
        <v>-0.15309310000000001</v>
      </c>
      <c r="M25">
        <v>-6.1406340000000004</v>
      </c>
      <c r="N25">
        <v>-8.4605689999999996</v>
      </c>
      <c r="O25">
        <v>-8.8298989999999993</v>
      </c>
      <c r="P25">
        <v>7.9741309999999999</v>
      </c>
      <c r="Q25">
        <v>9.8080829999999999</v>
      </c>
    </row>
    <row r="26" spans="1:17" x14ac:dyDescent="0.3">
      <c r="A26">
        <v>24</v>
      </c>
      <c r="B26">
        <v>6</v>
      </c>
      <c r="C26">
        <v>0</v>
      </c>
      <c r="D26">
        <v>6</v>
      </c>
      <c r="E26">
        <v>23</v>
      </c>
      <c r="F26">
        <v>16</v>
      </c>
      <c r="G26">
        <v>40.935830000000003</v>
      </c>
      <c r="H26">
        <v>5.4430719999999999</v>
      </c>
      <c r="I26" t="s">
        <v>755</v>
      </c>
      <c r="J26">
        <v>7.8847779999999998</v>
      </c>
      <c r="K26">
        <v>11.803900000000001</v>
      </c>
      <c r="L26">
        <v>-0.15309310000000001</v>
      </c>
      <c r="M26">
        <v>-6.1406340000000004</v>
      </c>
      <c r="N26">
        <v>-9.1410029999999995</v>
      </c>
      <c r="O26">
        <v>-8.8298989999999993</v>
      </c>
      <c r="P26">
        <v>7.2301289999999998</v>
      </c>
      <c r="Q26">
        <v>9.8080829999999999</v>
      </c>
    </row>
    <row r="27" spans="1:17" x14ac:dyDescent="0.3">
      <c r="A27">
        <v>25</v>
      </c>
      <c r="B27">
        <v>3</v>
      </c>
      <c r="C27">
        <v>0</v>
      </c>
      <c r="D27">
        <v>3</v>
      </c>
      <c r="E27">
        <v>22</v>
      </c>
      <c r="F27">
        <v>17</v>
      </c>
      <c r="G27">
        <v>40.541930000000001</v>
      </c>
      <c r="H27">
        <v>8.5942419999999995</v>
      </c>
      <c r="I27" t="s">
        <v>756</v>
      </c>
      <c r="J27">
        <v>7.631672</v>
      </c>
      <c r="K27">
        <v>11.254479999999999</v>
      </c>
      <c r="L27">
        <v>-2.0341290000000001</v>
      </c>
      <c r="M27">
        <v>-6.1406340000000004</v>
      </c>
      <c r="N27">
        <v>-7.5754869999999999</v>
      </c>
      <c r="O27">
        <v>-8.8298989999999993</v>
      </c>
      <c r="P27">
        <v>6.5835239999999997</v>
      </c>
      <c r="Q27">
        <v>9.7999130000000001</v>
      </c>
    </row>
    <row r="28" spans="1:17" x14ac:dyDescent="0.3">
      <c r="A28">
        <v>26</v>
      </c>
      <c r="B28">
        <v>7</v>
      </c>
      <c r="C28">
        <v>1</v>
      </c>
      <c r="D28">
        <v>6</v>
      </c>
      <c r="E28">
        <v>23</v>
      </c>
      <c r="F28">
        <v>16</v>
      </c>
      <c r="G28">
        <v>42.32347</v>
      </c>
      <c r="H28">
        <v>7.0457369999999999</v>
      </c>
      <c r="I28" t="s">
        <v>757</v>
      </c>
      <c r="J28">
        <v>10.415319999999999</v>
      </c>
      <c r="K28">
        <v>12.076840000000001</v>
      </c>
      <c r="L28">
        <v>-0.15309310000000001</v>
      </c>
      <c r="M28">
        <v>-7.0178669999999999</v>
      </c>
      <c r="N28">
        <v>-9.5247460000000004</v>
      </c>
      <c r="O28">
        <v>-9.494961</v>
      </c>
      <c r="P28">
        <v>8.1456549999999996</v>
      </c>
      <c r="Q28">
        <v>8.9453610000000001</v>
      </c>
    </row>
    <row r="29" spans="1:17" x14ac:dyDescent="0.3">
      <c r="A29">
        <v>27</v>
      </c>
      <c r="B29">
        <v>3</v>
      </c>
      <c r="C29">
        <v>0</v>
      </c>
      <c r="D29">
        <v>3</v>
      </c>
      <c r="E29">
        <v>23</v>
      </c>
      <c r="F29">
        <v>16</v>
      </c>
      <c r="G29">
        <v>45.096400000000003</v>
      </c>
      <c r="H29">
        <v>5.2384599999999999</v>
      </c>
      <c r="I29" t="s">
        <v>758</v>
      </c>
      <c r="J29">
        <v>9.9405959999999993</v>
      </c>
      <c r="K29">
        <v>12.076840000000001</v>
      </c>
      <c r="L29">
        <v>0.94171550000000004</v>
      </c>
      <c r="M29">
        <v>-7.0178669999999999</v>
      </c>
      <c r="N29">
        <v>-9.8587030000000002</v>
      </c>
      <c r="O29">
        <v>-11.150690000000001</v>
      </c>
      <c r="P29">
        <v>7.9827450000000004</v>
      </c>
      <c r="Q29">
        <v>8.9286169999999991</v>
      </c>
    </row>
    <row r="30" spans="1:17" x14ac:dyDescent="0.3">
      <c r="A30">
        <v>28</v>
      </c>
      <c r="B30">
        <v>6</v>
      </c>
      <c r="C30">
        <v>0</v>
      </c>
      <c r="D30">
        <v>6</v>
      </c>
      <c r="E30">
        <v>23</v>
      </c>
      <c r="F30">
        <v>16</v>
      </c>
      <c r="G30">
        <v>45.096400000000003</v>
      </c>
      <c r="H30">
        <v>5.2384599999999999</v>
      </c>
      <c r="I30" t="s">
        <v>758</v>
      </c>
      <c r="J30">
        <v>9.9405959999999993</v>
      </c>
      <c r="K30">
        <v>12.86603</v>
      </c>
      <c r="L30">
        <v>0.94171550000000004</v>
      </c>
      <c r="M30">
        <v>-7.0178669999999999</v>
      </c>
      <c r="N30">
        <v>-10.53914</v>
      </c>
      <c r="O30">
        <v>-11.150690000000001</v>
      </c>
      <c r="P30">
        <v>7.2387439999999996</v>
      </c>
      <c r="Q30">
        <v>8.9286169999999991</v>
      </c>
    </row>
    <row r="31" spans="1:17" x14ac:dyDescent="0.3">
      <c r="A31">
        <v>29</v>
      </c>
      <c r="B31">
        <v>3</v>
      </c>
      <c r="C31">
        <v>0</v>
      </c>
      <c r="D31">
        <v>3</v>
      </c>
      <c r="E31">
        <v>24</v>
      </c>
      <c r="F31">
        <v>16</v>
      </c>
      <c r="G31">
        <v>44.870339999999999</v>
      </c>
      <c r="H31">
        <v>7.0469340000000003</v>
      </c>
      <c r="I31" t="s">
        <v>758</v>
      </c>
      <c r="J31">
        <v>11.48462</v>
      </c>
      <c r="K31">
        <v>12.076840000000001</v>
      </c>
      <c r="L31">
        <v>0.33331919999999998</v>
      </c>
      <c r="M31">
        <v>-7.0178669999999999</v>
      </c>
      <c r="N31">
        <v>-9.8587030000000002</v>
      </c>
      <c r="O31">
        <v>-11.150690000000001</v>
      </c>
      <c r="P31">
        <v>7.9827450000000004</v>
      </c>
      <c r="Q31">
        <v>8.9286169999999991</v>
      </c>
    </row>
    <row r="32" spans="1:17" x14ac:dyDescent="0.3">
      <c r="A32">
        <v>30</v>
      </c>
      <c r="B32">
        <v>6</v>
      </c>
      <c r="C32">
        <v>0</v>
      </c>
      <c r="D32">
        <v>6</v>
      </c>
      <c r="E32">
        <v>23</v>
      </c>
      <c r="F32">
        <v>16</v>
      </c>
      <c r="G32">
        <v>45.096400000000003</v>
      </c>
      <c r="H32">
        <v>5.2384599999999999</v>
      </c>
      <c r="I32" t="s">
        <v>759</v>
      </c>
      <c r="J32">
        <v>9.9405959999999993</v>
      </c>
      <c r="K32">
        <v>13.65522</v>
      </c>
      <c r="L32">
        <v>0.94171550000000004</v>
      </c>
      <c r="M32">
        <v>-7.0178669999999999</v>
      </c>
      <c r="N32">
        <v>-11.219569999999999</v>
      </c>
      <c r="O32">
        <v>-11.29264</v>
      </c>
      <c r="P32">
        <v>6.4947419999999996</v>
      </c>
      <c r="Q32">
        <v>8.9286169999999991</v>
      </c>
    </row>
    <row r="33" spans="1:17" x14ac:dyDescent="0.3">
      <c r="A33">
        <v>31</v>
      </c>
      <c r="B33">
        <v>4</v>
      </c>
      <c r="C33">
        <v>1</v>
      </c>
      <c r="D33">
        <v>3</v>
      </c>
      <c r="E33">
        <v>25</v>
      </c>
      <c r="F33">
        <v>16</v>
      </c>
      <c r="G33">
        <v>45.096400000000003</v>
      </c>
      <c r="H33">
        <v>5.2384599999999999</v>
      </c>
      <c r="I33" t="s">
        <v>758</v>
      </c>
      <c r="J33">
        <v>13.028639999999999</v>
      </c>
      <c r="K33">
        <v>13.65522</v>
      </c>
      <c r="L33">
        <v>0.94171550000000004</v>
      </c>
      <c r="M33">
        <v>-7.0178669999999999</v>
      </c>
      <c r="N33">
        <v>-11.219569999999999</v>
      </c>
      <c r="O33">
        <v>-11.150690000000001</v>
      </c>
      <c r="P33">
        <v>6.4947419999999996</v>
      </c>
      <c r="Q33">
        <v>8.9286169999999991</v>
      </c>
    </row>
    <row r="34" spans="1:17" x14ac:dyDescent="0.3">
      <c r="A34">
        <v>32</v>
      </c>
      <c r="B34">
        <v>3</v>
      </c>
      <c r="C34">
        <v>0</v>
      </c>
      <c r="D34">
        <v>3</v>
      </c>
      <c r="E34">
        <v>22</v>
      </c>
      <c r="F34">
        <v>16</v>
      </c>
      <c r="G34">
        <v>44.987949999999998</v>
      </c>
      <c r="H34">
        <v>4.8465980000000002</v>
      </c>
      <c r="I34" t="s">
        <v>760</v>
      </c>
      <c r="J34">
        <v>9.9405959999999993</v>
      </c>
      <c r="K34">
        <v>11.84473</v>
      </c>
      <c r="L34">
        <v>0.73779919999999999</v>
      </c>
      <c r="M34">
        <v>-6.0169379999999997</v>
      </c>
      <c r="N34">
        <v>-13.07788</v>
      </c>
      <c r="O34">
        <v>-12.048539999999999</v>
      </c>
      <c r="P34">
        <v>6.4947419999999996</v>
      </c>
      <c r="Q34">
        <v>6</v>
      </c>
    </row>
    <row r="35" spans="1:17" x14ac:dyDescent="0.3">
      <c r="A35">
        <v>33</v>
      </c>
      <c r="B35">
        <v>3</v>
      </c>
      <c r="C35">
        <v>0</v>
      </c>
      <c r="D35">
        <v>3</v>
      </c>
      <c r="E35">
        <v>23</v>
      </c>
      <c r="F35">
        <v>17</v>
      </c>
      <c r="G35">
        <v>44.987949999999998</v>
      </c>
      <c r="H35">
        <v>6.106039</v>
      </c>
      <c r="I35" t="s">
        <v>761</v>
      </c>
      <c r="J35">
        <v>9.9405959999999993</v>
      </c>
      <c r="K35">
        <v>11.84473</v>
      </c>
      <c r="L35">
        <v>0.73779919999999999</v>
      </c>
      <c r="M35">
        <v>-7.0178669999999999</v>
      </c>
      <c r="N35">
        <v>-11.219569999999999</v>
      </c>
      <c r="O35">
        <v>-11.57654</v>
      </c>
      <c r="P35">
        <v>6.4947419999999996</v>
      </c>
      <c r="Q35">
        <v>7.0960729999999996</v>
      </c>
    </row>
    <row r="36" spans="1:17" x14ac:dyDescent="0.3">
      <c r="A36">
        <v>34</v>
      </c>
      <c r="B36">
        <v>3</v>
      </c>
      <c r="C36">
        <v>0</v>
      </c>
      <c r="D36">
        <v>3</v>
      </c>
      <c r="E36">
        <v>24</v>
      </c>
      <c r="F36">
        <v>17</v>
      </c>
      <c r="G36">
        <v>44.775120000000001</v>
      </c>
      <c r="H36">
        <v>7.8087340000000003</v>
      </c>
      <c r="I36" t="s">
        <v>762</v>
      </c>
      <c r="J36">
        <v>12.583320000000001</v>
      </c>
      <c r="K36">
        <v>11.84473</v>
      </c>
      <c r="L36">
        <v>0.73779919999999999</v>
      </c>
      <c r="M36">
        <v>-7.0178669999999999</v>
      </c>
      <c r="N36">
        <v>-11.219569999999999</v>
      </c>
      <c r="O36">
        <v>-11.43459</v>
      </c>
      <c r="P36">
        <v>7.3116760000000003</v>
      </c>
      <c r="Q36">
        <v>7.0879029999999998</v>
      </c>
    </row>
    <row r="37" spans="1:17" x14ac:dyDescent="0.3">
      <c r="A37">
        <v>35</v>
      </c>
      <c r="B37">
        <v>5</v>
      </c>
      <c r="C37">
        <v>2</v>
      </c>
      <c r="D37">
        <v>3</v>
      </c>
      <c r="E37">
        <v>23</v>
      </c>
      <c r="F37">
        <v>18</v>
      </c>
      <c r="G37">
        <v>45.668559999999999</v>
      </c>
      <c r="H37">
        <v>9.5399259999999995</v>
      </c>
      <c r="I37" t="s">
        <v>763</v>
      </c>
      <c r="J37">
        <v>12.30082</v>
      </c>
      <c r="K37">
        <v>12.0845</v>
      </c>
      <c r="L37">
        <v>-1.1432370000000001</v>
      </c>
      <c r="M37">
        <v>-7.0178669999999999</v>
      </c>
      <c r="N37">
        <v>-11.219569999999999</v>
      </c>
      <c r="O37">
        <v>-11.43459</v>
      </c>
      <c r="P37">
        <v>7.4240009999999996</v>
      </c>
      <c r="Q37">
        <v>7.0711589999999998</v>
      </c>
    </row>
    <row r="38" spans="1:17" x14ac:dyDescent="0.3">
      <c r="A38">
        <v>36</v>
      </c>
      <c r="B38">
        <v>3</v>
      </c>
      <c r="C38">
        <v>0</v>
      </c>
      <c r="D38">
        <v>3</v>
      </c>
      <c r="E38">
        <v>21</v>
      </c>
      <c r="F38">
        <v>15</v>
      </c>
      <c r="G38">
        <v>45.849620000000002</v>
      </c>
      <c r="H38">
        <v>5.5725699999999998</v>
      </c>
      <c r="I38" t="s">
        <v>764</v>
      </c>
      <c r="J38">
        <v>12.108599999999999</v>
      </c>
      <c r="K38">
        <v>11.84473</v>
      </c>
      <c r="L38">
        <v>0.73779919999999999</v>
      </c>
      <c r="M38">
        <v>-5.0160080000000002</v>
      </c>
      <c r="N38">
        <v>-14.93619</v>
      </c>
      <c r="O38">
        <v>-12.946389999999999</v>
      </c>
      <c r="P38">
        <v>8.9861319999999996</v>
      </c>
      <c r="Q38">
        <v>6</v>
      </c>
    </row>
    <row r="39" spans="1:17" x14ac:dyDescent="0.3">
      <c r="A39">
        <v>37</v>
      </c>
      <c r="B39">
        <v>3</v>
      </c>
      <c r="C39">
        <v>0</v>
      </c>
      <c r="D39">
        <v>3</v>
      </c>
      <c r="E39">
        <v>24</v>
      </c>
      <c r="F39">
        <v>16</v>
      </c>
      <c r="G39">
        <v>47.54804</v>
      </c>
      <c r="H39">
        <v>4.7420159999999996</v>
      </c>
      <c r="I39" t="s">
        <v>765</v>
      </c>
      <c r="J39">
        <v>13.652620000000001</v>
      </c>
      <c r="K39">
        <v>11.84473</v>
      </c>
      <c r="L39">
        <v>1.832608</v>
      </c>
      <c r="M39">
        <v>-6.0169379999999997</v>
      </c>
      <c r="N39">
        <v>-13.41184</v>
      </c>
      <c r="O39">
        <v>-13.846220000000001</v>
      </c>
      <c r="P39">
        <v>7.1487670000000003</v>
      </c>
      <c r="Q39">
        <v>6</v>
      </c>
    </row>
    <row r="40" spans="1:17" x14ac:dyDescent="0.3">
      <c r="A40">
        <v>38</v>
      </c>
      <c r="B40">
        <v>3</v>
      </c>
      <c r="C40">
        <v>0</v>
      </c>
      <c r="D40">
        <v>3</v>
      </c>
      <c r="E40">
        <v>24</v>
      </c>
      <c r="F40">
        <v>16</v>
      </c>
      <c r="G40">
        <v>49.238219999999998</v>
      </c>
      <c r="H40">
        <v>2.717943</v>
      </c>
      <c r="I40" t="s">
        <v>766</v>
      </c>
      <c r="J40">
        <v>12.108599999999999</v>
      </c>
      <c r="K40">
        <v>11.84473</v>
      </c>
      <c r="L40">
        <v>2.927416</v>
      </c>
      <c r="M40">
        <v>-6.0169379999999997</v>
      </c>
      <c r="N40">
        <v>-13.74579</v>
      </c>
      <c r="O40">
        <v>-17.23854</v>
      </c>
      <c r="P40">
        <v>5.311401</v>
      </c>
      <c r="Q40">
        <v>6</v>
      </c>
    </row>
    <row r="41" spans="1:17" x14ac:dyDescent="0.3">
      <c r="A41">
        <v>39</v>
      </c>
      <c r="B41">
        <v>3</v>
      </c>
      <c r="C41">
        <v>0</v>
      </c>
      <c r="D41">
        <v>3</v>
      </c>
      <c r="E41">
        <v>24</v>
      </c>
      <c r="F41">
        <v>16</v>
      </c>
      <c r="G41">
        <v>50.312309999999997</v>
      </c>
      <c r="H41">
        <v>3.0039690000000001</v>
      </c>
      <c r="I41" t="s">
        <v>767</v>
      </c>
      <c r="J41">
        <v>11.32194</v>
      </c>
      <c r="K41">
        <v>13.63466</v>
      </c>
      <c r="L41">
        <v>2.927416</v>
      </c>
      <c r="M41">
        <v>-6.0169379999999997</v>
      </c>
      <c r="N41">
        <v>-12.31432</v>
      </c>
      <c r="O41">
        <v>-16.548770000000001</v>
      </c>
      <c r="P41">
        <v>6.9858570000000002</v>
      </c>
      <c r="Q41">
        <v>6</v>
      </c>
    </row>
    <row r="42" spans="1:17" x14ac:dyDescent="0.3">
      <c r="A42">
        <v>40</v>
      </c>
      <c r="B42">
        <v>4</v>
      </c>
      <c r="C42">
        <v>1</v>
      </c>
      <c r="D42">
        <v>3</v>
      </c>
      <c r="E42">
        <v>23</v>
      </c>
      <c r="F42">
        <v>16</v>
      </c>
      <c r="G42">
        <v>50.320970000000003</v>
      </c>
      <c r="H42">
        <v>2.9347379999999998</v>
      </c>
      <c r="I42" t="s">
        <v>768</v>
      </c>
      <c r="J42">
        <v>13.177899999999999</v>
      </c>
      <c r="K42">
        <v>11.84473</v>
      </c>
      <c r="L42">
        <v>2.927416</v>
      </c>
      <c r="M42">
        <v>-5.8849309999999999</v>
      </c>
      <c r="N42">
        <v>-12.860709999999999</v>
      </c>
      <c r="O42">
        <v>-15.501950000000001</v>
      </c>
      <c r="P42">
        <v>6.3404480000000003</v>
      </c>
      <c r="Q42">
        <v>6</v>
      </c>
    </row>
    <row r="43" spans="1:17" x14ac:dyDescent="0.3">
      <c r="A43">
        <v>41</v>
      </c>
      <c r="B43">
        <v>3</v>
      </c>
      <c r="C43">
        <v>0</v>
      </c>
      <c r="D43">
        <v>3</v>
      </c>
      <c r="E43">
        <v>22</v>
      </c>
      <c r="F43">
        <v>15</v>
      </c>
      <c r="G43">
        <v>50.320970000000003</v>
      </c>
      <c r="H43">
        <v>1.675297</v>
      </c>
      <c r="I43" t="s">
        <v>769</v>
      </c>
      <c r="J43">
        <v>14.23127</v>
      </c>
      <c r="K43">
        <v>12.34511</v>
      </c>
      <c r="L43">
        <v>2.927416</v>
      </c>
      <c r="M43">
        <v>-4.9245369999999999</v>
      </c>
      <c r="N43">
        <v>-15.604100000000001</v>
      </c>
      <c r="O43">
        <v>-16.416599999999999</v>
      </c>
      <c r="P43">
        <v>6.9858570000000002</v>
      </c>
      <c r="Q43">
        <v>6</v>
      </c>
    </row>
    <row r="44" spans="1:17" x14ac:dyDescent="0.3">
      <c r="A44">
        <v>42</v>
      </c>
      <c r="B44">
        <v>3</v>
      </c>
      <c r="C44">
        <v>0</v>
      </c>
      <c r="D44">
        <v>3</v>
      </c>
      <c r="E44">
        <v>22</v>
      </c>
      <c r="F44">
        <v>16</v>
      </c>
      <c r="G44">
        <v>50.13991</v>
      </c>
      <c r="H44">
        <v>3.1237710000000001</v>
      </c>
      <c r="I44" t="s">
        <v>770</v>
      </c>
      <c r="J44">
        <v>14.423489999999999</v>
      </c>
      <c r="K44">
        <v>12.58488</v>
      </c>
      <c r="L44">
        <v>1.046381</v>
      </c>
      <c r="M44">
        <v>-4.9245369999999999</v>
      </c>
      <c r="N44">
        <v>-15.604100000000001</v>
      </c>
      <c r="O44">
        <v>-16.416599999999999</v>
      </c>
      <c r="P44">
        <v>5.4237260000000003</v>
      </c>
      <c r="Q44">
        <v>6</v>
      </c>
    </row>
    <row r="45" spans="1:17" x14ac:dyDescent="0.3">
      <c r="A45">
        <v>43</v>
      </c>
      <c r="B45">
        <v>4</v>
      </c>
      <c r="C45">
        <v>1</v>
      </c>
      <c r="D45">
        <v>3</v>
      </c>
      <c r="E45">
        <v>23</v>
      </c>
      <c r="F45">
        <v>18</v>
      </c>
      <c r="G45">
        <v>51.033349999999999</v>
      </c>
      <c r="H45">
        <v>6.1144040000000004</v>
      </c>
      <c r="I45" t="s">
        <v>771</v>
      </c>
      <c r="J45">
        <v>15.68501</v>
      </c>
      <c r="K45">
        <v>12.82465</v>
      </c>
      <c r="L45">
        <v>-0.83465529999999999</v>
      </c>
      <c r="M45">
        <v>-5.9254670000000003</v>
      </c>
      <c r="N45">
        <v>-13.74579</v>
      </c>
      <c r="O45">
        <v>-15.6607</v>
      </c>
      <c r="P45">
        <v>5.5360509999999996</v>
      </c>
      <c r="Q45">
        <v>6</v>
      </c>
    </row>
    <row r="46" spans="1:17" x14ac:dyDescent="0.3">
      <c r="A46">
        <v>44</v>
      </c>
      <c r="B46">
        <v>3</v>
      </c>
      <c r="C46">
        <v>0</v>
      </c>
      <c r="D46">
        <v>3</v>
      </c>
      <c r="E46">
        <v>23</v>
      </c>
      <c r="F46">
        <v>19</v>
      </c>
      <c r="G46">
        <v>50.924900000000001</v>
      </c>
      <c r="H46">
        <v>6.9819829999999996</v>
      </c>
      <c r="I46" t="s">
        <v>771</v>
      </c>
      <c r="J46">
        <v>15.68501</v>
      </c>
      <c r="K46">
        <v>11.01416</v>
      </c>
      <c r="L46">
        <v>-1.0385720000000001</v>
      </c>
      <c r="M46">
        <v>-5.9254670000000003</v>
      </c>
      <c r="N46">
        <v>-13.74579</v>
      </c>
      <c r="O46">
        <v>-15.6607</v>
      </c>
      <c r="P46">
        <v>5.5360509999999996</v>
      </c>
      <c r="Q46">
        <v>6</v>
      </c>
    </row>
    <row r="47" spans="1:17" x14ac:dyDescent="0.3">
      <c r="A47">
        <v>45</v>
      </c>
      <c r="B47">
        <v>3</v>
      </c>
      <c r="C47">
        <v>0</v>
      </c>
      <c r="D47">
        <v>3</v>
      </c>
      <c r="E47">
        <v>24</v>
      </c>
      <c r="F47">
        <v>19</v>
      </c>
      <c r="G47">
        <v>49.777790000000003</v>
      </c>
      <c r="H47">
        <v>7.2801600000000004</v>
      </c>
      <c r="I47" t="s">
        <v>772</v>
      </c>
      <c r="J47">
        <v>16.351939999999999</v>
      </c>
      <c r="K47">
        <v>13.064410000000001</v>
      </c>
      <c r="L47">
        <v>-2.7156910000000001</v>
      </c>
      <c r="M47">
        <v>-5.9254670000000003</v>
      </c>
      <c r="N47">
        <v>-13.74579</v>
      </c>
      <c r="O47">
        <v>-15.80265</v>
      </c>
      <c r="P47">
        <v>2.299464</v>
      </c>
      <c r="Q47">
        <v>6</v>
      </c>
    </row>
    <row r="48" spans="1:17" x14ac:dyDescent="0.3">
      <c r="A48">
        <v>46</v>
      </c>
      <c r="B48">
        <v>3</v>
      </c>
      <c r="C48">
        <v>0</v>
      </c>
      <c r="D48">
        <v>3</v>
      </c>
      <c r="E48">
        <v>24</v>
      </c>
      <c r="F48">
        <v>19</v>
      </c>
      <c r="G48">
        <v>50.698839999999997</v>
      </c>
      <c r="H48">
        <v>8.790457</v>
      </c>
      <c r="I48" t="s">
        <v>771</v>
      </c>
      <c r="J48">
        <v>17.229030000000002</v>
      </c>
      <c r="K48">
        <v>11.01416</v>
      </c>
      <c r="L48">
        <v>-1.646968</v>
      </c>
      <c r="M48">
        <v>-5.9254670000000003</v>
      </c>
      <c r="N48">
        <v>-13.74579</v>
      </c>
      <c r="O48">
        <v>-15.6607</v>
      </c>
      <c r="P48">
        <v>5.5360509999999996</v>
      </c>
      <c r="Q48">
        <v>6</v>
      </c>
    </row>
    <row r="49" spans="1:17" x14ac:dyDescent="0.3">
      <c r="A49">
        <v>47</v>
      </c>
      <c r="B49">
        <v>4</v>
      </c>
      <c r="C49">
        <v>1</v>
      </c>
      <c r="D49">
        <v>3</v>
      </c>
      <c r="E49">
        <v>23</v>
      </c>
      <c r="F49">
        <v>19</v>
      </c>
      <c r="G49">
        <v>50.707450000000001</v>
      </c>
      <c r="H49">
        <v>9.1986489999999996</v>
      </c>
      <c r="I49" t="s">
        <v>771</v>
      </c>
      <c r="J49">
        <v>15.68501</v>
      </c>
      <c r="K49">
        <v>11.01416</v>
      </c>
      <c r="L49">
        <v>-2.8908550000000002</v>
      </c>
      <c r="M49">
        <v>-5.9254670000000003</v>
      </c>
      <c r="N49">
        <v>-15.213950000000001</v>
      </c>
      <c r="O49">
        <v>-15.6607</v>
      </c>
      <c r="P49">
        <v>5.5360509999999996</v>
      </c>
      <c r="Q49">
        <v>6</v>
      </c>
    </row>
    <row r="50" spans="1:17" x14ac:dyDescent="0.3">
      <c r="A50">
        <v>48</v>
      </c>
      <c r="B50">
        <v>3</v>
      </c>
      <c r="C50">
        <v>0</v>
      </c>
      <c r="D50">
        <v>3</v>
      </c>
      <c r="E50">
        <v>22</v>
      </c>
      <c r="F50">
        <v>19</v>
      </c>
      <c r="G50">
        <v>50.758940000000003</v>
      </c>
      <c r="H50">
        <v>8.7867010000000008</v>
      </c>
      <c r="I50" t="s">
        <v>773</v>
      </c>
      <c r="J50">
        <v>15.68501</v>
      </c>
      <c r="K50">
        <v>11.01416</v>
      </c>
      <c r="L50">
        <v>-1.646968</v>
      </c>
      <c r="M50">
        <v>-5.7934599999999996</v>
      </c>
      <c r="N50">
        <v>-15.213950000000001</v>
      </c>
      <c r="O50">
        <v>-15.80265</v>
      </c>
      <c r="P50">
        <v>5.5360509999999996</v>
      </c>
      <c r="Q50">
        <v>6</v>
      </c>
    </row>
    <row r="51" spans="1:17" x14ac:dyDescent="0.3">
      <c r="A51">
        <v>49</v>
      </c>
      <c r="B51">
        <v>3</v>
      </c>
      <c r="C51">
        <v>0</v>
      </c>
      <c r="D51">
        <v>3</v>
      </c>
      <c r="E51">
        <v>23</v>
      </c>
      <c r="F51">
        <v>20</v>
      </c>
      <c r="G51">
        <v>50.57788</v>
      </c>
      <c r="H51">
        <v>10.23518</v>
      </c>
      <c r="I51" t="s">
        <v>774</v>
      </c>
      <c r="J51">
        <v>17.421250000000001</v>
      </c>
      <c r="K51">
        <v>11.25393</v>
      </c>
      <c r="L51">
        <v>-3.5280040000000001</v>
      </c>
      <c r="M51">
        <v>-5.7934599999999996</v>
      </c>
      <c r="N51">
        <v>-15.213950000000001</v>
      </c>
      <c r="O51">
        <v>-15.6607</v>
      </c>
      <c r="P51">
        <v>3.9739200000000001</v>
      </c>
      <c r="Q51">
        <v>6</v>
      </c>
    </row>
    <row r="52" spans="1:17" x14ac:dyDescent="0.3">
      <c r="A52">
        <v>50</v>
      </c>
      <c r="B52">
        <v>3</v>
      </c>
      <c r="C52">
        <v>0</v>
      </c>
      <c r="D52">
        <v>3</v>
      </c>
      <c r="E52">
        <v>21</v>
      </c>
      <c r="F52">
        <v>18</v>
      </c>
      <c r="G52">
        <v>50.758940000000003</v>
      </c>
      <c r="H52">
        <v>7.5272600000000001</v>
      </c>
      <c r="I52" t="s">
        <v>775</v>
      </c>
      <c r="J52">
        <v>15.68501</v>
      </c>
      <c r="K52">
        <v>11.80335</v>
      </c>
      <c r="L52">
        <v>-1.646968</v>
      </c>
      <c r="M52">
        <v>-4.7925310000000003</v>
      </c>
      <c r="N52">
        <v>-17.752700000000001</v>
      </c>
      <c r="O52">
        <v>-16.55855</v>
      </c>
      <c r="P52">
        <v>4.7920489999999996</v>
      </c>
      <c r="Q52">
        <v>6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B550A-4FB3-43F9-A5A5-69E9BB6C0CC9}">
  <dimension ref="A1:Q52"/>
  <sheetViews>
    <sheetView topLeftCell="F1"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5</v>
      </c>
      <c r="C2">
        <v>2</v>
      </c>
      <c r="D2">
        <v>3</v>
      </c>
      <c r="E2">
        <v>22</v>
      </c>
      <c r="F2">
        <v>16</v>
      </c>
      <c r="G2">
        <v>31.456710000000001</v>
      </c>
      <c r="H2">
        <v>5.0844449999999997</v>
      </c>
      <c r="I2" t="s">
        <v>18</v>
      </c>
      <c r="J2">
        <v>0</v>
      </c>
      <c r="K2">
        <v>0</v>
      </c>
      <c r="L2">
        <v>0</v>
      </c>
      <c r="M2">
        <v>-6.4793829999999997E-2</v>
      </c>
      <c r="N2">
        <v>1.1133789999999999</v>
      </c>
      <c r="O2">
        <v>0</v>
      </c>
      <c r="P2">
        <v>9.9993409999999994</v>
      </c>
      <c r="Q2">
        <v>15.06592</v>
      </c>
    </row>
    <row r="3" spans="1:17" x14ac:dyDescent="0.3">
      <c r="A3">
        <v>1</v>
      </c>
      <c r="B3">
        <v>7</v>
      </c>
      <c r="C3">
        <v>1</v>
      </c>
      <c r="D3">
        <v>6</v>
      </c>
      <c r="E3">
        <v>22</v>
      </c>
      <c r="F3">
        <v>16</v>
      </c>
      <c r="G3">
        <v>29.281580000000002</v>
      </c>
      <c r="H3">
        <v>4</v>
      </c>
      <c r="I3" t="s">
        <v>698</v>
      </c>
      <c r="J3">
        <v>1.491141E-2</v>
      </c>
      <c r="K3">
        <v>0</v>
      </c>
      <c r="L3">
        <v>1.042794</v>
      </c>
      <c r="M3">
        <v>0</v>
      </c>
      <c r="N3">
        <v>0.8850827</v>
      </c>
      <c r="O3">
        <v>0</v>
      </c>
      <c r="P3">
        <v>9.3545909999999992</v>
      </c>
      <c r="Q3">
        <v>15</v>
      </c>
    </row>
    <row r="4" spans="1:17" x14ac:dyDescent="0.3">
      <c r="A4">
        <v>2</v>
      </c>
      <c r="B4">
        <v>4</v>
      </c>
      <c r="C4">
        <v>1</v>
      </c>
      <c r="D4">
        <v>3</v>
      </c>
      <c r="E4">
        <v>22</v>
      </c>
      <c r="F4">
        <v>16</v>
      </c>
      <c r="G4">
        <v>30.87341</v>
      </c>
      <c r="H4">
        <v>3.9691999999999998</v>
      </c>
      <c r="I4" t="s">
        <v>776</v>
      </c>
      <c r="J4">
        <v>-0.40921570000000002</v>
      </c>
      <c r="K4">
        <v>2.8520470000000002</v>
      </c>
      <c r="L4">
        <v>1.042794</v>
      </c>
      <c r="M4">
        <v>-0.87723329999999999</v>
      </c>
      <c r="N4">
        <v>-0.51778219999999997</v>
      </c>
      <c r="O4">
        <v>-1.7118880000000001</v>
      </c>
      <c r="P4">
        <v>10</v>
      </c>
      <c r="Q4">
        <v>14.14545</v>
      </c>
    </row>
    <row r="5" spans="1:17" x14ac:dyDescent="0.3">
      <c r="A5">
        <v>3</v>
      </c>
      <c r="B5">
        <v>10</v>
      </c>
      <c r="C5">
        <v>4</v>
      </c>
      <c r="D5">
        <v>6</v>
      </c>
      <c r="E5">
        <v>22</v>
      </c>
      <c r="F5">
        <v>16</v>
      </c>
      <c r="G5">
        <v>29.055520000000001</v>
      </c>
      <c r="H5">
        <v>5.8084740000000004</v>
      </c>
      <c r="I5" t="s">
        <v>777</v>
      </c>
      <c r="J5">
        <v>1.491141E-2</v>
      </c>
      <c r="K5">
        <v>0</v>
      </c>
      <c r="L5">
        <v>0.43439749999999999</v>
      </c>
      <c r="M5">
        <v>0</v>
      </c>
      <c r="N5">
        <v>1.770165</v>
      </c>
      <c r="O5">
        <v>0</v>
      </c>
      <c r="P5">
        <v>8.7091829999999995</v>
      </c>
      <c r="Q5">
        <v>15</v>
      </c>
    </row>
    <row r="6" spans="1:17" x14ac:dyDescent="0.3">
      <c r="A6">
        <v>4</v>
      </c>
      <c r="B6">
        <v>9</v>
      </c>
      <c r="C6">
        <v>3</v>
      </c>
      <c r="D6">
        <v>6</v>
      </c>
      <c r="E6">
        <v>23</v>
      </c>
      <c r="F6">
        <v>16</v>
      </c>
      <c r="G6">
        <v>29.055520000000001</v>
      </c>
      <c r="H6">
        <v>5.8084740000000004</v>
      </c>
      <c r="I6" t="s">
        <v>777</v>
      </c>
      <c r="J6">
        <v>1.558935</v>
      </c>
      <c r="K6">
        <v>0</v>
      </c>
      <c r="L6">
        <v>0.43439749999999999</v>
      </c>
      <c r="M6">
        <v>0</v>
      </c>
      <c r="N6">
        <v>1.770165</v>
      </c>
      <c r="O6">
        <v>0</v>
      </c>
      <c r="P6">
        <v>8.7091829999999995</v>
      </c>
      <c r="Q6">
        <v>15</v>
      </c>
    </row>
    <row r="7" spans="1:17" x14ac:dyDescent="0.3">
      <c r="A7">
        <v>5</v>
      </c>
      <c r="B7">
        <v>6</v>
      </c>
      <c r="C7">
        <v>0</v>
      </c>
      <c r="D7">
        <v>6</v>
      </c>
      <c r="E7">
        <v>22</v>
      </c>
      <c r="F7">
        <v>16</v>
      </c>
      <c r="G7">
        <v>29.11561</v>
      </c>
      <c r="H7">
        <v>5.8047180000000003</v>
      </c>
      <c r="I7" t="s">
        <v>777</v>
      </c>
      <c r="J7">
        <v>1.491141E-2</v>
      </c>
      <c r="K7">
        <v>0.78918829999999995</v>
      </c>
      <c r="L7">
        <v>0.43439749999999999</v>
      </c>
      <c r="M7">
        <v>0</v>
      </c>
      <c r="N7">
        <v>-0.3784283</v>
      </c>
      <c r="O7">
        <v>0</v>
      </c>
      <c r="P7">
        <v>7.9651810000000003</v>
      </c>
      <c r="Q7">
        <v>15</v>
      </c>
    </row>
    <row r="8" spans="1:17" x14ac:dyDescent="0.3">
      <c r="A8">
        <v>6</v>
      </c>
      <c r="B8">
        <v>4</v>
      </c>
      <c r="C8">
        <v>1</v>
      </c>
      <c r="D8">
        <v>3</v>
      </c>
      <c r="E8">
        <v>22</v>
      </c>
      <c r="F8">
        <v>16</v>
      </c>
      <c r="G8">
        <v>29.047280000000001</v>
      </c>
      <c r="H8">
        <v>5.874396</v>
      </c>
      <c r="I8" t="s">
        <v>778</v>
      </c>
      <c r="J8">
        <v>1.491141E-2</v>
      </c>
      <c r="K8">
        <v>0.78918829999999995</v>
      </c>
      <c r="L8">
        <v>0.43439749999999999</v>
      </c>
      <c r="M8">
        <v>0</v>
      </c>
      <c r="N8">
        <v>1.9748140000000001</v>
      </c>
      <c r="O8">
        <v>-1.736596</v>
      </c>
      <c r="P8">
        <v>7.3197729999999996</v>
      </c>
      <c r="Q8">
        <v>14.754160000000001</v>
      </c>
    </row>
    <row r="9" spans="1:17" x14ac:dyDescent="0.3">
      <c r="A9">
        <v>7</v>
      </c>
      <c r="B9">
        <v>4</v>
      </c>
      <c r="C9">
        <v>1</v>
      </c>
      <c r="D9">
        <v>3</v>
      </c>
      <c r="E9">
        <v>22</v>
      </c>
      <c r="F9">
        <v>16</v>
      </c>
      <c r="G9">
        <v>30.647770000000001</v>
      </c>
      <c r="H9">
        <v>5.7743659999999997</v>
      </c>
      <c r="I9" t="s">
        <v>779</v>
      </c>
      <c r="J9">
        <v>1.4467479999999999</v>
      </c>
      <c r="K9">
        <v>1.8513120000000001</v>
      </c>
      <c r="L9">
        <v>0.43439749999999999</v>
      </c>
      <c r="M9">
        <v>-0.87723329999999999</v>
      </c>
      <c r="N9">
        <v>2.5555189999999998E-2</v>
      </c>
      <c r="O9">
        <v>-2.4016579999999998</v>
      </c>
      <c r="P9">
        <v>7.3197729999999996</v>
      </c>
      <c r="Q9">
        <v>13.899609999999999</v>
      </c>
    </row>
    <row r="10" spans="1:17" x14ac:dyDescent="0.3">
      <c r="A10">
        <v>8</v>
      </c>
      <c r="B10">
        <v>4</v>
      </c>
      <c r="C10">
        <v>1</v>
      </c>
      <c r="D10">
        <v>3</v>
      </c>
      <c r="E10">
        <v>22</v>
      </c>
      <c r="F10">
        <v>16</v>
      </c>
      <c r="G10">
        <v>30.639109999999999</v>
      </c>
      <c r="H10">
        <v>5.8435959999999998</v>
      </c>
      <c r="I10" t="s">
        <v>780</v>
      </c>
      <c r="J10">
        <v>-0.40921570000000002</v>
      </c>
      <c r="K10">
        <v>3.6412360000000001</v>
      </c>
      <c r="L10">
        <v>0.43439749999999999</v>
      </c>
      <c r="M10">
        <v>-0.87723329999999999</v>
      </c>
      <c r="N10">
        <v>1.4570320000000001</v>
      </c>
      <c r="O10">
        <v>-3.4484840000000001</v>
      </c>
      <c r="P10">
        <v>7.3197729999999996</v>
      </c>
      <c r="Q10">
        <v>13.899609999999999</v>
      </c>
    </row>
    <row r="11" spans="1:17" x14ac:dyDescent="0.3">
      <c r="A11">
        <v>9</v>
      </c>
      <c r="B11">
        <v>6</v>
      </c>
      <c r="C11">
        <v>0</v>
      </c>
      <c r="D11">
        <v>6</v>
      </c>
      <c r="E11">
        <v>22</v>
      </c>
      <c r="F11">
        <v>16</v>
      </c>
      <c r="G11">
        <v>31.914200000000001</v>
      </c>
      <c r="H11">
        <v>5.832592</v>
      </c>
      <c r="I11" t="s">
        <v>781</v>
      </c>
      <c r="J11">
        <v>-2.26518</v>
      </c>
      <c r="K11">
        <v>5.4311590000000001</v>
      </c>
      <c r="L11">
        <v>0.43439749999999999</v>
      </c>
      <c r="M11">
        <v>-0.87723329999999999</v>
      </c>
      <c r="N11">
        <v>2.0034269999999998</v>
      </c>
      <c r="O11">
        <v>-4.4953099999999999</v>
      </c>
      <c r="P11">
        <v>7.9651810000000003</v>
      </c>
      <c r="Q11">
        <v>13.899609999999999</v>
      </c>
    </row>
    <row r="12" spans="1:17" x14ac:dyDescent="0.3">
      <c r="A12">
        <v>10</v>
      </c>
      <c r="B12">
        <v>4</v>
      </c>
      <c r="C12">
        <v>1</v>
      </c>
      <c r="D12">
        <v>3</v>
      </c>
      <c r="E12">
        <v>22</v>
      </c>
      <c r="F12">
        <v>16</v>
      </c>
      <c r="G12">
        <v>30.630459999999999</v>
      </c>
      <c r="H12">
        <v>5.9128270000000001</v>
      </c>
      <c r="I12" t="s">
        <v>782</v>
      </c>
      <c r="J12">
        <v>-2.26518</v>
      </c>
      <c r="K12">
        <v>5.4311590000000001</v>
      </c>
      <c r="L12">
        <v>0.43439749999999999</v>
      </c>
      <c r="M12">
        <v>-0.87723329999999999</v>
      </c>
      <c r="N12">
        <v>3.7735919999999998</v>
      </c>
      <c r="O12">
        <v>-4.4953099999999999</v>
      </c>
      <c r="P12">
        <v>6.6743639999999997</v>
      </c>
      <c r="Q12">
        <v>13.899609999999999</v>
      </c>
    </row>
    <row r="13" spans="1:17" x14ac:dyDescent="0.3">
      <c r="A13">
        <v>11</v>
      </c>
      <c r="B13">
        <v>6</v>
      </c>
      <c r="C13">
        <v>0</v>
      </c>
      <c r="D13">
        <v>6</v>
      </c>
      <c r="E13">
        <v>22</v>
      </c>
      <c r="F13">
        <v>16</v>
      </c>
      <c r="G13">
        <v>32.23095</v>
      </c>
      <c r="H13">
        <v>5.8127959999999996</v>
      </c>
      <c r="I13" t="s">
        <v>783</v>
      </c>
      <c r="J13">
        <v>-0.83334280000000005</v>
      </c>
      <c r="K13">
        <v>6.4932829999999999</v>
      </c>
      <c r="L13">
        <v>0.43439749999999999</v>
      </c>
      <c r="M13">
        <v>-1.754467</v>
      </c>
      <c r="N13">
        <v>0.93925000000000003</v>
      </c>
      <c r="O13">
        <v>-5.3023199999999999</v>
      </c>
      <c r="P13">
        <v>7.3197729999999996</v>
      </c>
      <c r="Q13">
        <v>13.045059999999999</v>
      </c>
    </row>
    <row r="14" spans="1:17" x14ac:dyDescent="0.3">
      <c r="A14">
        <v>12</v>
      </c>
      <c r="B14">
        <v>3</v>
      </c>
      <c r="C14">
        <v>0</v>
      </c>
      <c r="D14">
        <v>3</v>
      </c>
      <c r="E14">
        <v>21</v>
      </c>
      <c r="F14">
        <v>15</v>
      </c>
      <c r="G14">
        <v>32.23095</v>
      </c>
      <c r="H14">
        <v>4.5533549999999998</v>
      </c>
      <c r="I14" t="s">
        <v>784</v>
      </c>
      <c r="J14">
        <v>-0.83334280000000005</v>
      </c>
      <c r="K14">
        <v>6.4932829999999999</v>
      </c>
      <c r="L14">
        <v>0.43439749999999999</v>
      </c>
      <c r="M14">
        <v>-0.75353720000000002</v>
      </c>
      <c r="N14">
        <v>-3.3977510000000002E-2</v>
      </c>
      <c r="O14">
        <v>-5.9162720000000002</v>
      </c>
      <c r="P14">
        <v>6.6743639999999997</v>
      </c>
      <c r="Q14">
        <v>11.88583</v>
      </c>
    </row>
    <row r="15" spans="1:17" x14ac:dyDescent="0.3">
      <c r="A15">
        <v>13</v>
      </c>
      <c r="B15">
        <v>4</v>
      </c>
      <c r="C15">
        <v>1</v>
      </c>
      <c r="D15">
        <v>3</v>
      </c>
      <c r="E15">
        <v>22</v>
      </c>
      <c r="F15">
        <v>16</v>
      </c>
      <c r="G15">
        <v>33.831429999999997</v>
      </c>
      <c r="H15">
        <v>5.7127660000000002</v>
      </c>
      <c r="I15" t="s">
        <v>785</v>
      </c>
      <c r="J15">
        <v>0.59849430000000003</v>
      </c>
      <c r="K15">
        <v>7.5554069999999998</v>
      </c>
      <c r="L15">
        <v>0.43439749999999999</v>
      </c>
      <c r="M15">
        <v>-2.6316999999999999</v>
      </c>
      <c r="N15">
        <v>-0.1249266</v>
      </c>
      <c r="O15">
        <v>-5.9673819999999997</v>
      </c>
      <c r="P15">
        <v>6.6743639999999997</v>
      </c>
      <c r="Q15">
        <v>12.19051</v>
      </c>
    </row>
    <row r="16" spans="1:17" x14ac:dyDescent="0.3">
      <c r="A16">
        <v>14</v>
      </c>
      <c r="B16">
        <v>4</v>
      </c>
      <c r="C16">
        <v>1</v>
      </c>
      <c r="D16">
        <v>3</v>
      </c>
      <c r="E16">
        <v>21</v>
      </c>
      <c r="F16">
        <v>15</v>
      </c>
      <c r="G16">
        <v>32.23095</v>
      </c>
      <c r="H16">
        <v>4.5533549999999998</v>
      </c>
      <c r="I16" t="s">
        <v>786</v>
      </c>
      <c r="J16">
        <v>-0.83334280000000005</v>
      </c>
      <c r="K16">
        <v>6.4932829999999999</v>
      </c>
      <c r="L16">
        <v>0.43439749999999999</v>
      </c>
      <c r="M16">
        <v>-0.75353720000000002</v>
      </c>
      <c r="N16">
        <v>0.85110520000000001</v>
      </c>
      <c r="O16">
        <v>-6.0582209999999996</v>
      </c>
      <c r="P16">
        <v>6.0289549999999998</v>
      </c>
      <c r="Q16">
        <v>11.88583</v>
      </c>
    </row>
    <row r="17" spans="1:17" x14ac:dyDescent="0.3">
      <c r="A17">
        <v>15</v>
      </c>
      <c r="B17">
        <v>4</v>
      </c>
      <c r="C17">
        <v>1</v>
      </c>
      <c r="D17">
        <v>3</v>
      </c>
      <c r="E17">
        <v>21</v>
      </c>
      <c r="F17">
        <v>15</v>
      </c>
      <c r="G17">
        <v>33.831429999999997</v>
      </c>
      <c r="H17">
        <v>4.4533250000000004</v>
      </c>
      <c r="I17" t="s">
        <v>787</v>
      </c>
      <c r="J17">
        <v>0.59849430000000003</v>
      </c>
      <c r="K17">
        <v>7.5554069999999998</v>
      </c>
      <c r="L17">
        <v>0.43439749999999999</v>
      </c>
      <c r="M17">
        <v>-1.6307700000000001</v>
      </c>
      <c r="N17">
        <v>-1.0981540000000001</v>
      </c>
      <c r="O17">
        <v>-6.7232830000000003</v>
      </c>
      <c r="P17">
        <v>6.0289549999999998</v>
      </c>
      <c r="Q17">
        <v>11.031280000000001</v>
      </c>
    </row>
    <row r="18" spans="1:17" x14ac:dyDescent="0.3">
      <c r="A18">
        <v>16</v>
      </c>
      <c r="B18">
        <v>4</v>
      </c>
      <c r="C18">
        <v>1</v>
      </c>
      <c r="D18">
        <v>3</v>
      </c>
      <c r="E18">
        <v>21</v>
      </c>
      <c r="F18">
        <v>15</v>
      </c>
      <c r="G18">
        <v>33.822780000000002</v>
      </c>
      <c r="H18">
        <v>4.5225549999999997</v>
      </c>
      <c r="I18" t="s">
        <v>788</v>
      </c>
      <c r="J18">
        <v>-1.2574700000000001</v>
      </c>
      <c r="K18">
        <v>9.3453309999999998</v>
      </c>
      <c r="L18">
        <v>0.43439749999999999</v>
      </c>
      <c r="M18">
        <v>-1.6307700000000001</v>
      </c>
      <c r="N18">
        <v>0.33332289999999998</v>
      </c>
      <c r="O18">
        <v>-7.7701089999999997</v>
      </c>
      <c r="P18">
        <v>6.0289549999999998</v>
      </c>
      <c r="Q18">
        <v>11.031280000000001</v>
      </c>
    </row>
    <row r="19" spans="1:17" x14ac:dyDescent="0.3">
      <c r="A19">
        <v>17</v>
      </c>
      <c r="B19">
        <v>4</v>
      </c>
      <c r="C19">
        <v>1</v>
      </c>
      <c r="D19">
        <v>3</v>
      </c>
      <c r="E19">
        <v>21</v>
      </c>
      <c r="F19">
        <v>15</v>
      </c>
      <c r="G19">
        <v>35.423259999999999</v>
      </c>
      <c r="H19">
        <v>4.4225250000000003</v>
      </c>
      <c r="I19" t="s">
        <v>789</v>
      </c>
      <c r="J19">
        <v>0.1743672</v>
      </c>
      <c r="K19">
        <v>10.40746</v>
      </c>
      <c r="L19">
        <v>0.43439749999999999</v>
      </c>
      <c r="M19">
        <v>-2.5080040000000001</v>
      </c>
      <c r="N19">
        <v>-1.615936</v>
      </c>
      <c r="O19">
        <v>-8.4351710000000004</v>
      </c>
      <c r="P19">
        <v>6.0289549999999998</v>
      </c>
      <c r="Q19">
        <v>10.17672</v>
      </c>
    </row>
    <row r="20" spans="1:17" x14ac:dyDescent="0.3">
      <c r="A20">
        <v>18</v>
      </c>
      <c r="B20">
        <v>4</v>
      </c>
      <c r="C20">
        <v>1</v>
      </c>
      <c r="D20">
        <v>3</v>
      </c>
      <c r="E20">
        <v>21</v>
      </c>
      <c r="F20">
        <v>15</v>
      </c>
      <c r="G20">
        <v>35.423259999999999</v>
      </c>
      <c r="H20">
        <v>4.4225250000000003</v>
      </c>
      <c r="I20" t="s">
        <v>790</v>
      </c>
      <c r="J20">
        <v>0.1743672</v>
      </c>
      <c r="K20">
        <v>10.40746</v>
      </c>
      <c r="L20">
        <v>0.43439749999999999</v>
      </c>
      <c r="M20">
        <v>-2.5080040000000001</v>
      </c>
      <c r="N20">
        <v>-1.615936</v>
      </c>
      <c r="O20">
        <v>-8.5771200000000007</v>
      </c>
      <c r="P20">
        <v>6.0289549999999998</v>
      </c>
      <c r="Q20">
        <v>10.17672</v>
      </c>
    </row>
    <row r="21" spans="1:17" x14ac:dyDescent="0.3">
      <c r="A21">
        <v>19</v>
      </c>
      <c r="B21">
        <v>4</v>
      </c>
      <c r="C21">
        <v>1</v>
      </c>
      <c r="D21">
        <v>3</v>
      </c>
      <c r="E21">
        <v>21</v>
      </c>
      <c r="F21">
        <v>15</v>
      </c>
      <c r="G21">
        <v>35.423259999999999</v>
      </c>
      <c r="H21">
        <v>4.4225250000000003</v>
      </c>
      <c r="I21" t="s">
        <v>791</v>
      </c>
      <c r="J21">
        <v>0.1743672</v>
      </c>
      <c r="K21">
        <v>10.40746</v>
      </c>
      <c r="L21">
        <v>0.43439749999999999</v>
      </c>
      <c r="M21">
        <v>-2.5080040000000001</v>
      </c>
      <c r="N21">
        <v>-1.615936</v>
      </c>
      <c r="O21">
        <v>-8.7190689999999993</v>
      </c>
      <c r="P21">
        <v>6.0289549999999998</v>
      </c>
      <c r="Q21">
        <v>10.17672</v>
      </c>
    </row>
    <row r="22" spans="1:17" x14ac:dyDescent="0.3">
      <c r="A22">
        <v>20</v>
      </c>
      <c r="B22">
        <v>4</v>
      </c>
      <c r="C22">
        <v>1</v>
      </c>
      <c r="D22">
        <v>3</v>
      </c>
      <c r="E22">
        <v>21</v>
      </c>
      <c r="F22">
        <v>15</v>
      </c>
      <c r="G22">
        <v>37.02375</v>
      </c>
      <c r="H22">
        <v>4.322495</v>
      </c>
      <c r="I22" t="s">
        <v>792</v>
      </c>
      <c r="J22">
        <v>1.606204</v>
      </c>
      <c r="K22">
        <v>11.469580000000001</v>
      </c>
      <c r="L22">
        <v>0.43439749999999999</v>
      </c>
      <c r="M22">
        <v>-3.3852370000000001</v>
      </c>
      <c r="N22">
        <v>-3.5651959999999998</v>
      </c>
      <c r="O22">
        <v>-9.3841300000000007</v>
      </c>
      <c r="P22">
        <v>6.0289549999999998</v>
      </c>
      <c r="Q22">
        <v>9.3221710000000009</v>
      </c>
    </row>
    <row r="23" spans="1:17" x14ac:dyDescent="0.3">
      <c r="A23">
        <v>21</v>
      </c>
      <c r="B23">
        <v>4</v>
      </c>
      <c r="C23">
        <v>1</v>
      </c>
      <c r="D23">
        <v>3</v>
      </c>
      <c r="E23">
        <v>21</v>
      </c>
      <c r="F23">
        <v>15</v>
      </c>
      <c r="G23">
        <v>37.02375</v>
      </c>
      <c r="H23">
        <v>4.322495</v>
      </c>
      <c r="I23" t="s">
        <v>793</v>
      </c>
      <c r="J23">
        <v>1.606204</v>
      </c>
      <c r="K23">
        <v>11.469580000000001</v>
      </c>
      <c r="L23">
        <v>0.43439749999999999</v>
      </c>
      <c r="M23">
        <v>-3.3852370000000001</v>
      </c>
      <c r="N23">
        <v>-3.5651959999999998</v>
      </c>
      <c r="O23">
        <v>-9.5260789999999993</v>
      </c>
      <c r="P23">
        <v>6.0289549999999998</v>
      </c>
      <c r="Q23">
        <v>9.3221710000000009</v>
      </c>
    </row>
    <row r="24" spans="1:17" x14ac:dyDescent="0.3">
      <c r="A24">
        <v>22</v>
      </c>
      <c r="B24">
        <v>4</v>
      </c>
      <c r="C24">
        <v>1</v>
      </c>
      <c r="D24">
        <v>3</v>
      </c>
      <c r="E24">
        <v>21</v>
      </c>
      <c r="F24">
        <v>15</v>
      </c>
      <c r="G24">
        <v>37.02375</v>
      </c>
      <c r="H24">
        <v>4.322495</v>
      </c>
      <c r="I24" t="s">
        <v>794</v>
      </c>
      <c r="J24">
        <v>1.606204</v>
      </c>
      <c r="K24">
        <v>11.469580000000001</v>
      </c>
      <c r="L24">
        <v>0.43439749999999999</v>
      </c>
      <c r="M24">
        <v>-3.3852370000000001</v>
      </c>
      <c r="N24">
        <v>-3.5651959999999998</v>
      </c>
      <c r="O24">
        <v>-9.6680279999999996</v>
      </c>
      <c r="P24">
        <v>6.0289549999999998</v>
      </c>
      <c r="Q24">
        <v>9.3221710000000009</v>
      </c>
    </row>
    <row r="25" spans="1:17" x14ac:dyDescent="0.3">
      <c r="A25">
        <v>23</v>
      </c>
      <c r="B25">
        <v>4</v>
      </c>
      <c r="C25">
        <v>1</v>
      </c>
      <c r="D25">
        <v>3</v>
      </c>
      <c r="E25">
        <v>21</v>
      </c>
      <c r="F25">
        <v>15</v>
      </c>
      <c r="G25">
        <v>38.62424</v>
      </c>
      <c r="H25">
        <v>4.2224640000000004</v>
      </c>
      <c r="I25" t="s">
        <v>795</v>
      </c>
      <c r="J25">
        <v>3.0380410000000002</v>
      </c>
      <c r="K25">
        <v>12.531700000000001</v>
      </c>
      <c r="L25">
        <v>0.43439749999999999</v>
      </c>
      <c r="M25">
        <v>-4.2624700000000004</v>
      </c>
      <c r="N25">
        <v>-5.5144549999999999</v>
      </c>
      <c r="O25">
        <v>-10.33309</v>
      </c>
      <c r="P25">
        <v>6.0289549999999998</v>
      </c>
      <c r="Q25">
        <v>8.4676189999999991</v>
      </c>
    </row>
    <row r="26" spans="1:17" x14ac:dyDescent="0.3">
      <c r="A26">
        <v>24</v>
      </c>
      <c r="B26">
        <v>3</v>
      </c>
      <c r="C26">
        <v>0</v>
      </c>
      <c r="D26">
        <v>3</v>
      </c>
      <c r="E26">
        <v>20</v>
      </c>
      <c r="F26">
        <v>14</v>
      </c>
      <c r="G26">
        <v>39.698740000000001</v>
      </c>
      <c r="H26">
        <v>3.2457400000000001</v>
      </c>
      <c r="I26" t="s">
        <v>796</v>
      </c>
      <c r="J26">
        <v>4.1073459999999997</v>
      </c>
      <c r="K26">
        <v>12.531700000000001</v>
      </c>
      <c r="L26">
        <v>0.43439749999999999</v>
      </c>
      <c r="M26">
        <v>-3.2615409999999998</v>
      </c>
      <c r="N26">
        <v>-8.2578479999999992</v>
      </c>
      <c r="O26">
        <v>-11.088990000000001</v>
      </c>
      <c r="P26">
        <v>8.3488199999999999</v>
      </c>
      <c r="Q26">
        <v>7.2916439999999998</v>
      </c>
    </row>
    <row r="27" spans="1:17" x14ac:dyDescent="0.3">
      <c r="A27">
        <v>25</v>
      </c>
      <c r="B27">
        <v>4</v>
      </c>
      <c r="C27">
        <v>1</v>
      </c>
      <c r="D27">
        <v>3</v>
      </c>
      <c r="E27">
        <v>21</v>
      </c>
      <c r="F27">
        <v>15</v>
      </c>
      <c r="G27">
        <v>39.485900000000001</v>
      </c>
      <c r="H27">
        <v>6.2078769999999999</v>
      </c>
      <c r="I27" t="s">
        <v>795</v>
      </c>
      <c r="J27">
        <v>5.2060469999999999</v>
      </c>
      <c r="K27">
        <v>12.531700000000001</v>
      </c>
      <c r="L27">
        <v>0.43439749999999999</v>
      </c>
      <c r="M27">
        <v>-4.2624700000000004</v>
      </c>
      <c r="N27">
        <v>-5.5144549999999999</v>
      </c>
      <c r="O27">
        <v>-10.33309</v>
      </c>
      <c r="P27">
        <v>8.5203439999999997</v>
      </c>
      <c r="Q27">
        <v>8.4427050000000001</v>
      </c>
    </row>
    <row r="28" spans="1:17" x14ac:dyDescent="0.3">
      <c r="A28">
        <v>26</v>
      </c>
      <c r="B28">
        <v>3</v>
      </c>
      <c r="C28">
        <v>0</v>
      </c>
      <c r="D28">
        <v>3</v>
      </c>
      <c r="E28">
        <v>20</v>
      </c>
      <c r="F28">
        <v>14</v>
      </c>
      <c r="G28">
        <v>41.086390000000002</v>
      </c>
      <c r="H28">
        <v>4.8484049999999996</v>
      </c>
      <c r="I28" t="s">
        <v>797</v>
      </c>
      <c r="J28">
        <v>6.6378839999999997</v>
      </c>
      <c r="K28">
        <v>13.593830000000001</v>
      </c>
      <c r="L28">
        <v>0.43439749999999999</v>
      </c>
      <c r="M28">
        <v>-4.1387739999999997</v>
      </c>
      <c r="N28">
        <v>-10.20711</v>
      </c>
      <c r="O28">
        <v>-11.754049999999999</v>
      </c>
      <c r="P28">
        <v>9.1657519999999995</v>
      </c>
      <c r="Q28">
        <v>6.428922</v>
      </c>
    </row>
    <row r="29" spans="1:17" x14ac:dyDescent="0.3">
      <c r="A29">
        <v>27</v>
      </c>
      <c r="B29">
        <v>4</v>
      </c>
      <c r="C29">
        <v>1</v>
      </c>
      <c r="D29">
        <v>3</v>
      </c>
      <c r="E29">
        <v>22</v>
      </c>
      <c r="F29">
        <v>15</v>
      </c>
      <c r="G29">
        <v>42.78481</v>
      </c>
      <c r="H29">
        <v>4.0178510000000003</v>
      </c>
      <c r="I29" t="s">
        <v>798</v>
      </c>
      <c r="J29">
        <v>6.6378839999999997</v>
      </c>
      <c r="K29">
        <v>13.593830000000001</v>
      </c>
      <c r="L29">
        <v>1.5292060000000001</v>
      </c>
      <c r="M29">
        <v>-5.1397040000000001</v>
      </c>
      <c r="N29">
        <v>-7.7976710000000002</v>
      </c>
      <c r="O29">
        <v>-12.653879999999999</v>
      </c>
      <c r="P29">
        <v>6.6829789999999996</v>
      </c>
      <c r="Q29">
        <v>7.5881530000000001</v>
      </c>
    </row>
    <row r="30" spans="1:17" x14ac:dyDescent="0.3">
      <c r="A30">
        <v>28</v>
      </c>
      <c r="B30">
        <v>3</v>
      </c>
      <c r="C30">
        <v>0</v>
      </c>
      <c r="D30">
        <v>3</v>
      </c>
      <c r="E30">
        <v>22</v>
      </c>
      <c r="F30">
        <v>16</v>
      </c>
      <c r="G30">
        <v>42.676360000000003</v>
      </c>
      <c r="H30">
        <v>4.8854300000000004</v>
      </c>
      <c r="I30" t="s">
        <v>798</v>
      </c>
      <c r="J30">
        <v>6.6378839999999997</v>
      </c>
      <c r="K30">
        <v>11.78335</v>
      </c>
      <c r="L30">
        <v>1.3252900000000001</v>
      </c>
      <c r="M30">
        <v>-5.1397040000000001</v>
      </c>
      <c r="N30">
        <v>-7.7976710000000002</v>
      </c>
      <c r="O30">
        <v>-12.653879999999999</v>
      </c>
      <c r="P30">
        <v>6.6829789999999996</v>
      </c>
      <c r="Q30">
        <v>6</v>
      </c>
    </row>
    <row r="31" spans="1:17" x14ac:dyDescent="0.3">
      <c r="A31">
        <v>29</v>
      </c>
      <c r="B31">
        <v>3</v>
      </c>
      <c r="C31">
        <v>0</v>
      </c>
      <c r="D31">
        <v>3</v>
      </c>
      <c r="E31">
        <v>23</v>
      </c>
      <c r="F31">
        <v>15</v>
      </c>
      <c r="G31">
        <v>43.646479999999997</v>
      </c>
      <c r="H31">
        <v>6.0032639999999997</v>
      </c>
      <c r="I31" t="s">
        <v>799</v>
      </c>
      <c r="J31">
        <v>10.349909999999999</v>
      </c>
      <c r="K31">
        <v>13.593830000000001</v>
      </c>
      <c r="L31">
        <v>1.5292060000000001</v>
      </c>
      <c r="M31">
        <v>-5.1397040000000001</v>
      </c>
      <c r="N31">
        <v>-8.6827539999999992</v>
      </c>
      <c r="O31">
        <v>-12.653879999999999</v>
      </c>
      <c r="P31">
        <v>9.8197759999999992</v>
      </c>
      <c r="Q31">
        <v>7.5632390000000003</v>
      </c>
    </row>
    <row r="32" spans="1:17" x14ac:dyDescent="0.3">
      <c r="A32">
        <v>30</v>
      </c>
      <c r="B32">
        <v>3</v>
      </c>
      <c r="C32">
        <v>0</v>
      </c>
      <c r="D32">
        <v>3</v>
      </c>
      <c r="E32">
        <v>23</v>
      </c>
      <c r="F32">
        <v>15</v>
      </c>
      <c r="G32">
        <v>44.72099</v>
      </c>
      <c r="H32">
        <v>6.2859809999999996</v>
      </c>
      <c r="I32" t="s">
        <v>799</v>
      </c>
      <c r="J32">
        <v>11.419219999999999</v>
      </c>
      <c r="K32">
        <v>13.593830000000001</v>
      </c>
      <c r="L32">
        <v>1.5292060000000001</v>
      </c>
      <c r="M32">
        <v>-5.1397040000000001</v>
      </c>
      <c r="N32">
        <v>-8.6827539999999992</v>
      </c>
      <c r="O32">
        <v>-12.653879999999999</v>
      </c>
      <c r="P32">
        <v>11.49423</v>
      </c>
      <c r="Q32">
        <v>7.546494</v>
      </c>
    </row>
    <row r="33" spans="1:17" x14ac:dyDescent="0.3">
      <c r="A33">
        <v>31</v>
      </c>
      <c r="B33">
        <v>3</v>
      </c>
      <c r="C33">
        <v>0</v>
      </c>
      <c r="D33">
        <v>3</v>
      </c>
      <c r="E33">
        <v>23</v>
      </c>
      <c r="F33">
        <v>15</v>
      </c>
      <c r="G33">
        <v>44.508150000000001</v>
      </c>
      <c r="H33">
        <v>7.988677</v>
      </c>
      <c r="I33" t="s">
        <v>799</v>
      </c>
      <c r="J33">
        <v>12.51792</v>
      </c>
      <c r="K33">
        <v>13.593830000000001</v>
      </c>
      <c r="L33">
        <v>1.5292060000000001</v>
      </c>
      <c r="M33">
        <v>-5.1397040000000001</v>
      </c>
      <c r="N33">
        <v>-8.6827539999999992</v>
      </c>
      <c r="O33">
        <v>-12.653879999999999</v>
      </c>
      <c r="P33">
        <v>12.311159999999999</v>
      </c>
      <c r="Q33">
        <v>7.5383250000000004</v>
      </c>
    </row>
    <row r="34" spans="1:17" x14ac:dyDescent="0.3">
      <c r="A34">
        <v>32</v>
      </c>
      <c r="B34">
        <v>3</v>
      </c>
      <c r="C34">
        <v>0</v>
      </c>
      <c r="D34">
        <v>3</v>
      </c>
      <c r="E34">
        <v>22</v>
      </c>
      <c r="F34">
        <v>16</v>
      </c>
      <c r="G34">
        <v>45.401589999999999</v>
      </c>
      <c r="H34">
        <v>9.719868</v>
      </c>
      <c r="I34" t="s">
        <v>800</v>
      </c>
      <c r="J34">
        <v>12.23541</v>
      </c>
      <c r="K34">
        <v>13.833600000000001</v>
      </c>
      <c r="L34">
        <v>-0.35182980000000003</v>
      </c>
      <c r="M34">
        <v>-5.1397040000000001</v>
      </c>
      <c r="N34">
        <v>-8.6827539999999992</v>
      </c>
      <c r="O34">
        <v>-12.653879999999999</v>
      </c>
      <c r="P34">
        <v>12.423489999999999</v>
      </c>
      <c r="Q34">
        <v>7.5215810000000003</v>
      </c>
    </row>
    <row r="35" spans="1:17" x14ac:dyDescent="0.3">
      <c r="A35">
        <v>33</v>
      </c>
      <c r="B35">
        <v>3</v>
      </c>
      <c r="C35">
        <v>0</v>
      </c>
      <c r="D35">
        <v>3</v>
      </c>
      <c r="E35">
        <v>23</v>
      </c>
      <c r="F35">
        <v>15</v>
      </c>
      <c r="G35">
        <v>47.068240000000003</v>
      </c>
      <c r="H35">
        <v>7.884093</v>
      </c>
      <c r="I35" t="s">
        <v>801</v>
      </c>
      <c r="J35">
        <v>13.1419</v>
      </c>
      <c r="K35">
        <v>13.593830000000001</v>
      </c>
      <c r="L35">
        <v>2.624015</v>
      </c>
      <c r="M35">
        <v>-5.1397040000000001</v>
      </c>
      <c r="N35">
        <v>-9.0167099999999998</v>
      </c>
      <c r="O35">
        <v>-14.309609999999999</v>
      </c>
      <c r="P35">
        <v>12.96519</v>
      </c>
      <c r="Q35">
        <v>7.5134119999999998</v>
      </c>
    </row>
    <row r="36" spans="1:17" x14ac:dyDescent="0.3">
      <c r="A36">
        <v>34</v>
      </c>
      <c r="B36">
        <v>3</v>
      </c>
      <c r="C36">
        <v>0</v>
      </c>
      <c r="D36">
        <v>3</v>
      </c>
      <c r="E36">
        <v>21</v>
      </c>
      <c r="F36">
        <v>15</v>
      </c>
      <c r="G36">
        <v>44.371679999999998</v>
      </c>
      <c r="H36">
        <v>8.8147680000000008</v>
      </c>
      <c r="I36" t="s">
        <v>799</v>
      </c>
      <c r="J36">
        <v>12.617050000000001</v>
      </c>
      <c r="K36">
        <v>13.593830000000001</v>
      </c>
      <c r="L36">
        <v>1.5292060000000001</v>
      </c>
      <c r="M36">
        <v>-5.0076970000000003</v>
      </c>
      <c r="N36">
        <v>-8.6827539999999992</v>
      </c>
      <c r="O36">
        <v>-10.88913</v>
      </c>
      <c r="P36">
        <v>14.401870000000001</v>
      </c>
      <c r="Q36">
        <v>6</v>
      </c>
    </row>
    <row r="37" spans="1:17" x14ac:dyDescent="0.3">
      <c r="A37">
        <v>35</v>
      </c>
      <c r="B37">
        <v>4</v>
      </c>
      <c r="C37">
        <v>1</v>
      </c>
      <c r="D37">
        <v>3</v>
      </c>
      <c r="E37">
        <v>23</v>
      </c>
      <c r="F37">
        <v>15</v>
      </c>
      <c r="G37">
        <v>46.070099999999996</v>
      </c>
      <c r="H37">
        <v>6.7247719999999997</v>
      </c>
      <c r="I37" t="s">
        <v>802</v>
      </c>
      <c r="J37">
        <v>12.617050000000001</v>
      </c>
      <c r="K37">
        <v>13.593830000000001</v>
      </c>
      <c r="L37">
        <v>2.624015</v>
      </c>
      <c r="M37">
        <v>-5.1397040000000001</v>
      </c>
      <c r="N37">
        <v>-8.1316279999999992</v>
      </c>
      <c r="O37">
        <v>-12.54486</v>
      </c>
      <c r="P37">
        <v>11.919090000000001</v>
      </c>
      <c r="Q37">
        <v>6.0838010000000002</v>
      </c>
    </row>
    <row r="38" spans="1:17" x14ac:dyDescent="0.3">
      <c r="A38">
        <v>36</v>
      </c>
      <c r="B38">
        <v>3</v>
      </c>
      <c r="C38">
        <v>0</v>
      </c>
      <c r="D38">
        <v>3</v>
      </c>
      <c r="E38">
        <v>25</v>
      </c>
      <c r="F38">
        <v>15</v>
      </c>
      <c r="G38">
        <v>46.070099999999996</v>
      </c>
      <c r="H38">
        <v>6.7247719999999997</v>
      </c>
      <c r="I38" t="s">
        <v>801</v>
      </c>
      <c r="J38">
        <v>15.7051</v>
      </c>
      <c r="K38">
        <v>13.593830000000001</v>
      </c>
      <c r="L38">
        <v>2.624015</v>
      </c>
      <c r="M38">
        <v>-5.1397040000000001</v>
      </c>
      <c r="N38">
        <v>-9.0167099999999998</v>
      </c>
      <c r="O38">
        <v>-12.54486</v>
      </c>
      <c r="P38">
        <v>12.564500000000001</v>
      </c>
      <c r="Q38">
        <v>6.0838010000000002</v>
      </c>
    </row>
    <row r="39" spans="1:17" x14ac:dyDescent="0.3">
      <c r="A39">
        <v>37</v>
      </c>
      <c r="B39">
        <v>3</v>
      </c>
      <c r="C39">
        <v>0</v>
      </c>
      <c r="D39">
        <v>3</v>
      </c>
      <c r="E39">
        <v>23</v>
      </c>
      <c r="F39">
        <v>15</v>
      </c>
      <c r="G39">
        <v>46.061860000000003</v>
      </c>
      <c r="H39">
        <v>6.7906950000000004</v>
      </c>
      <c r="I39" t="s">
        <v>803</v>
      </c>
      <c r="J39">
        <v>14.16107</v>
      </c>
      <c r="K39">
        <v>13.593830000000001</v>
      </c>
      <c r="L39">
        <v>2.624015</v>
      </c>
      <c r="M39">
        <v>-6.2039759999999999</v>
      </c>
      <c r="N39">
        <v>-9.0167099999999998</v>
      </c>
      <c r="O39">
        <v>-14.281459999999999</v>
      </c>
      <c r="P39">
        <v>12.564500000000001</v>
      </c>
      <c r="Q39">
        <v>6</v>
      </c>
    </row>
    <row r="40" spans="1:17" x14ac:dyDescent="0.3">
      <c r="A40">
        <v>38</v>
      </c>
      <c r="B40">
        <v>3</v>
      </c>
      <c r="C40">
        <v>0</v>
      </c>
      <c r="D40">
        <v>3</v>
      </c>
      <c r="E40">
        <v>23</v>
      </c>
      <c r="F40">
        <v>15</v>
      </c>
      <c r="G40">
        <v>46.053620000000002</v>
      </c>
      <c r="H40">
        <v>6.8566180000000001</v>
      </c>
      <c r="I40" t="s">
        <v>804</v>
      </c>
      <c r="J40">
        <v>14.16107</v>
      </c>
      <c r="K40">
        <v>13.593830000000001</v>
      </c>
      <c r="L40">
        <v>2.624015</v>
      </c>
      <c r="M40">
        <v>-5.0076970000000003</v>
      </c>
      <c r="N40">
        <v>-9.0167099999999998</v>
      </c>
      <c r="O40">
        <v>-16.018049999999999</v>
      </c>
      <c r="P40">
        <v>12.564500000000001</v>
      </c>
      <c r="Q40">
        <v>6</v>
      </c>
    </row>
    <row r="41" spans="1:17" x14ac:dyDescent="0.3">
      <c r="A41">
        <v>39</v>
      </c>
      <c r="B41">
        <v>4</v>
      </c>
      <c r="C41">
        <v>1</v>
      </c>
      <c r="D41">
        <v>3</v>
      </c>
      <c r="E41">
        <v>26</v>
      </c>
      <c r="F41">
        <v>15</v>
      </c>
      <c r="G41">
        <v>49.450470000000003</v>
      </c>
      <c r="H41">
        <v>2.676628</v>
      </c>
      <c r="I41" t="s">
        <v>805</v>
      </c>
      <c r="J41">
        <v>14.16107</v>
      </c>
      <c r="K41">
        <v>13.593830000000001</v>
      </c>
      <c r="L41">
        <v>4.8136320000000001</v>
      </c>
      <c r="M41">
        <v>-5.1397040000000001</v>
      </c>
      <c r="N41">
        <v>-9.6846239999999995</v>
      </c>
      <c r="O41">
        <v>-19.329509999999999</v>
      </c>
      <c r="P41">
        <v>8.8897700000000004</v>
      </c>
      <c r="Q41">
        <v>6</v>
      </c>
    </row>
    <row r="42" spans="1:17" x14ac:dyDescent="0.3">
      <c r="A42">
        <v>40</v>
      </c>
      <c r="B42">
        <v>3</v>
      </c>
      <c r="C42">
        <v>0</v>
      </c>
      <c r="D42">
        <v>3</v>
      </c>
      <c r="E42">
        <v>23</v>
      </c>
      <c r="F42">
        <v>15</v>
      </c>
      <c r="G42">
        <v>47.752040000000001</v>
      </c>
      <c r="H42">
        <v>4.7666230000000001</v>
      </c>
      <c r="I42" t="s">
        <v>806</v>
      </c>
      <c r="J42">
        <v>14.16107</v>
      </c>
      <c r="K42">
        <v>13.593830000000001</v>
      </c>
      <c r="L42">
        <v>3.718823</v>
      </c>
      <c r="M42">
        <v>-4.8756899999999996</v>
      </c>
      <c r="N42">
        <v>-9.3506669999999996</v>
      </c>
      <c r="O42">
        <v>-17.673780000000001</v>
      </c>
      <c r="P42">
        <v>10.727130000000001</v>
      </c>
      <c r="Q42">
        <v>6</v>
      </c>
    </row>
    <row r="43" spans="1:17" x14ac:dyDescent="0.3">
      <c r="A43">
        <v>41</v>
      </c>
      <c r="B43">
        <v>3</v>
      </c>
      <c r="C43">
        <v>0</v>
      </c>
      <c r="D43">
        <v>3</v>
      </c>
      <c r="E43">
        <v>26</v>
      </c>
      <c r="F43">
        <v>15</v>
      </c>
      <c r="G43">
        <v>49.450470000000003</v>
      </c>
      <c r="H43">
        <v>2.676628</v>
      </c>
      <c r="I43" t="s">
        <v>805</v>
      </c>
      <c r="J43">
        <v>15.7051</v>
      </c>
      <c r="K43">
        <v>13.593830000000001</v>
      </c>
      <c r="L43">
        <v>4.8136320000000001</v>
      </c>
      <c r="M43">
        <v>-5.0076970000000003</v>
      </c>
      <c r="N43">
        <v>-9.6846239999999995</v>
      </c>
      <c r="O43">
        <v>-19.329509999999999</v>
      </c>
      <c r="P43">
        <v>8.8897700000000004</v>
      </c>
      <c r="Q43">
        <v>6</v>
      </c>
    </row>
    <row r="44" spans="1:17" x14ac:dyDescent="0.3">
      <c r="A44">
        <v>42</v>
      </c>
      <c r="B44">
        <v>4</v>
      </c>
      <c r="C44">
        <v>1</v>
      </c>
      <c r="D44">
        <v>3</v>
      </c>
      <c r="E44">
        <v>26</v>
      </c>
      <c r="F44">
        <v>15</v>
      </c>
      <c r="G44">
        <v>51.097389999999997</v>
      </c>
      <c r="H44">
        <v>1.411948</v>
      </c>
      <c r="I44" t="s">
        <v>807</v>
      </c>
      <c r="J44">
        <v>14.16107</v>
      </c>
      <c r="K44">
        <v>13.593830000000001</v>
      </c>
      <c r="L44">
        <v>4.6645539999999999</v>
      </c>
      <c r="M44">
        <v>-5.0076970000000003</v>
      </c>
      <c r="N44">
        <v>-10.01858</v>
      </c>
      <c r="O44">
        <v>-20.985240000000001</v>
      </c>
      <c r="P44">
        <v>7.0524040000000001</v>
      </c>
      <c r="Q44">
        <v>6</v>
      </c>
    </row>
    <row r="45" spans="1:17" x14ac:dyDescent="0.3">
      <c r="A45">
        <v>43</v>
      </c>
      <c r="B45">
        <v>4</v>
      </c>
      <c r="C45">
        <v>1</v>
      </c>
      <c r="D45">
        <v>3</v>
      </c>
      <c r="E45">
        <v>26</v>
      </c>
      <c r="F45">
        <v>14</v>
      </c>
      <c r="G45">
        <v>51.71649</v>
      </c>
      <c r="H45">
        <v>2.8848760000000002</v>
      </c>
      <c r="I45" t="s">
        <v>808</v>
      </c>
      <c r="J45">
        <v>16.7744</v>
      </c>
      <c r="K45">
        <v>13.593830000000001</v>
      </c>
      <c r="L45">
        <v>4.8136320000000001</v>
      </c>
      <c r="M45">
        <v>-5.0076970000000003</v>
      </c>
      <c r="N45">
        <v>-9.6846239999999995</v>
      </c>
      <c r="O45">
        <v>-19.329509999999999</v>
      </c>
      <c r="P45">
        <v>11.56682</v>
      </c>
      <c r="Q45">
        <v>6</v>
      </c>
    </row>
    <row r="46" spans="1:17" x14ac:dyDescent="0.3">
      <c r="A46">
        <v>44</v>
      </c>
      <c r="B46">
        <v>3</v>
      </c>
      <c r="C46">
        <v>0</v>
      </c>
      <c r="D46">
        <v>3</v>
      </c>
      <c r="E46">
        <v>26</v>
      </c>
      <c r="F46">
        <v>13</v>
      </c>
      <c r="G46">
        <v>50.64199</v>
      </c>
      <c r="H46">
        <v>1.3427169999999999</v>
      </c>
      <c r="I46" t="s">
        <v>809</v>
      </c>
      <c r="J46">
        <v>17.249120000000001</v>
      </c>
      <c r="K46">
        <v>13.593830000000001</v>
      </c>
      <c r="L46">
        <v>4.8136320000000001</v>
      </c>
      <c r="M46">
        <v>-4.0067680000000001</v>
      </c>
      <c r="N46">
        <v>-11.54293</v>
      </c>
      <c r="O46">
        <v>-20.08541</v>
      </c>
      <c r="P46">
        <v>9.8923690000000004</v>
      </c>
      <c r="Q46">
        <v>6</v>
      </c>
    </row>
    <row r="47" spans="1:17" x14ac:dyDescent="0.3">
      <c r="A47">
        <v>45</v>
      </c>
      <c r="B47">
        <v>5</v>
      </c>
      <c r="C47">
        <v>2</v>
      </c>
      <c r="D47">
        <v>3</v>
      </c>
      <c r="E47">
        <v>27</v>
      </c>
      <c r="F47">
        <v>15</v>
      </c>
      <c r="G47">
        <v>51.535429999999998</v>
      </c>
      <c r="H47">
        <v>4.3333490000000001</v>
      </c>
      <c r="I47" t="s">
        <v>810</v>
      </c>
      <c r="J47">
        <v>18.510639999999999</v>
      </c>
      <c r="K47">
        <v>13.833600000000001</v>
      </c>
      <c r="L47">
        <v>2.9325960000000002</v>
      </c>
      <c r="M47">
        <v>-5.0076970000000003</v>
      </c>
      <c r="N47">
        <v>-9.6846239999999995</v>
      </c>
      <c r="O47">
        <v>-19.329509999999999</v>
      </c>
      <c r="P47">
        <v>10.00469</v>
      </c>
      <c r="Q47">
        <v>6</v>
      </c>
    </row>
    <row r="48" spans="1:17" x14ac:dyDescent="0.3">
      <c r="A48">
        <v>46</v>
      </c>
      <c r="B48">
        <v>4</v>
      </c>
      <c r="C48">
        <v>1</v>
      </c>
      <c r="D48">
        <v>3</v>
      </c>
      <c r="E48">
        <v>28</v>
      </c>
      <c r="F48">
        <v>15</v>
      </c>
      <c r="G48">
        <v>50.460929999999998</v>
      </c>
      <c r="H48">
        <v>4.0506320000000002</v>
      </c>
      <c r="I48" t="s">
        <v>811</v>
      </c>
      <c r="J48">
        <v>18.98536</v>
      </c>
      <c r="K48">
        <v>13.833600000000001</v>
      </c>
      <c r="L48">
        <v>2.9325960000000002</v>
      </c>
      <c r="M48">
        <v>-5.0076970000000003</v>
      </c>
      <c r="N48">
        <v>-8.7995409999999996</v>
      </c>
      <c r="O48">
        <v>-19.329509999999999</v>
      </c>
      <c r="P48">
        <v>7.6848299999999998</v>
      </c>
      <c r="Q48">
        <v>6</v>
      </c>
    </row>
    <row r="49" spans="1:17" x14ac:dyDescent="0.3">
      <c r="A49">
        <v>47</v>
      </c>
      <c r="B49">
        <v>3</v>
      </c>
      <c r="C49">
        <v>0</v>
      </c>
      <c r="D49">
        <v>3</v>
      </c>
      <c r="E49">
        <v>30</v>
      </c>
      <c r="F49">
        <v>15</v>
      </c>
      <c r="G49">
        <v>50.460929999999998</v>
      </c>
      <c r="H49">
        <v>4.0506320000000002</v>
      </c>
      <c r="I49" t="s">
        <v>810</v>
      </c>
      <c r="J49">
        <v>22.073409999999999</v>
      </c>
      <c r="K49">
        <v>13.833600000000001</v>
      </c>
      <c r="L49">
        <v>2.9325960000000002</v>
      </c>
      <c r="M49">
        <v>-5.0076970000000003</v>
      </c>
      <c r="N49">
        <v>-9.6846239999999995</v>
      </c>
      <c r="O49">
        <v>-19.329509999999999</v>
      </c>
      <c r="P49">
        <v>8.3302379999999996</v>
      </c>
      <c r="Q49">
        <v>6</v>
      </c>
    </row>
    <row r="50" spans="1:17" x14ac:dyDescent="0.3">
      <c r="A50">
        <v>48</v>
      </c>
      <c r="B50">
        <v>3</v>
      </c>
      <c r="C50">
        <v>0</v>
      </c>
      <c r="D50">
        <v>3</v>
      </c>
      <c r="E50">
        <v>29</v>
      </c>
      <c r="F50">
        <v>15</v>
      </c>
      <c r="G50">
        <v>52.159350000000003</v>
      </c>
      <c r="H50">
        <v>1.960637</v>
      </c>
      <c r="I50" t="s">
        <v>812</v>
      </c>
      <c r="J50">
        <v>20.529389999999999</v>
      </c>
      <c r="K50">
        <v>13.833600000000001</v>
      </c>
      <c r="L50">
        <v>4.0274049999999999</v>
      </c>
      <c r="M50">
        <v>-4.8756899999999996</v>
      </c>
      <c r="N50">
        <v>-10.01858</v>
      </c>
      <c r="O50">
        <v>-20.985240000000001</v>
      </c>
      <c r="P50">
        <v>6.4928730000000003</v>
      </c>
      <c r="Q50">
        <v>6</v>
      </c>
    </row>
    <row r="51" spans="1:17" x14ac:dyDescent="0.3">
      <c r="A51">
        <v>49</v>
      </c>
      <c r="B51">
        <v>3</v>
      </c>
      <c r="C51">
        <v>0</v>
      </c>
      <c r="D51">
        <v>3</v>
      </c>
      <c r="E51">
        <v>28</v>
      </c>
      <c r="F51">
        <v>15</v>
      </c>
      <c r="G51">
        <v>50.460929999999998</v>
      </c>
      <c r="H51">
        <v>4.0506320000000002</v>
      </c>
      <c r="I51" t="s">
        <v>813</v>
      </c>
      <c r="J51">
        <v>22.073409999999999</v>
      </c>
      <c r="K51">
        <v>13.833600000000001</v>
      </c>
      <c r="L51">
        <v>2.9325960000000002</v>
      </c>
      <c r="M51">
        <v>-5.9399620000000004</v>
      </c>
      <c r="N51">
        <v>-9.6846239999999995</v>
      </c>
      <c r="O51">
        <v>-19.329509999999999</v>
      </c>
      <c r="P51">
        <v>8.3302379999999996</v>
      </c>
      <c r="Q51">
        <v>6</v>
      </c>
    </row>
    <row r="52" spans="1:17" x14ac:dyDescent="0.3">
      <c r="A52">
        <v>50</v>
      </c>
      <c r="B52">
        <v>4</v>
      </c>
      <c r="C52">
        <v>1</v>
      </c>
      <c r="D52">
        <v>3</v>
      </c>
      <c r="E52">
        <v>28</v>
      </c>
      <c r="F52">
        <v>15</v>
      </c>
      <c r="G52">
        <v>50.234870000000001</v>
      </c>
      <c r="H52">
        <v>5.8591059999999997</v>
      </c>
      <c r="I52" t="s">
        <v>813</v>
      </c>
      <c r="J52">
        <v>22.073409999999999</v>
      </c>
      <c r="K52">
        <v>13.833600000000001</v>
      </c>
      <c r="L52">
        <v>2.3241999999999998</v>
      </c>
      <c r="M52">
        <v>-5.9399620000000004</v>
      </c>
      <c r="N52">
        <v>-9.6846239999999995</v>
      </c>
      <c r="O52">
        <v>-19.329509999999999</v>
      </c>
      <c r="P52">
        <v>8.3302379999999996</v>
      </c>
      <c r="Q52">
        <v>6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1DE1-4B51-420E-BD2A-F5E50196B75C}">
  <dimension ref="A1:Q52"/>
  <sheetViews>
    <sheetView topLeftCell="F1"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5</v>
      </c>
      <c r="C2">
        <v>2</v>
      </c>
      <c r="D2">
        <v>3</v>
      </c>
      <c r="E2">
        <v>22</v>
      </c>
      <c r="F2">
        <v>16</v>
      </c>
      <c r="G2">
        <v>31.456710000000001</v>
      </c>
      <c r="H2">
        <v>5.0844449999999997</v>
      </c>
      <c r="I2" t="s">
        <v>18</v>
      </c>
      <c r="J2">
        <v>0</v>
      </c>
      <c r="K2">
        <v>0</v>
      </c>
      <c r="L2">
        <v>0</v>
      </c>
      <c r="M2">
        <v>-6.4793829999999997E-2</v>
      </c>
      <c r="N2">
        <v>1.1133789999999999</v>
      </c>
      <c r="O2">
        <v>0</v>
      </c>
      <c r="P2">
        <v>9.9993409999999994</v>
      </c>
      <c r="Q2">
        <v>15.06592</v>
      </c>
    </row>
    <row r="3" spans="1:17" x14ac:dyDescent="0.3">
      <c r="A3">
        <v>1</v>
      </c>
      <c r="B3">
        <v>6</v>
      </c>
      <c r="C3">
        <v>0</v>
      </c>
      <c r="D3">
        <v>6</v>
      </c>
      <c r="E3">
        <v>23</v>
      </c>
      <c r="F3">
        <v>15</v>
      </c>
      <c r="G3">
        <v>29.991759999999999</v>
      </c>
      <c r="H3">
        <v>4.0659229999999997</v>
      </c>
      <c r="I3" t="s">
        <v>814</v>
      </c>
      <c r="J3">
        <v>0.51226709999999998</v>
      </c>
      <c r="K3">
        <v>1.600487</v>
      </c>
      <c r="L3">
        <v>0</v>
      </c>
      <c r="M3">
        <v>-1.0288740000000001</v>
      </c>
      <c r="N3">
        <v>0</v>
      </c>
      <c r="O3">
        <v>-0.30475849999999999</v>
      </c>
      <c r="P3">
        <v>11.06212</v>
      </c>
      <c r="Q3">
        <v>14.743539999999999</v>
      </c>
    </row>
    <row r="4" spans="1:17" x14ac:dyDescent="0.3">
      <c r="A4">
        <v>2</v>
      </c>
      <c r="B4">
        <v>7</v>
      </c>
      <c r="C4">
        <v>4</v>
      </c>
      <c r="D4">
        <v>3</v>
      </c>
      <c r="E4">
        <v>22</v>
      </c>
      <c r="F4">
        <v>16</v>
      </c>
      <c r="G4">
        <v>30.738289999999999</v>
      </c>
      <c r="H4">
        <v>5.0844449999999997</v>
      </c>
      <c r="I4" t="s">
        <v>698</v>
      </c>
      <c r="J4">
        <v>1.491141E-2</v>
      </c>
      <c r="K4">
        <v>0</v>
      </c>
      <c r="L4">
        <v>1.042794</v>
      </c>
      <c r="M4">
        <v>-6.4793829999999997E-2</v>
      </c>
      <c r="N4">
        <v>1.998461</v>
      </c>
      <c r="O4">
        <v>0</v>
      </c>
      <c r="P4">
        <v>9.3539320000000004</v>
      </c>
      <c r="Q4">
        <v>15.06592</v>
      </c>
    </row>
    <row r="5" spans="1:17" x14ac:dyDescent="0.3">
      <c r="A5">
        <v>3</v>
      </c>
      <c r="B5">
        <v>6</v>
      </c>
      <c r="C5">
        <v>3</v>
      </c>
      <c r="D5">
        <v>3</v>
      </c>
      <c r="E5">
        <v>24</v>
      </c>
      <c r="F5">
        <v>16</v>
      </c>
      <c r="G5">
        <v>30.738289999999999</v>
      </c>
      <c r="H5">
        <v>5.0844449999999997</v>
      </c>
      <c r="I5" t="s">
        <v>18</v>
      </c>
      <c r="J5">
        <v>3.1029580000000001</v>
      </c>
      <c r="K5">
        <v>0</v>
      </c>
      <c r="L5">
        <v>1.042794</v>
      </c>
      <c r="M5">
        <v>-6.4793829999999997E-2</v>
      </c>
      <c r="N5">
        <v>1.1133789999999999</v>
      </c>
      <c r="O5">
        <v>0</v>
      </c>
      <c r="P5">
        <v>9.9993409999999994</v>
      </c>
      <c r="Q5">
        <v>15.06592</v>
      </c>
    </row>
    <row r="6" spans="1:17" x14ac:dyDescent="0.3">
      <c r="A6">
        <v>4</v>
      </c>
      <c r="B6">
        <v>8</v>
      </c>
      <c r="C6">
        <v>2</v>
      </c>
      <c r="D6">
        <v>6</v>
      </c>
      <c r="E6">
        <v>23</v>
      </c>
      <c r="F6">
        <v>16</v>
      </c>
      <c r="G6">
        <v>31.97054</v>
      </c>
      <c r="H6">
        <v>5.4161590000000004</v>
      </c>
      <c r="I6" t="s">
        <v>815</v>
      </c>
      <c r="J6">
        <v>1.558935</v>
      </c>
      <c r="K6">
        <v>0</v>
      </c>
      <c r="L6">
        <v>-0.2010932</v>
      </c>
      <c r="M6">
        <v>-6.4793829999999997E-2</v>
      </c>
      <c r="N6">
        <v>1.1133789999999999</v>
      </c>
      <c r="O6">
        <v>0</v>
      </c>
      <c r="P6">
        <v>9.9993409999999994</v>
      </c>
      <c r="Q6">
        <v>15.06592</v>
      </c>
    </row>
    <row r="7" spans="1:17" x14ac:dyDescent="0.3">
      <c r="A7">
        <v>5</v>
      </c>
      <c r="B7">
        <v>9</v>
      </c>
      <c r="C7">
        <v>3</v>
      </c>
      <c r="D7">
        <v>6</v>
      </c>
      <c r="E7">
        <v>23</v>
      </c>
      <c r="F7">
        <v>16</v>
      </c>
      <c r="G7">
        <v>30.678139999999999</v>
      </c>
      <c r="H7">
        <v>5.5656230000000004</v>
      </c>
      <c r="I7" t="s">
        <v>699</v>
      </c>
      <c r="J7">
        <v>-0.2970293</v>
      </c>
      <c r="K7">
        <v>1.7899240000000001</v>
      </c>
      <c r="L7">
        <v>-0.2010932</v>
      </c>
      <c r="M7">
        <v>-6.4793829999999997E-2</v>
      </c>
      <c r="N7">
        <v>3.4299379999999999</v>
      </c>
      <c r="O7">
        <v>-1.046826</v>
      </c>
      <c r="P7">
        <v>9.3539320000000004</v>
      </c>
      <c r="Q7">
        <v>15.06592</v>
      </c>
    </row>
    <row r="8" spans="1:17" x14ac:dyDescent="0.3">
      <c r="A8">
        <v>6</v>
      </c>
      <c r="B8">
        <v>6</v>
      </c>
      <c r="C8">
        <v>0</v>
      </c>
      <c r="D8">
        <v>6</v>
      </c>
      <c r="E8">
        <v>23</v>
      </c>
      <c r="F8">
        <v>16</v>
      </c>
      <c r="G8">
        <v>31.953230000000001</v>
      </c>
      <c r="H8">
        <v>5.5546199999999999</v>
      </c>
      <c r="I8" t="s">
        <v>816</v>
      </c>
      <c r="J8">
        <v>-2.1529929999999999</v>
      </c>
      <c r="K8">
        <v>3.579847</v>
      </c>
      <c r="L8">
        <v>-0.2010932</v>
      </c>
      <c r="M8">
        <v>-6.4793829999999997E-2</v>
      </c>
      <c r="N8">
        <v>3.9763329999999999</v>
      </c>
      <c r="O8">
        <v>-2.0936520000000001</v>
      </c>
      <c r="P8">
        <v>9.9993409999999994</v>
      </c>
      <c r="Q8">
        <v>15.06592</v>
      </c>
    </row>
    <row r="9" spans="1:17" x14ac:dyDescent="0.3">
      <c r="A9">
        <v>7</v>
      </c>
      <c r="B9">
        <v>10</v>
      </c>
      <c r="C9">
        <v>1</v>
      </c>
      <c r="D9">
        <v>9</v>
      </c>
      <c r="E9">
        <v>23</v>
      </c>
      <c r="F9">
        <v>16</v>
      </c>
      <c r="G9">
        <v>34.320140000000002</v>
      </c>
      <c r="H9">
        <v>5.6878719999999996</v>
      </c>
      <c r="I9" t="s">
        <v>817</v>
      </c>
      <c r="J9">
        <v>0.77227469999999998</v>
      </c>
      <c r="K9">
        <v>1.7899240000000001</v>
      </c>
      <c r="L9">
        <v>-0.2010932</v>
      </c>
      <c r="M9">
        <v>-6.4793829999999997E-2</v>
      </c>
      <c r="N9">
        <v>2.5448559999999998</v>
      </c>
      <c r="O9">
        <v>-1.046826</v>
      </c>
      <c r="P9">
        <v>11.6738</v>
      </c>
      <c r="Q9">
        <v>15.04918</v>
      </c>
    </row>
    <row r="10" spans="1:17" x14ac:dyDescent="0.3">
      <c r="A10">
        <v>8</v>
      </c>
      <c r="B10">
        <v>5</v>
      </c>
      <c r="C10">
        <v>2</v>
      </c>
      <c r="D10">
        <v>3</v>
      </c>
      <c r="E10">
        <v>23</v>
      </c>
      <c r="F10">
        <v>16</v>
      </c>
      <c r="G10">
        <v>33.60172</v>
      </c>
      <c r="H10">
        <v>5.6878719999999996</v>
      </c>
      <c r="I10" t="s">
        <v>817</v>
      </c>
      <c r="J10">
        <v>0.7871861</v>
      </c>
      <c r="K10">
        <v>1.7899240000000001</v>
      </c>
      <c r="L10">
        <v>0.84170060000000002</v>
      </c>
      <c r="M10">
        <v>-6.4793829999999997E-2</v>
      </c>
      <c r="N10">
        <v>2.5448559999999998</v>
      </c>
      <c r="O10">
        <v>-1.046826</v>
      </c>
      <c r="P10">
        <v>11.6738</v>
      </c>
      <c r="Q10">
        <v>15.04918</v>
      </c>
    </row>
    <row r="11" spans="1:17" x14ac:dyDescent="0.3">
      <c r="A11">
        <v>9</v>
      </c>
      <c r="B11">
        <v>7</v>
      </c>
      <c r="C11">
        <v>1</v>
      </c>
      <c r="D11">
        <v>6</v>
      </c>
      <c r="E11">
        <v>23</v>
      </c>
      <c r="F11">
        <v>16</v>
      </c>
      <c r="G11">
        <v>32.984900000000003</v>
      </c>
      <c r="H11">
        <v>6.1800550000000003</v>
      </c>
      <c r="I11" t="s">
        <v>818</v>
      </c>
      <c r="J11">
        <v>2.3162980000000002</v>
      </c>
      <c r="K11">
        <v>1.7899240000000001</v>
      </c>
      <c r="L11">
        <v>-1.4449799999999999</v>
      </c>
      <c r="M11">
        <v>-1.1290659999999999</v>
      </c>
      <c r="N11">
        <v>2.5448559999999998</v>
      </c>
      <c r="O11">
        <v>-1.046826</v>
      </c>
      <c r="P11">
        <v>11.6738</v>
      </c>
      <c r="Q11">
        <v>15.04918</v>
      </c>
    </row>
    <row r="12" spans="1:17" x14ac:dyDescent="0.3">
      <c r="A12">
        <v>10</v>
      </c>
      <c r="B12">
        <v>7</v>
      </c>
      <c r="C12">
        <v>4</v>
      </c>
      <c r="D12">
        <v>3</v>
      </c>
      <c r="E12">
        <v>23</v>
      </c>
      <c r="F12">
        <v>16</v>
      </c>
      <c r="G12">
        <v>32.758839999999999</v>
      </c>
      <c r="H12">
        <v>7.9885289999999998</v>
      </c>
      <c r="I12" t="s">
        <v>818</v>
      </c>
      <c r="J12">
        <v>2.3162980000000002</v>
      </c>
      <c r="K12">
        <v>1.7899240000000001</v>
      </c>
      <c r="L12">
        <v>-2.0533760000000001</v>
      </c>
      <c r="M12">
        <v>-1.1290659999999999</v>
      </c>
      <c r="N12">
        <v>2.5448559999999998</v>
      </c>
      <c r="O12">
        <v>-1.046826</v>
      </c>
      <c r="P12">
        <v>11.6738</v>
      </c>
      <c r="Q12">
        <v>15.04918</v>
      </c>
    </row>
    <row r="13" spans="1:17" x14ac:dyDescent="0.3">
      <c r="A13">
        <v>11</v>
      </c>
      <c r="B13">
        <v>7</v>
      </c>
      <c r="C13">
        <v>7</v>
      </c>
      <c r="D13">
        <v>0</v>
      </c>
      <c r="E13">
        <v>23</v>
      </c>
      <c r="F13">
        <v>16</v>
      </c>
      <c r="G13">
        <v>32.532780000000002</v>
      </c>
      <c r="H13">
        <v>9.7970030000000001</v>
      </c>
      <c r="I13" t="s">
        <v>818</v>
      </c>
      <c r="J13">
        <v>2.3162980000000002</v>
      </c>
      <c r="K13">
        <v>1.7899240000000001</v>
      </c>
      <c r="L13">
        <v>-2.6617730000000002</v>
      </c>
      <c r="M13">
        <v>-1.1290659999999999</v>
      </c>
      <c r="N13">
        <v>2.5448559999999998</v>
      </c>
      <c r="O13">
        <v>-1.046826</v>
      </c>
      <c r="P13">
        <v>11.6738</v>
      </c>
      <c r="Q13">
        <v>15.04918</v>
      </c>
    </row>
    <row r="14" spans="1:17" x14ac:dyDescent="0.3">
      <c r="A14">
        <v>12</v>
      </c>
      <c r="B14">
        <v>8</v>
      </c>
      <c r="C14">
        <v>2</v>
      </c>
      <c r="D14">
        <v>6</v>
      </c>
      <c r="E14">
        <v>23</v>
      </c>
      <c r="F14">
        <v>16</v>
      </c>
      <c r="G14">
        <v>33.324159999999999</v>
      </c>
      <c r="H14">
        <v>7.9082949999999999</v>
      </c>
      <c r="I14" t="s">
        <v>819</v>
      </c>
      <c r="J14">
        <v>2.33121</v>
      </c>
      <c r="K14">
        <v>1.7899240000000001</v>
      </c>
      <c r="L14">
        <v>-1.010583</v>
      </c>
      <c r="M14">
        <v>-1.1290659999999999</v>
      </c>
      <c r="N14">
        <v>2.5448559999999998</v>
      </c>
      <c r="O14">
        <v>-1.046826</v>
      </c>
      <c r="P14">
        <v>11.6738</v>
      </c>
      <c r="Q14">
        <v>15.04918</v>
      </c>
    </row>
    <row r="15" spans="1:17" x14ac:dyDescent="0.3">
      <c r="A15">
        <v>13</v>
      </c>
      <c r="B15">
        <v>8</v>
      </c>
      <c r="C15">
        <v>2</v>
      </c>
      <c r="D15">
        <v>6</v>
      </c>
      <c r="E15">
        <v>24</v>
      </c>
      <c r="F15">
        <v>16</v>
      </c>
      <c r="G15">
        <v>33.114919999999998</v>
      </c>
      <c r="H15">
        <v>8.2712459999999997</v>
      </c>
      <c r="I15" t="s">
        <v>818</v>
      </c>
      <c r="J15">
        <v>4.9445370000000004</v>
      </c>
      <c r="K15">
        <v>1.7899240000000001</v>
      </c>
      <c r="L15">
        <v>-1.010583</v>
      </c>
      <c r="M15">
        <v>-1.1290659999999999</v>
      </c>
      <c r="N15">
        <v>2.5448559999999998</v>
      </c>
      <c r="O15">
        <v>-1.046826</v>
      </c>
      <c r="P15">
        <v>13.34825</v>
      </c>
      <c r="Q15">
        <v>15.03243</v>
      </c>
    </row>
    <row r="16" spans="1:17" x14ac:dyDescent="0.3">
      <c r="A16">
        <v>14</v>
      </c>
      <c r="B16">
        <v>8</v>
      </c>
      <c r="C16">
        <v>5</v>
      </c>
      <c r="D16">
        <v>3</v>
      </c>
      <c r="E16">
        <v>24</v>
      </c>
      <c r="F16">
        <v>16</v>
      </c>
      <c r="G16">
        <v>32.888860000000001</v>
      </c>
      <c r="H16">
        <v>10.07972</v>
      </c>
      <c r="I16" t="s">
        <v>818</v>
      </c>
      <c r="J16">
        <v>4.9445370000000004</v>
      </c>
      <c r="K16">
        <v>1.7899240000000001</v>
      </c>
      <c r="L16">
        <v>-1.6189789999999999</v>
      </c>
      <c r="M16">
        <v>-1.1290659999999999</v>
      </c>
      <c r="N16">
        <v>2.5448559999999998</v>
      </c>
      <c r="O16">
        <v>-1.046826</v>
      </c>
      <c r="P16">
        <v>13.34825</v>
      </c>
      <c r="Q16">
        <v>15.03243</v>
      </c>
    </row>
    <row r="17" spans="1:17" x14ac:dyDescent="0.3">
      <c r="A17">
        <v>15</v>
      </c>
      <c r="B17">
        <v>8</v>
      </c>
      <c r="C17">
        <v>5</v>
      </c>
      <c r="D17">
        <v>3</v>
      </c>
      <c r="E17">
        <v>23</v>
      </c>
      <c r="F17">
        <v>16</v>
      </c>
      <c r="G17">
        <v>32.318109999999997</v>
      </c>
      <c r="H17">
        <v>9.0598980000000005</v>
      </c>
      <c r="I17" t="s">
        <v>820</v>
      </c>
      <c r="J17">
        <v>3.8752330000000001</v>
      </c>
      <c r="K17">
        <v>1.7899240000000001</v>
      </c>
      <c r="L17">
        <v>0.10831209999999999</v>
      </c>
      <c r="M17">
        <v>-1.985363</v>
      </c>
      <c r="N17">
        <v>2.7721399999999998</v>
      </c>
      <c r="O17">
        <v>-1.046826</v>
      </c>
      <c r="P17">
        <v>13.062010000000001</v>
      </c>
      <c r="Q17">
        <v>15.035299999999999</v>
      </c>
    </row>
    <row r="18" spans="1:17" x14ac:dyDescent="0.3">
      <c r="A18">
        <v>16</v>
      </c>
      <c r="B18">
        <v>10</v>
      </c>
      <c r="C18">
        <v>7</v>
      </c>
      <c r="D18">
        <v>3</v>
      </c>
      <c r="E18">
        <v>24</v>
      </c>
      <c r="F18">
        <v>16</v>
      </c>
      <c r="G18">
        <v>35.20234</v>
      </c>
      <c r="H18">
        <v>8.8796339999999994</v>
      </c>
      <c r="I18" t="s">
        <v>821</v>
      </c>
      <c r="J18">
        <v>5.3070700000000004</v>
      </c>
      <c r="K18">
        <v>2.8520470000000002</v>
      </c>
      <c r="L18">
        <v>0.55441739999999995</v>
      </c>
      <c r="M18">
        <v>-2.8625959999999999</v>
      </c>
      <c r="N18">
        <v>0.59559629999999997</v>
      </c>
      <c r="O18">
        <v>-1.7118880000000001</v>
      </c>
      <c r="P18">
        <v>13.062010000000001</v>
      </c>
      <c r="Q18">
        <v>14.18074</v>
      </c>
    </row>
    <row r="19" spans="1:17" x14ac:dyDescent="0.3">
      <c r="A19">
        <v>17</v>
      </c>
      <c r="B19">
        <v>7</v>
      </c>
      <c r="C19">
        <v>1</v>
      </c>
      <c r="D19">
        <v>6</v>
      </c>
      <c r="E19">
        <v>23</v>
      </c>
      <c r="F19">
        <v>16</v>
      </c>
      <c r="G19">
        <v>32.09205</v>
      </c>
      <c r="H19">
        <v>10.868370000000001</v>
      </c>
      <c r="I19" t="s">
        <v>822</v>
      </c>
      <c r="J19">
        <v>3.8752330000000001</v>
      </c>
      <c r="K19">
        <v>1.7899240000000001</v>
      </c>
      <c r="L19">
        <v>-0.50008419999999998</v>
      </c>
      <c r="M19">
        <v>-1.985363</v>
      </c>
      <c r="N19">
        <v>2.7721399999999998</v>
      </c>
      <c r="O19">
        <v>-1.1887749999999999</v>
      </c>
      <c r="P19">
        <v>13.062010000000001</v>
      </c>
      <c r="Q19">
        <v>15.035299999999999</v>
      </c>
    </row>
    <row r="20" spans="1:17" x14ac:dyDescent="0.3">
      <c r="A20">
        <v>18</v>
      </c>
      <c r="B20">
        <v>5</v>
      </c>
      <c r="C20">
        <v>2</v>
      </c>
      <c r="D20">
        <v>3</v>
      </c>
      <c r="E20">
        <v>22</v>
      </c>
      <c r="F20">
        <v>16</v>
      </c>
      <c r="G20">
        <v>32.09205</v>
      </c>
      <c r="H20">
        <v>10.868370000000001</v>
      </c>
      <c r="I20" t="s">
        <v>823</v>
      </c>
      <c r="J20">
        <v>3.8752330000000001</v>
      </c>
      <c r="K20">
        <v>1.7899240000000001</v>
      </c>
      <c r="L20">
        <v>-0.94618939999999996</v>
      </c>
      <c r="M20">
        <v>-1.985363</v>
      </c>
      <c r="N20">
        <v>3.8845079999999998</v>
      </c>
      <c r="O20">
        <v>-1.046826</v>
      </c>
      <c r="P20">
        <v>12.416600000000001</v>
      </c>
      <c r="Q20">
        <v>15.035299999999999</v>
      </c>
    </row>
    <row r="21" spans="1:17" x14ac:dyDescent="0.3">
      <c r="A21">
        <v>19</v>
      </c>
      <c r="B21">
        <v>9</v>
      </c>
      <c r="C21">
        <v>3</v>
      </c>
      <c r="D21">
        <v>6</v>
      </c>
      <c r="E21">
        <v>22</v>
      </c>
      <c r="F21">
        <v>16</v>
      </c>
      <c r="G21">
        <v>32.09205</v>
      </c>
      <c r="H21">
        <v>10.868370000000001</v>
      </c>
      <c r="I21" t="s">
        <v>824</v>
      </c>
      <c r="J21">
        <v>5.419257</v>
      </c>
      <c r="K21">
        <v>1.7899240000000001</v>
      </c>
      <c r="L21">
        <v>-0.94618939999999996</v>
      </c>
      <c r="M21">
        <v>-3.0496340000000002</v>
      </c>
      <c r="N21">
        <v>2.999425</v>
      </c>
      <c r="O21">
        <v>-1.046826</v>
      </c>
      <c r="P21">
        <v>13.062010000000001</v>
      </c>
      <c r="Q21">
        <v>15.035299999999999</v>
      </c>
    </row>
    <row r="22" spans="1:17" x14ac:dyDescent="0.3">
      <c r="A22">
        <v>20</v>
      </c>
      <c r="B22">
        <v>9</v>
      </c>
      <c r="C22">
        <v>6</v>
      </c>
      <c r="D22">
        <v>3</v>
      </c>
      <c r="E22">
        <v>21</v>
      </c>
      <c r="F22">
        <v>16</v>
      </c>
      <c r="G22">
        <v>34.767040000000001</v>
      </c>
      <c r="H22">
        <v>11.05106</v>
      </c>
      <c r="I22" t="s">
        <v>825</v>
      </c>
      <c r="J22">
        <v>6.3763740000000002</v>
      </c>
      <c r="K22">
        <v>2.8520470000000002</v>
      </c>
      <c r="L22">
        <v>-0.94618939999999996</v>
      </c>
      <c r="M22">
        <v>-3.9268679999999998</v>
      </c>
      <c r="N22">
        <v>1.0501659999999999</v>
      </c>
      <c r="O22">
        <v>-1.7118880000000001</v>
      </c>
      <c r="P22">
        <v>14.736470000000001</v>
      </c>
      <c r="Q22">
        <v>14.164</v>
      </c>
    </row>
    <row r="23" spans="1:17" x14ac:dyDescent="0.3">
      <c r="A23">
        <v>21</v>
      </c>
      <c r="B23">
        <v>7</v>
      </c>
      <c r="C23">
        <v>4</v>
      </c>
      <c r="D23">
        <v>3</v>
      </c>
      <c r="E23">
        <v>21</v>
      </c>
      <c r="F23">
        <v>15</v>
      </c>
      <c r="G23">
        <v>35.958559999999999</v>
      </c>
      <c r="H23">
        <v>10.97659</v>
      </c>
      <c r="I23" t="s">
        <v>826</v>
      </c>
      <c r="J23">
        <v>6.3763740000000002</v>
      </c>
      <c r="K23">
        <v>2.8520470000000002</v>
      </c>
      <c r="L23">
        <v>-0.94618939999999996</v>
      </c>
      <c r="M23">
        <v>-3.9268679999999998</v>
      </c>
      <c r="N23">
        <v>1.0501659999999999</v>
      </c>
      <c r="O23">
        <v>-1.7118880000000001</v>
      </c>
      <c r="P23">
        <v>15.73907</v>
      </c>
      <c r="Q23">
        <v>14.153969999999999</v>
      </c>
    </row>
    <row r="24" spans="1:17" x14ac:dyDescent="0.3">
      <c r="A24">
        <v>22</v>
      </c>
      <c r="B24">
        <v>7</v>
      </c>
      <c r="C24">
        <v>7</v>
      </c>
      <c r="D24">
        <v>0</v>
      </c>
      <c r="E24">
        <v>21</v>
      </c>
      <c r="F24">
        <v>16</v>
      </c>
      <c r="G24">
        <v>34.767040000000001</v>
      </c>
      <c r="H24">
        <v>11.05106</v>
      </c>
      <c r="I24" t="s">
        <v>827</v>
      </c>
      <c r="J24">
        <v>7.9203979999999996</v>
      </c>
      <c r="K24">
        <v>2.8520470000000002</v>
      </c>
      <c r="L24">
        <v>-1.3922950000000001</v>
      </c>
      <c r="M24">
        <v>-3.9268679999999998</v>
      </c>
      <c r="N24">
        <v>1.27745</v>
      </c>
      <c r="O24">
        <v>-1.7118880000000001</v>
      </c>
      <c r="P24">
        <v>14.736470000000001</v>
      </c>
      <c r="Q24">
        <v>14.164</v>
      </c>
    </row>
    <row r="25" spans="1:17" x14ac:dyDescent="0.3">
      <c r="A25">
        <v>23</v>
      </c>
      <c r="B25">
        <v>9</v>
      </c>
      <c r="C25">
        <v>3</v>
      </c>
      <c r="D25">
        <v>6</v>
      </c>
      <c r="E25">
        <v>21</v>
      </c>
      <c r="F25">
        <v>16</v>
      </c>
      <c r="G25">
        <v>35.671010000000003</v>
      </c>
      <c r="H25">
        <v>10.99456</v>
      </c>
      <c r="I25" t="s">
        <v>828</v>
      </c>
      <c r="J25">
        <v>6.4885609999999998</v>
      </c>
      <c r="K25">
        <v>1.7899240000000001</v>
      </c>
      <c r="L25">
        <v>0.17270540000000001</v>
      </c>
      <c r="M25">
        <v>-3.9059309999999998</v>
      </c>
      <c r="N25">
        <v>3.2267100000000002</v>
      </c>
      <c r="O25">
        <v>-1.046826</v>
      </c>
      <c r="P25">
        <v>16.124680000000001</v>
      </c>
      <c r="Q25">
        <v>15.004670000000001</v>
      </c>
    </row>
    <row r="26" spans="1:17" x14ac:dyDescent="0.3">
      <c r="A26">
        <v>24</v>
      </c>
      <c r="B26">
        <v>10</v>
      </c>
      <c r="C26">
        <v>4</v>
      </c>
      <c r="D26">
        <v>6</v>
      </c>
      <c r="E26">
        <v>21</v>
      </c>
      <c r="F26">
        <v>16</v>
      </c>
      <c r="G26">
        <v>35.761690000000002</v>
      </c>
      <c r="H26">
        <v>12.783239999999999</v>
      </c>
      <c r="I26" t="s">
        <v>829</v>
      </c>
      <c r="J26">
        <v>7.9203979999999996</v>
      </c>
      <c r="K26">
        <v>2.8520470000000002</v>
      </c>
      <c r="L26">
        <v>-0.43569089999999999</v>
      </c>
      <c r="M26">
        <v>-4.7831650000000003</v>
      </c>
      <c r="N26">
        <v>1.27745</v>
      </c>
      <c r="O26">
        <v>-1.7118880000000001</v>
      </c>
      <c r="P26">
        <v>16.124680000000001</v>
      </c>
      <c r="Q26">
        <v>14.150119999999999</v>
      </c>
    </row>
    <row r="27" spans="1:17" x14ac:dyDescent="0.3">
      <c r="A27">
        <v>25</v>
      </c>
      <c r="B27">
        <v>8</v>
      </c>
      <c r="C27">
        <v>5</v>
      </c>
      <c r="D27">
        <v>3</v>
      </c>
      <c r="E27">
        <v>21</v>
      </c>
      <c r="F27">
        <v>16</v>
      </c>
      <c r="G27">
        <v>35.535629999999998</v>
      </c>
      <c r="H27">
        <v>14.591710000000001</v>
      </c>
      <c r="I27" t="s">
        <v>829</v>
      </c>
      <c r="J27">
        <v>7.9203979999999996</v>
      </c>
      <c r="K27">
        <v>2.8520470000000002</v>
      </c>
      <c r="L27">
        <v>-1.044087</v>
      </c>
      <c r="M27">
        <v>-4.7831650000000003</v>
      </c>
      <c r="N27">
        <v>1.27745</v>
      </c>
      <c r="O27">
        <v>-1.7118880000000001</v>
      </c>
      <c r="P27">
        <v>16.124680000000001</v>
      </c>
      <c r="Q27">
        <v>14.150119999999999</v>
      </c>
    </row>
    <row r="28" spans="1:17" x14ac:dyDescent="0.3">
      <c r="A28">
        <v>26</v>
      </c>
      <c r="B28">
        <v>7</v>
      </c>
      <c r="C28">
        <v>1</v>
      </c>
      <c r="D28">
        <v>6</v>
      </c>
      <c r="E28">
        <v>20</v>
      </c>
      <c r="F28">
        <v>16</v>
      </c>
      <c r="G28">
        <v>35.04327</v>
      </c>
      <c r="H28">
        <v>12.783239999999999</v>
      </c>
      <c r="I28" t="s">
        <v>830</v>
      </c>
      <c r="J28">
        <v>7.9353090000000002</v>
      </c>
      <c r="K28">
        <v>2.8520470000000002</v>
      </c>
      <c r="L28">
        <v>0.6071029</v>
      </c>
      <c r="M28">
        <v>-5.8474360000000001</v>
      </c>
      <c r="N28">
        <v>1.27745</v>
      </c>
      <c r="O28">
        <v>-1.7118880000000001</v>
      </c>
      <c r="P28">
        <v>16.124680000000001</v>
      </c>
      <c r="Q28">
        <v>14.150119999999999</v>
      </c>
    </row>
    <row r="29" spans="1:17" x14ac:dyDescent="0.3">
      <c r="A29">
        <v>27</v>
      </c>
      <c r="B29">
        <v>11</v>
      </c>
      <c r="C29">
        <v>5</v>
      </c>
      <c r="D29">
        <v>6</v>
      </c>
      <c r="E29">
        <v>21</v>
      </c>
      <c r="F29">
        <v>16</v>
      </c>
      <c r="G29">
        <v>36.26397</v>
      </c>
      <c r="H29">
        <v>12.706939999999999</v>
      </c>
      <c r="I29" t="s">
        <v>831</v>
      </c>
      <c r="J29">
        <v>7.9353090000000002</v>
      </c>
      <c r="K29">
        <v>2.8520470000000002</v>
      </c>
      <c r="L29">
        <v>2.1721029999999999</v>
      </c>
      <c r="M29">
        <v>-5.639462</v>
      </c>
      <c r="N29">
        <v>1.27745</v>
      </c>
      <c r="O29">
        <v>-1.853837</v>
      </c>
      <c r="P29">
        <v>17.512889999999999</v>
      </c>
      <c r="Q29">
        <v>14.136240000000001</v>
      </c>
    </row>
    <row r="30" spans="1:17" x14ac:dyDescent="0.3">
      <c r="A30">
        <v>28</v>
      </c>
      <c r="B30">
        <v>9</v>
      </c>
      <c r="C30">
        <v>6</v>
      </c>
      <c r="D30">
        <v>3</v>
      </c>
      <c r="E30">
        <v>21</v>
      </c>
      <c r="F30">
        <v>16</v>
      </c>
      <c r="G30">
        <v>34.324840000000002</v>
      </c>
      <c r="H30">
        <v>12.783239999999999</v>
      </c>
      <c r="I30" t="s">
        <v>830</v>
      </c>
      <c r="J30">
        <v>9.4942449999999994</v>
      </c>
      <c r="K30">
        <v>2.8520470000000002</v>
      </c>
      <c r="L30">
        <v>1.6498969999999999</v>
      </c>
      <c r="M30">
        <v>-5.8474360000000001</v>
      </c>
      <c r="N30">
        <v>1.27745</v>
      </c>
      <c r="O30">
        <v>-1.7118880000000001</v>
      </c>
      <c r="P30">
        <v>16.124680000000001</v>
      </c>
      <c r="Q30">
        <v>14.150119999999999</v>
      </c>
    </row>
    <row r="31" spans="1:17" x14ac:dyDescent="0.3">
      <c r="A31">
        <v>29</v>
      </c>
      <c r="B31">
        <v>7</v>
      </c>
      <c r="C31">
        <v>1</v>
      </c>
      <c r="D31">
        <v>6</v>
      </c>
      <c r="E31">
        <v>20</v>
      </c>
      <c r="F31">
        <v>16</v>
      </c>
      <c r="G31">
        <v>34.376289999999997</v>
      </c>
      <c r="H31">
        <v>12.848710000000001</v>
      </c>
      <c r="I31" t="s">
        <v>832</v>
      </c>
      <c r="J31">
        <v>6.0942569999999998</v>
      </c>
      <c r="K31">
        <v>4.6419709999999998</v>
      </c>
      <c r="L31">
        <v>1.6498969999999999</v>
      </c>
      <c r="M31">
        <v>-5.8474360000000001</v>
      </c>
      <c r="N31">
        <v>1.240767</v>
      </c>
      <c r="O31">
        <v>-2.7587139999999999</v>
      </c>
      <c r="P31">
        <v>16.124680000000001</v>
      </c>
      <c r="Q31">
        <v>14.150119999999999</v>
      </c>
    </row>
    <row r="32" spans="1:17" x14ac:dyDescent="0.3">
      <c r="A32">
        <v>30</v>
      </c>
      <c r="B32">
        <v>9</v>
      </c>
      <c r="C32">
        <v>3</v>
      </c>
      <c r="D32">
        <v>6</v>
      </c>
      <c r="E32">
        <v>22</v>
      </c>
      <c r="F32">
        <v>16</v>
      </c>
      <c r="G32">
        <v>34.098790000000001</v>
      </c>
      <c r="H32">
        <v>14.591710000000001</v>
      </c>
      <c r="I32" t="s">
        <v>830</v>
      </c>
      <c r="J32">
        <v>11.038270000000001</v>
      </c>
      <c r="K32">
        <v>2.8520470000000002</v>
      </c>
      <c r="L32">
        <v>1.0415000000000001</v>
      </c>
      <c r="M32">
        <v>-5.8474360000000001</v>
      </c>
      <c r="N32">
        <v>1.27745</v>
      </c>
      <c r="O32">
        <v>-1.7118880000000001</v>
      </c>
      <c r="P32">
        <v>16.124680000000001</v>
      </c>
      <c r="Q32">
        <v>14.150119999999999</v>
      </c>
    </row>
    <row r="33" spans="1:17" x14ac:dyDescent="0.3">
      <c r="A33">
        <v>31</v>
      </c>
      <c r="B33">
        <v>6</v>
      </c>
      <c r="C33">
        <v>3</v>
      </c>
      <c r="D33">
        <v>3</v>
      </c>
      <c r="E33">
        <v>23</v>
      </c>
      <c r="F33">
        <v>16</v>
      </c>
      <c r="G33">
        <v>35.79721</v>
      </c>
      <c r="H33">
        <v>12.501720000000001</v>
      </c>
      <c r="I33" t="s">
        <v>833</v>
      </c>
      <c r="J33">
        <v>11.038270000000001</v>
      </c>
      <c r="K33">
        <v>2.8520470000000002</v>
      </c>
      <c r="L33">
        <v>2.1363089999999998</v>
      </c>
      <c r="M33">
        <v>-5.8474360000000001</v>
      </c>
      <c r="N33">
        <v>0.94349340000000004</v>
      </c>
      <c r="O33">
        <v>-3.3676180000000002</v>
      </c>
      <c r="P33">
        <v>14.28731</v>
      </c>
      <c r="Q33">
        <v>14.150119999999999</v>
      </c>
    </row>
    <row r="34" spans="1:17" x14ac:dyDescent="0.3">
      <c r="A34">
        <v>32</v>
      </c>
      <c r="B34">
        <v>9</v>
      </c>
      <c r="C34">
        <v>6</v>
      </c>
      <c r="D34">
        <v>3</v>
      </c>
      <c r="E34">
        <v>23</v>
      </c>
      <c r="F34">
        <v>16</v>
      </c>
      <c r="G34">
        <v>35.571150000000003</v>
      </c>
      <c r="H34">
        <v>14.31019</v>
      </c>
      <c r="I34" t="s">
        <v>833</v>
      </c>
      <c r="J34">
        <v>11.038270000000001</v>
      </c>
      <c r="K34">
        <v>2.8520470000000002</v>
      </c>
      <c r="L34">
        <v>1.5279130000000001</v>
      </c>
      <c r="M34">
        <v>-5.8474360000000001</v>
      </c>
      <c r="N34">
        <v>0.94349340000000004</v>
      </c>
      <c r="O34">
        <v>-3.3676180000000002</v>
      </c>
      <c r="P34">
        <v>14.28731</v>
      </c>
      <c r="Q34">
        <v>14.150119999999999</v>
      </c>
    </row>
    <row r="35" spans="1:17" x14ac:dyDescent="0.3">
      <c r="A35">
        <v>33</v>
      </c>
      <c r="B35">
        <v>7</v>
      </c>
      <c r="C35">
        <v>1</v>
      </c>
      <c r="D35">
        <v>6</v>
      </c>
      <c r="E35">
        <v>20</v>
      </c>
      <c r="F35">
        <v>16</v>
      </c>
      <c r="G35">
        <v>37.017910000000001</v>
      </c>
      <c r="H35">
        <v>12.425420000000001</v>
      </c>
      <c r="I35" t="s">
        <v>834</v>
      </c>
      <c r="J35">
        <v>9.4942449999999994</v>
      </c>
      <c r="K35">
        <v>2.8520470000000002</v>
      </c>
      <c r="L35">
        <v>3.255204</v>
      </c>
      <c r="M35">
        <v>-7.7680049999999996</v>
      </c>
      <c r="N35">
        <v>1.1707780000000001</v>
      </c>
      <c r="O35">
        <v>-3.3676180000000002</v>
      </c>
      <c r="P35">
        <v>15.67553</v>
      </c>
      <c r="Q35">
        <v>14.136240000000001</v>
      </c>
    </row>
    <row r="36" spans="1:17" x14ac:dyDescent="0.3">
      <c r="A36">
        <v>34</v>
      </c>
      <c r="B36">
        <v>9</v>
      </c>
      <c r="C36">
        <v>6</v>
      </c>
      <c r="D36">
        <v>3</v>
      </c>
      <c r="E36">
        <v>20</v>
      </c>
      <c r="F36">
        <v>16</v>
      </c>
      <c r="G36">
        <v>38.238619999999997</v>
      </c>
      <c r="H36">
        <v>12.349130000000001</v>
      </c>
      <c r="I36" t="s">
        <v>835</v>
      </c>
      <c r="J36">
        <v>9.4942449999999994</v>
      </c>
      <c r="K36">
        <v>2.8520470000000002</v>
      </c>
      <c r="L36">
        <v>4.3740990000000002</v>
      </c>
      <c r="M36">
        <v>-7.5600300000000002</v>
      </c>
      <c r="N36">
        <v>1.3980630000000001</v>
      </c>
      <c r="O36">
        <v>-3.3676180000000002</v>
      </c>
      <c r="P36">
        <v>17.063739999999999</v>
      </c>
      <c r="Q36">
        <v>14.122350000000001</v>
      </c>
    </row>
    <row r="37" spans="1:17" x14ac:dyDescent="0.3">
      <c r="A37">
        <v>35</v>
      </c>
      <c r="B37">
        <v>10</v>
      </c>
      <c r="C37">
        <v>4</v>
      </c>
      <c r="D37">
        <v>6</v>
      </c>
      <c r="E37">
        <v>22</v>
      </c>
      <c r="F37">
        <v>16</v>
      </c>
      <c r="G37">
        <v>39.459330000000001</v>
      </c>
      <c r="H37">
        <v>12.272830000000001</v>
      </c>
      <c r="I37" t="s">
        <v>836</v>
      </c>
      <c r="J37">
        <v>11.038270000000001</v>
      </c>
      <c r="K37">
        <v>2.8520470000000002</v>
      </c>
      <c r="L37">
        <v>6.3852039999999999</v>
      </c>
      <c r="M37">
        <v>-8.4163270000000008</v>
      </c>
      <c r="N37">
        <v>1.1707780000000001</v>
      </c>
      <c r="O37">
        <v>-3.3676180000000002</v>
      </c>
      <c r="P37">
        <v>18.45196</v>
      </c>
      <c r="Q37">
        <v>14.108470000000001</v>
      </c>
    </row>
    <row r="38" spans="1:17" x14ac:dyDescent="0.3">
      <c r="A38">
        <v>36</v>
      </c>
      <c r="B38">
        <v>8</v>
      </c>
      <c r="C38">
        <v>2</v>
      </c>
      <c r="D38">
        <v>6</v>
      </c>
      <c r="E38">
        <v>22</v>
      </c>
      <c r="F38">
        <v>16</v>
      </c>
      <c r="G38">
        <v>39.459330000000001</v>
      </c>
      <c r="H38">
        <v>12.272830000000001</v>
      </c>
      <c r="I38" t="s">
        <v>837</v>
      </c>
      <c r="J38">
        <v>11.038270000000001</v>
      </c>
      <c r="K38">
        <v>2.8520470000000002</v>
      </c>
      <c r="L38">
        <v>6.3852039999999999</v>
      </c>
      <c r="M38">
        <v>-8.4163270000000008</v>
      </c>
      <c r="N38">
        <v>2.0558610000000002</v>
      </c>
      <c r="O38">
        <v>-3.3676180000000002</v>
      </c>
      <c r="P38">
        <v>17.806550000000001</v>
      </c>
      <c r="Q38">
        <v>14.108470000000001</v>
      </c>
    </row>
    <row r="39" spans="1:17" x14ac:dyDescent="0.3">
      <c r="A39">
        <v>37</v>
      </c>
      <c r="B39">
        <v>8</v>
      </c>
      <c r="C39">
        <v>2</v>
      </c>
      <c r="D39">
        <v>6</v>
      </c>
      <c r="E39">
        <v>20</v>
      </c>
      <c r="F39">
        <v>16</v>
      </c>
      <c r="G39">
        <v>38.516309999999997</v>
      </c>
      <c r="H39">
        <v>13.420500000000001</v>
      </c>
      <c r="I39" t="s">
        <v>838</v>
      </c>
      <c r="J39">
        <v>9.4942449999999994</v>
      </c>
      <c r="K39">
        <v>2.8520470000000002</v>
      </c>
      <c r="L39">
        <v>6.3852039999999999</v>
      </c>
      <c r="M39">
        <v>-9.4805980000000005</v>
      </c>
      <c r="N39">
        <v>2.0558610000000002</v>
      </c>
      <c r="O39">
        <v>-3.3676180000000002</v>
      </c>
      <c r="P39">
        <v>17.806550000000001</v>
      </c>
      <c r="Q39">
        <v>14.108470000000001</v>
      </c>
    </row>
    <row r="40" spans="1:17" x14ac:dyDescent="0.3">
      <c r="A40">
        <v>38</v>
      </c>
      <c r="B40">
        <v>9</v>
      </c>
      <c r="C40">
        <v>0</v>
      </c>
      <c r="D40">
        <v>9</v>
      </c>
      <c r="E40">
        <v>22</v>
      </c>
      <c r="F40">
        <v>16</v>
      </c>
      <c r="G40">
        <v>39.233269999999997</v>
      </c>
      <c r="H40">
        <v>14.08131</v>
      </c>
      <c r="I40" t="s">
        <v>839</v>
      </c>
      <c r="J40">
        <v>11.038270000000001</v>
      </c>
      <c r="K40">
        <v>2.8520470000000002</v>
      </c>
      <c r="L40">
        <v>5.7768079999999999</v>
      </c>
      <c r="M40">
        <v>-8.4163270000000008</v>
      </c>
      <c r="N40">
        <v>2.0558610000000002</v>
      </c>
      <c r="O40">
        <v>-3.5095670000000001</v>
      </c>
      <c r="P40">
        <v>17.806550000000001</v>
      </c>
      <c r="Q40">
        <v>14.108470000000001</v>
      </c>
    </row>
    <row r="41" spans="1:17" x14ac:dyDescent="0.3">
      <c r="A41">
        <v>39</v>
      </c>
      <c r="B41">
        <v>11</v>
      </c>
      <c r="C41">
        <v>5</v>
      </c>
      <c r="D41">
        <v>6</v>
      </c>
      <c r="E41">
        <v>23</v>
      </c>
      <c r="F41">
        <v>16</v>
      </c>
      <c r="G41">
        <v>40.453980000000001</v>
      </c>
      <c r="H41">
        <v>14.00501</v>
      </c>
      <c r="I41" t="s">
        <v>840</v>
      </c>
      <c r="J41">
        <v>12.58229</v>
      </c>
      <c r="K41">
        <v>2.8520470000000002</v>
      </c>
      <c r="L41">
        <v>7.3418080000000003</v>
      </c>
      <c r="M41">
        <v>-9.2726229999999994</v>
      </c>
      <c r="N41">
        <v>2.0558610000000002</v>
      </c>
      <c r="O41">
        <v>-3.3676180000000002</v>
      </c>
      <c r="P41">
        <v>19.194759999999999</v>
      </c>
      <c r="Q41">
        <v>14.09459</v>
      </c>
    </row>
    <row r="42" spans="1:17" x14ac:dyDescent="0.3">
      <c r="A42">
        <v>40</v>
      </c>
      <c r="B42">
        <v>9</v>
      </c>
      <c r="C42">
        <v>3</v>
      </c>
      <c r="D42">
        <v>6</v>
      </c>
      <c r="E42">
        <v>23</v>
      </c>
      <c r="F42">
        <v>17</v>
      </c>
      <c r="G42">
        <v>40.453980000000001</v>
      </c>
      <c r="H42">
        <v>14.00501</v>
      </c>
      <c r="I42" t="s">
        <v>841</v>
      </c>
      <c r="J42">
        <v>12.58229</v>
      </c>
      <c r="K42">
        <v>4.8008819999999996</v>
      </c>
      <c r="L42">
        <v>7.6427310000000004</v>
      </c>
      <c r="M42">
        <v>-9.2726229999999994</v>
      </c>
      <c r="N42">
        <v>1.8718189999999999</v>
      </c>
      <c r="O42">
        <v>-3.3676180000000002</v>
      </c>
      <c r="P42">
        <v>19.194759999999999</v>
      </c>
      <c r="Q42">
        <v>14.09459</v>
      </c>
    </row>
    <row r="43" spans="1:17" x14ac:dyDescent="0.3">
      <c r="A43">
        <v>41</v>
      </c>
      <c r="B43">
        <v>10</v>
      </c>
      <c r="C43">
        <v>4</v>
      </c>
      <c r="D43">
        <v>6</v>
      </c>
      <c r="E43">
        <v>23</v>
      </c>
      <c r="F43">
        <v>16</v>
      </c>
      <c r="G43">
        <v>41.645499999999998</v>
      </c>
      <c r="H43">
        <v>13.930540000000001</v>
      </c>
      <c r="I43" t="s">
        <v>842</v>
      </c>
      <c r="J43">
        <v>12.58229</v>
      </c>
      <c r="K43">
        <v>4.8008819999999996</v>
      </c>
      <c r="L43">
        <v>7.6427310000000004</v>
      </c>
      <c r="M43">
        <v>-9.2726229999999994</v>
      </c>
      <c r="N43">
        <v>1.8718189999999999</v>
      </c>
      <c r="O43">
        <v>-3.3676180000000002</v>
      </c>
      <c r="P43">
        <v>20.19736</v>
      </c>
      <c r="Q43">
        <v>14.084569999999999</v>
      </c>
    </row>
    <row r="44" spans="1:17" x14ac:dyDescent="0.3">
      <c r="A44">
        <v>42</v>
      </c>
      <c r="B44">
        <v>9</v>
      </c>
      <c r="C44">
        <v>6</v>
      </c>
      <c r="D44">
        <v>3</v>
      </c>
      <c r="E44">
        <v>22</v>
      </c>
      <c r="F44">
        <v>16</v>
      </c>
      <c r="G44">
        <v>43.731319999999997</v>
      </c>
      <c r="H44">
        <v>12.92835</v>
      </c>
      <c r="I44" t="s">
        <v>843</v>
      </c>
      <c r="J44">
        <v>14.446400000000001</v>
      </c>
      <c r="K44">
        <v>4.9762950000000004</v>
      </c>
      <c r="L44">
        <v>7.3418080000000003</v>
      </c>
      <c r="M44">
        <v>-11.027089999999999</v>
      </c>
      <c r="N44">
        <v>-1.8426579999999999</v>
      </c>
      <c r="O44">
        <v>-2.9329909999999999</v>
      </c>
      <c r="P44">
        <v>20.468530000000001</v>
      </c>
      <c r="Q44">
        <v>10.93913</v>
      </c>
    </row>
    <row r="45" spans="1:17" x14ac:dyDescent="0.3">
      <c r="A45">
        <v>43</v>
      </c>
      <c r="B45">
        <v>6</v>
      </c>
      <c r="C45">
        <v>3</v>
      </c>
      <c r="D45">
        <v>3</v>
      </c>
      <c r="E45">
        <v>22</v>
      </c>
      <c r="F45">
        <v>16</v>
      </c>
      <c r="G45">
        <v>42.353400000000001</v>
      </c>
      <c r="H45">
        <v>11.792759999999999</v>
      </c>
      <c r="I45" t="s">
        <v>844</v>
      </c>
      <c r="J45">
        <v>12.489710000000001</v>
      </c>
      <c r="K45">
        <v>3.9141710000000001</v>
      </c>
      <c r="L45">
        <v>8.9068079999999998</v>
      </c>
      <c r="M45">
        <v>-11.00615</v>
      </c>
      <c r="N45">
        <v>0.1066015</v>
      </c>
      <c r="O45">
        <v>-0.50317670000000003</v>
      </c>
      <c r="P45">
        <v>21.456060000000001</v>
      </c>
      <c r="Q45">
        <v>10.35019</v>
      </c>
    </row>
    <row r="46" spans="1:17" x14ac:dyDescent="0.3">
      <c r="A46">
        <v>44</v>
      </c>
      <c r="B46">
        <v>10</v>
      </c>
      <c r="C46">
        <v>4</v>
      </c>
      <c r="D46">
        <v>6</v>
      </c>
      <c r="E46">
        <v>22</v>
      </c>
      <c r="F46">
        <v>15</v>
      </c>
      <c r="G46">
        <v>46.523330000000001</v>
      </c>
      <c r="H46">
        <v>12.75385</v>
      </c>
      <c r="I46" t="s">
        <v>845</v>
      </c>
      <c r="J46">
        <v>15.87823</v>
      </c>
      <c r="K46">
        <v>6.0384190000000002</v>
      </c>
      <c r="L46">
        <v>7.3418080000000003</v>
      </c>
      <c r="M46">
        <v>-11.90432</v>
      </c>
      <c r="N46">
        <v>-3.7919170000000002</v>
      </c>
      <c r="O46">
        <v>-3.5980530000000002</v>
      </c>
      <c r="P46">
        <v>21.471129999999999</v>
      </c>
      <c r="Q46">
        <v>10.07455</v>
      </c>
    </row>
    <row r="47" spans="1:17" x14ac:dyDescent="0.3">
      <c r="A47">
        <v>45</v>
      </c>
      <c r="B47">
        <v>8</v>
      </c>
      <c r="C47">
        <v>5</v>
      </c>
      <c r="D47">
        <v>3</v>
      </c>
      <c r="E47">
        <v>22</v>
      </c>
      <c r="F47">
        <v>15</v>
      </c>
      <c r="G47">
        <v>46.297269999999997</v>
      </c>
      <c r="H47">
        <v>14.56232</v>
      </c>
      <c r="I47" t="s">
        <v>845</v>
      </c>
      <c r="J47">
        <v>15.87823</v>
      </c>
      <c r="K47">
        <v>6.0384190000000002</v>
      </c>
      <c r="L47">
        <v>6.7334120000000004</v>
      </c>
      <c r="M47">
        <v>-11.90432</v>
      </c>
      <c r="N47">
        <v>-3.7919170000000002</v>
      </c>
      <c r="O47">
        <v>-3.5980530000000002</v>
      </c>
      <c r="P47">
        <v>21.471129999999999</v>
      </c>
      <c r="Q47">
        <v>10.07455</v>
      </c>
    </row>
    <row r="48" spans="1:17" x14ac:dyDescent="0.3">
      <c r="A48">
        <v>46</v>
      </c>
      <c r="B48">
        <v>7</v>
      </c>
      <c r="C48">
        <v>4</v>
      </c>
      <c r="D48">
        <v>3</v>
      </c>
      <c r="E48">
        <v>21</v>
      </c>
      <c r="F48">
        <v>15</v>
      </c>
      <c r="G48">
        <v>45.145409999999998</v>
      </c>
      <c r="H48">
        <v>11.618259999999999</v>
      </c>
      <c r="I48" t="s">
        <v>846</v>
      </c>
      <c r="J48">
        <v>13.92155</v>
      </c>
      <c r="K48">
        <v>4.9762950000000004</v>
      </c>
      <c r="L48">
        <v>8.9068079999999998</v>
      </c>
      <c r="M48">
        <v>-12.947660000000001</v>
      </c>
      <c r="N48">
        <v>-1.8426579999999999</v>
      </c>
      <c r="O48">
        <v>-1.168239</v>
      </c>
      <c r="P48">
        <v>22.458659999999998</v>
      </c>
      <c r="Q48">
        <v>9.485614</v>
      </c>
    </row>
    <row r="49" spans="1:17" x14ac:dyDescent="0.3">
      <c r="A49">
        <v>47</v>
      </c>
      <c r="B49">
        <v>9</v>
      </c>
      <c r="C49">
        <v>3</v>
      </c>
      <c r="D49">
        <v>6</v>
      </c>
      <c r="E49">
        <v>20</v>
      </c>
      <c r="F49">
        <v>15</v>
      </c>
      <c r="G49">
        <v>46.143549999999998</v>
      </c>
      <c r="H49">
        <v>12.77759</v>
      </c>
      <c r="I49" t="s">
        <v>847</v>
      </c>
      <c r="J49">
        <v>14.446400000000001</v>
      </c>
      <c r="K49">
        <v>4.9762950000000004</v>
      </c>
      <c r="L49">
        <v>8.9068079999999998</v>
      </c>
      <c r="M49">
        <v>-14.01193</v>
      </c>
      <c r="N49">
        <v>-0.95757510000000001</v>
      </c>
      <c r="O49">
        <v>-2.9329909999999999</v>
      </c>
      <c r="P49">
        <v>22.213940000000001</v>
      </c>
      <c r="Q49">
        <v>10.91522</v>
      </c>
    </row>
    <row r="50" spans="1:17" x14ac:dyDescent="0.3">
      <c r="A50">
        <v>48</v>
      </c>
      <c r="B50">
        <v>8</v>
      </c>
      <c r="C50">
        <v>2</v>
      </c>
      <c r="D50">
        <v>6</v>
      </c>
      <c r="E50">
        <v>19</v>
      </c>
      <c r="F50">
        <v>15</v>
      </c>
      <c r="G50">
        <v>47.364249999999998</v>
      </c>
      <c r="H50">
        <v>12.70129</v>
      </c>
      <c r="I50" t="s">
        <v>848</v>
      </c>
      <c r="J50">
        <v>14.446400000000001</v>
      </c>
      <c r="K50">
        <v>4.9762950000000004</v>
      </c>
      <c r="L50">
        <v>10.47181</v>
      </c>
      <c r="M50">
        <v>-14.736219999999999</v>
      </c>
      <c r="N50">
        <v>-1.8426579999999999</v>
      </c>
      <c r="O50">
        <v>-2.9329909999999999</v>
      </c>
      <c r="P50">
        <v>24.24756</v>
      </c>
      <c r="Q50">
        <v>9.481033</v>
      </c>
    </row>
    <row r="51" spans="1:17" x14ac:dyDescent="0.3">
      <c r="A51">
        <v>49</v>
      </c>
      <c r="B51">
        <v>10</v>
      </c>
      <c r="C51">
        <v>4</v>
      </c>
      <c r="D51">
        <v>6</v>
      </c>
      <c r="E51">
        <v>20</v>
      </c>
      <c r="F51">
        <v>14</v>
      </c>
      <c r="G51">
        <v>48.555770000000003</v>
      </c>
      <c r="H51">
        <v>12.62682</v>
      </c>
      <c r="I51" t="s">
        <v>849</v>
      </c>
      <c r="J51">
        <v>14.446400000000001</v>
      </c>
      <c r="K51">
        <v>4.9762950000000004</v>
      </c>
      <c r="L51">
        <v>10.47181</v>
      </c>
      <c r="M51">
        <v>-14.868230000000001</v>
      </c>
      <c r="N51">
        <v>-0.95757510000000001</v>
      </c>
      <c r="O51">
        <v>-2.9329909999999999</v>
      </c>
      <c r="P51">
        <v>24.604749999999999</v>
      </c>
      <c r="Q51">
        <v>10.89132</v>
      </c>
    </row>
    <row r="52" spans="1:17" x14ac:dyDescent="0.3">
      <c r="A52">
        <v>50</v>
      </c>
      <c r="B52">
        <v>8</v>
      </c>
      <c r="C52">
        <v>5</v>
      </c>
      <c r="D52">
        <v>3</v>
      </c>
      <c r="E52">
        <v>19</v>
      </c>
      <c r="F52">
        <v>14</v>
      </c>
      <c r="G52">
        <v>47.335070000000002</v>
      </c>
      <c r="H52">
        <v>12.70312</v>
      </c>
      <c r="I52" t="s">
        <v>850</v>
      </c>
      <c r="J52">
        <v>14.446400000000001</v>
      </c>
      <c r="K52">
        <v>4.9762950000000004</v>
      </c>
      <c r="L52">
        <v>8.4607030000000005</v>
      </c>
      <c r="M52">
        <v>-14.01193</v>
      </c>
      <c r="N52">
        <v>0.15479219999999999</v>
      </c>
      <c r="O52">
        <v>-2.9329909999999999</v>
      </c>
      <c r="P52">
        <v>22.57113</v>
      </c>
      <c r="Q52">
        <v>10.905200000000001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8C8C-B305-4CD8-BF7B-2BBAE4870EDE}">
  <dimension ref="A1:Q52"/>
  <sheetViews>
    <sheetView topLeftCell="F1"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5</v>
      </c>
      <c r="C2">
        <v>2</v>
      </c>
      <c r="D2">
        <v>3</v>
      </c>
      <c r="E2">
        <v>22</v>
      </c>
      <c r="F2">
        <v>16</v>
      </c>
      <c r="G2">
        <v>31.456710000000001</v>
      </c>
      <c r="H2">
        <v>5.0844449999999997</v>
      </c>
      <c r="I2" t="s">
        <v>18</v>
      </c>
      <c r="J2">
        <v>0</v>
      </c>
      <c r="K2">
        <v>0</v>
      </c>
      <c r="L2">
        <v>0</v>
      </c>
      <c r="M2">
        <v>-6.4793829999999997E-2</v>
      </c>
      <c r="N2">
        <v>1.1133789999999999</v>
      </c>
      <c r="O2">
        <v>0</v>
      </c>
      <c r="P2">
        <v>9.9993409999999994</v>
      </c>
      <c r="Q2">
        <v>15.06592</v>
      </c>
    </row>
    <row r="3" spans="1:17" x14ac:dyDescent="0.3">
      <c r="A3">
        <v>1</v>
      </c>
      <c r="B3">
        <v>6</v>
      </c>
      <c r="C3">
        <v>3</v>
      </c>
      <c r="D3">
        <v>3</v>
      </c>
      <c r="E3">
        <v>22</v>
      </c>
      <c r="F3">
        <v>16</v>
      </c>
      <c r="G3">
        <v>30.738289999999999</v>
      </c>
      <c r="H3">
        <v>5.0844449999999997</v>
      </c>
      <c r="I3" t="s">
        <v>18</v>
      </c>
      <c r="J3">
        <v>1.491141E-2</v>
      </c>
      <c r="K3">
        <v>0</v>
      </c>
      <c r="L3">
        <v>1.042794</v>
      </c>
      <c r="M3">
        <v>-6.4793829999999997E-2</v>
      </c>
      <c r="N3">
        <v>1.1133789999999999</v>
      </c>
      <c r="O3">
        <v>0</v>
      </c>
      <c r="P3">
        <v>9.9993409999999994</v>
      </c>
      <c r="Q3">
        <v>15.06592</v>
      </c>
    </row>
    <row r="4" spans="1:17" x14ac:dyDescent="0.3">
      <c r="A4">
        <v>2</v>
      </c>
      <c r="B4">
        <v>4</v>
      </c>
      <c r="C4">
        <v>1</v>
      </c>
      <c r="D4">
        <v>3</v>
      </c>
      <c r="E4">
        <v>23</v>
      </c>
      <c r="F4">
        <v>15</v>
      </c>
      <c r="G4">
        <v>29.991759999999999</v>
      </c>
      <c r="H4">
        <v>4.0659229999999997</v>
      </c>
      <c r="I4" t="s">
        <v>851</v>
      </c>
      <c r="J4">
        <v>0.51226709999999998</v>
      </c>
      <c r="K4">
        <v>1.600487</v>
      </c>
      <c r="L4">
        <v>0</v>
      </c>
      <c r="M4">
        <v>-1.0288740000000001</v>
      </c>
      <c r="N4">
        <v>0.8850827</v>
      </c>
      <c r="O4">
        <v>-0.30475849999999999</v>
      </c>
      <c r="P4">
        <v>10.41672</v>
      </c>
      <c r="Q4">
        <v>14.743539999999999</v>
      </c>
    </row>
    <row r="5" spans="1:17" x14ac:dyDescent="0.3">
      <c r="A5">
        <v>3</v>
      </c>
      <c r="B5">
        <v>4</v>
      </c>
      <c r="C5">
        <v>1</v>
      </c>
      <c r="D5">
        <v>3</v>
      </c>
      <c r="E5">
        <v>23</v>
      </c>
      <c r="F5">
        <v>15</v>
      </c>
      <c r="G5">
        <v>29.98311</v>
      </c>
      <c r="H5">
        <v>4.1351529999999999</v>
      </c>
      <c r="I5" t="s">
        <v>852</v>
      </c>
      <c r="J5">
        <v>-1.3436969999999999</v>
      </c>
      <c r="K5">
        <v>3.3904109999999998</v>
      </c>
      <c r="L5">
        <v>0</v>
      </c>
      <c r="M5">
        <v>-1.0288740000000001</v>
      </c>
      <c r="N5">
        <v>2.31656</v>
      </c>
      <c r="O5">
        <v>-1.3515839999999999</v>
      </c>
      <c r="P5">
        <v>10.41672</v>
      </c>
      <c r="Q5">
        <v>14.743539999999999</v>
      </c>
    </row>
    <row r="6" spans="1:17" x14ac:dyDescent="0.3">
      <c r="A6">
        <v>4</v>
      </c>
      <c r="B6">
        <v>4</v>
      </c>
      <c r="C6">
        <v>1</v>
      </c>
      <c r="D6">
        <v>3</v>
      </c>
      <c r="E6">
        <v>23</v>
      </c>
      <c r="F6">
        <v>15</v>
      </c>
      <c r="G6">
        <v>31.583590000000001</v>
      </c>
      <c r="H6">
        <v>4.0351220000000003</v>
      </c>
      <c r="I6" t="s">
        <v>853</v>
      </c>
      <c r="J6">
        <v>8.8140010000000005E-2</v>
      </c>
      <c r="K6">
        <v>4.4525350000000001</v>
      </c>
      <c r="L6">
        <v>0</v>
      </c>
      <c r="M6">
        <v>-1.906107</v>
      </c>
      <c r="N6">
        <v>0.36730049999999997</v>
      </c>
      <c r="O6">
        <v>-2.0166469999999999</v>
      </c>
      <c r="P6">
        <v>10.41672</v>
      </c>
      <c r="Q6">
        <v>13.88899</v>
      </c>
    </row>
    <row r="7" spans="1:17" x14ac:dyDescent="0.3">
      <c r="A7">
        <v>5</v>
      </c>
      <c r="B7">
        <v>4</v>
      </c>
      <c r="C7">
        <v>1</v>
      </c>
      <c r="D7">
        <v>3</v>
      </c>
      <c r="E7">
        <v>23</v>
      </c>
      <c r="F7">
        <v>15</v>
      </c>
      <c r="G7">
        <v>33.184080000000002</v>
      </c>
      <c r="H7">
        <v>3.935092</v>
      </c>
      <c r="I7" t="s">
        <v>854</v>
      </c>
      <c r="J7">
        <v>1.5199769999999999</v>
      </c>
      <c r="K7">
        <v>5.5146579999999998</v>
      </c>
      <c r="L7">
        <v>0</v>
      </c>
      <c r="M7">
        <v>-2.7833399999999999</v>
      </c>
      <c r="N7">
        <v>-1.5819589999999999</v>
      </c>
      <c r="O7">
        <v>-2.6817090000000001</v>
      </c>
      <c r="P7">
        <v>10.41672</v>
      </c>
      <c r="Q7">
        <v>13.03444</v>
      </c>
    </row>
    <row r="8" spans="1:17" x14ac:dyDescent="0.3">
      <c r="A8">
        <v>6</v>
      </c>
      <c r="B8">
        <v>4</v>
      </c>
      <c r="C8">
        <v>1</v>
      </c>
      <c r="D8">
        <v>3</v>
      </c>
      <c r="E8">
        <v>23</v>
      </c>
      <c r="F8">
        <v>15</v>
      </c>
      <c r="G8">
        <v>33.184080000000002</v>
      </c>
      <c r="H8">
        <v>3.935092</v>
      </c>
      <c r="I8" t="s">
        <v>855</v>
      </c>
      <c r="J8">
        <v>1.5199769999999999</v>
      </c>
      <c r="K8">
        <v>5.5146579999999998</v>
      </c>
      <c r="L8">
        <v>0</v>
      </c>
      <c r="M8">
        <v>-2.7833399999999999</v>
      </c>
      <c r="N8">
        <v>-1.5819589999999999</v>
      </c>
      <c r="O8">
        <v>-2.823658</v>
      </c>
      <c r="P8">
        <v>10.41672</v>
      </c>
      <c r="Q8">
        <v>13.03444</v>
      </c>
    </row>
    <row r="9" spans="1:17" x14ac:dyDescent="0.3">
      <c r="A9">
        <v>7</v>
      </c>
      <c r="B9">
        <v>6</v>
      </c>
      <c r="C9">
        <v>0</v>
      </c>
      <c r="D9">
        <v>6</v>
      </c>
      <c r="E9">
        <v>23</v>
      </c>
      <c r="F9">
        <v>15</v>
      </c>
      <c r="G9">
        <v>34.784570000000002</v>
      </c>
      <c r="H9">
        <v>3.8350620000000002</v>
      </c>
      <c r="I9" t="s">
        <v>856</v>
      </c>
      <c r="J9">
        <v>2.9518140000000002</v>
      </c>
      <c r="K9">
        <v>6.5767819999999997</v>
      </c>
      <c r="L9">
        <v>0</v>
      </c>
      <c r="M9">
        <v>-3.660574</v>
      </c>
      <c r="N9">
        <v>-4.4163009999999998</v>
      </c>
      <c r="O9">
        <v>-3.6306690000000001</v>
      </c>
      <c r="P9">
        <v>11.06212</v>
      </c>
      <c r="Q9">
        <v>12.179880000000001</v>
      </c>
    </row>
    <row r="10" spans="1:17" x14ac:dyDescent="0.3">
      <c r="A10">
        <v>8</v>
      </c>
      <c r="B10">
        <v>6</v>
      </c>
      <c r="C10">
        <v>0</v>
      </c>
      <c r="D10">
        <v>6</v>
      </c>
      <c r="E10">
        <v>23</v>
      </c>
      <c r="F10">
        <v>15</v>
      </c>
      <c r="G10">
        <v>34.06615</v>
      </c>
      <c r="H10">
        <v>3.8350620000000002</v>
      </c>
      <c r="I10" t="s">
        <v>856</v>
      </c>
      <c r="J10">
        <v>2.966726</v>
      </c>
      <c r="K10">
        <v>6.5767819999999997</v>
      </c>
      <c r="L10">
        <v>1.042794</v>
      </c>
      <c r="M10">
        <v>-3.660574</v>
      </c>
      <c r="N10">
        <v>-4.4163009999999998</v>
      </c>
      <c r="O10">
        <v>-3.6306690000000001</v>
      </c>
      <c r="P10">
        <v>11.06212</v>
      </c>
      <c r="Q10">
        <v>12.179880000000001</v>
      </c>
    </row>
    <row r="11" spans="1:17" x14ac:dyDescent="0.3">
      <c r="A11">
        <v>9</v>
      </c>
      <c r="B11">
        <v>4</v>
      </c>
      <c r="C11">
        <v>1</v>
      </c>
      <c r="D11">
        <v>3</v>
      </c>
      <c r="E11">
        <v>23</v>
      </c>
      <c r="F11">
        <v>15</v>
      </c>
      <c r="G11">
        <v>34.784570000000002</v>
      </c>
      <c r="H11">
        <v>3.8350620000000002</v>
      </c>
      <c r="I11" t="s">
        <v>857</v>
      </c>
      <c r="J11">
        <v>2.9518140000000002</v>
      </c>
      <c r="K11">
        <v>6.5767819999999997</v>
      </c>
      <c r="L11">
        <v>0</v>
      </c>
      <c r="M11">
        <v>-3.660574</v>
      </c>
      <c r="N11">
        <v>-2.6461350000000001</v>
      </c>
      <c r="O11">
        <v>-3.6306690000000001</v>
      </c>
      <c r="P11">
        <v>9.7713070000000002</v>
      </c>
      <c r="Q11">
        <v>12.179880000000001</v>
      </c>
    </row>
    <row r="12" spans="1:17" x14ac:dyDescent="0.3">
      <c r="A12">
        <v>10</v>
      </c>
      <c r="B12">
        <v>4</v>
      </c>
      <c r="C12">
        <v>1</v>
      </c>
      <c r="D12">
        <v>3</v>
      </c>
      <c r="E12">
        <v>23</v>
      </c>
      <c r="F12">
        <v>15</v>
      </c>
      <c r="G12">
        <v>33.840089999999996</v>
      </c>
      <c r="H12">
        <v>5.6435360000000001</v>
      </c>
      <c r="I12" t="s">
        <v>858</v>
      </c>
      <c r="J12">
        <v>2.966726</v>
      </c>
      <c r="K12">
        <v>6.5767819999999997</v>
      </c>
      <c r="L12">
        <v>0.43439749999999999</v>
      </c>
      <c r="M12">
        <v>-3.660574</v>
      </c>
      <c r="N12">
        <v>-3.531218</v>
      </c>
      <c r="O12">
        <v>-3.6306690000000001</v>
      </c>
      <c r="P12">
        <v>10.41672</v>
      </c>
      <c r="Q12">
        <v>12.179880000000001</v>
      </c>
    </row>
    <row r="13" spans="1:17" x14ac:dyDescent="0.3">
      <c r="A13">
        <v>11</v>
      </c>
      <c r="B13">
        <v>4</v>
      </c>
      <c r="C13">
        <v>1</v>
      </c>
      <c r="D13">
        <v>3</v>
      </c>
      <c r="E13">
        <v>23</v>
      </c>
      <c r="F13">
        <v>15</v>
      </c>
      <c r="G13">
        <v>35.440570000000001</v>
      </c>
      <c r="H13">
        <v>5.5435049999999997</v>
      </c>
      <c r="I13" t="s">
        <v>859</v>
      </c>
      <c r="J13">
        <v>4.3985620000000001</v>
      </c>
      <c r="K13">
        <v>7.6389060000000004</v>
      </c>
      <c r="L13">
        <v>0.43439749999999999</v>
      </c>
      <c r="M13">
        <v>-4.5378069999999999</v>
      </c>
      <c r="N13">
        <v>-5.4804769999999996</v>
      </c>
      <c r="O13">
        <v>-4.295731</v>
      </c>
      <c r="P13">
        <v>10.41672</v>
      </c>
      <c r="Q13">
        <v>11.325329999999999</v>
      </c>
    </row>
    <row r="14" spans="1:17" x14ac:dyDescent="0.3">
      <c r="A14">
        <v>12</v>
      </c>
      <c r="B14">
        <v>4</v>
      </c>
      <c r="C14">
        <v>1</v>
      </c>
      <c r="D14">
        <v>3</v>
      </c>
      <c r="E14">
        <v>23</v>
      </c>
      <c r="F14">
        <v>15</v>
      </c>
      <c r="G14">
        <v>37.041060000000002</v>
      </c>
      <c r="H14">
        <v>5.4434750000000003</v>
      </c>
      <c r="I14" t="s">
        <v>860</v>
      </c>
      <c r="J14">
        <v>5.8304</v>
      </c>
      <c r="K14">
        <v>8.7010299999999994</v>
      </c>
      <c r="L14">
        <v>0.43439749999999999</v>
      </c>
      <c r="M14">
        <v>-5.4150400000000003</v>
      </c>
      <c r="N14">
        <v>-7.4297370000000003</v>
      </c>
      <c r="O14">
        <v>-4.9607929999999998</v>
      </c>
      <c r="P14">
        <v>10.41672</v>
      </c>
      <c r="Q14">
        <v>10.47078</v>
      </c>
    </row>
    <row r="15" spans="1:17" x14ac:dyDescent="0.3">
      <c r="A15">
        <v>13</v>
      </c>
      <c r="B15">
        <v>4</v>
      </c>
      <c r="C15">
        <v>1</v>
      </c>
      <c r="D15">
        <v>3</v>
      </c>
      <c r="E15">
        <v>23</v>
      </c>
      <c r="F15">
        <v>15</v>
      </c>
      <c r="G15">
        <v>38.641550000000002</v>
      </c>
      <c r="H15">
        <v>5.3434439999999999</v>
      </c>
      <c r="I15" t="s">
        <v>861</v>
      </c>
      <c r="J15">
        <v>7.2622369999999998</v>
      </c>
      <c r="K15">
        <v>9.7631530000000009</v>
      </c>
      <c r="L15">
        <v>0.43439749999999999</v>
      </c>
      <c r="M15">
        <v>-6.2922739999999999</v>
      </c>
      <c r="N15">
        <v>-9.3789960000000008</v>
      </c>
      <c r="O15">
        <v>-5.6258549999999996</v>
      </c>
      <c r="P15">
        <v>10.41672</v>
      </c>
      <c r="Q15">
        <v>9.6162279999999996</v>
      </c>
    </row>
    <row r="16" spans="1:17" x14ac:dyDescent="0.3">
      <c r="A16">
        <v>14</v>
      </c>
      <c r="B16">
        <v>3</v>
      </c>
      <c r="C16">
        <v>0</v>
      </c>
      <c r="D16">
        <v>3</v>
      </c>
      <c r="E16">
        <v>23</v>
      </c>
      <c r="F16">
        <v>15</v>
      </c>
      <c r="G16">
        <v>37.92313</v>
      </c>
      <c r="H16">
        <v>5.3434439999999999</v>
      </c>
      <c r="I16" t="s">
        <v>861</v>
      </c>
      <c r="J16">
        <v>7.2771480000000004</v>
      </c>
      <c r="K16">
        <v>9.7631530000000009</v>
      </c>
      <c r="L16">
        <v>1.4771909999999999</v>
      </c>
      <c r="M16">
        <v>-6.2922739999999999</v>
      </c>
      <c r="N16">
        <v>-9.3789960000000008</v>
      </c>
      <c r="O16">
        <v>-5.6258549999999996</v>
      </c>
      <c r="P16">
        <v>10.41672</v>
      </c>
      <c r="Q16">
        <v>9.6162279999999996</v>
      </c>
    </row>
    <row r="17" spans="1:17" x14ac:dyDescent="0.3">
      <c r="A17">
        <v>15</v>
      </c>
      <c r="B17">
        <v>3</v>
      </c>
      <c r="C17">
        <v>0</v>
      </c>
      <c r="D17">
        <v>3</v>
      </c>
      <c r="E17">
        <v>25</v>
      </c>
      <c r="F17">
        <v>15</v>
      </c>
      <c r="G17">
        <v>41.940460000000002</v>
      </c>
      <c r="H17">
        <v>3.153419</v>
      </c>
      <c r="I17" t="s">
        <v>862</v>
      </c>
      <c r="J17">
        <v>10.238099999999999</v>
      </c>
      <c r="K17">
        <v>10.825279999999999</v>
      </c>
      <c r="L17">
        <v>1.5292060000000001</v>
      </c>
      <c r="M17">
        <v>-7.1695070000000003</v>
      </c>
      <c r="N17">
        <v>-12.54729</v>
      </c>
      <c r="O17">
        <v>-7.9466479999999997</v>
      </c>
      <c r="P17">
        <v>9.2247590000000006</v>
      </c>
      <c r="Q17">
        <v>8.7616759999999996</v>
      </c>
    </row>
    <row r="18" spans="1:17" x14ac:dyDescent="0.3">
      <c r="A18">
        <v>16</v>
      </c>
      <c r="B18">
        <v>3</v>
      </c>
      <c r="C18">
        <v>0</v>
      </c>
      <c r="D18">
        <v>3</v>
      </c>
      <c r="E18">
        <v>25</v>
      </c>
      <c r="F18">
        <v>15</v>
      </c>
      <c r="G18">
        <v>43.014960000000002</v>
      </c>
      <c r="H18">
        <v>3.4361359999999999</v>
      </c>
      <c r="I18" t="s">
        <v>862</v>
      </c>
      <c r="J18">
        <v>11.307399999999999</v>
      </c>
      <c r="K18">
        <v>10.825279999999999</v>
      </c>
      <c r="L18">
        <v>1.5292060000000001</v>
      </c>
      <c r="M18">
        <v>-7.1695070000000003</v>
      </c>
      <c r="N18">
        <v>-12.54729</v>
      </c>
      <c r="O18">
        <v>-7.9466479999999997</v>
      </c>
      <c r="P18">
        <v>10.89921</v>
      </c>
      <c r="Q18">
        <v>8.7449309999999993</v>
      </c>
    </row>
    <row r="19" spans="1:17" x14ac:dyDescent="0.3">
      <c r="A19">
        <v>17</v>
      </c>
      <c r="B19">
        <v>3</v>
      </c>
      <c r="C19">
        <v>0</v>
      </c>
      <c r="D19">
        <v>3</v>
      </c>
      <c r="E19">
        <v>24</v>
      </c>
      <c r="F19">
        <v>14</v>
      </c>
      <c r="G19">
        <v>44.713380000000001</v>
      </c>
      <c r="H19">
        <v>1</v>
      </c>
      <c r="I19" t="s">
        <v>863</v>
      </c>
      <c r="J19">
        <v>9.7633779999999994</v>
      </c>
      <c r="K19">
        <v>10.825279999999999</v>
      </c>
      <c r="L19">
        <v>2.624015</v>
      </c>
      <c r="M19">
        <v>-6.1685780000000001</v>
      </c>
      <c r="N19">
        <v>-14.739560000000001</v>
      </c>
      <c r="O19">
        <v>-10.358280000000001</v>
      </c>
      <c r="P19">
        <v>9.0618499999999997</v>
      </c>
      <c r="Q19">
        <v>7.5857010000000002</v>
      </c>
    </row>
    <row r="20" spans="1:17" x14ac:dyDescent="0.3">
      <c r="A20">
        <v>18</v>
      </c>
      <c r="B20">
        <v>4</v>
      </c>
      <c r="C20">
        <v>1</v>
      </c>
      <c r="D20">
        <v>3</v>
      </c>
      <c r="E20">
        <v>26</v>
      </c>
      <c r="F20">
        <v>16</v>
      </c>
      <c r="G20">
        <v>44.532319999999999</v>
      </c>
      <c r="H20">
        <v>2.7946149999999998</v>
      </c>
      <c r="I20" t="s">
        <v>864</v>
      </c>
      <c r="J20">
        <v>11.49962</v>
      </c>
      <c r="K20">
        <v>11.06504</v>
      </c>
      <c r="L20">
        <v>0.74297880000000005</v>
      </c>
      <c r="M20">
        <v>-7.1695070000000003</v>
      </c>
      <c r="N20">
        <v>-12.88125</v>
      </c>
      <c r="O20">
        <v>-9.6023779999999999</v>
      </c>
      <c r="P20">
        <v>7.4997189999999998</v>
      </c>
      <c r="Q20">
        <v>8.7449309999999993</v>
      </c>
    </row>
    <row r="21" spans="1:17" x14ac:dyDescent="0.3">
      <c r="A21">
        <v>19</v>
      </c>
      <c r="B21">
        <v>7</v>
      </c>
      <c r="C21">
        <v>1</v>
      </c>
      <c r="D21">
        <v>6</v>
      </c>
      <c r="E21">
        <v>26</v>
      </c>
      <c r="F21">
        <v>16</v>
      </c>
      <c r="G21">
        <v>45.606830000000002</v>
      </c>
      <c r="H21">
        <v>3.0773329999999999</v>
      </c>
      <c r="I21" t="s">
        <v>864</v>
      </c>
      <c r="J21">
        <v>12.56892</v>
      </c>
      <c r="K21">
        <v>11.06504</v>
      </c>
      <c r="L21">
        <v>0.74297880000000005</v>
      </c>
      <c r="M21">
        <v>-7.1695070000000003</v>
      </c>
      <c r="N21">
        <v>-12.88125</v>
      </c>
      <c r="O21">
        <v>-9.6023779999999999</v>
      </c>
      <c r="P21">
        <v>9.1741740000000007</v>
      </c>
      <c r="Q21">
        <v>8.7281870000000001</v>
      </c>
    </row>
    <row r="22" spans="1:17" x14ac:dyDescent="0.3">
      <c r="A22">
        <v>20</v>
      </c>
      <c r="B22">
        <v>3</v>
      </c>
      <c r="C22">
        <v>0</v>
      </c>
      <c r="D22">
        <v>3</v>
      </c>
      <c r="E22">
        <v>25</v>
      </c>
      <c r="F22">
        <v>15</v>
      </c>
      <c r="G22">
        <v>47.305250000000001</v>
      </c>
      <c r="H22">
        <v>1</v>
      </c>
      <c r="I22" t="s">
        <v>865</v>
      </c>
      <c r="J22">
        <v>11.024900000000001</v>
      </c>
      <c r="K22">
        <v>11.06504</v>
      </c>
      <c r="L22">
        <v>1.8377870000000001</v>
      </c>
      <c r="M22">
        <v>-6.1685780000000001</v>
      </c>
      <c r="N22">
        <v>-15.07352</v>
      </c>
      <c r="O22">
        <v>-12.014010000000001</v>
      </c>
      <c r="P22">
        <v>7.3368089999999997</v>
      </c>
      <c r="Q22">
        <v>7.568956</v>
      </c>
    </row>
    <row r="23" spans="1:17" x14ac:dyDescent="0.3">
      <c r="A23">
        <v>21</v>
      </c>
      <c r="B23">
        <v>4</v>
      </c>
      <c r="C23">
        <v>1</v>
      </c>
      <c r="D23">
        <v>3</v>
      </c>
      <c r="E23">
        <v>27</v>
      </c>
      <c r="F23">
        <v>16</v>
      </c>
      <c r="G23">
        <v>48.952179999999998</v>
      </c>
      <c r="H23">
        <v>1.411948</v>
      </c>
      <c r="I23" t="s">
        <v>866</v>
      </c>
      <c r="J23">
        <v>11.024900000000001</v>
      </c>
      <c r="K23">
        <v>11.06504</v>
      </c>
      <c r="L23">
        <v>1.688709</v>
      </c>
      <c r="M23">
        <v>-7.1695070000000003</v>
      </c>
      <c r="N23">
        <v>-13.549160000000001</v>
      </c>
      <c r="O23">
        <v>-12.91384</v>
      </c>
      <c r="P23">
        <v>5.4994440000000004</v>
      </c>
      <c r="Q23">
        <v>8.7281870000000001</v>
      </c>
    </row>
    <row r="24" spans="1:17" x14ac:dyDescent="0.3">
      <c r="A24">
        <v>22</v>
      </c>
      <c r="B24">
        <v>3</v>
      </c>
      <c r="C24">
        <v>0</v>
      </c>
      <c r="D24">
        <v>3</v>
      </c>
      <c r="E24">
        <v>29</v>
      </c>
      <c r="F24">
        <v>16</v>
      </c>
      <c r="G24">
        <v>49.00367</v>
      </c>
      <c r="H24">
        <v>1</v>
      </c>
      <c r="I24" t="s">
        <v>866</v>
      </c>
      <c r="J24">
        <v>14.11295</v>
      </c>
      <c r="K24">
        <v>11.06504</v>
      </c>
      <c r="L24">
        <v>2.9325960000000002</v>
      </c>
      <c r="M24">
        <v>-7.1695070000000003</v>
      </c>
      <c r="N24">
        <v>-13.549160000000001</v>
      </c>
      <c r="O24">
        <v>-12.91384</v>
      </c>
      <c r="P24">
        <v>5.4994440000000004</v>
      </c>
      <c r="Q24">
        <v>8.7281870000000001</v>
      </c>
    </row>
    <row r="25" spans="1:17" x14ac:dyDescent="0.3">
      <c r="A25">
        <v>23</v>
      </c>
      <c r="B25">
        <v>3</v>
      </c>
      <c r="C25">
        <v>0</v>
      </c>
      <c r="D25">
        <v>3</v>
      </c>
      <c r="E25">
        <v>27</v>
      </c>
      <c r="F25">
        <v>16</v>
      </c>
      <c r="G25">
        <v>49.00367</v>
      </c>
      <c r="H25">
        <v>1</v>
      </c>
      <c r="I25" t="s">
        <v>867</v>
      </c>
      <c r="J25">
        <v>13.62229</v>
      </c>
      <c r="K25">
        <v>11.56542</v>
      </c>
      <c r="L25">
        <v>2.9325960000000002</v>
      </c>
      <c r="M25">
        <v>-8.2743149999999996</v>
      </c>
      <c r="N25">
        <v>-13.549160000000001</v>
      </c>
      <c r="O25">
        <v>-13.07259</v>
      </c>
      <c r="P25">
        <v>5.4994440000000004</v>
      </c>
      <c r="Q25">
        <v>8.7281870000000001</v>
      </c>
    </row>
    <row r="26" spans="1:17" x14ac:dyDescent="0.3">
      <c r="A26">
        <v>24</v>
      </c>
      <c r="B26">
        <v>6</v>
      </c>
      <c r="C26">
        <v>0</v>
      </c>
      <c r="D26">
        <v>6</v>
      </c>
      <c r="E26">
        <v>28</v>
      </c>
      <c r="F26">
        <v>16</v>
      </c>
      <c r="G26">
        <v>48.777610000000003</v>
      </c>
      <c r="H26">
        <v>2.8084739999999999</v>
      </c>
      <c r="I26" t="s">
        <v>868</v>
      </c>
      <c r="J26">
        <v>14.11295</v>
      </c>
      <c r="K26">
        <v>11.06504</v>
      </c>
      <c r="L26">
        <v>2.3241999999999998</v>
      </c>
      <c r="M26">
        <v>-8.2337790000000002</v>
      </c>
      <c r="N26">
        <v>-13.549160000000001</v>
      </c>
      <c r="O26">
        <v>-12.91384</v>
      </c>
      <c r="P26">
        <v>5.4994440000000004</v>
      </c>
      <c r="Q26">
        <v>8.7281870000000001</v>
      </c>
    </row>
    <row r="27" spans="1:17" x14ac:dyDescent="0.3">
      <c r="A27">
        <v>25</v>
      </c>
      <c r="B27">
        <v>3</v>
      </c>
      <c r="C27">
        <v>0</v>
      </c>
      <c r="D27">
        <v>3</v>
      </c>
      <c r="E27">
        <v>26</v>
      </c>
      <c r="F27">
        <v>15</v>
      </c>
      <c r="G27">
        <v>48.777610000000003</v>
      </c>
      <c r="H27">
        <v>1.5490330000000001</v>
      </c>
      <c r="I27" t="s">
        <v>869</v>
      </c>
      <c r="J27">
        <v>13.62229</v>
      </c>
      <c r="K27">
        <v>11.56542</v>
      </c>
      <c r="L27">
        <v>2.3241999999999998</v>
      </c>
      <c r="M27">
        <v>-7.2733860000000004</v>
      </c>
      <c r="N27">
        <v>-15.40747</v>
      </c>
      <c r="O27">
        <v>-13.82849</v>
      </c>
      <c r="P27">
        <v>5.4994440000000004</v>
      </c>
      <c r="Q27">
        <v>7.568956</v>
      </c>
    </row>
    <row r="28" spans="1:17" x14ac:dyDescent="0.3">
      <c r="A28">
        <v>26</v>
      </c>
      <c r="B28">
        <v>3</v>
      </c>
      <c r="C28">
        <v>0</v>
      </c>
      <c r="D28">
        <v>3</v>
      </c>
      <c r="E28">
        <v>26</v>
      </c>
      <c r="F28">
        <v>16</v>
      </c>
      <c r="G28">
        <v>48.596550000000001</v>
      </c>
      <c r="H28">
        <v>2.9975070000000001</v>
      </c>
      <c r="I28" t="s">
        <v>870</v>
      </c>
      <c r="J28">
        <v>13.81451</v>
      </c>
      <c r="K28">
        <v>11.80519</v>
      </c>
      <c r="L28">
        <v>0.4431639</v>
      </c>
      <c r="M28">
        <v>-7.2733860000000004</v>
      </c>
      <c r="N28">
        <v>-15.40747</v>
      </c>
      <c r="O28">
        <v>-13.82849</v>
      </c>
      <c r="P28">
        <v>3.9373130000000001</v>
      </c>
      <c r="Q28">
        <v>7.568956</v>
      </c>
    </row>
    <row r="29" spans="1:17" x14ac:dyDescent="0.3">
      <c r="A29">
        <v>27</v>
      </c>
      <c r="B29">
        <v>3</v>
      </c>
      <c r="C29">
        <v>0</v>
      </c>
      <c r="D29">
        <v>3</v>
      </c>
      <c r="E29">
        <v>28</v>
      </c>
      <c r="F29">
        <v>17</v>
      </c>
      <c r="G29">
        <v>48.596550000000001</v>
      </c>
      <c r="H29">
        <v>4.2569480000000004</v>
      </c>
      <c r="I29" t="s">
        <v>871</v>
      </c>
      <c r="J29">
        <v>15.35853</v>
      </c>
      <c r="K29">
        <v>11.80519</v>
      </c>
      <c r="L29">
        <v>0.4431639</v>
      </c>
      <c r="M29">
        <v>-8.2743149999999996</v>
      </c>
      <c r="N29">
        <v>-13.549160000000001</v>
      </c>
      <c r="O29">
        <v>-13.21454</v>
      </c>
      <c r="P29">
        <v>3.9373130000000001</v>
      </c>
      <c r="Q29">
        <v>8.7281870000000001</v>
      </c>
    </row>
    <row r="30" spans="1:17" x14ac:dyDescent="0.3">
      <c r="A30">
        <v>28</v>
      </c>
      <c r="B30">
        <v>6</v>
      </c>
      <c r="C30">
        <v>0</v>
      </c>
      <c r="D30">
        <v>6</v>
      </c>
      <c r="E30">
        <v>27</v>
      </c>
      <c r="F30">
        <v>17</v>
      </c>
      <c r="G30">
        <v>49.671050000000001</v>
      </c>
      <c r="H30">
        <v>4.5396650000000003</v>
      </c>
      <c r="I30" t="s">
        <v>872</v>
      </c>
      <c r="J30">
        <v>14.88381</v>
      </c>
      <c r="K30">
        <v>11.80519</v>
      </c>
      <c r="L30">
        <v>0.4431639</v>
      </c>
      <c r="M30">
        <v>-8.2743149999999996</v>
      </c>
      <c r="N30">
        <v>-13.549160000000001</v>
      </c>
      <c r="O30">
        <v>-13.356479999999999</v>
      </c>
      <c r="P30">
        <v>5.6117689999999998</v>
      </c>
      <c r="Q30">
        <v>8.7114419999999999</v>
      </c>
    </row>
    <row r="31" spans="1:17" x14ac:dyDescent="0.3">
      <c r="A31">
        <v>29</v>
      </c>
      <c r="B31">
        <v>4</v>
      </c>
      <c r="C31">
        <v>1</v>
      </c>
      <c r="D31">
        <v>3</v>
      </c>
      <c r="E31">
        <v>28</v>
      </c>
      <c r="F31">
        <v>17</v>
      </c>
      <c r="G31">
        <v>52.96996</v>
      </c>
      <c r="H31">
        <v>2.34964</v>
      </c>
      <c r="I31" t="s">
        <v>873</v>
      </c>
      <c r="J31">
        <v>16.315650000000002</v>
      </c>
      <c r="K31">
        <v>12.86731</v>
      </c>
      <c r="L31">
        <v>1.5379719999999999</v>
      </c>
      <c r="M31">
        <v>-9.151548</v>
      </c>
      <c r="N31">
        <v>-15.832380000000001</v>
      </c>
      <c r="O31">
        <v>-15.53533</v>
      </c>
      <c r="P31">
        <v>3.7744040000000001</v>
      </c>
      <c r="Q31">
        <v>7.8568899999999999</v>
      </c>
    </row>
    <row r="32" spans="1:17" x14ac:dyDescent="0.3">
      <c r="A32">
        <v>30</v>
      </c>
      <c r="B32">
        <v>3</v>
      </c>
      <c r="C32">
        <v>0</v>
      </c>
      <c r="D32">
        <v>3</v>
      </c>
      <c r="E32">
        <v>28</v>
      </c>
      <c r="F32">
        <v>16</v>
      </c>
      <c r="G32">
        <v>51.369480000000003</v>
      </c>
      <c r="H32">
        <v>1.190229</v>
      </c>
      <c r="I32" t="s">
        <v>874</v>
      </c>
      <c r="J32">
        <v>16.42784</v>
      </c>
      <c r="K32">
        <v>11.80519</v>
      </c>
      <c r="L32">
        <v>1.5379719999999999</v>
      </c>
      <c r="M32">
        <v>-7.2733860000000004</v>
      </c>
      <c r="N32">
        <v>-15.741429999999999</v>
      </c>
      <c r="O32">
        <v>-15.62617</v>
      </c>
      <c r="P32">
        <v>3.7744040000000001</v>
      </c>
      <c r="Q32">
        <v>7.5522109999999998</v>
      </c>
    </row>
    <row r="33" spans="1:17" x14ac:dyDescent="0.3">
      <c r="A33">
        <v>31</v>
      </c>
      <c r="B33">
        <v>4</v>
      </c>
      <c r="C33">
        <v>1</v>
      </c>
      <c r="D33">
        <v>3</v>
      </c>
      <c r="E33">
        <v>29</v>
      </c>
      <c r="F33">
        <v>17</v>
      </c>
      <c r="G33">
        <v>51.369480000000003</v>
      </c>
      <c r="H33">
        <v>2.4496699999999998</v>
      </c>
      <c r="I33" t="s">
        <v>875</v>
      </c>
      <c r="J33">
        <v>16.42784</v>
      </c>
      <c r="K33">
        <v>11.80519</v>
      </c>
      <c r="L33">
        <v>1.5379719999999999</v>
      </c>
      <c r="M33">
        <v>-8.2743149999999996</v>
      </c>
      <c r="N33">
        <v>-12.99804</v>
      </c>
      <c r="O33">
        <v>-15.01221</v>
      </c>
      <c r="P33">
        <v>3.1289950000000002</v>
      </c>
      <c r="Q33">
        <v>8.7114419999999999</v>
      </c>
    </row>
    <row r="34" spans="1:17" x14ac:dyDescent="0.3">
      <c r="A34">
        <v>32</v>
      </c>
      <c r="B34">
        <v>3</v>
      </c>
      <c r="C34">
        <v>0</v>
      </c>
      <c r="D34">
        <v>3</v>
      </c>
      <c r="E34">
        <v>30</v>
      </c>
      <c r="F34">
        <v>17</v>
      </c>
      <c r="G34">
        <v>52.443980000000003</v>
      </c>
      <c r="H34">
        <v>2.7323879999999998</v>
      </c>
      <c r="I34" t="s">
        <v>876</v>
      </c>
      <c r="J34">
        <v>19.041160000000001</v>
      </c>
      <c r="K34">
        <v>11.80519</v>
      </c>
      <c r="L34">
        <v>1.5379719999999999</v>
      </c>
      <c r="M34">
        <v>-8.2743149999999996</v>
      </c>
      <c r="N34">
        <v>-13.88312</v>
      </c>
      <c r="O34">
        <v>-15.01221</v>
      </c>
      <c r="P34">
        <v>5.4488589999999997</v>
      </c>
      <c r="Q34">
        <v>8.6946969999999997</v>
      </c>
    </row>
    <row r="35" spans="1:17" x14ac:dyDescent="0.3">
      <c r="A35">
        <v>33</v>
      </c>
      <c r="B35">
        <v>6</v>
      </c>
      <c r="C35">
        <v>0</v>
      </c>
      <c r="D35">
        <v>6</v>
      </c>
      <c r="E35">
        <v>29</v>
      </c>
      <c r="F35">
        <v>17</v>
      </c>
      <c r="G35">
        <v>52.231140000000003</v>
      </c>
      <c r="H35">
        <v>4.4350829999999997</v>
      </c>
      <c r="I35" t="s">
        <v>877</v>
      </c>
      <c r="J35">
        <v>18.595839999999999</v>
      </c>
      <c r="K35">
        <v>11.80519</v>
      </c>
      <c r="L35">
        <v>1.5379719999999999</v>
      </c>
      <c r="M35">
        <v>-8.2743149999999996</v>
      </c>
      <c r="N35">
        <v>-13.88312</v>
      </c>
      <c r="O35">
        <v>-15.154159999999999</v>
      </c>
      <c r="P35">
        <v>6.2657920000000003</v>
      </c>
      <c r="Q35">
        <v>8.6865279999999991</v>
      </c>
    </row>
    <row r="36" spans="1:17" x14ac:dyDescent="0.3">
      <c r="A36">
        <v>34</v>
      </c>
      <c r="B36">
        <v>6</v>
      </c>
      <c r="C36">
        <v>0</v>
      </c>
      <c r="D36">
        <v>6</v>
      </c>
      <c r="E36">
        <v>30</v>
      </c>
      <c r="F36">
        <v>17</v>
      </c>
      <c r="G36">
        <v>52.231140000000003</v>
      </c>
      <c r="H36">
        <v>4.4350829999999997</v>
      </c>
      <c r="I36" t="s">
        <v>877</v>
      </c>
      <c r="J36">
        <v>20.139859999999999</v>
      </c>
      <c r="K36">
        <v>11.80519</v>
      </c>
      <c r="L36">
        <v>1.5379719999999999</v>
      </c>
      <c r="M36">
        <v>-8.2743149999999996</v>
      </c>
      <c r="N36">
        <v>-13.88312</v>
      </c>
      <c r="O36">
        <v>-15.154159999999999</v>
      </c>
      <c r="P36">
        <v>6.2657920000000003</v>
      </c>
      <c r="Q36">
        <v>8.6865279999999991</v>
      </c>
    </row>
    <row r="37" spans="1:17" x14ac:dyDescent="0.3">
      <c r="A37">
        <v>35</v>
      </c>
      <c r="B37">
        <v>3</v>
      </c>
      <c r="C37">
        <v>0</v>
      </c>
      <c r="D37">
        <v>3</v>
      </c>
      <c r="E37">
        <v>31</v>
      </c>
      <c r="F37">
        <v>17</v>
      </c>
      <c r="G37">
        <v>53.30565</v>
      </c>
      <c r="H37">
        <v>4.7178009999999997</v>
      </c>
      <c r="I37" t="s">
        <v>876</v>
      </c>
      <c r="J37">
        <v>22.75319</v>
      </c>
      <c r="K37">
        <v>11.80519</v>
      </c>
      <c r="L37">
        <v>1.5379719999999999</v>
      </c>
      <c r="M37">
        <v>-8.2743149999999996</v>
      </c>
      <c r="N37">
        <v>-13.88312</v>
      </c>
      <c r="O37">
        <v>-15.01221</v>
      </c>
      <c r="P37">
        <v>7.9402480000000004</v>
      </c>
      <c r="Q37">
        <v>8.6697839999999999</v>
      </c>
    </row>
    <row r="38" spans="1:17" x14ac:dyDescent="0.3">
      <c r="A38">
        <v>36</v>
      </c>
      <c r="B38">
        <v>3</v>
      </c>
      <c r="C38">
        <v>0</v>
      </c>
      <c r="D38">
        <v>3</v>
      </c>
      <c r="E38">
        <v>28</v>
      </c>
      <c r="F38">
        <v>17</v>
      </c>
      <c r="G38">
        <v>53.30565</v>
      </c>
      <c r="H38">
        <v>4.7178009999999997</v>
      </c>
      <c r="I38" t="s">
        <v>878</v>
      </c>
      <c r="J38">
        <v>21.20917</v>
      </c>
      <c r="K38">
        <v>11.80519</v>
      </c>
      <c r="L38">
        <v>1.5379719999999999</v>
      </c>
      <c r="M38">
        <v>-9.2065800000000007</v>
      </c>
      <c r="N38">
        <v>-13.88312</v>
      </c>
      <c r="O38">
        <v>-15.01221</v>
      </c>
      <c r="P38">
        <v>7.9402480000000004</v>
      </c>
      <c r="Q38">
        <v>7.2494750000000003</v>
      </c>
    </row>
    <row r="39" spans="1:17" x14ac:dyDescent="0.3">
      <c r="A39">
        <v>37</v>
      </c>
      <c r="B39">
        <v>4</v>
      </c>
      <c r="C39">
        <v>1</v>
      </c>
      <c r="D39">
        <v>3</v>
      </c>
      <c r="E39">
        <v>29</v>
      </c>
      <c r="F39">
        <v>17</v>
      </c>
      <c r="G39">
        <v>54.47486</v>
      </c>
      <c r="H39">
        <v>5.0534549999999996</v>
      </c>
      <c r="I39" t="s">
        <v>879</v>
      </c>
      <c r="J39">
        <v>21.20917</v>
      </c>
      <c r="K39">
        <v>11.80519</v>
      </c>
      <c r="L39">
        <v>1.859086</v>
      </c>
      <c r="M39">
        <v>-10.194879999999999</v>
      </c>
      <c r="N39">
        <v>-13.88312</v>
      </c>
      <c r="O39">
        <v>-15.01221</v>
      </c>
      <c r="P39">
        <v>9.3284629999999993</v>
      </c>
      <c r="Q39">
        <v>8.6559019999999993</v>
      </c>
    </row>
    <row r="40" spans="1:17" x14ac:dyDescent="0.3">
      <c r="A40">
        <v>38</v>
      </c>
      <c r="B40">
        <v>6</v>
      </c>
      <c r="C40">
        <v>0</v>
      </c>
      <c r="D40">
        <v>6</v>
      </c>
      <c r="E40">
        <v>30</v>
      </c>
      <c r="F40">
        <v>17</v>
      </c>
      <c r="G40">
        <v>54.526359999999997</v>
      </c>
      <c r="H40">
        <v>4.6415069999999998</v>
      </c>
      <c r="I40" t="s">
        <v>880</v>
      </c>
      <c r="J40">
        <v>22.75319</v>
      </c>
      <c r="K40">
        <v>11.80519</v>
      </c>
      <c r="L40">
        <v>3.102973</v>
      </c>
      <c r="M40">
        <v>-10.194879999999999</v>
      </c>
      <c r="N40">
        <v>-13.88312</v>
      </c>
      <c r="O40">
        <v>-15.154159999999999</v>
      </c>
      <c r="P40">
        <v>9.3284629999999993</v>
      </c>
      <c r="Q40">
        <v>8.6559019999999993</v>
      </c>
    </row>
    <row r="41" spans="1:17" x14ac:dyDescent="0.3">
      <c r="A41">
        <v>39</v>
      </c>
      <c r="B41">
        <v>7</v>
      </c>
      <c r="C41">
        <v>1</v>
      </c>
      <c r="D41">
        <v>6</v>
      </c>
      <c r="E41">
        <v>30</v>
      </c>
      <c r="F41">
        <v>17</v>
      </c>
      <c r="G41">
        <v>56.884599999999999</v>
      </c>
      <c r="H41">
        <v>4.8439899999999998</v>
      </c>
      <c r="I41" t="s">
        <v>881</v>
      </c>
      <c r="J41">
        <v>23.822489999999998</v>
      </c>
      <c r="K41">
        <v>11.80519</v>
      </c>
      <c r="L41">
        <v>3.102973</v>
      </c>
      <c r="M41">
        <v>-10.194879999999999</v>
      </c>
      <c r="N41">
        <v>-13.88312</v>
      </c>
      <c r="O41">
        <v>-15.01221</v>
      </c>
      <c r="P41">
        <v>11.00292</v>
      </c>
      <c r="Q41">
        <v>8.6391570000000009</v>
      </c>
    </row>
    <row r="42" spans="1:17" x14ac:dyDescent="0.3">
      <c r="A42">
        <v>40</v>
      </c>
      <c r="B42">
        <v>6</v>
      </c>
      <c r="C42">
        <v>0</v>
      </c>
      <c r="D42">
        <v>6</v>
      </c>
      <c r="E42">
        <v>30</v>
      </c>
      <c r="F42">
        <v>18</v>
      </c>
      <c r="G42">
        <v>56.884599999999999</v>
      </c>
      <c r="H42">
        <v>4.8439899999999998</v>
      </c>
      <c r="I42" t="s">
        <v>882</v>
      </c>
      <c r="J42">
        <v>23.822489999999998</v>
      </c>
      <c r="K42">
        <v>13.754020000000001</v>
      </c>
      <c r="L42">
        <v>3.403896</v>
      </c>
      <c r="M42">
        <v>-10.194879999999999</v>
      </c>
      <c r="N42">
        <v>-14.067159999999999</v>
      </c>
      <c r="O42">
        <v>-15.01221</v>
      </c>
      <c r="P42">
        <v>11.00292</v>
      </c>
      <c r="Q42">
        <v>8.6391570000000009</v>
      </c>
    </row>
    <row r="43" spans="1:17" x14ac:dyDescent="0.3">
      <c r="A43">
        <v>41</v>
      </c>
      <c r="B43">
        <v>6</v>
      </c>
      <c r="C43">
        <v>0</v>
      </c>
      <c r="D43">
        <v>6</v>
      </c>
      <c r="E43">
        <v>32</v>
      </c>
      <c r="F43">
        <v>17</v>
      </c>
      <c r="G43">
        <v>55.810099999999998</v>
      </c>
      <c r="H43">
        <v>4.5612729999999999</v>
      </c>
      <c r="I43" t="s">
        <v>883</v>
      </c>
      <c r="J43">
        <v>25.841239999999999</v>
      </c>
      <c r="K43">
        <v>11.80519</v>
      </c>
      <c r="L43">
        <v>3.102973</v>
      </c>
      <c r="M43">
        <v>-10.194879999999999</v>
      </c>
      <c r="N43">
        <v>-13.88312</v>
      </c>
      <c r="O43">
        <v>-15.154159999999999</v>
      </c>
      <c r="P43">
        <v>9.3284629999999993</v>
      </c>
      <c r="Q43">
        <v>8.6559019999999993</v>
      </c>
    </row>
    <row r="44" spans="1:17" x14ac:dyDescent="0.3">
      <c r="A44">
        <v>42</v>
      </c>
      <c r="B44">
        <v>4</v>
      </c>
      <c r="C44">
        <v>1</v>
      </c>
      <c r="D44">
        <v>3</v>
      </c>
      <c r="E44">
        <v>31</v>
      </c>
      <c r="F44">
        <v>17</v>
      </c>
      <c r="G44">
        <v>55.70711</v>
      </c>
      <c r="H44">
        <v>5.3851699999999996</v>
      </c>
      <c r="I44" t="s">
        <v>883</v>
      </c>
      <c r="J44">
        <v>24.29721</v>
      </c>
      <c r="K44">
        <v>11.80519</v>
      </c>
      <c r="L44">
        <v>0.61519860000000004</v>
      </c>
      <c r="M44">
        <v>-10.194879999999999</v>
      </c>
      <c r="N44">
        <v>-13.88312</v>
      </c>
      <c r="O44">
        <v>-15.154159999999999</v>
      </c>
      <c r="P44">
        <v>9.3284629999999993</v>
      </c>
      <c r="Q44">
        <v>8.6559019999999993</v>
      </c>
    </row>
    <row r="45" spans="1:17" x14ac:dyDescent="0.3">
      <c r="A45">
        <v>43</v>
      </c>
      <c r="B45">
        <v>4</v>
      </c>
      <c r="C45">
        <v>1</v>
      </c>
      <c r="D45">
        <v>3</v>
      </c>
      <c r="E45">
        <v>33</v>
      </c>
      <c r="F45">
        <v>17</v>
      </c>
      <c r="G45">
        <v>55.758600000000001</v>
      </c>
      <c r="H45">
        <v>4.9732219999999998</v>
      </c>
      <c r="I45" t="s">
        <v>883</v>
      </c>
      <c r="J45">
        <v>27.385259999999999</v>
      </c>
      <c r="K45">
        <v>11.80519</v>
      </c>
      <c r="L45">
        <v>1.859086</v>
      </c>
      <c r="M45">
        <v>-10.194879999999999</v>
      </c>
      <c r="N45">
        <v>-13.88312</v>
      </c>
      <c r="O45">
        <v>-15.154159999999999</v>
      </c>
      <c r="P45">
        <v>9.3284629999999993</v>
      </c>
      <c r="Q45">
        <v>8.6559019999999993</v>
      </c>
    </row>
    <row r="46" spans="1:17" x14ac:dyDescent="0.3">
      <c r="A46">
        <v>44</v>
      </c>
      <c r="B46">
        <v>6</v>
      </c>
      <c r="C46">
        <v>0</v>
      </c>
      <c r="D46">
        <v>6</v>
      </c>
      <c r="E46">
        <v>33</v>
      </c>
      <c r="F46">
        <v>17</v>
      </c>
      <c r="G46">
        <v>57.45702</v>
      </c>
      <c r="H46">
        <v>2.8832270000000002</v>
      </c>
      <c r="I46" t="s">
        <v>884</v>
      </c>
      <c r="J46">
        <v>25.841239999999999</v>
      </c>
      <c r="K46">
        <v>11.80519</v>
      </c>
      <c r="L46">
        <v>2.953894</v>
      </c>
      <c r="M46">
        <v>-10.194879999999999</v>
      </c>
      <c r="N46">
        <v>-14.217079999999999</v>
      </c>
      <c r="O46">
        <v>-16.951840000000001</v>
      </c>
      <c r="P46">
        <v>7.4910969999999999</v>
      </c>
      <c r="Q46">
        <v>8.6559019999999993</v>
      </c>
    </row>
    <row r="47" spans="1:17" x14ac:dyDescent="0.3">
      <c r="A47">
        <v>45</v>
      </c>
      <c r="B47">
        <v>6</v>
      </c>
      <c r="C47">
        <v>0</v>
      </c>
      <c r="D47">
        <v>6</v>
      </c>
      <c r="E47">
        <v>34</v>
      </c>
      <c r="F47">
        <v>17</v>
      </c>
      <c r="G47">
        <v>55.758600000000001</v>
      </c>
      <c r="H47">
        <v>4.9732219999999998</v>
      </c>
      <c r="I47" t="s">
        <v>883</v>
      </c>
      <c r="J47">
        <v>28.929290000000002</v>
      </c>
      <c r="K47">
        <v>12.594379999999999</v>
      </c>
      <c r="L47">
        <v>1.859086</v>
      </c>
      <c r="M47">
        <v>-10.194879999999999</v>
      </c>
      <c r="N47">
        <v>-14.563549999999999</v>
      </c>
      <c r="O47">
        <v>-15.154159999999999</v>
      </c>
      <c r="P47">
        <v>8.5844609999999992</v>
      </c>
      <c r="Q47">
        <v>8.6559019999999993</v>
      </c>
    </row>
    <row r="48" spans="1:17" x14ac:dyDescent="0.3">
      <c r="A48">
        <v>46</v>
      </c>
      <c r="B48">
        <v>6</v>
      </c>
      <c r="C48">
        <v>0</v>
      </c>
      <c r="D48">
        <v>6</v>
      </c>
      <c r="E48">
        <v>34</v>
      </c>
      <c r="F48">
        <v>17</v>
      </c>
      <c r="G48">
        <v>55.040179999999999</v>
      </c>
      <c r="H48">
        <v>4.9732219999999998</v>
      </c>
      <c r="I48" t="s">
        <v>883</v>
      </c>
      <c r="J48">
        <v>28.944199999999999</v>
      </c>
      <c r="K48">
        <v>12.594379999999999</v>
      </c>
      <c r="L48">
        <v>2.9018790000000001</v>
      </c>
      <c r="M48">
        <v>-10.194879999999999</v>
      </c>
      <c r="N48">
        <v>-14.563549999999999</v>
      </c>
      <c r="O48">
        <v>-15.154159999999999</v>
      </c>
      <c r="P48">
        <v>8.5844609999999992</v>
      </c>
      <c r="Q48">
        <v>8.6559019999999993</v>
      </c>
    </row>
    <row r="49" spans="1:17" x14ac:dyDescent="0.3">
      <c r="A49">
        <v>47</v>
      </c>
      <c r="B49">
        <v>6</v>
      </c>
      <c r="C49">
        <v>0</v>
      </c>
      <c r="D49">
        <v>6</v>
      </c>
      <c r="E49">
        <v>34</v>
      </c>
      <c r="F49">
        <v>16</v>
      </c>
      <c r="G49">
        <v>56.231699999999996</v>
      </c>
      <c r="H49">
        <v>4.898752</v>
      </c>
      <c r="I49" t="s">
        <v>885</v>
      </c>
      <c r="J49">
        <v>28.944199999999999</v>
      </c>
      <c r="K49">
        <v>12.594379999999999</v>
      </c>
      <c r="L49">
        <v>2.9018790000000001</v>
      </c>
      <c r="M49">
        <v>-10.194879999999999</v>
      </c>
      <c r="N49">
        <v>-14.563549999999999</v>
      </c>
      <c r="O49">
        <v>-15.154159999999999</v>
      </c>
      <c r="P49">
        <v>9.5870610000000003</v>
      </c>
      <c r="Q49">
        <v>8.6458759999999995</v>
      </c>
    </row>
    <row r="50" spans="1:17" x14ac:dyDescent="0.3">
      <c r="A50">
        <v>48</v>
      </c>
      <c r="B50">
        <v>6</v>
      </c>
      <c r="C50">
        <v>0</v>
      </c>
      <c r="D50">
        <v>6</v>
      </c>
      <c r="E50">
        <v>34</v>
      </c>
      <c r="F50">
        <v>16</v>
      </c>
      <c r="G50">
        <v>56.231699999999996</v>
      </c>
      <c r="H50">
        <v>4.898752</v>
      </c>
      <c r="I50" t="s">
        <v>885</v>
      </c>
      <c r="J50">
        <v>28.944199999999999</v>
      </c>
      <c r="K50">
        <v>13.383570000000001</v>
      </c>
      <c r="L50">
        <v>2.9018790000000001</v>
      </c>
      <c r="M50">
        <v>-10.194879999999999</v>
      </c>
      <c r="N50">
        <v>-15.24399</v>
      </c>
      <c r="O50">
        <v>-15.154159999999999</v>
      </c>
      <c r="P50">
        <v>8.8430599999999995</v>
      </c>
      <c r="Q50">
        <v>8.6458759999999995</v>
      </c>
    </row>
    <row r="51" spans="1:17" x14ac:dyDescent="0.3">
      <c r="A51">
        <v>49</v>
      </c>
      <c r="B51">
        <v>6</v>
      </c>
      <c r="C51">
        <v>0</v>
      </c>
      <c r="D51">
        <v>6</v>
      </c>
      <c r="E51">
        <v>34</v>
      </c>
      <c r="F51">
        <v>16</v>
      </c>
      <c r="G51">
        <v>56.00564</v>
      </c>
      <c r="H51">
        <v>6.7072260000000004</v>
      </c>
      <c r="I51" t="s">
        <v>885</v>
      </c>
      <c r="J51">
        <v>28.944199999999999</v>
      </c>
      <c r="K51">
        <v>13.383570000000001</v>
      </c>
      <c r="L51">
        <v>2.2934830000000002</v>
      </c>
      <c r="M51">
        <v>-10.194879999999999</v>
      </c>
      <c r="N51">
        <v>-15.24399</v>
      </c>
      <c r="O51">
        <v>-15.154159999999999</v>
      </c>
      <c r="P51">
        <v>8.8430599999999995</v>
      </c>
      <c r="Q51">
        <v>8.6458759999999995</v>
      </c>
    </row>
    <row r="52" spans="1:17" x14ac:dyDescent="0.3">
      <c r="A52">
        <v>50</v>
      </c>
      <c r="B52">
        <v>6</v>
      </c>
      <c r="C52">
        <v>0</v>
      </c>
      <c r="D52">
        <v>6</v>
      </c>
      <c r="E52">
        <v>34</v>
      </c>
      <c r="F52">
        <v>15</v>
      </c>
      <c r="G52">
        <v>57.197159999999997</v>
      </c>
      <c r="H52">
        <v>6.6327559999999997</v>
      </c>
      <c r="I52" t="s">
        <v>886</v>
      </c>
      <c r="J52">
        <v>28.944199999999999</v>
      </c>
      <c r="K52">
        <v>13.383570000000001</v>
      </c>
      <c r="L52">
        <v>2.2934830000000002</v>
      </c>
      <c r="M52">
        <v>-10.194879999999999</v>
      </c>
      <c r="N52">
        <v>-15.24399</v>
      </c>
      <c r="O52">
        <v>-15.154159999999999</v>
      </c>
      <c r="P52">
        <v>9.8456589999999995</v>
      </c>
      <c r="Q52">
        <v>8.6358499999999996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A790-BACD-4104-98E4-D6FD1EB0D960}">
  <sheetPr>
    <tabColor theme="6" tint="0.79998168889431442"/>
  </sheetPr>
  <dimension ref="A1"/>
  <sheetViews>
    <sheetView topLeftCell="A16" zoomScale="85" zoomScaleNormal="85" workbookViewId="0">
      <selection activeCell="I34" sqref="I3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E54B-23F0-4DFA-9278-8F48108E3491}">
  <dimension ref="A1:Q52"/>
  <sheetViews>
    <sheetView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6</v>
      </c>
      <c r="C2">
        <v>0</v>
      </c>
      <c r="D2">
        <v>6</v>
      </c>
      <c r="E2">
        <v>22</v>
      </c>
      <c r="F2">
        <v>16</v>
      </c>
      <c r="G2">
        <v>30</v>
      </c>
      <c r="H2">
        <v>8</v>
      </c>
      <c r="I2" t="s">
        <v>887</v>
      </c>
      <c r="J2">
        <v>0</v>
      </c>
      <c r="K2">
        <v>0.1211531</v>
      </c>
      <c r="L2">
        <v>0</v>
      </c>
      <c r="M2">
        <v>3.0583149999999999</v>
      </c>
      <c r="N2">
        <v>-3.2479369999999999</v>
      </c>
      <c r="O2">
        <v>3.1323660000000002</v>
      </c>
      <c r="P2">
        <v>10</v>
      </c>
      <c r="Q2">
        <v>15</v>
      </c>
    </row>
    <row r="3" spans="1:17" x14ac:dyDescent="0.3">
      <c r="A3">
        <v>1</v>
      </c>
      <c r="B3">
        <v>6</v>
      </c>
      <c r="C3">
        <v>0</v>
      </c>
      <c r="D3">
        <v>6</v>
      </c>
      <c r="E3">
        <v>21</v>
      </c>
      <c r="F3">
        <v>15</v>
      </c>
      <c r="G3">
        <v>32.534820000000003</v>
      </c>
      <c r="H3">
        <v>10.01314</v>
      </c>
      <c r="I3" t="s">
        <v>888</v>
      </c>
      <c r="J3">
        <v>0</v>
      </c>
      <c r="K3">
        <v>0</v>
      </c>
      <c r="L3">
        <v>0</v>
      </c>
      <c r="M3">
        <v>-0.1133893</v>
      </c>
      <c r="N3">
        <v>1.948412</v>
      </c>
      <c r="O3">
        <v>-3.0390419999999998</v>
      </c>
      <c r="P3">
        <v>9.9988460000000003</v>
      </c>
      <c r="Q3">
        <v>14.68515</v>
      </c>
    </row>
    <row r="4" spans="1:17" x14ac:dyDescent="0.3">
      <c r="A4">
        <v>2</v>
      </c>
      <c r="B4">
        <v>8</v>
      </c>
      <c r="C4">
        <v>5</v>
      </c>
      <c r="D4">
        <v>3</v>
      </c>
      <c r="E4">
        <v>19</v>
      </c>
      <c r="F4">
        <v>15</v>
      </c>
      <c r="G4">
        <v>32.549239999999998</v>
      </c>
      <c r="H4">
        <v>9.8977780000000006</v>
      </c>
      <c r="I4" t="s">
        <v>889</v>
      </c>
      <c r="J4">
        <v>0</v>
      </c>
      <c r="K4">
        <v>0</v>
      </c>
      <c r="L4">
        <v>-0.78068409999999999</v>
      </c>
      <c r="M4">
        <v>-0.1133893</v>
      </c>
      <c r="N4">
        <v>3.8950550000000002</v>
      </c>
      <c r="O4">
        <v>0</v>
      </c>
      <c r="P4">
        <v>8.8693810000000006</v>
      </c>
      <c r="Q4">
        <v>15.115360000000001</v>
      </c>
    </row>
    <row r="5" spans="1:17" x14ac:dyDescent="0.3">
      <c r="A5">
        <v>3</v>
      </c>
      <c r="B5">
        <v>4</v>
      </c>
      <c r="C5">
        <v>4</v>
      </c>
      <c r="D5">
        <v>0</v>
      </c>
      <c r="E5">
        <v>19</v>
      </c>
      <c r="F5">
        <v>12</v>
      </c>
      <c r="G5">
        <v>34.634399999999999</v>
      </c>
      <c r="H5">
        <v>9.767455</v>
      </c>
      <c r="I5" t="s">
        <v>890</v>
      </c>
      <c r="J5">
        <v>0</v>
      </c>
      <c r="K5">
        <v>0</v>
      </c>
      <c r="L5">
        <v>-0.78068409999999999</v>
      </c>
      <c r="M5">
        <v>-0.1133893</v>
      </c>
      <c r="N5">
        <v>3.8950550000000002</v>
      </c>
      <c r="O5">
        <v>0</v>
      </c>
      <c r="P5">
        <v>10.62393</v>
      </c>
      <c r="Q5">
        <v>15.09782</v>
      </c>
    </row>
    <row r="6" spans="1:17" x14ac:dyDescent="0.3">
      <c r="A6">
        <v>4</v>
      </c>
      <c r="B6">
        <v>9</v>
      </c>
      <c r="C6">
        <v>6</v>
      </c>
      <c r="D6">
        <v>3</v>
      </c>
      <c r="E6">
        <v>19</v>
      </c>
      <c r="F6">
        <v>12</v>
      </c>
      <c r="G6">
        <v>34.634399999999999</v>
      </c>
      <c r="H6">
        <v>9.767455</v>
      </c>
      <c r="I6" t="s">
        <v>890</v>
      </c>
      <c r="J6">
        <v>0</v>
      </c>
      <c r="K6">
        <v>1.3810800000000001</v>
      </c>
      <c r="L6">
        <v>-0.78068409999999999</v>
      </c>
      <c r="M6">
        <v>-0.1133893</v>
      </c>
      <c r="N6">
        <v>2.7042959999999998</v>
      </c>
      <c r="O6">
        <v>0</v>
      </c>
      <c r="P6">
        <v>9.3219279999999998</v>
      </c>
      <c r="Q6">
        <v>15.09782</v>
      </c>
    </row>
    <row r="7" spans="1:17" x14ac:dyDescent="0.3">
      <c r="A7">
        <v>5</v>
      </c>
      <c r="B7">
        <v>8</v>
      </c>
      <c r="C7">
        <v>2</v>
      </c>
      <c r="D7">
        <v>6</v>
      </c>
      <c r="E7">
        <v>19</v>
      </c>
      <c r="F7">
        <v>12</v>
      </c>
      <c r="G7">
        <v>34.634399999999999</v>
      </c>
      <c r="H7">
        <v>9.767455</v>
      </c>
      <c r="I7" t="s">
        <v>890</v>
      </c>
      <c r="J7">
        <v>0</v>
      </c>
      <c r="K7">
        <v>2.762159</v>
      </c>
      <c r="L7">
        <v>-0.78068409999999999</v>
      </c>
      <c r="M7">
        <v>-0.1133893</v>
      </c>
      <c r="N7">
        <v>1.513538</v>
      </c>
      <c r="O7">
        <v>0</v>
      </c>
      <c r="P7">
        <v>8.0199259999999999</v>
      </c>
      <c r="Q7">
        <v>15.09782</v>
      </c>
    </row>
    <row r="8" spans="1:17" x14ac:dyDescent="0.3">
      <c r="A8">
        <v>6</v>
      </c>
      <c r="B8">
        <v>8</v>
      </c>
      <c r="C8">
        <v>5</v>
      </c>
      <c r="D8">
        <v>3</v>
      </c>
      <c r="E8">
        <v>18</v>
      </c>
      <c r="F8">
        <v>12</v>
      </c>
      <c r="G8">
        <v>33.37717</v>
      </c>
      <c r="H8">
        <v>9.767455</v>
      </c>
      <c r="I8" t="s">
        <v>890</v>
      </c>
      <c r="J8">
        <v>2.6094909999999999E-2</v>
      </c>
      <c r="K8">
        <v>1.3810800000000001</v>
      </c>
      <c r="L8">
        <v>1.044205</v>
      </c>
      <c r="M8">
        <v>0.1176229</v>
      </c>
      <c r="N8">
        <v>2.7042959999999998</v>
      </c>
      <c r="O8">
        <v>0</v>
      </c>
      <c r="P8">
        <v>9.3219279999999998</v>
      </c>
      <c r="Q8">
        <v>12.61228</v>
      </c>
    </row>
    <row r="9" spans="1:17" x14ac:dyDescent="0.3">
      <c r="A9">
        <v>7</v>
      </c>
      <c r="B9">
        <v>9</v>
      </c>
      <c r="C9">
        <v>6</v>
      </c>
      <c r="D9">
        <v>3</v>
      </c>
      <c r="E9">
        <v>20</v>
      </c>
      <c r="F9">
        <v>12</v>
      </c>
      <c r="G9">
        <v>31.726890000000001</v>
      </c>
      <c r="H9">
        <v>11.775869999999999</v>
      </c>
      <c r="I9" t="s">
        <v>891</v>
      </c>
      <c r="J9">
        <v>2.6094909999999999E-2</v>
      </c>
      <c r="K9">
        <v>1.3810800000000001</v>
      </c>
      <c r="L9">
        <v>1.044205</v>
      </c>
      <c r="M9">
        <v>-0.1133893</v>
      </c>
      <c r="N9">
        <v>4.2531910000000002</v>
      </c>
      <c r="O9">
        <v>0</v>
      </c>
      <c r="P9">
        <v>8.1924630000000001</v>
      </c>
      <c r="Q9">
        <v>15.09782</v>
      </c>
    </row>
    <row r="10" spans="1:17" x14ac:dyDescent="0.3">
      <c r="A10">
        <v>8</v>
      </c>
      <c r="B10">
        <v>10</v>
      </c>
      <c r="C10">
        <v>7</v>
      </c>
      <c r="D10">
        <v>3</v>
      </c>
      <c r="E10">
        <v>18</v>
      </c>
      <c r="F10">
        <v>14</v>
      </c>
      <c r="G10">
        <v>35.067770000000003</v>
      </c>
      <c r="H10">
        <v>11.780469999999999</v>
      </c>
      <c r="I10" t="s">
        <v>890</v>
      </c>
      <c r="J10">
        <v>1.8973770000000001</v>
      </c>
      <c r="K10">
        <v>-1.787266</v>
      </c>
      <c r="L10">
        <v>0.6873513</v>
      </c>
      <c r="M10">
        <v>0.1176229</v>
      </c>
      <c r="N10">
        <v>2.7042959999999998</v>
      </c>
      <c r="O10">
        <v>0</v>
      </c>
      <c r="P10">
        <v>12.252230000000001</v>
      </c>
      <c r="Q10">
        <v>9.3760239999999992</v>
      </c>
    </row>
    <row r="11" spans="1:17" x14ac:dyDescent="0.3">
      <c r="A11">
        <v>9</v>
      </c>
      <c r="B11">
        <v>9</v>
      </c>
      <c r="C11">
        <v>3</v>
      </c>
      <c r="D11">
        <v>6</v>
      </c>
      <c r="E11">
        <v>18</v>
      </c>
      <c r="F11">
        <v>14</v>
      </c>
      <c r="G11">
        <v>31.537109999999998</v>
      </c>
      <c r="H11">
        <v>13.294129999999999</v>
      </c>
      <c r="I11" t="s">
        <v>891</v>
      </c>
      <c r="J11">
        <v>2.6094909999999999E-2</v>
      </c>
      <c r="K11">
        <v>-1.787266</v>
      </c>
      <c r="L11">
        <v>0.6873513</v>
      </c>
      <c r="M11">
        <v>0.1176229</v>
      </c>
      <c r="N11">
        <v>4.2531910000000002</v>
      </c>
      <c r="O11">
        <v>0</v>
      </c>
      <c r="P11">
        <v>8.1924630000000001</v>
      </c>
      <c r="Q11">
        <v>9.4053269999999998</v>
      </c>
    </row>
    <row r="12" spans="1:17" x14ac:dyDescent="0.3">
      <c r="A12">
        <v>10</v>
      </c>
      <c r="B12">
        <v>12</v>
      </c>
      <c r="C12">
        <v>6</v>
      </c>
      <c r="D12">
        <v>6</v>
      </c>
      <c r="E12">
        <v>18</v>
      </c>
      <c r="F12">
        <v>14</v>
      </c>
      <c r="G12">
        <v>31.537109999999998</v>
      </c>
      <c r="H12">
        <v>13.294129999999999</v>
      </c>
      <c r="I12" t="s">
        <v>891</v>
      </c>
      <c r="J12">
        <v>2.6094909999999999E-2</v>
      </c>
      <c r="K12">
        <v>-0.4061863</v>
      </c>
      <c r="L12">
        <v>0.6873513</v>
      </c>
      <c r="M12">
        <v>0.1176229</v>
      </c>
      <c r="N12">
        <v>3.0624319999999998</v>
      </c>
      <c r="O12">
        <v>0</v>
      </c>
      <c r="P12">
        <v>6.8904610000000002</v>
      </c>
      <c r="Q12">
        <v>9.4053269999999998</v>
      </c>
    </row>
    <row r="13" spans="1:17" x14ac:dyDescent="0.3">
      <c r="A13">
        <v>11</v>
      </c>
      <c r="B13">
        <v>8</v>
      </c>
      <c r="C13">
        <v>2</v>
      </c>
      <c r="D13">
        <v>6</v>
      </c>
      <c r="E13">
        <v>14</v>
      </c>
      <c r="F13">
        <v>15</v>
      </c>
      <c r="G13">
        <v>33.292549999999999</v>
      </c>
      <c r="H13">
        <v>11.27915</v>
      </c>
      <c r="I13" t="s">
        <v>892</v>
      </c>
      <c r="J13">
        <v>2.6094909999999999E-2</v>
      </c>
      <c r="K13">
        <v>-1.787266</v>
      </c>
      <c r="L13">
        <v>-0.87401689999999999</v>
      </c>
      <c r="M13">
        <v>0.1176229</v>
      </c>
      <c r="N13">
        <v>2.4794070000000001</v>
      </c>
      <c r="O13">
        <v>0</v>
      </c>
      <c r="P13">
        <v>8.1924630000000001</v>
      </c>
      <c r="Q13">
        <v>9.4053269999999998</v>
      </c>
    </row>
    <row r="14" spans="1:17" x14ac:dyDescent="0.3">
      <c r="A14">
        <v>12</v>
      </c>
      <c r="B14">
        <v>8</v>
      </c>
      <c r="C14">
        <v>5</v>
      </c>
      <c r="D14">
        <v>3</v>
      </c>
      <c r="E14">
        <v>18</v>
      </c>
      <c r="F14">
        <v>14</v>
      </c>
      <c r="G14">
        <v>33.673340000000003</v>
      </c>
      <c r="H14">
        <v>13.16062</v>
      </c>
      <c r="I14" t="s">
        <v>893</v>
      </c>
      <c r="J14">
        <v>2.6094909999999999E-2</v>
      </c>
      <c r="K14">
        <v>0.97489320000000002</v>
      </c>
      <c r="L14">
        <v>3.4261010000000001</v>
      </c>
      <c r="M14">
        <v>-1.380897</v>
      </c>
      <c r="N14">
        <v>1.8716740000000001</v>
      </c>
      <c r="O14">
        <v>0</v>
      </c>
      <c r="P14">
        <v>8.0178340000000006</v>
      </c>
      <c r="Q14">
        <v>9.3810330000000004</v>
      </c>
    </row>
    <row r="15" spans="1:17" x14ac:dyDescent="0.3">
      <c r="A15">
        <v>13</v>
      </c>
      <c r="B15">
        <v>8</v>
      </c>
      <c r="C15">
        <v>8</v>
      </c>
      <c r="D15">
        <v>0</v>
      </c>
      <c r="E15">
        <v>18</v>
      </c>
      <c r="F15">
        <v>14</v>
      </c>
      <c r="G15">
        <v>33.673340000000003</v>
      </c>
      <c r="H15">
        <v>13.16062</v>
      </c>
      <c r="I15" t="s">
        <v>893</v>
      </c>
      <c r="J15">
        <v>2.6094909999999999E-2</v>
      </c>
      <c r="K15">
        <v>2.3559730000000001</v>
      </c>
      <c r="L15">
        <v>3.4261010000000001</v>
      </c>
      <c r="M15">
        <v>-1.380897</v>
      </c>
      <c r="N15">
        <v>0.68091489999999999</v>
      </c>
      <c r="O15">
        <v>0</v>
      </c>
      <c r="P15">
        <v>6.7158319999999998</v>
      </c>
      <c r="Q15">
        <v>9.3810330000000004</v>
      </c>
    </row>
    <row r="16" spans="1:17" x14ac:dyDescent="0.3">
      <c r="A16">
        <v>14</v>
      </c>
      <c r="B16">
        <v>12</v>
      </c>
      <c r="C16">
        <v>6</v>
      </c>
      <c r="D16">
        <v>6</v>
      </c>
      <c r="E16">
        <v>14</v>
      </c>
      <c r="F16">
        <v>14</v>
      </c>
      <c r="G16">
        <v>31.537109999999998</v>
      </c>
      <c r="H16">
        <v>13.294129999999999</v>
      </c>
      <c r="I16" t="s">
        <v>894</v>
      </c>
      <c r="J16">
        <v>2.6094909999999999E-2</v>
      </c>
      <c r="K16">
        <v>0.97489320000000002</v>
      </c>
      <c r="L16">
        <v>-0.87401689999999999</v>
      </c>
      <c r="M16">
        <v>0.1176229</v>
      </c>
      <c r="N16">
        <v>4.2160640000000003</v>
      </c>
      <c r="O16">
        <v>0</v>
      </c>
      <c r="P16">
        <v>4.4589939999999997</v>
      </c>
      <c r="Q16">
        <v>9.4053269999999998</v>
      </c>
    </row>
    <row r="17" spans="1:17" x14ac:dyDescent="0.3">
      <c r="A17">
        <v>15</v>
      </c>
      <c r="B17">
        <v>6</v>
      </c>
      <c r="C17">
        <v>0</v>
      </c>
      <c r="D17">
        <v>6</v>
      </c>
      <c r="E17">
        <v>15</v>
      </c>
      <c r="F17">
        <v>14</v>
      </c>
      <c r="G17">
        <v>33.673340000000003</v>
      </c>
      <c r="H17">
        <v>13.16062</v>
      </c>
      <c r="I17" t="s">
        <v>895</v>
      </c>
      <c r="J17">
        <v>2.6094909999999999E-2</v>
      </c>
      <c r="K17">
        <v>3.7370519999999998</v>
      </c>
      <c r="L17">
        <v>3.4261010000000001</v>
      </c>
      <c r="M17">
        <v>-3.2433719999999999</v>
      </c>
      <c r="N17">
        <v>-0.50984379999999996</v>
      </c>
      <c r="O17">
        <v>0</v>
      </c>
      <c r="P17">
        <v>5.4138299999999999</v>
      </c>
      <c r="Q17">
        <v>9.3810330000000004</v>
      </c>
    </row>
    <row r="18" spans="1:17" x14ac:dyDescent="0.3">
      <c r="A18">
        <v>16</v>
      </c>
      <c r="B18">
        <v>8</v>
      </c>
      <c r="C18">
        <v>8</v>
      </c>
      <c r="D18">
        <v>0</v>
      </c>
      <c r="E18">
        <v>15</v>
      </c>
      <c r="F18">
        <v>14</v>
      </c>
      <c r="G18">
        <v>33.673340000000003</v>
      </c>
      <c r="H18">
        <v>13.16062</v>
      </c>
      <c r="I18" t="s">
        <v>895</v>
      </c>
      <c r="J18">
        <v>2.6094909999999999E-2</v>
      </c>
      <c r="K18">
        <v>5.1181320000000001</v>
      </c>
      <c r="L18">
        <v>3.4261010000000001</v>
      </c>
      <c r="M18">
        <v>-3.2433719999999999</v>
      </c>
      <c r="N18">
        <v>-1.7006030000000001</v>
      </c>
      <c r="O18">
        <v>0</v>
      </c>
      <c r="P18">
        <v>4.111828</v>
      </c>
      <c r="Q18">
        <v>9.3810330000000004</v>
      </c>
    </row>
    <row r="19" spans="1:17" x14ac:dyDescent="0.3">
      <c r="A19">
        <v>17</v>
      </c>
      <c r="B19">
        <v>8</v>
      </c>
      <c r="C19">
        <v>2</v>
      </c>
      <c r="D19">
        <v>6</v>
      </c>
      <c r="E19">
        <v>18</v>
      </c>
      <c r="F19">
        <v>14</v>
      </c>
      <c r="G19">
        <v>37.800280000000001</v>
      </c>
      <c r="H19">
        <v>13.51496</v>
      </c>
      <c r="I19" t="s">
        <v>896</v>
      </c>
      <c r="J19">
        <v>1.8973770000000001</v>
      </c>
      <c r="K19">
        <v>3.7370519999999998</v>
      </c>
      <c r="L19">
        <v>3.4261010000000001</v>
      </c>
      <c r="M19">
        <v>-1.380897</v>
      </c>
      <c r="N19">
        <v>1.0390509999999999</v>
      </c>
      <c r="O19">
        <v>0</v>
      </c>
      <c r="P19">
        <v>7.2146629999999998</v>
      </c>
      <c r="Q19">
        <v>9.3517299999999999</v>
      </c>
    </row>
    <row r="20" spans="1:17" x14ac:dyDescent="0.3">
      <c r="A20">
        <v>18</v>
      </c>
      <c r="B20">
        <v>9</v>
      </c>
      <c r="C20">
        <v>6</v>
      </c>
      <c r="D20">
        <v>3</v>
      </c>
      <c r="E20">
        <v>16</v>
      </c>
      <c r="F20">
        <v>14</v>
      </c>
      <c r="G20">
        <v>38.056130000000003</v>
      </c>
      <c r="H20">
        <v>12.88669</v>
      </c>
      <c r="I20" t="s">
        <v>897</v>
      </c>
      <c r="J20">
        <v>2.6094909999999999E-2</v>
      </c>
      <c r="K20">
        <v>3.7370519999999998</v>
      </c>
      <c r="L20">
        <v>5.3841669999999997</v>
      </c>
      <c r="M20">
        <v>-2.879416</v>
      </c>
      <c r="N20">
        <v>1.4367989999999999</v>
      </c>
      <c r="O20">
        <v>0</v>
      </c>
      <c r="P20">
        <v>6.7137399999999996</v>
      </c>
      <c r="Q20">
        <v>9.3567389999999993</v>
      </c>
    </row>
    <row r="21" spans="1:17" x14ac:dyDescent="0.3">
      <c r="A21">
        <v>19</v>
      </c>
      <c r="B21">
        <v>9</v>
      </c>
      <c r="C21">
        <v>6</v>
      </c>
      <c r="D21">
        <v>3</v>
      </c>
      <c r="E21">
        <v>16</v>
      </c>
      <c r="F21">
        <v>14</v>
      </c>
      <c r="G21">
        <v>38.056130000000003</v>
      </c>
      <c r="H21">
        <v>12.88669</v>
      </c>
      <c r="I21" t="s">
        <v>897</v>
      </c>
      <c r="J21">
        <v>2.6094909999999999E-2</v>
      </c>
      <c r="K21">
        <v>5.1181320000000001</v>
      </c>
      <c r="L21">
        <v>5.3841669999999997</v>
      </c>
      <c r="M21">
        <v>-2.879416</v>
      </c>
      <c r="N21">
        <v>0.24604029999999999</v>
      </c>
      <c r="O21">
        <v>0</v>
      </c>
      <c r="P21">
        <v>5.4117379999999997</v>
      </c>
      <c r="Q21">
        <v>9.3567389999999993</v>
      </c>
    </row>
    <row r="22" spans="1:17" x14ac:dyDescent="0.3">
      <c r="A22">
        <v>20</v>
      </c>
      <c r="B22">
        <v>9</v>
      </c>
      <c r="C22">
        <v>3</v>
      </c>
      <c r="D22">
        <v>6</v>
      </c>
      <c r="E22">
        <v>16</v>
      </c>
      <c r="F22">
        <v>11</v>
      </c>
      <c r="G22">
        <v>40.141289999999998</v>
      </c>
      <c r="H22">
        <v>12.75637</v>
      </c>
      <c r="I22" t="s">
        <v>898</v>
      </c>
      <c r="J22">
        <v>2.6094909999999999E-2</v>
      </c>
      <c r="K22">
        <v>5.1181320000000001</v>
      </c>
      <c r="L22">
        <v>5.3841669999999997</v>
      </c>
      <c r="M22">
        <v>-2.879416</v>
      </c>
      <c r="N22">
        <v>0.24604029999999999</v>
      </c>
      <c r="O22">
        <v>0</v>
      </c>
      <c r="P22">
        <v>7.1662869999999996</v>
      </c>
      <c r="Q22">
        <v>9.3391929999999999</v>
      </c>
    </row>
    <row r="23" spans="1:17" x14ac:dyDescent="0.3">
      <c r="A23">
        <v>21</v>
      </c>
      <c r="B23">
        <v>7</v>
      </c>
      <c r="C23">
        <v>1</v>
      </c>
      <c r="D23">
        <v>6</v>
      </c>
      <c r="E23">
        <v>16</v>
      </c>
      <c r="F23">
        <v>14</v>
      </c>
      <c r="G23">
        <v>43.953139999999998</v>
      </c>
      <c r="H23">
        <v>13.74269</v>
      </c>
      <c r="I23" t="s">
        <v>899</v>
      </c>
      <c r="J23">
        <v>3.768659</v>
      </c>
      <c r="K23">
        <v>3.7370519999999998</v>
      </c>
      <c r="L23">
        <v>8.1229169999999993</v>
      </c>
      <c r="M23">
        <v>-4.3779349999999999</v>
      </c>
      <c r="N23">
        <v>1.4367989999999999</v>
      </c>
      <c r="O23">
        <v>0</v>
      </c>
      <c r="P23">
        <v>15.00371</v>
      </c>
      <c r="Q23">
        <v>9.2738399999999999</v>
      </c>
    </row>
    <row r="24" spans="1:17" x14ac:dyDescent="0.3">
      <c r="A24">
        <v>22</v>
      </c>
      <c r="B24">
        <v>7</v>
      </c>
      <c r="C24">
        <v>7</v>
      </c>
      <c r="D24">
        <v>0</v>
      </c>
      <c r="E24">
        <v>16</v>
      </c>
      <c r="F24">
        <v>14</v>
      </c>
      <c r="G24">
        <v>42.871020000000001</v>
      </c>
      <c r="H24">
        <v>11.67234</v>
      </c>
      <c r="I24" t="s">
        <v>900</v>
      </c>
      <c r="J24">
        <v>5.3558890000000003</v>
      </c>
      <c r="K24">
        <v>5.5957689999999998</v>
      </c>
      <c r="L24">
        <v>5.3841669999999997</v>
      </c>
      <c r="M24">
        <v>-4.414574</v>
      </c>
      <c r="N24">
        <v>-1.974405</v>
      </c>
      <c r="O24">
        <v>1.9244570000000001</v>
      </c>
      <c r="P24">
        <v>11.87313</v>
      </c>
      <c r="Q24">
        <v>6</v>
      </c>
    </row>
    <row r="25" spans="1:17" x14ac:dyDescent="0.3">
      <c r="A25">
        <v>23</v>
      </c>
      <c r="B25">
        <v>9</v>
      </c>
      <c r="C25">
        <v>3</v>
      </c>
      <c r="D25">
        <v>6</v>
      </c>
      <c r="E25">
        <v>14</v>
      </c>
      <c r="F25">
        <v>14</v>
      </c>
      <c r="G25">
        <v>42.695900000000002</v>
      </c>
      <c r="H25">
        <v>13.74269</v>
      </c>
      <c r="I25" t="s">
        <v>901</v>
      </c>
      <c r="J25">
        <v>3.7947540000000002</v>
      </c>
      <c r="K25">
        <v>3.7370519999999998</v>
      </c>
      <c r="L25">
        <v>9.9478059999999999</v>
      </c>
      <c r="M25">
        <v>-6.2404109999999999</v>
      </c>
      <c r="N25">
        <v>1.4367989999999999</v>
      </c>
      <c r="O25">
        <v>0</v>
      </c>
      <c r="P25">
        <v>15.00371</v>
      </c>
      <c r="Q25">
        <v>9.2738399999999999</v>
      </c>
    </row>
    <row r="26" spans="1:17" x14ac:dyDescent="0.3">
      <c r="A26">
        <v>24</v>
      </c>
      <c r="B26">
        <v>9</v>
      </c>
      <c r="C26">
        <v>3</v>
      </c>
      <c r="D26">
        <v>6</v>
      </c>
      <c r="E26">
        <v>19</v>
      </c>
      <c r="F26">
        <v>14</v>
      </c>
      <c r="G26">
        <v>42.695900000000002</v>
      </c>
      <c r="H26">
        <v>13.74269</v>
      </c>
      <c r="I26" t="s">
        <v>902</v>
      </c>
      <c r="J26">
        <v>9.3052010000000003</v>
      </c>
      <c r="K26">
        <v>5.8103559999999996</v>
      </c>
      <c r="L26">
        <v>9.9478059999999999</v>
      </c>
      <c r="M26">
        <v>-4.3779349999999999</v>
      </c>
      <c r="N26">
        <v>1.4367989999999999</v>
      </c>
      <c r="O26">
        <v>0</v>
      </c>
      <c r="P26">
        <v>15.00371</v>
      </c>
      <c r="Q26">
        <v>9.1604510000000001</v>
      </c>
    </row>
    <row r="27" spans="1:17" x14ac:dyDescent="0.3">
      <c r="A27">
        <v>25</v>
      </c>
      <c r="B27">
        <v>8</v>
      </c>
      <c r="C27">
        <v>2</v>
      </c>
      <c r="D27">
        <v>6</v>
      </c>
      <c r="E27">
        <v>20</v>
      </c>
      <c r="F27">
        <v>14</v>
      </c>
      <c r="G27">
        <v>41.438659999999999</v>
      </c>
      <c r="H27">
        <v>13.74269</v>
      </c>
      <c r="I27" t="s">
        <v>902</v>
      </c>
      <c r="J27">
        <v>9.3312950000000008</v>
      </c>
      <c r="K27">
        <v>5.8103559999999996</v>
      </c>
      <c r="L27">
        <v>11.7727</v>
      </c>
      <c r="M27">
        <v>-4.3779349999999999</v>
      </c>
      <c r="N27">
        <v>1.4367989999999999</v>
      </c>
      <c r="O27">
        <v>0</v>
      </c>
      <c r="P27">
        <v>15.00371</v>
      </c>
      <c r="Q27">
        <v>9.1604510000000001</v>
      </c>
    </row>
    <row r="28" spans="1:17" x14ac:dyDescent="0.3">
      <c r="A28">
        <v>26</v>
      </c>
      <c r="B28">
        <v>6</v>
      </c>
      <c r="C28">
        <v>3</v>
      </c>
      <c r="D28">
        <v>3</v>
      </c>
      <c r="E28">
        <v>15</v>
      </c>
      <c r="F28">
        <v>12</v>
      </c>
      <c r="G28">
        <v>45.496749999999999</v>
      </c>
      <c r="H28">
        <v>13.468249999999999</v>
      </c>
      <c r="I28" t="s">
        <v>903</v>
      </c>
      <c r="J28">
        <v>9.1088749999999994</v>
      </c>
      <c r="K28">
        <v>5.2814240000000003</v>
      </c>
      <c r="L28">
        <v>9.1671220000000009</v>
      </c>
      <c r="M28">
        <v>-5.6141990000000002</v>
      </c>
      <c r="N28">
        <v>-4.2768649999999999</v>
      </c>
      <c r="O28">
        <v>1.543974</v>
      </c>
      <c r="P28">
        <v>15.00371</v>
      </c>
      <c r="Q28">
        <v>7.6649849999999997</v>
      </c>
    </row>
    <row r="29" spans="1:17" x14ac:dyDescent="0.3">
      <c r="A29">
        <v>27</v>
      </c>
      <c r="B29">
        <v>8</v>
      </c>
      <c r="C29">
        <v>5</v>
      </c>
      <c r="D29">
        <v>3</v>
      </c>
      <c r="E29">
        <v>15</v>
      </c>
      <c r="F29">
        <v>12</v>
      </c>
      <c r="G29">
        <v>45.496749999999999</v>
      </c>
      <c r="H29">
        <v>13.468249999999999</v>
      </c>
      <c r="I29" t="s">
        <v>903</v>
      </c>
      <c r="J29">
        <v>9.1088749999999994</v>
      </c>
      <c r="K29">
        <v>6.6625040000000002</v>
      </c>
      <c r="L29">
        <v>9.1671220000000009</v>
      </c>
      <c r="M29">
        <v>-5.6141990000000002</v>
      </c>
      <c r="N29">
        <v>-5.4676239999999998</v>
      </c>
      <c r="O29">
        <v>1.543974</v>
      </c>
      <c r="P29">
        <v>13.70171</v>
      </c>
      <c r="Q29">
        <v>7.6649849999999997</v>
      </c>
    </row>
    <row r="30" spans="1:17" x14ac:dyDescent="0.3">
      <c r="A30">
        <v>28</v>
      </c>
      <c r="B30">
        <v>8</v>
      </c>
      <c r="C30">
        <v>5</v>
      </c>
      <c r="D30">
        <v>3</v>
      </c>
      <c r="E30">
        <v>15</v>
      </c>
      <c r="F30">
        <v>12</v>
      </c>
      <c r="G30">
        <v>45.496749999999999</v>
      </c>
      <c r="H30">
        <v>13.468249999999999</v>
      </c>
      <c r="I30" t="s">
        <v>903</v>
      </c>
      <c r="J30">
        <v>9.1088749999999994</v>
      </c>
      <c r="K30">
        <v>8.0435829999999999</v>
      </c>
      <c r="L30">
        <v>9.1671220000000009</v>
      </c>
      <c r="M30">
        <v>-5.6141990000000002</v>
      </c>
      <c r="N30">
        <v>-6.6583819999999996</v>
      </c>
      <c r="O30">
        <v>1.543974</v>
      </c>
      <c r="P30">
        <v>12.399710000000001</v>
      </c>
      <c r="Q30">
        <v>7.6649849999999997</v>
      </c>
    </row>
    <row r="31" spans="1:17" x14ac:dyDescent="0.3">
      <c r="A31">
        <v>29</v>
      </c>
      <c r="B31">
        <v>8</v>
      </c>
      <c r="C31">
        <v>5</v>
      </c>
      <c r="D31">
        <v>3</v>
      </c>
      <c r="E31">
        <v>20</v>
      </c>
      <c r="F31">
        <v>18</v>
      </c>
      <c r="G31">
        <v>43.92266</v>
      </c>
      <c r="H31">
        <v>16.102460000000001</v>
      </c>
      <c r="I31" t="s">
        <v>904</v>
      </c>
      <c r="J31">
        <v>14.98179</v>
      </c>
      <c r="K31">
        <v>13.572430000000001</v>
      </c>
      <c r="L31">
        <v>9.007498</v>
      </c>
      <c r="M31">
        <v>-5.9130940000000001</v>
      </c>
      <c r="N31">
        <v>-2.2964790000000002</v>
      </c>
      <c r="O31">
        <v>-1.163859</v>
      </c>
      <c r="P31">
        <v>12.26998</v>
      </c>
      <c r="Q31">
        <v>7.551596</v>
      </c>
    </row>
    <row r="32" spans="1:17" x14ac:dyDescent="0.3">
      <c r="A32">
        <v>30</v>
      </c>
      <c r="B32">
        <v>6</v>
      </c>
      <c r="C32">
        <v>3</v>
      </c>
      <c r="D32">
        <v>3</v>
      </c>
      <c r="E32">
        <v>15</v>
      </c>
      <c r="F32">
        <v>12</v>
      </c>
      <c r="G32">
        <v>45.406640000000003</v>
      </c>
      <c r="H32">
        <v>14.189159999999999</v>
      </c>
      <c r="I32" t="s">
        <v>903</v>
      </c>
      <c r="J32">
        <v>9.1088749999999994</v>
      </c>
      <c r="K32">
        <v>9.4246630000000007</v>
      </c>
      <c r="L32">
        <v>6.9903199999999996</v>
      </c>
      <c r="M32">
        <v>-5.6141990000000002</v>
      </c>
      <c r="N32">
        <v>-7.8491410000000004</v>
      </c>
      <c r="O32">
        <v>1.543974</v>
      </c>
      <c r="P32">
        <v>11.0977</v>
      </c>
      <c r="Q32">
        <v>7.6649849999999997</v>
      </c>
    </row>
    <row r="33" spans="1:17" x14ac:dyDescent="0.3">
      <c r="A33">
        <v>31</v>
      </c>
      <c r="B33">
        <v>6</v>
      </c>
      <c r="C33">
        <v>3</v>
      </c>
      <c r="D33">
        <v>3</v>
      </c>
      <c r="E33">
        <v>20</v>
      </c>
      <c r="F33">
        <v>18</v>
      </c>
      <c r="G33">
        <v>42.272379999999998</v>
      </c>
      <c r="H33">
        <v>18.110880000000002</v>
      </c>
      <c r="I33" t="s">
        <v>905</v>
      </c>
      <c r="J33">
        <v>14.98179</v>
      </c>
      <c r="K33">
        <v>14.95351</v>
      </c>
      <c r="L33">
        <v>9.007498</v>
      </c>
      <c r="M33">
        <v>-5.9130940000000001</v>
      </c>
      <c r="N33">
        <v>-3.4872369999999999</v>
      </c>
      <c r="O33">
        <v>-1.163859</v>
      </c>
      <c r="P33">
        <v>10.967980000000001</v>
      </c>
      <c r="Q33">
        <v>7.551596</v>
      </c>
    </row>
    <row r="34" spans="1:17" x14ac:dyDescent="0.3">
      <c r="A34">
        <v>32</v>
      </c>
      <c r="B34">
        <v>6</v>
      </c>
      <c r="C34">
        <v>3</v>
      </c>
      <c r="D34">
        <v>3</v>
      </c>
      <c r="E34">
        <v>15</v>
      </c>
      <c r="F34">
        <v>12</v>
      </c>
      <c r="G34">
        <v>45.406640000000003</v>
      </c>
      <c r="H34">
        <v>14.189159999999999</v>
      </c>
      <c r="I34" t="s">
        <v>906</v>
      </c>
      <c r="J34">
        <v>9.1088749999999994</v>
      </c>
      <c r="K34">
        <v>10.80574</v>
      </c>
      <c r="L34">
        <v>6.9903199999999996</v>
      </c>
      <c r="M34">
        <v>-5.6141990000000002</v>
      </c>
      <c r="N34">
        <v>-7.4910050000000004</v>
      </c>
      <c r="O34">
        <v>1.543974</v>
      </c>
      <c r="P34">
        <v>8.6662370000000006</v>
      </c>
      <c r="Q34">
        <v>7.6649849999999997</v>
      </c>
    </row>
    <row r="35" spans="1:17" x14ac:dyDescent="0.3">
      <c r="A35">
        <v>33</v>
      </c>
      <c r="B35">
        <v>8</v>
      </c>
      <c r="C35">
        <v>5</v>
      </c>
      <c r="D35">
        <v>3</v>
      </c>
      <c r="E35">
        <v>15</v>
      </c>
      <c r="F35">
        <v>12</v>
      </c>
      <c r="G35">
        <v>45.406640000000003</v>
      </c>
      <c r="H35">
        <v>14.189159999999999</v>
      </c>
      <c r="I35" t="s">
        <v>906</v>
      </c>
      <c r="J35">
        <v>9.1088749999999994</v>
      </c>
      <c r="K35">
        <v>12.186820000000001</v>
      </c>
      <c r="L35">
        <v>6.9903199999999996</v>
      </c>
      <c r="M35">
        <v>-5.6141990000000002</v>
      </c>
      <c r="N35">
        <v>-8.6817639999999994</v>
      </c>
      <c r="O35">
        <v>1.543974</v>
      </c>
      <c r="P35">
        <v>7.3642349999999999</v>
      </c>
      <c r="Q35">
        <v>7.6649849999999997</v>
      </c>
    </row>
    <row r="36" spans="1:17" x14ac:dyDescent="0.3">
      <c r="A36">
        <v>34</v>
      </c>
      <c r="B36">
        <v>8</v>
      </c>
      <c r="C36">
        <v>5</v>
      </c>
      <c r="D36">
        <v>3</v>
      </c>
      <c r="E36">
        <v>15</v>
      </c>
      <c r="F36">
        <v>12</v>
      </c>
      <c r="G36">
        <v>45.423670000000001</v>
      </c>
      <c r="H36">
        <v>15.006550000000001</v>
      </c>
      <c r="I36" t="s">
        <v>907</v>
      </c>
      <c r="J36">
        <v>10.11312</v>
      </c>
      <c r="K36">
        <v>10.80574</v>
      </c>
      <c r="L36">
        <v>9.7290700000000001</v>
      </c>
      <c r="M36">
        <v>-7.1127180000000001</v>
      </c>
      <c r="N36">
        <v>-9.0398999999999994</v>
      </c>
      <c r="O36">
        <v>4.6322900000000002</v>
      </c>
      <c r="P36">
        <v>12.95351</v>
      </c>
      <c r="Q36">
        <v>6</v>
      </c>
    </row>
    <row r="37" spans="1:17" x14ac:dyDescent="0.3">
      <c r="A37">
        <v>35</v>
      </c>
      <c r="B37">
        <v>6</v>
      </c>
      <c r="C37">
        <v>3</v>
      </c>
      <c r="D37">
        <v>3</v>
      </c>
      <c r="E37">
        <v>15</v>
      </c>
      <c r="F37">
        <v>14</v>
      </c>
      <c r="G37">
        <v>45.233890000000002</v>
      </c>
      <c r="H37">
        <v>16.524809999999999</v>
      </c>
      <c r="I37" t="s">
        <v>907</v>
      </c>
      <c r="J37">
        <v>10.11312</v>
      </c>
      <c r="K37">
        <v>7.637397</v>
      </c>
      <c r="L37">
        <v>9.3722159999999999</v>
      </c>
      <c r="M37">
        <v>-7.1127180000000001</v>
      </c>
      <c r="N37">
        <v>-9.0398999999999994</v>
      </c>
      <c r="O37">
        <v>4.6322900000000002</v>
      </c>
      <c r="P37">
        <v>12.95351</v>
      </c>
      <c r="Q37">
        <v>6</v>
      </c>
    </row>
    <row r="38" spans="1:17" x14ac:dyDescent="0.3">
      <c r="A38">
        <v>36</v>
      </c>
      <c r="B38">
        <v>8</v>
      </c>
      <c r="C38">
        <v>8</v>
      </c>
      <c r="D38">
        <v>0</v>
      </c>
      <c r="E38">
        <v>15</v>
      </c>
      <c r="F38">
        <v>14</v>
      </c>
      <c r="G38">
        <v>45.233890000000002</v>
      </c>
      <c r="H38">
        <v>16.524809999999999</v>
      </c>
      <c r="I38" t="s">
        <v>907</v>
      </c>
      <c r="J38">
        <v>10.11312</v>
      </c>
      <c r="K38">
        <v>9.0184759999999997</v>
      </c>
      <c r="L38">
        <v>9.3722159999999999</v>
      </c>
      <c r="M38">
        <v>-7.1127180000000001</v>
      </c>
      <c r="N38">
        <v>-10.23066</v>
      </c>
      <c r="O38">
        <v>4.6322900000000002</v>
      </c>
      <c r="P38">
        <v>11.6515</v>
      </c>
      <c r="Q38">
        <v>6</v>
      </c>
    </row>
    <row r="39" spans="1:17" x14ac:dyDescent="0.3">
      <c r="A39">
        <v>37</v>
      </c>
      <c r="B39">
        <v>9</v>
      </c>
      <c r="C39">
        <v>6</v>
      </c>
      <c r="D39">
        <v>3</v>
      </c>
      <c r="E39">
        <v>15</v>
      </c>
      <c r="F39">
        <v>12</v>
      </c>
      <c r="G39">
        <v>50.104909999999997</v>
      </c>
      <c r="H39">
        <v>15.32625</v>
      </c>
      <c r="I39" t="s">
        <v>908</v>
      </c>
      <c r="J39">
        <v>14.490119999999999</v>
      </c>
      <c r="K39">
        <v>14.045540000000001</v>
      </c>
      <c r="L39">
        <v>9.7290700000000001</v>
      </c>
      <c r="M39">
        <v>-8.6478769999999994</v>
      </c>
      <c r="N39">
        <v>-13.641859999999999</v>
      </c>
      <c r="O39">
        <v>3.4684309999999998</v>
      </c>
      <c r="P39">
        <v>14.581799999999999</v>
      </c>
      <c r="Q39">
        <v>6</v>
      </c>
    </row>
    <row r="40" spans="1:17" x14ac:dyDescent="0.3">
      <c r="A40">
        <v>38</v>
      </c>
      <c r="B40">
        <v>7</v>
      </c>
      <c r="C40">
        <v>7</v>
      </c>
      <c r="D40">
        <v>0</v>
      </c>
      <c r="E40">
        <v>13</v>
      </c>
      <c r="F40">
        <v>12</v>
      </c>
      <c r="G40">
        <v>50.360759999999999</v>
      </c>
      <c r="H40">
        <v>14.697979999999999</v>
      </c>
      <c r="I40" t="s">
        <v>909</v>
      </c>
      <c r="J40">
        <v>12.618830000000001</v>
      </c>
      <c r="K40">
        <v>14.045540000000001</v>
      </c>
      <c r="L40">
        <v>12.46782</v>
      </c>
      <c r="M40">
        <v>-9.9153839999999995</v>
      </c>
      <c r="N40">
        <v>-13.641859999999999</v>
      </c>
      <c r="O40">
        <v>3.4684309999999998</v>
      </c>
      <c r="P40">
        <v>14.080880000000001</v>
      </c>
      <c r="Q40">
        <v>6</v>
      </c>
    </row>
    <row r="41" spans="1:17" x14ac:dyDescent="0.3">
      <c r="A41">
        <v>39</v>
      </c>
      <c r="B41">
        <v>8</v>
      </c>
      <c r="C41">
        <v>8</v>
      </c>
      <c r="D41">
        <v>0</v>
      </c>
      <c r="E41">
        <v>11</v>
      </c>
      <c r="F41">
        <v>12</v>
      </c>
      <c r="G41">
        <v>50.360759999999999</v>
      </c>
      <c r="H41">
        <v>14.697979999999999</v>
      </c>
      <c r="I41" t="s">
        <v>910</v>
      </c>
      <c r="J41">
        <v>12.618830000000001</v>
      </c>
      <c r="K41">
        <v>14.045540000000001</v>
      </c>
      <c r="L41">
        <v>10.90645</v>
      </c>
      <c r="M41">
        <v>-10.1464</v>
      </c>
      <c r="N41">
        <v>-12.84637</v>
      </c>
      <c r="O41">
        <v>3.4684309999999998</v>
      </c>
      <c r="P41">
        <v>14.080880000000001</v>
      </c>
      <c r="Q41">
        <v>6</v>
      </c>
    </row>
    <row r="42" spans="1:17" x14ac:dyDescent="0.3">
      <c r="A42">
        <v>40</v>
      </c>
      <c r="B42">
        <v>8</v>
      </c>
      <c r="C42">
        <v>5</v>
      </c>
      <c r="D42">
        <v>3</v>
      </c>
      <c r="E42">
        <v>13</v>
      </c>
      <c r="F42">
        <v>12</v>
      </c>
      <c r="G42">
        <v>51.84554</v>
      </c>
      <c r="H42">
        <v>18.357559999999999</v>
      </c>
      <c r="I42" t="s">
        <v>909</v>
      </c>
      <c r="J42">
        <v>14.490119999999999</v>
      </c>
      <c r="K42">
        <v>14.045540000000001</v>
      </c>
      <c r="L42">
        <v>11.403130000000001</v>
      </c>
      <c r="M42">
        <v>-9.9153839999999995</v>
      </c>
      <c r="N42">
        <v>-13.641859999999999</v>
      </c>
      <c r="O42">
        <v>3.4684309999999998</v>
      </c>
      <c r="P42">
        <v>17.01118</v>
      </c>
      <c r="Q42">
        <v>6</v>
      </c>
    </row>
    <row r="43" spans="1:17" x14ac:dyDescent="0.3">
      <c r="A43">
        <v>41</v>
      </c>
      <c r="B43">
        <v>7</v>
      </c>
      <c r="C43">
        <v>4</v>
      </c>
      <c r="D43">
        <v>3</v>
      </c>
      <c r="E43">
        <v>11</v>
      </c>
      <c r="F43">
        <v>12</v>
      </c>
      <c r="G43">
        <v>49.965159999999997</v>
      </c>
      <c r="H43">
        <v>17.86281</v>
      </c>
      <c r="I43" t="s">
        <v>911</v>
      </c>
      <c r="J43">
        <v>12.618830000000001</v>
      </c>
      <c r="K43">
        <v>14.045540000000001</v>
      </c>
      <c r="L43">
        <v>10.622439999999999</v>
      </c>
      <c r="M43">
        <v>-9.9153839999999995</v>
      </c>
      <c r="N43">
        <v>-13.244109999999999</v>
      </c>
      <c r="O43">
        <v>3.220021</v>
      </c>
      <c r="P43">
        <v>14.080880000000001</v>
      </c>
      <c r="Q43">
        <v>6</v>
      </c>
    </row>
    <row r="44" spans="1:17" x14ac:dyDescent="0.3">
      <c r="A44">
        <v>42</v>
      </c>
      <c r="B44">
        <v>10</v>
      </c>
      <c r="C44">
        <v>10</v>
      </c>
      <c r="D44">
        <v>0</v>
      </c>
      <c r="E44">
        <v>11</v>
      </c>
      <c r="F44">
        <v>12</v>
      </c>
      <c r="G44">
        <v>49.965159999999997</v>
      </c>
      <c r="H44">
        <v>17.86281</v>
      </c>
      <c r="I44" t="s">
        <v>911</v>
      </c>
      <c r="J44">
        <v>12.618830000000001</v>
      </c>
      <c r="K44">
        <v>15.42662</v>
      </c>
      <c r="L44">
        <v>10.622439999999999</v>
      </c>
      <c r="M44">
        <v>-9.9153839999999995</v>
      </c>
      <c r="N44">
        <v>-14.43487</v>
      </c>
      <c r="O44">
        <v>3.220021</v>
      </c>
      <c r="P44">
        <v>12.778879999999999</v>
      </c>
      <c r="Q44">
        <v>6</v>
      </c>
    </row>
    <row r="45" spans="1:17" x14ac:dyDescent="0.3">
      <c r="A45">
        <v>43</v>
      </c>
      <c r="B45">
        <v>6</v>
      </c>
      <c r="C45">
        <v>3</v>
      </c>
      <c r="D45">
        <v>3</v>
      </c>
      <c r="E45">
        <v>11</v>
      </c>
      <c r="F45">
        <v>12</v>
      </c>
      <c r="G45">
        <v>49.965159999999997</v>
      </c>
      <c r="H45">
        <v>17.86281</v>
      </c>
      <c r="I45" t="s">
        <v>912</v>
      </c>
      <c r="J45">
        <v>12.618830000000001</v>
      </c>
      <c r="K45">
        <v>14.045540000000001</v>
      </c>
      <c r="L45">
        <v>10.622439999999999</v>
      </c>
      <c r="M45">
        <v>-9.9153839999999995</v>
      </c>
      <c r="N45">
        <v>-8.5974299999999992</v>
      </c>
      <c r="O45">
        <v>3.4684309999999998</v>
      </c>
      <c r="P45">
        <v>10.69248</v>
      </c>
      <c r="Q45">
        <v>6</v>
      </c>
    </row>
    <row r="46" spans="1:17" x14ac:dyDescent="0.3">
      <c r="A46">
        <v>44</v>
      </c>
      <c r="B46">
        <v>8</v>
      </c>
      <c r="C46">
        <v>5</v>
      </c>
      <c r="D46">
        <v>3</v>
      </c>
      <c r="E46">
        <v>11</v>
      </c>
      <c r="F46">
        <v>12</v>
      </c>
      <c r="G46">
        <v>49.965159999999997</v>
      </c>
      <c r="H46">
        <v>17.86281</v>
      </c>
      <c r="I46" t="s">
        <v>912</v>
      </c>
      <c r="J46">
        <v>12.618830000000001</v>
      </c>
      <c r="K46">
        <v>15.42662</v>
      </c>
      <c r="L46">
        <v>10.622439999999999</v>
      </c>
      <c r="M46">
        <v>-9.9153839999999995</v>
      </c>
      <c r="N46">
        <v>-9.7881889999999991</v>
      </c>
      <c r="O46">
        <v>3.4684309999999998</v>
      </c>
      <c r="P46">
        <v>9.3904820000000004</v>
      </c>
      <c r="Q46">
        <v>6</v>
      </c>
    </row>
    <row r="47" spans="1:17" x14ac:dyDescent="0.3">
      <c r="A47">
        <v>45</v>
      </c>
      <c r="B47">
        <v>9</v>
      </c>
      <c r="C47">
        <v>9</v>
      </c>
      <c r="D47">
        <v>0</v>
      </c>
      <c r="E47">
        <v>9</v>
      </c>
      <c r="F47">
        <v>12</v>
      </c>
      <c r="G47">
        <v>51.449939999999998</v>
      </c>
      <c r="H47">
        <v>21.522390000000001</v>
      </c>
      <c r="I47" t="s">
        <v>911</v>
      </c>
      <c r="J47">
        <v>14.490119999999999</v>
      </c>
      <c r="K47">
        <v>15.42662</v>
      </c>
      <c r="L47">
        <v>9.5577480000000001</v>
      </c>
      <c r="M47">
        <v>-9.6843719999999998</v>
      </c>
      <c r="N47">
        <v>-14.43487</v>
      </c>
      <c r="O47">
        <v>3.220021</v>
      </c>
      <c r="P47">
        <v>15.70918</v>
      </c>
      <c r="Q47">
        <v>6</v>
      </c>
    </row>
    <row r="48" spans="1:17" x14ac:dyDescent="0.3">
      <c r="A48">
        <v>46</v>
      </c>
      <c r="B48">
        <v>8</v>
      </c>
      <c r="C48">
        <v>5</v>
      </c>
      <c r="D48">
        <v>3</v>
      </c>
      <c r="E48">
        <v>13</v>
      </c>
      <c r="F48">
        <v>12</v>
      </c>
      <c r="G48">
        <v>52.937390000000001</v>
      </c>
      <c r="H48">
        <v>14.20532</v>
      </c>
      <c r="I48" t="s">
        <v>913</v>
      </c>
      <c r="J48">
        <v>12.618830000000001</v>
      </c>
      <c r="K48">
        <v>16.807700000000001</v>
      </c>
      <c r="L48">
        <v>12.538360000000001</v>
      </c>
      <c r="M48">
        <v>-9.9153839999999995</v>
      </c>
      <c r="N48">
        <v>-11.563370000000001</v>
      </c>
      <c r="O48">
        <v>0.57090379999999996</v>
      </c>
      <c r="P48">
        <v>4.8730909999999996</v>
      </c>
      <c r="Q48">
        <v>6</v>
      </c>
    </row>
    <row r="49" spans="1:17" x14ac:dyDescent="0.3">
      <c r="A49">
        <v>47</v>
      </c>
      <c r="B49">
        <v>6</v>
      </c>
      <c r="C49">
        <v>6</v>
      </c>
      <c r="D49">
        <v>0</v>
      </c>
      <c r="E49">
        <v>11</v>
      </c>
      <c r="F49">
        <v>12</v>
      </c>
      <c r="G49">
        <v>52.766010000000001</v>
      </c>
      <c r="H49">
        <v>17.687760000000001</v>
      </c>
      <c r="I49" t="s">
        <v>914</v>
      </c>
      <c r="J49">
        <v>15.124549999999999</v>
      </c>
      <c r="K49">
        <v>18.666409999999999</v>
      </c>
      <c r="L49">
        <v>10.622439999999999</v>
      </c>
      <c r="M49">
        <v>-11.45054</v>
      </c>
      <c r="N49">
        <v>-12.84126</v>
      </c>
      <c r="O49">
        <v>2.304573</v>
      </c>
      <c r="P49">
        <v>6.959015</v>
      </c>
      <c r="Q49">
        <v>6</v>
      </c>
    </row>
    <row r="50" spans="1:17" x14ac:dyDescent="0.3">
      <c r="A50">
        <v>48</v>
      </c>
      <c r="B50">
        <v>8</v>
      </c>
      <c r="C50">
        <v>8</v>
      </c>
      <c r="D50">
        <v>0</v>
      </c>
      <c r="E50">
        <v>11</v>
      </c>
      <c r="F50">
        <v>12</v>
      </c>
      <c r="G50">
        <v>52.766010000000001</v>
      </c>
      <c r="H50">
        <v>17.687760000000001</v>
      </c>
      <c r="I50" t="s">
        <v>914</v>
      </c>
      <c r="J50">
        <v>15.124549999999999</v>
      </c>
      <c r="K50">
        <v>20.04749</v>
      </c>
      <c r="L50">
        <v>10.622439999999999</v>
      </c>
      <c r="M50">
        <v>-11.45054</v>
      </c>
      <c r="N50">
        <v>-14.032019999999999</v>
      </c>
      <c r="O50">
        <v>2.304573</v>
      </c>
      <c r="P50">
        <v>5.6570130000000001</v>
      </c>
      <c r="Q50">
        <v>6</v>
      </c>
    </row>
    <row r="51" spans="1:17" x14ac:dyDescent="0.3">
      <c r="A51">
        <v>49</v>
      </c>
      <c r="B51">
        <v>8</v>
      </c>
      <c r="C51">
        <v>8</v>
      </c>
      <c r="D51">
        <v>0</v>
      </c>
      <c r="E51">
        <v>11</v>
      </c>
      <c r="F51">
        <v>12</v>
      </c>
      <c r="G51">
        <v>52.937390000000001</v>
      </c>
      <c r="H51">
        <v>14.20532</v>
      </c>
      <c r="I51" t="s">
        <v>915</v>
      </c>
      <c r="J51">
        <v>12.618830000000001</v>
      </c>
      <c r="K51">
        <v>18.188780000000001</v>
      </c>
      <c r="L51">
        <v>11.757669999999999</v>
      </c>
      <c r="M51">
        <v>-9.9153839999999995</v>
      </c>
      <c r="N51">
        <v>-10.80749</v>
      </c>
      <c r="O51">
        <v>0.57090379999999996</v>
      </c>
      <c r="P51">
        <v>2.441624</v>
      </c>
      <c r="Q51">
        <v>6</v>
      </c>
    </row>
    <row r="52" spans="1:17" x14ac:dyDescent="0.3">
      <c r="A52">
        <v>50</v>
      </c>
      <c r="B52">
        <v>8</v>
      </c>
      <c r="C52">
        <v>5</v>
      </c>
      <c r="D52">
        <v>3</v>
      </c>
      <c r="E52">
        <v>12</v>
      </c>
      <c r="F52">
        <v>12</v>
      </c>
      <c r="G52">
        <v>51.508769999999998</v>
      </c>
      <c r="H52">
        <v>17.687760000000001</v>
      </c>
      <c r="I52" t="s">
        <v>916</v>
      </c>
      <c r="J52">
        <v>15.150639999999999</v>
      </c>
      <c r="K52">
        <v>20.04749</v>
      </c>
      <c r="L52">
        <v>12.447329999999999</v>
      </c>
      <c r="M52">
        <v>-11.45054</v>
      </c>
      <c r="N52">
        <v>-14.032019999999999</v>
      </c>
      <c r="O52">
        <v>2.056162</v>
      </c>
      <c r="P52">
        <v>5.6570130000000001</v>
      </c>
      <c r="Q52">
        <v>6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C3E7-1AB4-47C2-8C8B-B447D5A51BE5}">
  <dimension ref="A1:Q52"/>
  <sheetViews>
    <sheetView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9</v>
      </c>
      <c r="C2">
        <v>3</v>
      </c>
      <c r="D2">
        <v>6</v>
      </c>
      <c r="E2">
        <v>21</v>
      </c>
      <c r="F2">
        <v>15</v>
      </c>
      <c r="G2">
        <v>32.549239999999998</v>
      </c>
      <c r="H2">
        <v>9.8977780000000006</v>
      </c>
      <c r="I2" t="s">
        <v>18</v>
      </c>
      <c r="J2">
        <v>0</v>
      </c>
      <c r="K2">
        <v>0</v>
      </c>
      <c r="L2">
        <v>0</v>
      </c>
      <c r="M2">
        <v>-0.1133893</v>
      </c>
      <c r="N2">
        <v>1.948412</v>
      </c>
      <c r="O2">
        <v>0</v>
      </c>
      <c r="P2">
        <v>9.9988460000000003</v>
      </c>
      <c r="Q2">
        <v>15.115360000000001</v>
      </c>
    </row>
    <row r="3" spans="1:17" x14ac:dyDescent="0.3">
      <c r="A3">
        <v>1</v>
      </c>
      <c r="B3">
        <v>4</v>
      </c>
      <c r="C3">
        <v>4</v>
      </c>
      <c r="D3">
        <v>0</v>
      </c>
      <c r="E3">
        <v>21</v>
      </c>
      <c r="F3">
        <v>12</v>
      </c>
      <c r="G3">
        <v>34.634399999999999</v>
      </c>
      <c r="H3">
        <v>9.767455</v>
      </c>
      <c r="I3" t="s">
        <v>316</v>
      </c>
      <c r="J3">
        <v>0</v>
      </c>
      <c r="K3">
        <v>0</v>
      </c>
      <c r="L3">
        <v>0</v>
      </c>
      <c r="M3">
        <v>-0.1133893</v>
      </c>
      <c r="N3">
        <v>1.948412</v>
      </c>
      <c r="O3">
        <v>0</v>
      </c>
      <c r="P3">
        <v>11.753399999999999</v>
      </c>
      <c r="Q3">
        <v>15.09782</v>
      </c>
    </row>
    <row r="4" spans="1:17" x14ac:dyDescent="0.3">
      <c r="A4">
        <v>2</v>
      </c>
      <c r="B4">
        <v>6</v>
      </c>
      <c r="C4">
        <v>6</v>
      </c>
      <c r="D4">
        <v>0</v>
      </c>
      <c r="E4">
        <v>21</v>
      </c>
      <c r="F4">
        <v>12</v>
      </c>
      <c r="G4">
        <v>34.238799999999998</v>
      </c>
      <c r="H4">
        <v>12.93229</v>
      </c>
      <c r="I4" t="s">
        <v>316</v>
      </c>
      <c r="J4">
        <v>0</v>
      </c>
      <c r="K4">
        <v>0</v>
      </c>
      <c r="L4">
        <v>-1.0646929999999999</v>
      </c>
      <c r="M4">
        <v>-0.1133893</v>
      </c>
      <c r="N4">
        <v>1.948412</v>
      </c>
      <c r="O4">
        <v>0</v>
      </c>
      <c r="P4">
        <v>11.753399999999999</v>
      </c>
      <c r="Q4">
        <v>15.09782</v>
      </c>
    </row>
    <row r="5" spans="1:17" x14ac:dyDescent="0.3">
      <c r="A5">
        <v>3</v>
      </c>
      <c r="B5">
        <v>6</v>
      </c>
      <c r="C5">
        <v>3</v>
      </c>
      <c r="D5">
        <v>3</v>
      </c>
      <c r="E5">
        <v>22</v>
      </c>
      <c r="F5">
        <v>12</v>
      </c>
      <c r="G5">
        <v>32.981560000000002</v>
      </c>
      <c r="H5">
        <v>12.93229</v>
      </c>
      <c r="I5" t="s">
        <v>316</v>
      </c>
      <c r="J5">
        <v>2.6094909999999999E-2</v>
      </c>
      <c r="K5">
        <v>0</v>
      </c>
      <c r="L5">
        <v>0.76019550000000002</v>
      </c>
      <c r="M5">
        <v>-0.1133893</v>
      </c>
      <c r="N5">
        <v>1.948412</v>
      </c>
      <c r="O5">
        <v>0</v>
      </c>
      <c r="P5">
        <v>11.753399999999999</v>
      </c>
      <c r="Q5">
        <v>15.09782</v>
      </c>
    </row>
    <row r="6" spans="1:17" x14ac:dyDescent="0.3">
      <c r="A6">
        <v>4</v>
      </c>
      <c r="B6">
        <v>8</v>
      </c>
      <c r="C6">
        <v>5</v>
      </c>
      <c r="D6">
        <v>3</v>
      </c>
      <c r="E6">
        <v>23</v>
      </c>
      <c r="F6">
        <v>12</v>
      </c>
      <c r="G6">
        <v>31.724329999999998</v>
      </c>
      <c r="H6">
        <v>12.93229</v>
      </c>
      <c r="I6" t="s">
        <v>316</v>
      </c>
      <c r="J6">
        <v>5.218983E-2</v>
      </c>
      <c r="K6">
        <v>0</v>
      </c>
      <c r="L6">
        <v>2.5850840000000002</v>
      </c>
      <c r="M6">
        <v>-0.1133893</v>
      </c>
      <c r="N6">
        <v>1.948412</v>
      </c>
      <c r="O6">
        <v>0</v>
      </c>
      <c r="P6">
        <v>11.753399999999999</v>
      </c>
      <c r="Q6">
        <v>15.09782</v>
      </c>
    </row>
    <row r="7" spans="1:17" x14ac:dyDescent="0.3">
      <c r="A7">
        <v>5</v>
      </c>
      <c r="B7">
        <v>7</v>
      </c>
      <c r="C7">
        <v>7</v>
      </c>
      <c r="D7">
        <v>0</v>
      </c>
      <c r="E7">
        <v>23</v>
      </c>
      <c r="F7">
        <v>12</v>
      </c>
      <c r="G7">
        <v>31.328720000000001</v>
      </c>
      <c r="H7">
        <v>16.097110000000001</v>
      </c>
      <c r="I7" t="s">
        <v>316</v>
      </c>
      <c r="J7">
        <v>5.218983E-2</v>
      </c>
      <c r="K7">
        <v>0</v>
      </c>
      <c r="L7">
        <v>1.520391</v>
      </c>
      <c r="M7">
        <v>-0.1133893</v>
      </c>
      <c r="N7">
        <v>1.948412</v>
      </c>
      <c r="O7">
        <v>0</v>
      </c>
      <c r="P7">
        <v>11.753399999999999</v>
      </c>
      <c r="Q7">
        <v>15.09782</v>
      </c>
    </row>
    <row r="8" spans="1:17" x14ac:dyDescent="0.3">
      <c r="A8">
        <v>6</v>
      </c>
      <c r="B8">
        <v>10</v>
      </c>
      <c r="C8">
        <v>4</v>
      </c>
      <c r="D8">
        <v>6</v>
      </c>
      <c r="E8">
        <v>24</v>
      </c>
      <c r="F8">
        <v>12</v>
      </c>
      <c r="G8">
        <v>28.72035</v>
      </c>
      <c r="H8">
        <v>10.90347</v>
      </c>
      <c r="I8" t="s">
        <v>316</v>
      </c>
      <c r="J8">
        <v>-0.84019960000000005</v>
      </c>
      <c r="K8">
        <v>0</v>
      </c>
      <c r="L8">
        <v>4.4099729999999999</v>
      </c>
      <c r="M8">
        <v>-0.1133893</v>
      </c>
      <c r="N8">
        <v>1.948412</v>
      </c>
      <c r="O8">
        <v>3.0883159999999998</v>
      </c>
      <c r="P8">
        <v>11.05219</v>
      </c>
      <c r="Q8">
        <v>12.596</v>
      </c>
    </row>
    <row r="9" spans="1:17" x14ac:dyDescent="0.3">
      <c r="A9">
        <v>7</v>
      </c>
      <c r="B9">
        <v>7</v>
      </c>
      <c r="C9">
        <v>4</v>
      </c>
      <c r="D9">
        <v>3</v>
      </c>
      <c r="E9">
        <v>24</v>
      </c>
      <c r="F9">
        <v>12</v>
      </c>
      <c r="G9">
        <v>31.95187</v>
      </c>
      <c r="H9">
        <v>16.59187</v>
      </c>
      <c r="I9" t="s">
        <v>316</v>
      </c>
      <c r="J9">
        <v>1.949567</v>
      </c>
      <c r="K9">
        <v>0</v>
      </c>
      <c r="L9">
        <v>3.3452799999999998</v>
      </c>
      <c r="M9">
        <v>-0.1133893</v>
      </c>
      <c r="N9">
        <v>1.948412</v>
      </c>
      <c r="O9">
        <v>0</v>
      </c>
      <c r="P9">
        <v>14.68369</v>
      </c>
      <c r="Q9">
        <v>15.068519999999999</v>
      </c>
    </row>
    <row r="10" spans="1:17" x14ac:dyDescent="0.3">
      <c r="A10">
        <v>8</v>
      </c>
      <c r="B10">
        <v>12</v>
      </c>
      <c r="C10">
        <v>3</v>
      </c>
      <c r="D10">
        <v>9</v>
      </c>
      <c r="E10">
        <v>26</v>
      </c>
      <c r="F10">
        <v>12</v>
      </c>
      <c r="G10">
        <v>30.071480000000001</v>
      </c>
      <c r="H10">
        <v>16.097110000000001</v>
      </c>
      <c r="I10" t="s">
        <v>186</v>
      </c>
      <c r="J10">
        <v>2.7803260000000001</v>
      </c>
      <c r="K10">
        <v>0</v>
      </c>
      <c r="L10">
        <v>3.3452799999999998</v>
      </c>
      <c r="M10">
        <v>-0.1133893</v>
      </c>
      <c r="N10">
        <v>3.4973070000000002</v>
      </c>
      <c r="O10">
        <v>0</v>
      </c>
      <c r="P10">
        <v>10.62393</v>
      </c>
      <c r="Q10">
        <v>15.09782</v>
      </c>
    </row>
    <row r="11" spans="1:17" x14ac:dyDescent="0.3">
      <c r="A11">
        <v>9</v>
      </c>
      <c r="B11">
        <v>8</v>
      </c>
      <c r="C11">
        <v>5</v>
      </c>
      <c r="D11">
        <v>3</v>
      </c>
      <c r="E11">
        <v>24</v>
      </c>
      <c r="F11">
        <v>12</v>
      </c>
      <c r="G11">
        <v>30.071480000000001</v>
      </c>
      <c r="H11">
        <v>16.097110000000001</v>
      </c>
      <c r="I11" t="s">
        <v>917</v>
      </c>
      <c r="J11">
        <v>7.8284740000000005E-2</v>
      </c>
      <c r="K11">
        <v>0</v>
      </c>
      <c r="L11">
        <v>3.3452799999999998</v>
      </c>
      <c r="M11">
        <v>-0.1133893</v>
      </c>
      <c r="N11">
        <v>6.595097</v>
      </c>
      <c r="O11">
        <v>0</v>
      </c>
      <c r="P11">
        <v>8.3650000000000002</v>
      </c>
      <c r="Q11">
        <v>15.09782</v>
      </c>
    </row>
    <row r="12" spans="1:17" x14ac:dyDescent="0.3">
      <c r="A12">
        <v>10</v>
      </c>
      <c r="B12">
        <v>8</v>
      </c>
      <c r="C12">
        <v>2</v>
      </c>
      <c r="D12">
        <v>6</v>
      </c>
      <c r="E12">
        <v>24</v>
      </c>
      <c r="F12">
        <v>12</v>
      </c>
      <c r="G12">
        <v>28.40606</v>
      </c>
      <c r="H12">
        <v>18.226680000000002</v>
      </c>
      <c r="I12" t="s">
        <v>918</v>
      </c>
      <c r="J12">
        <v>-3.1696520000000001</v>
      </c>
      <c r="K12">
        <v>3.1323660000000002</v>
      </c>
      <c r="L12">
        <v>3.3452799999999998</v>
      </c>
      <c r="M12">
        <v>-0.1133893</v>
      </c>
      <c r="N12">
        <v>7.5512870000000003</v>
      </c>
      <c r="O12">
        <v>-1.8319449999999999</v>
      </c>
      <c r="P12">
        <v>9.4944649999999999</v>
      </c>
      <c r="Q12">
        <v>15.09782</v>
      </c>
    </row>
    <row r="13" spans="1:17" x14ac:dyDescent="0.3">
      <c r="A13">
        <v>11</v>
      </c>
      <c r="B13">
        <v>9</v>
      </c>
      <c r="C13">
        <v>3</v>
      </c>
      <c r="D13">
        <v>6</v>
      </c>
      <c r="E13">
        <v>24</v>
      </c>
      <c r="F13">
        <v>12</v>
      </c>
      <c r="G13">
        <v>29.660740000000001</v>
      </c>
      <c r="H13">
        <v>19.383099999999999</v>
      </c>
      <c r="I13" t="s">
        <v>919</v>
      </c>
      <c r="J13">
        <v>-3.1696520000000001</v>
      </c>
      <c r="K13">
        <v>3.1323660000000002</v>
      </c>
      <c r="L13">
        <v>2.280586</v>
      </c>
      <c r="M13">
        <v>-0.1133893</v>
      </c>
      <c r="N13">
        <v>9.1001820000000002</v>
      </c>
      <c r="O13">
        <v>-1.8319449999999999</v>
      </c>
      <c r="P13">
        <v>8.3650000000000002</v>
      </c>
      <c r="Q13">
        <v>15.09782</v>
      </c>
    </row>
    <row r="14" spans="1:17" x14ac:dyDescent="0.3">
      <c r="A14">
        <v>12</v>
      </c>
      <c r="B14">
        <v>10</v>
      </c>
      <c r="C14">
        <v>7</v>
      </c>
      <c r="D14">
        <v>3</v>
      </c>
      <c r="E14">
        <v>24</v>
      </c>
      <c r="F14">
        <v>12</v>
      </c>
      <c r="G14">
        <v>29.890840000000001</v>
      </c>
      <c r="H14">
        <v>21.88626</v>
      </c>
      <c r="I14" t="s">
        <v>918</v>
      </c>
      <c r="J14">
        <v>-1.2983709999999999</v>
      </c>
      <c r="K14">
        <v>3.1323660000000002</v>
      </c>
      <c r="L14">
        <v>2.280586</v>
      </c>
      <c r="M14">
        <v>-0.1133893</v>
      </c>
      <c r="N14">
        <v>7.5512870000000003</v>
      </c>
      <c r="O14">
        <v>-1.8319449999999999</v>
      </c>
      <c r="P14">
        <v>12.424759999999999</v>
      </c>
      <c r="Q14">
        <v>15.068519999999999</v>
      </c>
    </row>
    <row r="15" spans="1:17" x14ac:dyDescent="0.3">
      <c r="A15">
        <v>13</v>
      </c>
      <c r="B15">
        <v>6</v>
      </c>
      <c r="C15">
        <v>3</v>
      </c>
      <c r="D15">
        <v>3</v>
      </c>
      <c r="E15">
        <v>26</v>
      </c>
      <c r="F15">
        <v>12</v>
      </c>
      <c r="G15">
        <v>29.660740000000001</v>
      </c>
      <c r="H15">
        <v>19.383099999999999</v>
      </c>
      <c r="I15" t="s">
        <v>919</v>
      </c>
      <c r="J15">
        <v>-0.46761130000000001</v>
      </c>
      <c r="K15">
        <v>4.5134460000000001</v>
      </c>
      <c r="L15">
        <v>2.280586</v>
      </c>
      <c r="M15">
        <v>-0.1133893</v>
      </c>
      <c r="N15">
        <v>7.9094230000000003</v>
      </c>
      <c r="O15">
        <v>-1.8319449999999999</v>
      </c>
      <c r="P15">
        <v>7.0629980000000003</v>
      </c>
      <c r="Q15">
        <v>15.09782</v>
      </c>
    </row>
    <row r="16" spans="1:17" x14ac:dyDescent="0.3">
      <c r="A16">
        <v>14</v>
      </c>
      <c r="B16">
        <v>10</v>
      </c>
      <c r="C16">
        <v>7</v>
      </c>
      <c r="D16">
        <v>3</v>
      </c>
      <c r="E16">
        <v>24</v>
      </c>
      <c r="F16">
        <v>12</v>
      </c>
      <c r="G16">
        <v>29.660740000000001</v>
      </c>
      <c r="H16">
        <v>19.383099999999999</v>
      </c>
      <c r="I16" t="s">
        <v>920</v>
      </c>
      <c r="J16">
        <v>-3.1696520000000001</v>
      </c>
      <c r="K16">
        <v>4.5134460000000001</v>
      </c>
      <c r="L16">
        <v>2.280586</v>
      </c>
      <c r="M16">
        <v>-0.1133893</v>
      </c>
      <c r="N16">
        <v>7.9094230000000003</v>
      </c>
      <c r="O16">
        <v>-2.328767</v>
      </c>
      <c r="P16">
        <v>7.0629980000000003</v>
      </c>
      <c r="Q16">
        <v>15.09782</v>
      </c>
    </row>
    <row r="17" spans="1:17" x14ac:dyDescent="0.3">
      <c r="A17">
        <v>15</v>
      </c>
      <c r="B17">
        <v>5</v>
      </c>
      <c r="C17">
        <v>2</v>
      </c>
      <c r="D17">
        <v>3</v>
      </c>
      <c r="E17">
        <v>25</v>
      </c>
      <c r="F17">
        <v>12</v>
      </c>
      <c r="G17">
        <v>28.403500000000001</v>
      </c>
      <c r="H17">
        <v>19.383099999999999</v>
      </c>
      <c r="I17" t="s">
        <v>920</v>
      </c>
      <c r="J17">
        <v>-3.1435580000000001</v>
      </c>
      <c r="K17">
        <v>4.5134460000000001</v>
      </c>
      <c r="L17">
        <v>4.1054750000000002</v>
      </c>
      <c r="M17">
        <v>-0.1133893</v>
      </c>
      <c r="N17">
        <v>7.9094230000000003</v>
      </c>
      <c r="O17">
        <v>-2.328767</v>
      </c>
      <c r="P17">
        <v>7.0629980000000003</v>
      </c>
      <c r="Q17">
        <v>15.09782</v>
      </c>
    </row>
    <row r="18" spans="1:17" x14ac:dyDescent="0.3">
      <c r="A18">
        <v>16</v>
      </c>
      <c r="B18">
        <v>8</v>
      </c>
      <c r="C18">
        <v>5</v>
      </c>
      <c r="D18">
        <v>3</v>
      </c>
      <c r="E18">
        <v>25</v>
      </c>
      <c r="F18">
        <v>12</v>
      </c>
      <c r="G18">
        <v>28.00789</v>
      </c>
      <c r="H18">
        <v>22.547930000000001</v>
      </c>
      <c r="I18" t="s">
        <v>920</v>
      </c>
      <c r="J18">
        <v>-3.1435580000000001</v>
      </c>
      <c r="K18">
        <v>4.5134460000000001</v>
      </c>
      <c r="L18">
        <v>3.0407820000000001</v>
      </c>
      <c r="M18">
        <v>-0.1133893</v>
      </c>
      <c r="N18">
        <v>7.9094230000000003</v>
      </c>
      <c r="O18">
        <v>-2.328767</v>
      </c>
      <c r="P18">
        <v>7.0629980000000003</v>
      </c>
      <c r="Q18">
        <v>15.09782</v>
      </c>
    </row>
    <row r="19" spans="1:17" x14ac:dyDescent="0.3">
      <c r="A19">
        <v>17</v>
      </c>
      <c r="B19">
        <v>7</v>
      </c>
      <c r="C19">
        <v>4</v>
      </c>
      <c r="D19">
        <v>3</v>
      </c>
      <c r="E19">
        <v>24</v>
      </c>
      <c r="F19">
        <v>12</v>
      </c>
      <c r="G19">
        <v>30.871089999999999</v>
      </c>
      <c r="H19">
        <v>13.81795</v>
      </c>
      <c r="I19" t="s">
        <v>921</v>
      </c>
      <c r="J19">
        <v>-7.336074</v>
      </c>
      <c r="K19">
        <v>7.6458120000000003</v>
      </c>
      <c r="L19">
        <v>3.4158170000000001</v>
      </c>
      <c r="M19">
        <v>-0.1133893</v>
      </c>
      <c r="N19">
        <v>10.227830000000001</v>
      </c>
      <c r="O19">
        <v>-3.7215129999999998</v>
      </c>
      <c r="P19">
        <v>3.1464059999999998</v>
      </c>
      <c r="Q19">
        <v>12.596</v>
      </c>
    </row>
    <row r="20" spans="1:17" x14ac:dyDescent="0.3">
      <c r="A20">
        <v>18</v>
      </c>
      <c r="B20">
        <v>7</v>
      </c>
      <c r="C20">
        <v>1</v>
      </c>
      <c r="D20">
        <v>6</v>
      </c>
      <c r="E20">
        <v>19</v>
      </c>
      <c r="F20">
        <v>12</v>
      </c>
      <c r="G20">
        <v>27.526389999999999</v>
      </c>
      <c r="H20">
        <v>20.455159999999999</v>
      </c>
      <c r="I20" t="s">
        <v>922</v>
      </c>
      <c r="J20">
        <v>-5.4133459999999998</v>
      </c>
      <c r="K20">
        <v>7.6458120000000003</v>
      </c>
      <c r="L20">
        <v>1.4999020000000001</v>
      </c>
      <c r="M20">
        <v>-1.975865</v>
      </c>
      <c r="N20">
        <v>10.81226</v>
      </c>
      <c r="O20">
        <v>-0.82398559999999998</v>
      </c>
      <c r="P20">
        <v>7.7914279999999998</v>
      </c>
      <c r="Q20">
        <v>12.5817</v>
      </c>
    </row>
    <row r="21" spans="1:17" x14ac:dyDescent="0.3">
      <c r="A21">
        <v>19</v>
      </c>
      <c r="B21">
        <v>6</v>
      </c>
      <c r="C21">
        <v>3</v>
      </c>
      <c r="D21">
        <v>3</v>
      </c>
      <c r="E21">
        <v>20</v>
      </c>
      <c r="F21">
        <v>12</v>
      </c>
      <c r="G21">
        <v>26.26915</v>
      </c>
      <c r="H21">
        <v>20.455159999999999</v>
      </c>
      <c r="I21" t="s">
        <v>922</v>
      </c>
      <c r="J21">
        <v>-5.387251</v>
      </c>
      <c r="K21">
        <v>7.6458120000000003</v>
      </c>
      <c r="L21">
        <v>3.3247909999999998</v>
      </c>
      <c r="M21">
        <v>-1.975865</v>
      </c>
      <c r="N21">
        <v>10.81226</v>
      </c>
      <c r="O21">
        <v>-0.82398559999999998</v>
      </c>
      <c r="P21">
        <v>7.7914279999999998</v>
      </c>
      <c r="Q21">
        <v>12.5817</v>
      </c>
    </row>
    <row r="22" spans="1:17" x14ac:dyDescent="0.3">
      <c r="A22">
        <v>20</v>
      </c>
      <c r="B22">
        <v>7</v>
      </c>
      <c r="C22">
        <v>4</v>
      </c>
      <c r="D22">
        <v>3</v>
      </c>
      <c r="E22">
        <v>20</v>
      </c>
      <c r="F22">
        <v>10</v>
      </c>
      <c r="G22">
        <v>27.526389999999999</v>
      </c>
      <c r="H22">
        <v>18.25113</v>
      </c>
      <c r="I22" t="s">
        <v>923</v>
      </c>
      <c r="J22">
        <v>-5.4133459999999998</v>
      </c>
      <c r="K22">
        <v>7.6458120000000003</v>
      </c>
      <c r="L22">
        <v>1.4999020000000001</v>
      </c>
      <c r="M22">
        <v>1.6382369999999999</v>
      </c>
      <c r="N22">
        <v>9.1091080000000009</v>
      </c>
      <c r="O22">
        <v>-2.395222</v>
      </c>
      <c r="P22">
        <v>6.6619630000000001</v>
      </c>
      <c r="Q22">
        <v>10.553050000000001</v>
      </c>
    </row>
    <row r="23" spans="1:17" x14ac:dyDescent="0.3">
      <c r="A23">
        <v>21</v>
      </c>
      <c r="B23">
        <v>8</v>
      </c>
      <c r="C23">
        <v>5</v>
      </c>
      <c r="D23">
        <v>3</v>
      </c>
      <c r="E23">
        <v>20</v>
      </c>
      <c r="F23">
        <v>10</v>
      </c>
      <c r="G23">
        <v>29.406770000000002</v>
      </c>
      <c r="H23">
        <v>18.745889999999999</v>
      </c>
      <c r="I23" t="s">
        <v>924</v>
      </c>
      <c r="J23">
        <v>-3.5420639999999999</v>
      </c>
      <c r="K23">
        <v>7.6458120000000003</v>
      </c>
      <c r="L23">
        <v>1.4999020000000001</v>
      </c>
      <c r="M23">
        <v>1.6382369999999999</v>
      </c>
      <c r="N23">
        <v>7.5602130000000001</v>
      </c>
      <c r="O23">
        <v>-2.6436329999999999</v>
      </c>
      <c r="P23">
        <v>10.721730000000001</v>
      </c>
      <c r="Q23">
        <v>10.52375</v>
      </c>
    </row>
    <row r="24" spans="1:17" x14ac:dyDescent="0.3">
      <c r="A24">
        <v>22</v>
      </c>
      <c r="B24">
        <v>8</v>
      </c>
      <c r="C24">
        <v>5</v>
      </c>
      <c r="D24">
        <v>3</v>
      </c>
      <c r="E24">
        <v>18</v>
      </c>
      <c r="F24">
        <v>10</v>
      </c>
      <c r="G24">
        <v>27.153919999999999</v>
      </c>
      <c r="H24">
        <v>21.23085</v>
      </c>
      <c r="I24" t="s">
        <v>924</v>
      </c>
      <c r="J24">
        <v>-3.4906190000000001</v>
      </c>
      <c r="K24">
        <v>7.6458120000000003</v>
      </c>
      <c r="L24">
        <v>1.4999020000000001</v>
      </c>
      <c r="M24">
        <v>1.8692489999999999</v>
      </c>
      <c r="N24">
        <v>7.5602130000000001</v>
      </c>
      <c r="O24">
        <v>-2.6436329999999999</v>
      </c>
      <c r="P24">
        <v>9.2210610000000006</v>
      </c>
      <c r="Q24">
        <v>8.0532149999999998</v>
      </c>
    </row>
    <row r="25" spans="1:17" x14ac:dyDescent="0.3">
      <c r="A25">
        <v>23</v>
      </c>
      <c r="B25">
        <v>8</v>
      </c>
      <c r="C25">
        <v>5</v>
      </c>
      <c r="D25">
        <v>3</v>
      </c>
      <c r="E25">
        <v>22</v>
      </c>
      <c r="F25">
        <v>10</v>
      </c>
      <c r="G25">
        <v>30.126159999999999</v>
      </c>
      <c r="H25">
        <v>17.573360000000001</v>
      </c>
      <c r="I25" t="s">
        <v>925</v>
      </c>
      <c r="J25">
        <v>-3.4906190000000001</v>
      </c>
      <c r="K25">
        <v>7.6458120000000003</v>
      </c>
      <c r="L25">
        <v>3.4158170000000001</v>
      </c>
      <c r="M25">
        <v>1.6382369999999999</v>
      </c>
      <c r="N25">
        <v>8.5246829999999996</v>
      </c>
      <c r="O25">
        <v>-5.5411609999999998</v>
      </c>
      <c r="P25">
        <v>4.876207</v>
      </c>
      <c r="Q25">
        <v>10.53875</v>
      </c>
    </row>
    <row r="26" spans="1:17" x14ac:dyDescent="0.3">
      <c r="A26">
        <v>24</v>
      </c>
      <c r="B26">
        <v>8</v>
      </c>
      <c r="C26">
        <v>5</v>
      </c>
      <c r="D26">
        <v>3</v>
      </c>
      <c r="E26">
        <v>18</v>
      </c>
      <c r="F26">
        <v>10</v>
      </c>
      <c r="G26">
        <v>30.126159999999999</v>
      </c>
      <c r="H26">
        <v>17.573360000000001</v>
      </c>
      <c r="I26" t="s">
        <v>926</v>
      </c>
      <c r="J26">
        <v>-3.4906190000000001</v>
      </c>
      <c r="K26">
        <v>7.6458120000000003</v>
      </c>
      <c r="L26">
        <v>2.6351330000000002</v>
      </c>
      <c r="M26">
        <v>1.8692489999999999</v>
      </c>
      <c r="N26">
        <v>7.3735369999999998</v>
      </c>
      <c r="O26">
        <v>-5.5411609999999998</v>
      </c>
      <c r="P26">
        <v>6.0056719999999997</v>
      </c>
      <c r="Q26">
        <v>8.0532149999999998</v>
      </c>
    </row>
    <row r="27" spans="1:17" x14ac:dyDescent="0.3">
      <c r="A27">
        <v>25</v>
      </c>
      <c r="B27">
        <v>7</v>
      </c>
      <c r="C27">
        <v>7</v>
      </c>
      <c r="D27">
        <v>0</v>
      </c>
      <c r="E27">
        <v>22</v>
      </c>
      <c r="F27">
        <v>12</v>
      </c>
      <c r="G27">
        <v>29.93638</v>
      </c>
      <c r="H27">
        <v>19.091619999999999</v>
      </c>
      <c r="I27" t="s">
        <v>927</v>
      </c>
      <c r="J27">
        <v>-3.4906190000000001</v>
      </c>
      <c r="K27">
        <v>4.4774669999999999</v>
      </c>
      <c r="L27">
        <v>3.058964</v>
      </c>
      <c r="M27">
        <v>1.6382369999999999</v>
      </c>
      <c r="N27">
        <v>8.5246829999999996</v>
      </c>
      <c r="O27">
        <v>-5.7895709999999996</v>
      </c>
      <c r="P27">
        <v>4.876207</v>
      </c>
      <c r="Q27">
        <v>7.3318029999999998</v>
      </c>
    </row>
    <row r="28" spans="1:17" x14ac:dyDescent="0.3">
      <c r="A28">
        <v>26</v>
      </c>
      <c r="B28">
        <v>7</v>
      </c>
      <c r="C28">
        <v>4</v>
      </c>
      <c r="D28">
        <v>3</v>
      </c>
      <c r="E28">
        <v>22</v>
      </c>
      <c r="F28">
        <v>12</v>
      </c>
      <c r="G28">
        <v>31.700150000000001</v>
      </c>
      <c r="H28">
        <v>21.937830000000002</v>
      </c>
      <c r="I28" t="s">
        <v>928</v>
      </c>
      <c r="J28">
        <v>-1.5678909999999999</v>
      </c>
      <c r="K28">
        <v>4.4774669999999999</v>
      </c>
      <c r="L28">
        <v>5.797714</v>
      </c>
      <c r="M28">
        <v>0.1397176</v>
      </c>
      <c r="N28">
        <v>8.5246829999999996</v>
      </c>
      <c r="O28">
        <v>-5.5411609999999998</v>
      </c>
      <c r="P28">
        <v>8.7352139999999991</v>
      </c>
      <c r="Q28">
        <v>7.2932119999999996</v>
      </c>
    </row>
    <row r="29" spans="1:17" x14ac:dyDescent="0.3">
      <c r="A29">
        <v>27</v>
      </c>
      <c r="B29">
        <v>7</v>
      </c>
      <c r="C29">
        <v>4</v>
      </c>
      <c r="D29">
        <v>3</v>
      </c>
      <c r="E29">
        <v>22</v>
      </c>
      <c r="F29">
        <v>12</v>
      </c>
      <c r="G29">
        <v>31.677009999999999</v>
      </c>
      <c r="H29">
        <v>22.12294</v>
      </c>
      <c r="I29" t="s">
        <v>929</v>
      </c>
      <c r="J29">
        <v>-3.4906190000000001</v>
      </c>
      <c r="K29">
        <v>4.4774669999999999</v>
      </c>
      <c r="L29">
        <v>4.7330199999999998</v>
      </c>
      <c r="M29">
        <v>0.1397176</v>
      </c>
      <c r="N29">
        <v>8.5246829999999996</v>
      </c>
      <c r="O29">
        <v>-5.7895709999999996</v>
      </c>
      <c r="P29">
        <v>7.3055820000000002</v>
      </c>
      <c r="Q29">
        <v>7.3075089999999996</v>
      </c>
    </row>
    <row r="30" spans="1:17" x14ac:dyDescent="0.3">
      <c r="A30">
        <v>28</v>
      </c>
      <c r="B30">
        <v>7</v>
      </c>
      <c r="C30">
        <v>7</v>
      </c>
      <c r="D30">
        <v>0</v>
      </c>
      <c r="E30">
        <v>20</v>
      </c>
      <c r="F30">
        <v>12</v>
      </c>
      <c r="G30">
        <v>29.540769999999998</v>
      </c>
      <c r="H30">
        <v>22.256450000000001</v>
      </c>
      <c r="I30" t="s">
        <v>930</v>
      </c>
      <c r="J30">
        <v>-3.4906190000000001</v>
      </c>
      <c r="K30">
        <v>4.4774669999999999</v>
      </c>
      <c r="L30">
        <v>1.2135860000000001</v>
      </c>
      <c r="M30">
        <v>1.6382369999999999</v>
      </c>
      <c r="N30">
        <v>8.9224309999999996</v>
      </c>
      <c r="O30">
        <v>-6.0379820000000004</v>
      </c>
      <c r="P30">
        <v>4.876207</v>
      </c>
      <c r="Q30">
        <v>7.3318029999999998</v>
      </c>
    </row>
    <row r="31" spans="1:17" x14ac:dyDescent="0.3">
      <c r="A31">
        <v>29</v>
      </c>
      <c r="B31">
        <v>8</v>
      </c>
      <c r="C31">
        <v>8</v>
      </c>
      <c r="D31">
        <v>0</v>
      </c>
      <c r="E31">
        <v>20</v>
      </c>
      <c r="F31">
        <v>12</v>
      </c>
      <c r="G31">
        <v>29.14517</v>
      </c>
      <c r="H31">
        <v>25.421279999999999</v>
      </c>
      <c r="I31" t="s">
        <v>930</v>
      </c>
      <c r="J31">
        <v>-3.4906190000000001</v>
      </c>
      <c r="K31">
        <v>4.4774669999999999</v>
      </c>
      <c r="L31">
        <v>0.14889279999999999</v>
      </c>
      <c r="M31">
        <v>1.6382369999999999</v>
      </c>
      <c r="N31">
        <v>8.9224309999999996</v>
      </c>
      <c r="O31">
        <v>-6.0379820000000004</v>
      </c>
      <c r="P31">
        <v>4.876207</v>
      </c>
      <c r="Q31">
        <v>7.3318029999999998</v>
      </c>
    </row>
    <row r="32" spans="1:17" x14ac:dyDescent="0.3">
      <c r="A32">
        <v>30</v>
      </c>
      <c r="B32">
        <v>7</v>
      </c>
      <c r="C32">
        <v>4</v>
      </c>
      <c r="D32">
        <v>3</v>
      </c>
      <c r="E32">
        <v>18</v>
      </c>
      <c r="F32">
        <v>12</v>
      </c>
      <c r="G32">
        <v>29.540769999999998</v>
      </c>
      <c r="H32">
        <v>22.256450000000001</v>
      </c>
      <c r="I32" t="s">
        <v>931</v>
      </c>
      <c r="J32">
        <v>-3.4906190000000001</v>
      </c>
      <c r="K32">
        <v>4.4774669999999999</v>
      </c>
      <c r="L32">
        <v>0.43290210000000001</v>
      </c>
      <c r="M32">
        <v>1.6382369999999999</v>
      </c>
      <c r="N32">
        <v>12.41797</v>
      </c>
      <c r="O32">
        <v>-5.7895709999999996</v>
      </c>
      <c r="P32">
        <v>2.6172780000000002</v>
      </c>
      <c r="Q32">
        <v>7.3318029999999998</v>
      </c>
    </row>
    <row r="33" spans="1:17" x14ac:dyDescent="0.3">
      <c r="A33">
        <v>31</v>
      </c>
      <c r="B33">
        <v>7</v>
      </c>
      <c r="C33">
        <v>7</v>
      </c>
      <c r="D33">
        <v>0</v>
      </c>
      <c r="E33">
        <v>18</v>
      </c>
      <c r="F33">
        <v>14</v>
      </c>
      <c r="G33">
        <v>29.350989999999999</v>
      </c>
      <c r="H33">
        <v>23.774719999999999</v>
      </c>
      <c r="I33" t="s">
        <v>931</v>
      </c>
      <c r="J33">
        <v>-3.4906190000000001</v>
      </c>
      <c r="K33">
        <v>1.309121</v>
      </c>
      <c r="L33">
        <v>7.6048610000000003E-2</v>
      </c>
      <c r="M33">
        <v>1.6382369999999999</v>
      </c>
      <c r="N33">
        <v>12.41797</v>
      </c>
      <c r="O33">
        <v>-5.7895709999999996</v>
      </c>
      <c r="P33">
        <v>2.6172780000000002</v>
      </c>
      <c r="Q33">
        <v>6</v>
      </c>
    </row>
    <row r="34" spans="1:17" x14ac:dyDescent="0.3">
      <c r="A34">
        <v>32</v>
      </c>
      <c r="B34">
        <v>6</v>
      </c>
      <c r="C34">
        <v>3</v>
      </c>
      <c r="D34">
        <v>3</v>
      </c>
      <c r="E34">
        <v>20</v>
      </c>
      <c r="F34">
        <v>12</v>
      </c>
      <c r="G34">
        <v>31.034269999999999</v>
      </c>
      <c r="H34">
        <v>25.84629</v>
      </c>
      <c r="I34" t="s">
        <v>932</v>
      </c>
      <c r="J34">
        <v>0.30339060000000001</v>
      </c>
      <c r="K34">
        <v>4.4774669999999999</v>
      </c>
      <c r="L34">
        <v>1.2135860000000001</v>
      </c>
      <c r="M34">
        <v>1.6382369999999999</v>
      </c>
      <c r="N34">
        <v>12.02022</v>
      </c>
      <c r="O34">
        <v>-8.8286130000000007</v>
      </c>
      <c r="P34">
        <v>6.9772080000000001</v>
      </c>
      <c r="Q34">
        <v>6.8579889999999999</v>
      </c>
    </row>
    <row r="35" spans="1:17" x14ac:dyDescent="0.3">
      <c r="A35">
        <v>33</v>
      </c>
      <c r="B35">
        <v>8</v>
      </c>
      <c r="C35">
        <v>8</v>
      </c>
      <c r="D35">
        <v>0</v>
      </c>
      <c r="E35">
        <v>20</v>
      </c>
      <c r="F35">
        <v>14</v>
      </c>
      <c r="G35">
        <v>30.84449</v>
      </c>
      <c r="H35">
        <v>27.364550000000001</v>
      </c>
      <c r="I35" t="s">
        <v>932</v>
      </c>
      <c r="J35">
        <v>0.30339060000000001</v>
      </c>
      <c r="K35">
        <v>1.309121</v>
      </c>
      <c r="L35">
        <v>0.85673270000000001</v>
      </c>
      <c r="M35">
        <v>1.6382369999999999</v>
      </c>
      <c r="N35">
        <v>12.02022</v>
      </c>
      <c r="O35">
        <v>-8.8286130000000007</v>
      </c>
      <c r="P35">
        <v>6.9772080000000001</v>
      </c>
      <c r="Q35">
        <v>6</v>
      </c>
    </row>
    <row r="36" spans="1:17" x14ac:dyDescent="0.3">
      <c r="A36">
        <v>34</v>
      </c>
      <c r="B36">
        <v>9</v>
      </c>
      <c r="C36">
        <v>6</v>
      </c>
      <c r="D36">
        <v>3</v>
      </c>
      <c r="E36">
        <v>18</v>
      </c>
      <c r="F36">
        <v>12</v>
      </c>
      <c r="G36">
        <v>30.638670000000001</v>
      </c>
      <c r="H36">
        <v>29.011119999999998</v>
      </c>
      <c r="I36" t="s">
        <v>933</v>
      </c>
      <c r="J36">
        <v>0.30339060000000001</v>
      </c>
      <c r="K36">
        <v>4.4774669999999999</v>
      </c>
      <c r="L36">
        <v>-0.6317914</v>
      </c>
      <c r="M36">
        <v>1.6382369999999999</v>
      </c>
      <c r="N36">
        <v>12.41797</v>
      </c>
      <c r="O36">
        <v>-8.8286130000000007</v>
      </c>
      <c r="P36">
        <v>6.9772080000000001</v>
      </c>
      <c r="Q36">
        <v>6.8579889999999999</v>
      </c>
    </row>
    <row r="37" spans="1:17" x14ac:dyDescent="0.3">
      <c r="A37">
        <v>35</v>
      </c>
      <c r="B37">
        <v>7</v>
      </c>
      <c r="C37">
        <v>4</v>
      </c>
      <c r="D37">
        <v>3</v>
      </c>
      <c r="E37">
        <v>20</v>
      </c>
      <c r="F37">
        <v>12</v>
      </c>
      <c r="G37">
        <v>32.6128</v>
      </c>
      <c r="H37">
        <v>29.76906</v>
      </c>
      <c r="I37" t="s">
        <v>934</v>
      </c>
      <c r="J37">
        <v>0.63976900000000003</v>
      </c>
      <c r="K37">
        <v>1.7287140000000001</v>
      </c>
      <c r="L37">
        <v>-2.4350800000000001</v>
      </c>
      <c r="M37">
        <v>1.6382369999999999</v>
      </c>
      <c r="N37">
        <v>12.02022</v>
      </c>
      <c r="O37">
        <v>-8.8286130000000007</v>
      </c>
      <c r="P37">
        <v>5.9980279999999997</v>
      </c>
      <c r="Q37">
        <v>6</v>
      </c>
    </row>
    <row r="38" spans="1:17" x14ac:dyDescent="0.3">
      <c r="A38">
        <v>36</v>
      </c>
      <c r="B38">
        <v>9</v>
      </c>
      <c r="C38">
        <v>9</v>
      </c>
      <c r="D38">
        <v>0</v>
      </c>
      <c r="E38">
        <v>21</v>
      </c>
      <c r="F38">
        <v>12</v>
      </c>
      <c r="G38">
        <v>31.355560000000001</v>
      </c>
      <c r="H38">
        <v>29.76906</v>
      </c>
      <c r="I38" t="s">
        <v>934</v>
      </c>
      <c r="J38">
        <v>0.66586389999999995</v>
      </c>
      <c r="K38">
        <v>1.7287140000000001</v>
      </c>
      <c r="L38">
        <v>-0.61019109999999999</v>
      </c>
      <c r="M38">
        <v>1.6382369999999999</v>
      </c>
      <c r="N38">
        <v>12.02022</v>
      </c>
      <c r="O38">
        <v>-8.8286130000000007</v>
      </c>
      <c r="P38">
        <v>5.9980279999999997</v>
      </c>
      <c r="Q38">
        <v>6</v>
      </c>
    </row>
    <row r="39" spans="1:17" x14ac:dyDescent="0.3">
      <c r="A39">
        <v>37</v>
      </c>
      <c r="B39">
        <v>7</v>
      </c>
      <c r="C39">
        <v>4</v>
      </c>
      <c r="D39">
        <v>3</v>
      </c>
      <c r="E39">
        <v>21</v>
      </c>
      <c r="F39">
        <v>14</v>
      </c>
      <c r="G39">
        <v>31.165780000000002</v>
      </c>
      <c r="H39">
        <v>31.287320000000001</v>
      </c>
      <c r="I39" t="s">
        <v>934</v>
      </c>
      <c r="J39">
        <v>0.66586389999999995</v>
      </c>
      <c r="K39">
        <v>-1.4396310000000001</v>
      </c>
      <c r="L39">
        <v>-0.96704460000000003</v>
      </c>
      <c r="M39">
        <v>1.6382369999999999</v>
      </c>
      <c r="N39">
        <v>12.02022</v>
      </c>
      <c r="O39">
        <v>-8.8286130000000007</v>
      </c>
      <c r="P39">
        <v>5.9980279999999997</v>
      </c>
      <c r="Q39">
        <v>6</v>
      </c>
    </row>
    <row r="40" spans="1:17" x14ac:dyDescent="0.3">
      <c r="A40">
        <v>38</v>
      </c>
      <c r="B40">
        <v>6</v>
      </c>
      <c r="C40">
        <v>3</v>
      </c>
      <c r="D40">
        <v>3</v>
      </c>
      <c r="E40">
        <v>19</v>
      </c>
      <c r="F40">
        <v>12</v>
      </c>
      <c r="G40">
        <v>30.959959999999999</v>
      </c>
      <c r="H40">
        <v>32.933889999999998</v>
      </c>
      <c r="I40" t="s">
        <v>935</v>
      </c>
      <c r="J40">
        <v>0.66586389999999995</v>
      </c>
      <c r="K40">
        <v>1.7287140000000001</v>
      </c>
      <c r="L40">
        <v>-2.4555690000000001</v>
      </c>
      <c r="M40">
        <v>1.6382369999999999</v>
      </c>
      <c r="N40">
        <v>12.41797</v>
      </c>
      <c r="O40">
        <v>-8.8286130000000007</v>
      </c>
      <c r="P40">
        <v>5.9980279999999997</v>
      </c>
      <c r="Q40">
        <v>6</v>
      </c>
    </row>
    <row r="41" spans="1:17" x14ac:dyDescent="0.3">
      <c r="A41">
        <v>39</v>
      </c>
      <c r="B41">
        <v>7</v>
      </c>
      <c r="C41">
        <v>7</v>
      </c>
      <c r="D41">
        <v>0</v>
      </c>
      <c r="E41">
        <v>19</v>
      </c>
      <c r="F41">
        <v>12</v>
      </c>
      <c r="G41">
        <v>30.959959999999999</v>
      </c>
      <c r="H41">
        <v>32.933889999999998</v>
      </c>
      <c r="I41" t="s">
        <v>935</v>
      </c>
      <c r="J41">
        <v>0.66586389999999995</v>
      </c>
      <c r="K41">
        <v>3.1097939999999999</v>
      </c>
      <c r="L41">
        <v>-2.4555690000000001</v>
      </c>
      <c r="M41">
        <v>1.6382369999999999</v>
      </c>
      <c r="N41">
        <v>11.227209999999999</v>
      </c>
      <c r="O41">
        <v>-8.8286130000000007</v>
      </c>
      <c r="P41">
        <v>4.6960259999999998</v>
      </c>
      <c r="Q41">
        <v>6</v>
      </c>
    </row>
    <row r="42" spans="1:17" x14ac:dyDescent="0.3">
      <c r="A42">
        <v>40</v>
      </c>
      <c r="B42">
        <v>10</v>
      </c>
      <c r="C42">
        <v>7</v>
      </c>
      <c r="D42">
        <v>3</v>
      </c>
      <c r="E42">
        <v>19</v>
      </c>
      <c r="F42">
        <v>12</v>
      </c>
      <c r="G42">
        <v>28.817620000000002</v>
      </c>
      <c r="H42">
        <v>34.069899999999997</v>
      </c>
      <c r="I42" t="s">
        <v>935</v>
      </c>
      <c r="J42">
        <v>-0.25262050000000003</v>
      </c>
      <c r="K42">
        <v>1.7287140000000001</v>
      </c>
      <c r="L42">
        <v>-3.5202619999999998</v>
      </c>
      <c r="M42">
        <v>1.6382369999999999</v>
      </c>
      <c r="N42">
        <v>12.41797</v>
      </c>
      <c r="O42">
        <v>-5.740297</v>
      </c>
      <c r="P42">
        <v>5.2968250000000001</v>
      </c>
      <c r="Q42">
        <v>6</v>
      </c>
    </row>
    <row r="43" spans="1:17" x14ac:dyDescent="0.3">
      <c r="A43">
        <v>41</v>
      </c>
      <c r="B43">
        <v>8</v>
      </c>
      <c r="C43">
        <v>8</v>
      </c>
      <c r="D43">
        <v>0</v>
      </c>
      <c r="E43">
        <v>17</v>
      </c>
      <c r="F43">
        <v>12</v>
      </c>
      <c r="G43">
        <v>30.474240000000002</v>
      </c>
      <c r="H43">
        <v>36.819629999999997</v>
      </c>
      <c r="I43" t="s">
        <v>936</v>
      </c>
      <c r="J43">
        <v>0.66586389999999995</v>
      </c>
      <c r="K43">
        <v>1.7287140000000001</v>
      </c>
      <c r="L43">
        <v>-6.4777480000000001</v>
      </c>
      <c r="M43">
        <v>1.6382369999999999</v>
      </c>
      <c r="N43">
        <v>12.815720000000001</v>
      </c>
      <c r="O43">
        <v>-8.8286130000000007</v>
      </c>
      <c r="P43">
        <v>5.9980279999999997</v>
      </c>
      <c r="Q43">
        <v>6</v>
      </c>
    </row>
    <row r="44" spans="1:17" x14ac:dyDescent="0.3">
      <c r="A44">
        <v>42</v>
      </c>
      <c r="B44">
        <v>7</v>
      </c>
      <c r="C44">
        <v>7</v>
      </c>
      <c r="D44">
        <v>0</v>
      </c>
      <c r="E44">
        <v>17</v>
      </c>
      <c r="F44">
        <v>12</v>
      </c>
      <c r="G44">
        <v>30.474240000000002</v>
      </c>
      <c r="H44">
        <v>36.819629999999997</v>
      </c>
      <c r="I44" t="s">
        <v>936</v>
      </c>
      <c r="J44">
        <v>0.66586389999999995</v>
      </c>
      <c r="K44">
        <v>3.1097939999999999</v>
      </c>
      <c r="L44">
        <v>-6.4777480000000001</v>
      </c>
      <c r="M44">
        <v>1.6382369999999999</v>
      </c>
      <c r="N44">
        <v>11.62496</v>
      </c>
      <c r="O44">
        <v>-8.8286130000000007</v>
      </c>
      <c r="P44">
        <v>4.6960259999999998</v>
      </c>
      <c r="Q44">
        <v>6</v>
      </c>
    </row>
    <row r="45" spans="1:17" x14ac:dyDescent="0.3">
      <c r="A45">
        <v>43</v>
      </c>
      <c r="B45">
        <v>9</v>
      </c>
      <c r="C45">
        <v>9</v>
      </c>
      <c r="D45">
        <v>0</v>
      </c>
      <c r="E45">
        <v>17</v>
      </c>
      <c r="F45">
        <v>12</v>
      </c>
      <c r="G45">
        <v>28.82396</v>
      </c>
      <c r="H45">
        <v>38.828040000000001</v>
      </c>
      <c r="I45" t="s">
        <v>937</v>
      </c>
      <c r="J45">
        <v>0.66586389999999995</v>
      </c>
      <c r="K45">
        <v>1.7287140000000001</v>
      </c>
      <c r="L45">
        <v>-6.4777480000000001</v>
      </c>
      <c r="M45">
        <v>1.6382369999999999</v>
      </c>
      <c r="N45">
        <v>14.364610000000001</v>
      </c>
      <c r="O45">
        <v>-8.8286130000000007</v>
      </c>
      <c r="P45">
        <v>4.868563</v>
      </c>
      <c r="Q45">
        <v>6</v>
      </c>
    </row>
    <row r="46" spans="1:17" x14ac:dyDescent="0.3">
      <c r="A46">
        <v>44</v>
      </c>
      <c r="B46">
        <v>8</v>
      </c>
      <c r="C46">
        <v>8</v>
      </c>
      <c r="D46">
        <v>0</v>
      </c>
      <c r="E46">
        <v>17</v>
      </c>
      <c r="F46">
        <v>12</v>
      </c>
      <c r="G46">
        <v>28.82396</v>
      </c>
      <c r="H46">
        <v>38.828040000000001</v>
      </c>
      <c r="I46" t="s">
        <v>937</v>
      </c>
      <c r="J46">
        <v>0.66586389999999995</v>
      </c>
      <c r="K46">
        <v>3.1097939999999999</v>
      </c>
      <c r="L46">
        <v>-6.4777480000000001</v>
      </c>
      <c r="M46">
        <v>1.6382369999999999</v>
      </c>
      <c r="N46">
        <v>13.17385</v>
      </c>
      <c r="O46">
        <v>-8.8286130000000007</v>
      </c>
      <c r="P46">
        <v>3.5665610000000001</v>
      </c>
      <c r="Q46">
        <v>6</v>
      </c>
    </row>
    <row r="47" spans="1:17" x14ac:dyDescent="0.3">
      <c r="A47">
        <v>45</v>
      </c>
      <c r="B47">
        <v>9</v>
      </c>
      <c r="C47">
        <v>6</v>
      </c>
      <c r="D47">
        <v>3</v>
      </c>
      <c r="E47">
        <v>15</v>
      </c>
      <c r="F47">
        <v>12</v>
      </c>
      <c r="G47">
        <v>28.809539999999998</v>
      </c>
      <c r="H47">
        <v>38.943399999999997</v>
      </c>
      <c r="I47" t="s">
        <v>938</v>
      </c>
      <c r="J47">
        <v>0.66586389999999995</v>
      </c>
      <c r="K47">
        <v>1.7287140000000001</v>
      </c>
      <c r="L47">
        <v>-5.6970640000000001</v>
      </c>
      <c r="M47">
        <v>2.1002610000000002</v>
      </c>
      <c r="N47">
        <v>13.96686</v>
      </c>
      <c r="O47">
        <v>-11.867660000000001</v>
      </c>
      <c r="P47">
        <v>4.868563</v>
      </c>
      <c r="Q47">
        <v>6</v>
      </c>
    </row>
    <row r="48" spans="1:17" x14ac:dyDescent="0.3">
      <c r="A48">
        <v>46</v>
      </c>
      <c r="B48">
        <v>9</v>
      </c>
      <c r="C48">
        <v>9</v>
      </c>
      <c r="D48">
        <v>0</v>
      </c>
      <c r="E48">
        <v>15</v>
      </c>
      <c r="F48">
        <v>12</v>
      </c>
      <c r="G48">
        <v>28.809539999999998</v>
      </c>
      <c r="H48">
        <v>38.943399999999997</v>
      </c>
      <c r="I48" t="s">
        <v>939</v>
      </c>
      <c r="J48">
        <v>0.66586389999999995</v>
      </c>
      <c r="K48">
        <v>1.7287140000000001</v>
      </c>
      <c r="L48">
        <v>-6.4777480000000001</v>
      </c>
      <c r="M48">
        <v>1.8692489999999999</v>
      </c>
      <c r="N48">
        <v>14.364610000000001</v>
      </c>
      <c r="O48">
        <v>-12.116070000000001</v>
      </c>
      <c r="P48">
        <v>4.868563</v>
      </c>
      <c r="Q48">
        <v>6</v>
      </c>
    </row>
    <row r="49" spans="1:17" x14ac:dyDescent="0.3">
      <c r="A49">
        <v>47</v>
      </c>
      <c r="B49">
        <v>8</v>
      </c>
      <c r="C49">
        <v>8</v>
      </c>
      <c r="D49">
        <v>0</v>
      </c>
      <c r="E49">
        <v>17</v>
      </c>
      <c r="F49">
        <v>12</v>
      </c>
      <c r="G49">
        <v>27.062799999999999</v>
      </c>
      <c r="H49">
        <v>36.914589999999997</v>
      </c>
      <c r="I49" t="s">
        <v>940</v>
      </c>
      <c r="J49">
        <v>2.4494210000000001</v>
      </c>
      <c r="K49">
        <v>1.7287140000000001</v>
      </c>
      <c r="L49">
        <v>-6.4777480000000001</v>
      </c>
      <c r="M49">
        <v>1.8692489999999999</v>
      </c>
      <c r="N49">
        <v>14.364610000000001</v>
      </c>
      <c r="O49">
        <v>-8.7793399999999995</v>
      </c>
      <c r="P49">
        <v>4.1673600000000004</v>
      </c>
      <c r="Q49">
        <v>6</v>
      </c>
    </row>
    <row r="50" spans="1:17" x14ac:dyDescent="0.3">
      <c r="A50">
        <v>48</v>
      </c>
      <c r="B50">
        <v>7</v>
      </c>
      <c r="C50">
        <v>7</v>
      </c>
      <c r="D50">
        <v>0</v>
      </c>
      <c r="E50">
        <v>15</v>
      </c>
      <c r="F50">
        <v>12</v>
      </c>
      <c r="G50">
        <v>28.809539999999998</v>
      </c>
      <c r="H50">
        <v>38.943399999999997</v>
      </c>
      <c r="I50" t="s">
        <v>941</v>
      </c>
      <c r="J50">
        <v>3.3679049999999999</v>
      </c>
      <c r="K50">
        <v>1.7287140000000001</v>
      </c>
      <c r="L50">
        <v>-7.258432</v>
      </c>
      <c r="M50">
        <v>1.8692489999999999</v>
      </c>
      <c r="N50">
        <v>16.311250000000001</v>
      </c>
      <c r="O50">
        <v>-11.867660000000001</v>
      </c>
      <c r="P50">
        <v>3.739099</v>
      </c>
      <c r="Q50">
        <v>6</v>
      </c>
    </row>
    <row r="51" spans="1:17" x14ac:dyDescent="0.3">
      <c r="A51">
        <v>49</v>
      </c>
      <c r="B51">
        <v>8</v>
      </c>
      <c r="C51">
        <v>8</v>
      </c>
      <c r="D51">
        <v>0</v>
      </c>
      <c r="E51">
        <v>15</v>
      </c>
      <c r="F51">
        <v>12</v>
      </c>
      <c r="G51">
        <v>28.809539999999998</v>
      </c>
      <c r="H51">
        <v>38.943399999999997</v>
      </c>
      <c r="I51" t="s">
        <v>941</v>
      </c>
      <c r="J51">
        <v>3.3679049999999999</v>
      </c>
      <c r="K51">
        <v>3.1097939999999999</v>
      </c>
      <c r="L51">
        <v>-7.258432</v>
      </c>
      <c r="M51">
        <v>1.8692489999999999</v>
      </c>
      <c r="N51">
        <v>15.1205</v>
      </c>
      <c r="O51">
        <v>-11.867660000000001</v>
      </c>
      <c r="P51">
        <v>2.4370970000000001</v>
      </c>
      <c r="Q51">
        <v>6</v>
      </c>
    </row>
    <row r="52" spans="1:17" x14ac:dyDescent="0.3">
      <c r="A52">
        <v>50</v>
      </c>
      <c r="B52">
        <v>10</v>
      </c>
      <c r="C52">
        <v>7</v>
      </c>
      <c r="D52">
        <v>3</v>
      </c>
      <c r="E52">
        <v>13</v>
      </c>
      <c r="F52">
        <v>12</v>
      </c>
      <c r="G52">
        <v>28.413930000000001</v>
      </c>
      <c r="H52">
        <v>42.108229999999999</v>
      </c>
      <c r="I52" t="s">
        <v>941</v>
      </c>
      <c r="J52">
        <v>3.3679049999999999</v>
      </c>
      <c r="K52">
        <v>1.7287140000000001</v>
      </c>
      <c r="L52">
        <v>-8.3231260000000002</v>
      </c>
      <c r="M52">
        <v>2.1002610000000002</v>
      </c>
      <c r="N52">
        <v>16.311250000000001</v>
      </c>
      <c r="O52">
        <v>-11.867660000000001</v>
      </c>
      <c r="P52">
        <v>3.739099</v>
      </c>
      <c r="Q52">
        <v>6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99B09-5979-4341-8AD2-8878EDADA917}">
  <dimension ref="A1:Q52"/>
  <sheetViews>
    <sheetView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9</v>
      </c>
      <c r="C2">
        <v>3</v>
      </c>
      <c r="D2">
        <v>6</v>
      </c>
      <c r="E2">
        <v>21</v>
      </c>
      <c r="F2">
        <v>15</v>
      </c>
      <c r="G2">
        <v>32.549239999999998</v>
      </c>
      <c r="H2">
        <v>9.8977780000000006</v>
      </c>
      <c r="I2" t="s">
        <v>18</v>
      </c>
      <c r="J2">
        <v>0</v>
      </c>
      <c r="K2">
        <v>0</v>
      </c>
      <c r="L2">
        <v>0</v>
      </c>
      <c r="M2">
        <v>-0.1133893</v>
      </c>
      <c r="N2">
        <v>1.948412</v>
      </c>
      <c r="O2">
        <v>0</v>
      </c>
      <c r="P2">
        <v>9.9988460000000003</v>
      </c>
      <c r="Q2">
        <v>15.115360000000001</v>
      </c>
    </row>
    <row r="3" spans="1:17" x14ac:dyDescent="0.3">
      <c r="A3">
        <v>1</v>
      </c>
      <c r="B3">
        <v>6</v>
      </c>
      <c r="C3">
        <v>0</v>
      </c>
      <c r="D3">
        <v>6</v>
      </c>
      <c r="E3">
        <v>20</v>
      </c>
      <c r="F3">
        <v>14</v>
      </c>
      <c r="G3">
        <v>30</v>
      </c>
      <c r="H3">
        <v>5.795979</v>
      </c>
      <c r="I3" t="s">
        <v>942</v>
      </c>
      <c r="J3">
        <v>0</v>
      </c>
      <c r="K3">
        <v>0.1211531</v>
      </c>
      <c r="L3">
        <v>0</v>
      </c>
      <c r="M3">
        <v>4.8099410000000002</v>
      </c>
      <c r="N3">
        <v>-6.4999799999999999</v>
      </c>
      <c r="O3">
        <v>1.8095399999999999</v>
      </c>
      <c r="P3">
        <v>10</v>
      </c>
      <c r="Q3">
        <v>12.971349999999999</v>
      </c>
    </row>
    <row r="4" spans="1:17" x14ac:dyDescent="0.3">
      <c r="A4">
        <v>2</v>
      </c>
      <c r="B4">
        <v>8</v>
      </c>
      <c r="C4">
        <v>5</v>
      </c>
      <c r="D4">
        <v>3</v>
      </c>
      <c r="E4">
        <v>21</v>
      </c>
      <c r="F4">
        <v>12</v>
      </c>
      <c r="G4">
        <v>34.634399999999999</v>
      </c>
      <c r="H4">
        <v>9.767455</v>
      </c>
      <c r="I4" t="s">
        <v>186</v>
      </c>
      <c r="J4">
        <v>0</v>
      </c>
      <c r="K4">
        <v>0</v>
      </c>
      <c r="L4">
        <v>0</v>
      </c>
      <c r="M4">
        <v>-0.1133893</v>
      </c>
      <c r="N4">
        <v>3.4973070000000002</v>
      </c>
      <c r="O4">
        <v>0</v>
      </c>
      <c r="P4">
        <v>10.62393</v>
      </c>
      <c r="Q4">
        <v>15.09782</v>
      </c>
    </row>
    <row r="5" spans="1:17" x14ac:dyDescent="0.3">
      <c r="A5">
        <v>3</v>
      </c>
      <c r="B5">
        <v>7</v>
      </c>
      <c r="C5">
        <v>4</v>
      </c>
      <c r="D5">
        <v>3</v>
      </c>
      <c r="E5">
        <v>21</v>
      </c>
      <c r="F5">
        <v>12</v>
      </c>
      <c r="G5">
        <v>36.755490000000002</v>
      </c>
      <c r="H5">
        <v>9.7550939999999997</v>
      </c>
      <c r="I5" t="s">
        <v>943</v>
      </c>
      <c r="J5">
        <v>-3.2479369999999999</v>
      </c>
      <c r="K5">
        <v>3.1323660000000002</v>
      </c>
      <c r="L5">
        <v>2.73875</v>
      </c>
      <c r="M5">
        <v>-1.611909</v>
      </c>
      <c r="N5">
        <v>4.4534969999999996</v>
      </c>
      <c r="O5">
        <v>-1.8319449999999999</v>
      </c>
      <c r="P5">
        <v>14.18277</v>
      </c>
      <c r="Q5">
        <v>15.07352</v>
      </c>
    </row>
    <row r="6" spans="1:17" x14ac:dyDescent="0.3">
      <c r="A6">
        <v>4</v>
      </c>
      <c r="B6">
        <v>7</v>
      </c>
      <c r="C6">
        <v>4</v>
      </c>
      <c r="D6">
        <v>3</v>
      </c>
      <c r="E6">
        <v>21</v>
      </c>
      <c r="F6">
        <v>12</v>
      </c>
      <c r="G6">
        <v>35.008749999999999</v>
      </c>
      <c r="H6">
        <v>7.7262820000000003</v>
      </c>
      <c r="I6" t="s">
        <v>943</v>
      </c>
      <c r="J6">
        <v>-4.1664209999999997</v>
      </c>
      <c r="K6">
        <v>3.1323660000000002</v>
      </c>
      <c r="L6">
        <v>2.73875</v>
      </c>
      <c r="M6">
        <v>-1.611909</v>
      </c>
      <c r="N6">
        <v>4.4534969999999996</v>
      </c>
      <c r="O6">
        <v>1.2563709999999999</v>
      </c>
      <c r="P6">
        <v>13.48157</v>
      </c>
      <c r="Q6">
        <v>12.571709999999999</v>
      </c>
    </row>
    <row r="7" spans="1:17" x14ac:dyDescent="0.3">
      <c r="A7">
        <v>5</v>
      </c>
      <c r="B7">
        <v>8</v>
      </c>
      <c r="C7">
        <v>5</v>
      </c>
      <c r="D7">
        <v>3</v>
      </c>
      <c r="E7">
        <v>22</v>
      </c>
      <c r="F7">
        <v>12</v>
      </c>
      <c r="G7">
        <v>33.84798</v>
      </c>
      <c r="H7">
        <v>11.76351</v>
      </c>
      <c r="I7" t="s">
        <v>944</v>
      </c>
      <c r="J7">
        <v>-3.2218420000000001</v>
      </c>
      <c r="K7">
        <v>3.1323660000000002</v>
      </c>
      <c r="L7">
        <v>4.5636390000000002</v>
      </c>
      <c r="M7">
        <v>-1.611909</v>
      </c>
      <c r="N7">
        <v>4.4534969999999996</v>
      </c>
      <c r="O7">
        <v>-1.8319449999999999</v>
      </c>
      <c r="P7">
        <v>14.18277</v>
      </c>
      <c r="Q7">
        <v>15.07352</v>
      </c>
    </row>
    <row r="8" spans="1:17" x14ac:dyDescent="0.3">
      <c r="A8">
        <v>6</v>
      </c>
      <c r="B8">
        <v>8</v>
      </c>
      <c r="C8">
        <v>2</v>
      </c>
      <c r="D8">
        <v>6</v>
      </c>
      <c r="E8">
        <v>24</v>
      </c>
      <c r="F8">
        <v>12</v>
      </c>
      <c r="G8">
        <v>35.498260000000002</v>
      </c>
      <c r="H8">
        <v>9.7550939999999997</v>
      </c>
      <c r="I8" t="s">
        <v>945</v>
      </c>
      <c r="J8">
        <v>-0.51980110000000002</v>
      </c>
      <c r="K8">
        <v>3.1323660000000002</v>
      </c>
      <c r="L8">
        <v>4.5636390000000002</v>
      </c>
      <c r="M8">
        <v>-1.611909</v>
      </c>
      <c r="N8">
        <v>4.4534969999999996</v>
      </c>
      <c r="O8">
        <v>-2.0803560000000001</v>
      </c>
      <c r="P8">
        <v>14.18277</v>
      </c>
      <c r="Q8">
        <v>15.07352</v>
      </c>
    </row>
    <row r="9" spans="1:17" x14ac:dyDescent="0.3">
      <c r="A9">
        <v>7</v>
      </c>
      <c r="B9">
        <v>9</v>
      </c>
      <c r="C9">
        <v>6</v>
      </c>
      <c r="D9">
        <v>3</v>
      </c>
      <c r="E9">
        <v>20</v>
      </c>
      <c r="F9">
        <v>12</v>
      </c>
      <c r="G9">
        <v>37.378639999999997</v>
      </c>
      <c r="H9">
        <v>10.24985</v>
      </c>
      <c r="I9" t="s">
        <v>946</v>
      </c>
      <c r="J9">
        <v>-1.35056</v>
      </c>
      <c r="K9">
        <v>3.1323660000000002</v>
      </c>
      <c r="L9">
        <v>3.7829549999999998</v>
      </c>
      <c r="M9">
        <v>-1.611909</v>
      </c>
      <c r="N9">
        <v>4.8512459999999997</v>
      </c>
      <c r="O9">
        <v>-2.0803560000000001</v>
      </c>
      <c r="P9">
        <v>17.11307</v>
      </c>
      <c r="Q9">
        <v>15.044219999999999</v>
      </c>
    </row>
    <row r="10" spans="1:17" x14ac:dyDescent="0.3">
      <c r="A10">
        <v>8</v>
      </c>
      <c r="B10">
        <v>8</v>
      </c>
      <c r="C10">
        <v>5</v>
      </c>
      <c r="D10">
        <v>3</v>
      </c>
      <c r="E10">
        <v>22</v>
      </c>
      <c r="F10">
        <v>10</v>
      </c>
      <c r="G10">
        <v>37.378639999999997</v>
      </c>
      <c r="H10">
        <v>10.150460000000001</v>
      </c>
      <c r="I10" t="s">
        <v>947</v>
      </c>
      <c r="J10">
        <v>-1.35056</v>
      </c>
      <c r="K10">
        <v>0.74471810000000005</v>
      </c>
      <c r="L10">
        <v>4.5636390000000002</v>
      </c>
      <c r="M10">
        <v>-1.3130139999999999</v>
      </c>
      <c r="N10">
        <v>3.3021829999999999</v>
      </c>
      <c r="O10">
        <v>0.62747719999999996</v>
      </c>
      <c r="P10">
        <v>15.983599999999999</v>
      </c>
      <c r="Q10">
        <v>15.044219999999999</v>
      </c>
    </row>
    <row r="11" spans="1:17" x14ac:dyDescent="0.3">
      <c r="A11">
        <v>9</v>
      </c>
      <c r="B11">
        <v>11</v>
      </c>
      <c r="C11">
        <v>5</v>
      </c>
      <c r="D11">
        <v>6</v>
      </c>
      <c r="E11">
        <v>18</v>
      </c>
      <c r="F11">
        <v>12</v>
      </c>
      <c r="G11">
        <v>37.378639999999997</v>
      </c>
      <c r="H11">
        <v>10.24985</v>
      </c>
      <c r="I11" t="s">
        <v>948</v>
      </c>
      <c r="J11">
        <v>-1.35056</v>
      </c>
      <c r="K11">
        <v>4.5134460000000001</v>
      </c>
      <c r="L11">
        <v>3.0022709999999999</v>
      </c>
      <c r="M11">
        <v>-1.611909</v>
      </c>
      <c r="N11">
        <v>4.0582349999999998</v>
      </c>
      <c r="O11">
        <v>-2.0803560000000001</v>
      </c>
      <c r="P11">
        <v>15.811070000000001</v>
      </c>
      <c r="Q11">
        <v>15.044219999999999</v>
      </c>
    </row>
    <row r="12" spans="1:17" x14ac:dyDescent="0.3">
      <c r="A12">
        <v>10</v>
      </c>
      <c r="B12">
        <v>6</v>
      </c>
      <c r="C12">
        <v>3</v>
      </c>
      <c r="D12">
        <v>3</v>
      </c>
      <c r="E12">
        <v>22</v>
      </c>
      <c r="F12">
        <v>12</v>
      </c>
      <c r="G12">
        <v>35.728360000000002</v>
      </c>
      <c r="H12">
        <v>12.25826</v>
      </c>
      <c r="I12" t="s">
        <v>949</v>
      </c>
      <c r="J12">
        <v>1.3514809999999999</v>
      </c>
      <c r="K12">
        <v>4.5134460000000001</v>
      </c>
      <c r="L12">
        <v>3.7829549999999998</v>
      </c>
      <c r="M12">
        <v>-1.611909</v>
      </c>
      <c r="N12">
        <v>3.6604869999999998</v>
      </c>
      <c r="O12">
        <v>-2.0803560000000001</v>
      </c>
      <c r="P12">
        <v>15.811070000000001</v>
      </c>
      <c r="Q12">
        <v>15.044219999999999</v>
      </c>
    </row>
    <row r="13" spans="1:17" x14ac:dyDescent="0.3">
      <c r="A13">
        <v>11</v>
      </c>
      <c r="B13">
        <v>13</v>
      </c>
      <c r="C13">
        <v>7</v>
      </c>
      <c r="D13">
        <v>6</v>
      </c>
      <c r="E13">
        <v>22</v>
      </c>
      <c r="F13">
        <v>12</v>
      </c>
      <c r="G13">
        <v>35.728360000000002</v>
      </c>
      <c r="H13">
        <v>12.25826</v>
      </c>
      <c r="I13" t="s">
        <v>949</v>
      </c>
      <c r="J13">
        <v>1.3514809999999999</v>
      </c>
      <c r="K13">
        <v>5.8945259999999999</v>
      </c>
      <c r="L13">
        <v>3.7829549999999998</v>
      </c>
      <c r="M13">
        <v>-1.611909</v>
      </c>
      <c r="N13">
        <v>2.4697279999999999</v>
      </c>
      <c r="O13">
        <v>-2.0803560000000001</v>
      </c>
      <c r="P13">
        <v>14.50906</v>
      </c>
      <c r="Q13">
        <v>15.044219999999999</v>
      </c>
    </row>
    <row r="14" spans="1:17" x14ac:dyDescent="0.3">
      <c r="A14">
        <v>12</v>
      </c>
      <c r="B14">
        <v>9</v>
      </c>
      <c r="C14">
        <v>3</v>
      </c>
      <c r="D14">
        <v>6</v>
      </c>
      <c r="E14">
        <v>22</v>
      </c>
      <c r="F14">
        <v>12</v>
      </c>
      <c r="G14">
        <v>39.489139999999999</v>
      </c>
      <c r="H14">
        <v>13.247769999999999</v>
      </c>
      <c r="I14" t="s">
        <v>949</v>
      </c>
      <c r="J14">
        <v>5.0940450000000004</v>
      </c>
      <c r="K14">
        <v>4.5134460000000001</v>
      </c>
      <c r="L14">
        <v>3.7829549999999998</v>
      </c>
      <c r="M14">
        <v>-1.611909</v>
      </c>
      <c r="N14">
        <v>3.6604869999999998</v>
      </c>
      <c r="O14">
        <v>-2.0803560000000001</v>
      </c>
      <c r="P14">
        <v>21.671659999999999</v>
      </c>
      <c r="Q14">
        <v>14.985620000000001</v>
      </c>
    </row>
    <row r="15" spans="1:17" x14ac:dyDescent="0.3">
      <c r="A15">
        <v>13</v>
      </c>
      <c r="B15">
        <v>9</v>
      </c>
      <c r="C15">
        <v>3</v>
      </c>
      <c r="D15">
        <v>6</v>
      </c>
      <c r="E15">
        <v>22</v>
      </c>
      <c r="F15">
        <v>12</v>
      </c>
      <c r="G15">
        <v>44.597610000000003</v>
      </c>
      <c r="H15">
        <v>9.4567680000000003</v>
      </c>
      <c r="I15" t="s">
        <v>950</v>
      </c>
      <c r="J15">
        <v>2.3920029999999999</v>
      </c>
      <c r="K15">
        <v>4.5134460000000001</v>
      </c>
      <c r="L15">
        <v>8.4376200000000008</v>
      </c>
      <c r="M15">
        <v>-3.1104280000000002</v>
      </c>
      <c r="N15">
        <v>3.076063</v>
      </c>
      <c r="O15">
        <v>-4.9778840000000004</v>
      </c>
      <c r="P15">
        <v>20.885649999999998</v>
      </c>
      <c r="Q15">
        <v>14.961320000000001</v>
      </c>
    </row>
    <row r="16" spans="1:17" x14ac:dyDescent="0.3">
      <c r="A16">
        <v>14</v>
      </c>
      <c r="B16">
        <v>11</v>
      </c>
      <c r="C16">
        <v>5</v>
      </c>
      <c r="D16">
        <v>6</v>
      </c>
      <c r="E16">
        <v>22</v>
      </c>
      <c r="F16">
        <v>12</v>
      </c>
      <c r="G16">
        <v>44.597610000000003</v>
      </c>
      <c r="H16">
        <v>9.4567680000000003</v>
      </c>
      <c r="I16" t="s">
        <v>951</v>
      </c>
      <c r="J16">
        <v>2.3920029999999999</v>
      </c>
      <c r="K16">
        <v>4.5134460000000001</v>
      </c>
      <c r="L16">
        <v>8.4376200000000008</v>
      </c>
      <c r="M16">
        <v>-3.1104280000000002</v>
      </c>
      <c r="N16">
        <v>3.076063</v>
      </c>
      <c r="O16">
        <v>-5.2262950000000004</v>
      </c>
      <c r="P16">
        <v>20.885649999999998</v>
      </c>
      <c r="Q16">
        <v>14.961320000000001</v>
      </c>
    </row>
    <row r="17" spans="1:17" x14ac:dyDescent="0.3">
      <c r="A17">
        <v>15</v>
      </c>
      <c r="B17">
        <v>10</v>
      </c>
      <c r="C17">
        <v>4</v>
      </c>
      <c r="D17">
        <v>6</v>
      </c>
      <c r="E17">
        <v>22</v>
      </c>
      <c r="F17">
        <v>12</v>
      </c>
      <c r="G17">
        <v>46.477989999999998</v>
      </c>
      <c r="H17">
        <v>9.9515239999999991</v>
      </c>
      <c r="I17" t="s">
        <v>951</v>
      </c>
      <c r="J17">
        <v>4.2632849999999998</v>
      </c>
      <c r="K17">
        <v>4.5134460000000001</v>
      </c>
      <c r="L17">
        <v>8.4376200000000008</v>
      </c>
      <c r="M17">
        <v>-3.1104280000000002</v>
      </c>
      <c r="N17">
        <v>3.076063</v>
      </c>
      <c r="O17">
        <v>-5.2262950000000004</v>
      </c>
      <c r="P17">
        <v>23.815940000000001</v>
      </c>
      <c r="Q17">
        <v>14.93202</v>
      </c>
    </row>
    <row r="18" spans="1:17" x14ac:dyDescent="0.3">
      <c r="A18">
        <v>16</v>
      </c>
      <c r="B18">
        <v>9</v>
      </c>
      <c r="C18">
        <v>3</v>
      </c>
      <c r="D18">
        <v>6</v>
      </c>
      <c r="E18">
        <v>22</v>
      </c>
      <c r="F18">
        <v>9</v>
      </c>
      <c r="G18">
        <v>48.56315</v>
      </c>
      <c r="H18">
        <v>9.8212010000000003</v>
      </c>
      <c r="I18" t="s">
        <v>952</v>
      </c>
      <c r="J18">
        <v>4.2632849999999998</v>
      </c>
      <c r="K18">
        <v>4.5134460000000001</v>
      </c>
      <c r="L18">
        <v>8.4376200000000008</v>
      </c>
      <c r="M18">
        <v>-3.1104280000000002</v>
      </c>
      <c r="N18">
        <v>3.076063</v>
      </c>
      <c r="O18">
        <v>-5.2262950000000004</v>
      </c>
      <c r="P18">
        <v>25.570489999999999</v>
      </c>
      <c r="Q18">
        <v>14.91447</v>
      </c>
    </row>
    <row r="19" spans="1:17" x14ac:dyDescent="0.3">
      <c r="A19">
        <v>17</v>
      </c>
      <c r="B19">
        <v>7</v>
      </c>
      <c r="C19">
        <v>4</v>
      </c>
      <c r="D19">
        <v>3</v>
      </c>
      <c r="E19">
        <v>24</v>
      </c>
      <c r="F19">
        <v>15</v>
      </c>
      <c r="G19">
        <v>44.597610000000003</v>
      </c>
      <c r="H19">
        <v>9.4567680000000003</v>
      </c>
      <c r="I19" t="s">
        <v>953</v>
      </c>
      <c r="J19">
        <v>7.9024510000000001</v>
      </c>
      <c r="K19">
        <v>9.9972100000000008</v>
      </c>
      <c r="L19">
        <v>8.9642350000000004</v>
      </c>
      <c r="M19">
        <v>-3.1104280000000002</v>
      </c>
      <c r="N19">
        <v>2.7539889999999998</v>
      </c>
      <c r="O19">
        <v>-5.2262950000000004</v>
      </c>
      <c r="P19">
        <v>20.885649999999998</v>
      </c>
      <c r="Q19">
        <v>14.84793</v>
      </c>
    </row>
    <row r="20" spans="1:17" x14ac:dyDescent="0.3">
      <c r="A20">
        <v>18</v>
      </c>
      <c r="B20">
        <v>11</v>
      </c>
      <c r="C20">
        <v>2</v>
      </c>
      <c r="D20">
        <v>9</v>
      </c>
      <c r="E20">
        <v>22</v>
      </c>
      <c r="F20">
        <v>6</v>
      </c>
      <c r="G20">
        <v>50.648310000000002</v>
      </c>
      <c r="H20">
        <v>9.6908790000000007</v>
      </c>
      <c r="I20" t="s">
        <v>954</v>
      </c>
      <c r="J20">
        <v>4.2632849999999998</v>
      </c>
      <c r="K20">
        <v>4.5134460000000001</v>
      </c>
      <c r="L20">
        <v>8.4376200000000008</v>
      </c>
      <c r="M20">
        <v>-3.1104280000000002</v>
      </c>
      <c r="N20">
        <v>3.076063</v>
      </c>
      <c r="O20">
        <v>-5.4747050000000002</v>
      </c>
      <c r="P20">
        <v>27.325040000000001</v>
      </c>
      <c r="Q20">
        <v>14.896929999999999</v>
      </c>
    </row>
    <row r="21" spans="1:17" x14ac:dyDescent="0.3">
      <c r="A21">
        <v>19</v>
      </c>
      <c r="B21">
        <v>7</v>
      </c>
      <c r="C21">
        <v>4</v>
      </c>
      <c r="D21">
        <v>3</v>
      </c>
      <c r="E21">
        <v>20</v>
      </c>
      <c r="F21">
        <v>6</v>
      </c>
      <c r="G21">
        <v>52.784550000000003</v>
      </c>
      <c r="H21">
        <v>9.5573639999999997</v>
      </c>
      <c r="I21" t="s">
        <v>955</v>
      </c>
      <c r="J21">
        <v>4.2632849999999998</v>
      </c>
      <c r="K21">
        <v>4.5134460000000001</v>
      </c>
      <c r="L21">
        <v>10.39569</v>
      </c>
      <c r="M21">
        <v>-4.6089479999999998</v>
      </c>
      <c r="N21">
        <v>3.473811</v>
      </c>
      <c r="O21">
        <v>-5.2262950000000004</v>
      </c>
      <c r="P21">
        <v>29.75442</v>
      </c>
      <c r="Q21">
        <v>14.872629999999999</v>
      </c>
    </row>
    <row r="22" spans="1:17" x14ac:dyDescent="0.3">
      <c r="A22">
        <v>20</v>
      </c>
      <c r="B22">
        <v>7</v>
      </c>
      <c r="C22">
        <v>1</v>
      </c>
      <c r="D22">
        <v>6</v>
      </c>
      <c r="E22">
        <v>20</v>
      </c>
      <c r="F22">
        <v>6</v>
      </c>
      <c r="G22">
        <v>47.251289999999997</v>
      </c>
      <c r="H22">
        <v>9.6704799999999995</v>
      </c>
      <c r="I22" t="s">
        <v>956</v>
      </c>
      <c r="J22">
        <v>3.3448009999999999</v>
      </c>
      <c r="K22">
        <v>4.5134460000000001</v>
      </c>
      <c r="L22">
        <v>7.656936</v>
      </c>
      <c r="M22">
        <v>-3.1104280000000002</v>
      </c>
      <c r="N22">
        <v>3.473811</v>
      </c>
      <c r="O22">
        <v>-2.1379790000000001</v>
      </c>
      <c r="P22">
        <v>26.623840000000001</v>
      </c>
      <c r="Q22">
        <v>12.395110000000001</v>
      </c>
    </row>
    <row r="23" spans="1:17" x14ac:dyDescent="0.3">
      <c r="A23">
        <v>21</v>
      </c>
      <c r="B23">
        <v>6</v>
      </c>
      <c r="C23">
        <v>3</v>
      </c>
      <c r="D23">
        <v>3</v>
      </c>
      <c r="E23">
        <v>20</v>
      </c>
      <c r="F23">
        <v>6</v>
      </c>
      <c r="G23">
        <v>50.409500000000001</v>
      </c>
      <c r="H23">
        <v>11.13654</v>
      </c>
      <c r="I23" t="s">
        <v>957</v>
      </c>
      <c r="J23">
        <v>7.1388100000000003</v>
      </c>
      <c r="K23">
        <v>4.5134460000000001</v>
      </c>
      <c r="L23">
        <v>7.656936</v>
      </c>
      <c r="M23">
        <v>-3.1104280000000002</v>
      </c>
      <c r="N23">
        <v>3.473811</v>
      </c>
      <c r="O23">
        <v>-2.1379790000000001</v>
      </c>
      <c r="P23">
        <v>30.98377</v>
      </c>
      <c r="Q23">
        <v>12.351509999999999</v>
      </c>
    </row>
    <row r="24" spans="1:17" x14ac:dyDescent="0.3">
      <c r="A24">
        <v>22</v>
      </c>
      <c r="B24">
        <v>8</v>
      </c>
      <c r="C24">
        <v>5</v>
      </c>
      <c r="D24">
        <v>3</v>
      </c>
      <c r="E24">
        <v>18</v>
      </c>
      <c r="F24">
        <v>6</v>
      </c>
      <c r="G24">
        <v>47.251289999999997</v>
      </c>
      <c r="H24">
        <v>9.6704799999999995</v>
      </c>
      <c r="I24" t="s">
        <v>958</v>
      </c>
      <c r="J24">
        <v>3.3448009999999999</v>
      </c>
      <c r="K24">
        <v>5.8945259999999999</v>
      </c>
      <c r="L24">
        <v>6.876252</v>
      </c>
      <c r="M24">
        <v>-3.1104280000000002</v>
      </c>
      <c r="N24">
        <v>2.6808000000000001</v>
      </c>
      <c r="O24">
        <v>-2.1379790000000001</v>
      </c>
      <c r="P24">
        <v>25.321840000000002</v>
      </c>
      <c r="Q24">
        <v>12.395110000000001</v>
      </c>
    </row>
    <row r="25" spans="1:17" x14ac:dyDescent="0.3">
      <c r="A25">
        <v>23</v>
      </c>
      <c r="B25">
        <v>6</v>
      </c>
      <c r="C25">
        <v>0</v>
      </c>
      <c r="D25">
        <v>6</v>
      </c>
      <c r="E25">
        <v>20</v>
      </c>
      <c r="F25">
        <v>6</v>
      </c>
      <c r="G25">
        <v>45.58587</v>
      </c>
      <c r="H25">
        <v>11.800050000000001</v>
      </c>
      <c r="I25" t="s">
        <v>959</v>
      </c>
      <c r="J25">
        <v>9.6863749999999998E-2</v>
      </c>
      <c r="K25">
        <v>9.0268920000000001</v>
      </c>
      <c r="L25">
        <v>7.656936</v>
      </c>
      <c r="M25">
        <v>-3.1104280000000002</v>
      </c>
      <c r="N25">
        <v>4.7881369999999999</v>
      </c>
      <c r="O25">
        <v>-3.9699239999999998</v>
      </c>
      <c r="P25">
        <v>25.321840000000002</v>
      </c>
      <c r="Q25">
        <v>12.395110000000001</v>
      </c>
    </row>
    <row r="26" spans="1:17" x14ac:dyDescent="0.3">
      <c r="A26">
        <v>24</v>
      </c>
      <c r="B26">
        <v>9</v>
      </c>
      <c r="C26">
        <v>6</v>
      </c>
      <c r="D26">
        <v>3</v>
      </c>
      <c r="E26">
        <v>18</v>
      </c>
      <c r="F26">
        <v>6</v>
      </c>
      <c r="G26">
        <v>45.601010000000002</v>
      </c>
      <c r="H26">
        <v>11.678890000000001</v>
      </c>
      <c r="I26" t="s">
        <v>960</v>
      </c>
      <c r="J26">
        <v>3.3448009999999999</v>
      </c>
      <c r="K26">
        <v>5.8945259999999999</v>
      </c>
      <c r="L26">
        <v>7.656936</v>
      </c>
      <c r="M26">
        <v>-2.879416</v>
      </c>
      <c r="N26">
        <v>3.831947</v>
      </c>
      <c r="O26">
        <v>-2.1379790000000001</v>
      </c>
      <c r="P26">
        <v>24.19237</v>
      </c>
      <c r="Q26">
        <v>9.9095709999999997</v>
      </c>
    </row>
    <row r="27" spans="1:17" x14ac:dyDescent="0.3">
      <c r="A27">
        <v>25</v>
      </c>
      <c r="B27">
        <v>11</v>
      </c>
      <c r="C27">
        <v>5</v>
      </c>
      <c r="D27">
        <v>6</v>
      </c>
      <c r="E27">
        <v>20</v>
      </c>
      <c r="F27">
        <v>8</v>
      </c>
      <c r="G27">
        <v>45.396090000000001</v>
      </c>
      <c r="H27">
        <v>13.31831</v>
      </c>
      <c r="I27" t="s">
        <v>961</v>
      </c>
      <c r="J27">
        <v>9.6863749999999998E-2</v>
      </c>
      <c r="K27">
        <v>5.8585459999999996</v>
      </c>
      <c r="L27">
        <v>7.3000829999999999</v>
      </c>
      <c r="M27">
        <v>-3.1104280000000002</v>
      </c>
      <c r="N27">
        <v>4.7881369999999999</v>
      </c>
      <c r="O27">
        <v>-4.2183349999999997</v>
      </c>
      <c r="P27">
        <v>25.321840000000002</v>
      </c>
      <c r="Q27">
        <v>9.1881599999999999</v>
      </c>
    </row>
    <row r="28" spans="1:17" x14ac:dyDescent="0.3">
      <c r="A28">
        <v>26</v>
      </c>
      <c r="B28">
        <v>7</v>
      </c>
      <c r="C28">
        <v>4</v>
      </c>
      <c r="D28">
        <v>3</v>
      </c>
      <c r="E28">
        <v>18</v>
      </c>
      <c r="F28">
        <v>9</v>
      </c>
      <c r="G28">
        <v>45.601010000000002</v>
      </c>
      <c r="H28">
        <v>11.678890000000001</v>
      </c>
      <c r="I28" t="s">
        <v>962</v>
      </c>
      <c r="J28">
        <v>3.3448009999999999</v>
      </c>
      <c r="K28">
        <v>9.3049859999999995</v>
      </c>
      <c r="L28">
        <v>8.1835520000000006</v>
      </c>
      <c r="M28">
        <v>-2.879416</v>
      </c>
      <c r="N28">
        <v>5.0587669999999996</v>
      </c>
      <c r="O28">
        <v>-2.1379790000000001</v>
      </c>
      <c r="P28">
        <v>23.062909999999999</v>
      </c>
      <c r="Q28">
        <v>9.9095709999999997</v>
      </c>
    </row>
    <row r="29" spans="1:17" x14ac:dyDescent="0.3">
      <c r="A29">
        <v>27</v>
      </c>
      <c r="B29">
        <v>9</v>
      </c>
      <c r="C29">
        <v>3</v>
      </c>
      <c r="D29">
        <v>6</v>
      </c>
      <c r="E29">
        <v>16</v>
      </c>
      <c r="F29">
        <v>9</v>
      </c>
      <c r="G29">
        <v>47.481400000000001</v>
      </c>
      <c r="H29">
        <v>12.17365</v>
      </c>
      <c r="I29" t="s">
        <v>963</v>
      </c>
      <c r="J29">
        <v>5.2160830000000002</v>
      </c>
      <c r="K29">
        <v>9.3049859999999995</v>
      </c>
      <c r="L29">
        <v>7.4028679999999998</v>
      </c>
      <c r="M29">
        <v>-2.879416</v>
      </c>
      <c r="N29">
        <v>3.9076209999999998</v>
      </c>
      <c r="O29">
        <v>-2.1379790000000001</v>
      </c>
      <c r="P29">
        <v>27.122669999999999</v>
      </c>
      <c r="Q29">
        <v>9.8802679999999992</v>
      </c>
    </row>
    <row r="30" spans="1:17" x14ac:dyDescent="0.3">
      <c r="A30">
        <v>28</v>
      </c>
      <c r="B30">
        <v>9</v>
      </c>
      <c r="C30">
        <v>6</v>
      </c>
      <c r="D30">
        <v>3</v>
      </c>
      <c r="E30">
        <v>22</v>
      </c>
      <c r="F30">
        <v>9</v>
      </c>
      <c r="G30">
        <v>47.481400000000001</v>
      </c>
      <c r="H30">
        <v>12.17365</v>
      </c>
      <c r="I30" t="s">
        <v>964</v>
      </c>
      <c r="J30">
        <v>10.62016</v>
      </c>
      <c r="K30">
        <v>9.3049859999999995</v>
      </c>
      <c r="L30">
        <v>8.1835520000000006</v>
      </c>
      <c r="M30">
        <v>-2.879416</v>
      </c>
      <c r="N30">
        <v>3.5098729999999998</v>
      </c>
      <c r="O30">
        <v>-2.1379790000000001</v>
      </c>
      <c r="P30">
        <v>27.122669999999999</v>
      </c>
      <c r="Q30">
        <v>9.8802679999999992</v>
      </c>
    </row>
    <row r="31" spans="1:17" x14ac:dyDescent="0.3">
      <c r="A31">
        <v>29</v>
      </c>
      <c r="B31">
        <v>7</v>
      </c>
      <c r="C31">
        <v>4</v>
      </c>
      <c r="D31">
        <v>3</v>
      </c>
      <c r="E31">
        <v>18</v>
      </c>
      <c r="F31">
        <v>10</v>
      </c>
      <c r="G31">
        <v>47.164549999999998</v>
      </c>
      <c r="H31">
        <v>14.70848</v>
      </c>
      <c r="I31" t="s">
        <v>965</v>
      </c>
      <c r="J31">
        <v>8.2545020000000005</v>
      </c>
      <c r="K31">
        <v>9.7245790000000003</v>
      </c>
      <c r="L31">
        <v>4.1110550000000003</v>
      </c>
      <c r="M31">
        <v>-2.879416</v>
      </c>
      <c r="N31">
        <v>3.9076209999999998</v>
      </c>
      <c r="O31">
        <v>-2.1379790000000001</v>
      </c>
      <c r="P31">
        <v>24.388940000000002</v>
      </c>
      <c r="Q31">
        <v>9.8802679999999992</v>
      </c>
    </row>
    <row r="32" spans="1:17" x14ac:dyDescent="0.3">
      <c r="A32">
        <v>30</v>
      </c>
      <c r="B32">
        <v>9</v>
      </c>
      <c r="C32">
        <v>3</v>
      </c>
      <c r="D32">
        <v>6</v>
      </c>
      <c r="E32">
        <v>22</v>
      </c>
      <c r="F32">
        <v>9</v>
      </c>
      <c r="G32">
        <v>47.481400000000001</v>
      </c>
      <c r="H32">
        <v>12.17365</v>
      </c>
      <c r="I32" t="s">
        <v>963</v>
      </c>
      <c r="J32">
        <v>13.32221</v>
      </c>
      <c r="K32">
        <v>9.3049859999999995</v>
      </c>
      <c r="L32">
        <v>7.4028679999999998</v>
      </c>
      <c r="M32">
        <v>-2.879416</v>
      </c>
      <c r="N32">
        <v>3.9076209999999998</v>
      </c>
      <c r="O32">
        <v>-2.1379790000000001</v>
      </c>
      <c r="P32">
        <v>27.122669999999999</v>
      </c>
      <c r="Q32">
        <v>9.8802679999999992</v>
      </c>
    </row>
    <row r="33" spans="1:17" x14ac:dyDescent="0.3">
      <c r="A33">
        <v>31</v>
      </c>
      <c r="B33">
        <v>9</v>
      </c>
      <c r="C33">
        <v>6</v>
      </c>
      <c r="D33">
        <v>3</v>
      </c>
      <c r="E33">
        <v>20</v>
      </c>
      <c r="F33">
        <v>9</v>
      </c>
      <c r="G33">
        <v>49.617629999999998</v>
      </c>
      <c r="H33">
        <v>12.04013</v>
      </c>
      <c r="I33" t="s">
        <v>966</v>
      </c>
      <c r="J33">
        <v>10.62016</v>
      </c>
      <c r="K33">
        <v>9.3049859999999995</v>
      </c>
      <c r="L33">
        <v>10.14162</v>
      </c>
      <c r="M33">
        <v>-4.3779349999999999</v>
      </c>
      <c r="N33">
        <v>3.9076209999999998</v>
      </c>
      <c r="O33">
        <v>-2.3863889999999999</v>
      </c>
      <c r="P33">
        <v>29.552050000000001</v>
      </c>
      <c r="Q33">
        <v>9.8559739999999998</v>
      </c>
    </row>
    <row r="34" spans="1:17" x14ac:dyDescent="0.3">
      <c r="A34">
        <v>32</v>
      </c>
      <c r="B34">
        <v>9</v>
      </c>
      <c r="C34">
        <v>3</v>
      </c>
      <c r="D34">
        <v>6</v>
      </c>
      <c r="E34">
        <v>20</v>
      </c>
      <c r="F34">
        <v>10</v>
      </c>
      <c r="G34">
        <v>49.722799999999999</v>
      </c>
      <c r="H34">
        <v>12.03356</v>
      </c>
      <c r="I34" t="s">
        <v>966</v>
      </c>
      <c r="J34">
        <v>10.62016</v>
      </c>
      <c r="K34">
        <v>9.3049859999999995</v>
      </c>
      <c r="L34">
        <v>10.14162</v>
      </c>
      <c r="M34">
        <v>-4.3779349999999999</v>
      </c>
      <c r="N34">
        <v>1.338341</v>
      </c>
      <c r="O34">
        <v>-2.3863889999999999</v>
      </c>
      <c r="P34">
        <v>29.552050000000001</v>
      </c>
      <c r="Q34">
        <v>9.8559739999999998</v>
      </c>
    </row>
    <row r="35" spans="1:17" x14ac:dyDescent="0.3">
      <c r="A35">
        <v>33</v>
      </c>
      <c r="B35">
        <v>8</v>
      </c>
      <c r="C35">
        <v>5</v>
      </c>
      <c r="D35">
        <v>3</v>
      </c>
      <c r="E35">
        <v>22</v>
      </c>
      <c r="F35">
        <v>10</v>
      </c>
      <c r="G35">
        <v>51.603189999999998</v>
      </c>
      <c r="H35">
        <v>12.528320000000001</v>
      </c>
      <c r="I35" t="s">
        <v>967</v>
      </c>
      <c r="J35">
        <v>15.193490000000001</v>
      </c>
      <c r="K35">
        <v>9.3049859999999995</v>
      </c>
      <c r="L35">
        <v>10.14162</v>
      </c>
      <c r="M35">
        <v>-4.3779349999999999</v>
      </c>
      <c r="N35">
        <v>1.338341</v>
      </c>
      <c r="O35">
        <v>-2.1379790000000001</v>
      </c>
      <c r="P35">
        <v>32.482340000000001</v>
      </c>
      <c r="Q35">
        <v>9.8266720000000003</v>
      </c>
    </row>
    <row r="36" spans="1:17" x14ac:dyDescent="0.3">
      <c r="A36">
        <v>34</v>
      </c>
      <c r="B36">
        <v>8</v>
      </c>
      <c r="C36">
        <v>5</v>
      </c>
      <c r="D36">
        <v>3</v>
      </c>
      <c r="E36">
        <v>20</v>
      </c>
      <c r="F36">
        <v>10</v>
      </c>
      <c r="G36">
        <v>47.580460000000002</v>
      </c>
      <c r="H36">
        <v>13.16958</v>
      </c>
      <c r="I36" t="s">
        <v>966</v>
      </c>
      <c r="J36">
        <v>9.7016799999999996</v>
      </c>
      <c r="K36">
        <v>9.3049859999999995</v>
      </c>
      <c r="L36">
        <v>9.076924</v>
      </c>
      <c r="M36">
        <v>-4.3779349999999999</v>
      </c>
      <c r="N36">
        <v>1.338341</v>
      </c>
      <c r="O36">
        <v>0.70192670000000001</v>
      </c>
      <c r="P36">
        <v>28.850840000000002</v>
      </c>
      <c r="Q36">
        <v>7.3541559999999997</v>
      </c>
    </row>
    <row r="37" spans="1:17" x14ac:dyDescent="0.3">
      <c r="A37">
        <v>35</v>
      </c>
      <c r="B37">
        <v>10</v>
      </c>
      <c r="C37">
        <v>4</v>
      </c>
      <c r="D37">
        <v>6</v>
      </c>
      <c r="E37">
        <v>18</v>
      </c>
      <c r="F37">
        <v>10</v>
      </c>
      <c r="G37">
        <v>48.954729999999998</v>
      </c>
      <c r="H37">
        <v>18.17811</v>
      </c>
      <c r="I37" t="s">
        <v>968</v>
      </c>
      <c r="J37">
        <v>12.54289</v>
      </c>
      <c r="K37">
        <v>9.3049859999999995</v>
      </c>
      <c r="L37">
        <v>8.2962399999999992</v>
      </c>
      <c r="M37">
        <v>-4.3779349999999999</v>
      </c>
      <c r="N37">
        <v>1.736089</v>
      </c>
      <c r="O37">
        <v>-2.3863889999999999</v>
      </c>
      <c r="P37">
        <v>30.981680000000001</v>
      </c>
      <c r="Q37">
        <v>9.8416779999999999</v>
      </c>
    </row>
    <row r="38" spans="1:17" x14ac:dyDescent="0.3">
      <c r="A38">
        <v>36</v>
      </c>
      <c r="B38">
        <v>9</v>
      </c>
      <c r="C38">
        <v>6</v>
      </c>
      <c r="D38">
        <v>3</v>
      </c>
      <c r="E38">
        <v>18</v>
      </c>
      <c r="F38">
        <v>10</v>
      </c>
      <c r="G38">
        <v>49.327199999999998</v>
      </c>
      <c r="H38">
        <v>15.19839</v>
      </c>
      <c r="I38" t="s">
        <v>969</v>
      </c>
      <c r="J38">
        <v>13.32221</v>
      </c>
      <c r="K38">
        <v>9.3049859999999995</v>
      </c>
      <c r="L38">
        <v>7.5155560000000001</v>
      </c>
      <c r="M38">
        <v>-4.3779349999999999</v>
      </c>
      <c r="N38">
        <v>2.1338370000000002</v>
      </c>
      <c r="O38">
        <v>-2.3863889999999999</v>
      </c>
      <c r="P38">
        <v>29.552050000000001</v>
      </c>
      <c r="Q38">
        <v>9.8559739999999998</v>
      </c>
    </row>
    <row r="39" spans="1:17" x14ac:dyDescent="0.3">
      <c r="A39">
        <v>37</v>
      </c>
      <c r="B39">
        <v>11</v>
      </c>
      <c r="C39">
        <v>5</v>
      </c>
      <c r="D39">
        <v>6</v>
      </c>
      <c r="E39">
        <v>18</v>
      </c>
      <c r="F39">
        <v>10</v>
      </c>
      <c r="G39">
        <v>49.327199999999998</v>
      </c>
      <c r="H39">
        <v>15.19839</v>
      </c>
      <c r="I39" t="s">
        <v>969</v>
      </c>
      <c r="J39">
        <v>13.32221</v>
      </c>
      <c r="K39">
        <v>10.686070000000001</v>
      </c>
      <c r="L39">
        <v>7.5155560000000001</v>
      </c>
      <c r="M39">
        <v>-4.3779349999999999</v>
      </c>
      <c r="N39">
        <v>0.94307879999999999</v>
      </c>
      <c r="O39">
        <v>-2.3863889999999999</v>
      </c>
      <c r="P39">
        <v>28.250039999999998</v>
      </c>
      <c r="Q39">
        <v>9.8559739999999998</v>
      </c>
    </row>
    <row r="40" spans="1:17" x14ac:dyDescent="0.3">
      <c r="A40">
        <v>38</v>
      </c>
      <c r="B40">
        <v>7</v>
      </c>
      <c r="C40">
        <v>4</v>
      </c>
      <c r="D40">
        <v>3</v>
      </c>
      <c r="E40">
        <v>18</v>
      </c>
      <c r="F40">
        <v>10</v>
      </c>
      <c r="G40">
        <v>47.580460000000002</v>
      </c>
      <c r="H40">
        <v>13.16958</v>
      </c>
      <c r="I40" t="s">
        <v>970</v>
      </c>
      <c r="J40">
        <v>15.14579</v>
      </c>
      <c r="K40">
        <v>9.3049859999999995</v>
      </c>
      <c r="L40">
        <v>7.5155560000000001</v>
      </c>
      <c r="M40">
        <v>-4.3779349999999999</v>
      </c>
      <c r="N40">
        <v>2.1338370000000002</v>
      </c>
      <c r="O40">
        <v>0.70192670000000001</v>
      </c>
      <c r="P40">
        <v>28.850840000000002</v>
      </c>
      <c r="Q40">
        <v>7.3541559999999997</v>
      </c>
    </row>
    <row r="41" spans="1:17" x14ac:dyDescent="0.3">
      <c r="A41">
        <v>39</v>
      </c>
      <c r="B41">
        <v>8</v>
      </c>
      <c r="C41">
        <v>5</v>
      </c>
      <c r="D41">
        <v>3</v>
      </c>
      <c r="E41">
        <v>16</v>
      </c>
      <c r="F41">
        <v>12</v>
      </c>
      <c r="G41">
        <v>49.137419999999999</v>
      </c>
      <c r="H41">
        <v>16.716650000000001</v>
      </c>
      <c r="I41" t="s">
        <v>969</v>
      </c>
      <c r="J41">
        <v>13.32221</v>
      </c>
      <c r="K41">
        <v>7.5177199999999997</v>
      </c>
      <c r="L41">
        <v>7.1587019999999999</v>
      </c>
      <c r="M41">
        <v>-4.1469230000000001</v>
      </c>
      <c r="N41">
        <v>0.94307879999999999</v>
      </c>
      <c r="O41">
        <v>-2.3863889999999999</v>
      </c>
      <c r="P41">
        <v>28.250039999999998</v>
      </c>
      <c r="Q41">
        <v>6</v>
      </c>
    </row>
    <row r="42" spans="1:17" x14ac:dyDescent="0.3">
      <c r="A42">
        <v>40</v>
      </c>
      <c r="B42">
        <v>8</v>
      </c>
      <c r="C42">
        <v>5</v>
      </c>
      <c r="D42">
        <v>3</v>
      </c>
      <c r="E42">
        <v>18</v>
      </c>
      <c r="F42">
        <v>12</v>
      </c>
      <c r="G42">
        <v>49.137419999999999</v>
      </c>
      <c r="H42">
        <v>16.716650000000001</v>
      </c>
      <c r="I42" t="s">
        <v>971</v>
      </c>
      <c r="J42">
        <v>16.024249999999999</v>
      </c>
      <c r="K42">
        <v>7.5177199999999997</v>
      </c>
      <c r="L42">
        <v>6.378018</v>
      </c>
      <c r="M42">
        <v>-4.3779349999999999</v>
      </c>
      <c r="N42">
        <v>1.340827</v>
      </c>
      <c r="O42">
        <v>-2.3863889999999999</v>
      </c>
      <c r="P42">
        <v>28.250039999999998</v>
      </c>
      <c r="Q42">
        <v>6.6490229999999997</v>
      </c>
    </row>
    <row r="43" spans="1:17" x14ac:dyDescent="0.3">
      <c r="A43">
        <v>41</v>
      </c>
      <c r="B43">
        <v>5</v>
      </c>
      <c r="C43">
        <v>2</v>
      </c>
      <c r="D43">
        <v>3</v>
      </c>
      <c r="E43">
        <v>22</v>
      </c>
      <c r="F43">
        <v>12</v>
      </c>
      <c r="G43">
        <v>47.390680000000003</v>
      </c>
      <c r="H43">
        <v>14.68784</v>
      </c>
      <c r="I43" t="s">
        <v>969</v>
      </c>
      <c r="J43">
        <v>17.8078</v>
      </c>
      <c r="K43">
        <v>7.5177199999999997</v>
      </c>
      <c r="L43">
        <v>7.1587019999999999</v>
      </c>
      <c r="M43">
        <v>-4.3779349999999999</v>
      </c>
      <c r="N43">
        <v>0.94307879999999999</v>
      </c>
      <c r="O43">
        <v>0.70192670000000001</v>
      </c>
      <c r="P43">
        <v>27.548839999999998</v>
      </c>
      <c r="Q43">
        <v>6</v>
      </c>
    </row>
    <row r="44" spans="1:17" x14ac:dyDescent="0.3">
      <c r="A44">
        <v>42</v>
      </c>
      <c r="B44">
        <v>6</v>
      </c>
      <c r="C44">
        <v>6</v>
      </c>
      <c r="D44">
        <v>0</v>
      </c>
      <c r="E44">
        <v>22</v>
      </c>
      <c r="F44">
        <v>12</v>
      </c>
      <c r="G44">
        <v>46.995080000000002</v>
      </c>
      <c r="H44">
        <v>17.85267</v>
      </c>
      <c r="I44" t="s">
        <v>969</v>
      </c>
      <c r="J44">
        <v>17.8078</v>
      </c>
      <c r="K44">
        <v>7.5177199999999997</v>
      </c>
      <c r="L44">
        <v>6.0940089999999998</v>
      </c>
      <c r="M44">
        <v>-4.3779349999999999</v>
      </c>
      <c r="N44">
        <v>0.94307879999999999</v>
      </c>
      <c r="O44">
        <v>0.70192670000000001</v>
      </c>
      <c r="P44">
        <v>27.548839999999998</v>
      </c>
      <c r="Q44">
        <v>6</v>
      </c>
    </row>
    <row r="45" spans="1:17" x14ac:dyDescent="0.3">
      <c r="A45">
        <v>43</v>
      </c>
      <c r="B45">
        <v>6</v>
      </c>
      <c r="C45">
        <v>3</v>
      </c>
      <c r="D45">
        <v>3</v>
      </c>
      <c r="E45">
        <v>22</v>
      </c>
      <c r="F45">
        <v>14</v>
      </c>
      <c r="G45">
        <v>47.200899999999997</v>
      </c>
      <c r="H45">
        <v>16.206109999999999</v>
      </c>
      <c r="I45" t="s">
        <v>972</v>
      </c>
      <c r="J45">
        <v>17.8078</v>
      </c>
      <c r="K45">
        <v>4.3493750000000002</v>
      </c>
      <c r="L45">
        <v>6.8018489999999998</v>
      </c>
      <c r="M45">
        <v>-4.3779349999999999</v>
      </c>
      <c r="N45">
        <v>2.4919730000000002</v>
      </c>
      <c r="O45">
        <v>0.70192670000000001</v>
      </c>
      <c r="P45">
        <v>26.41938</v>
      </c>
      <c r="Q45">
        <v>6</v>
      </c>
    </row>
    <row r="46" spans="1:17" x14ac:dyDescent="0.3">
      <c r="A46">
        <v>44</v>
      </c>
      <c r="B46">
        <v>7</v>
      </c>
      <c r="C46">
        <v>4</v>
      </c>
      <c r="D46">
        <v>3</v>
      </c>
      <c r="E46">
        <v>22</v>
      </c>
      <c r="F46">
        <v>9</v>
      </c>
      <c r="G46">
        <v>50.960619999999999</v>
      </c>
      <c r="H46">
        <v>18.217110000000002</v>
      </c>
      <c r="I46" t="s">
        <v>973</v>
      </c>
      <c r="J46">
        <v>19.679089999999999</v>
      </c>
      <c r="K46">
        <v>7.5177199999999997</v>
      </c>
      <c r="L46">
        <v>6.0940089999999998</v>
      </c>
      <c r="M46">
        <v>-4.3779349999999999</v>
      </c>
      <c r="N46">
        <v>0.94307879999999999</v>
      </c>
      <c r="O46">
        <v>0.70192670000000001</v>
      </c>
      <c r="P46">
        <v>32.233690000000003</v>
      </c>
      <c r="Q46">
        <v>6</v>
      </c>
    </row>
    <row r="47" spans="1:17" x14ac:dyDescent="0.3">
      <c r="A47">
        <v>45</v>
      </c>
      <c r="B47">
        <v>7</v>
      </c>
      <c r="C47">
        <v>4</v>
      </c>
      <c r="D47">
        <v>3</v>
      </c>
      <c r="E47">
        <v>24</v>
      </c>
      <c r="F47">
        <v>10</v>
      </c>
      <c r="G47">
        <v>48.763379999999998</v>
      </c>
      <c r="H47">
        <v>20.257180000000002</v>
      </c>
      <c r="I47" t="s">
        <v>974</v>
      </c>
      <c r="J47">
        <v>20.846219999999999</v>
      </c>
      <c r="K47">
        <v>7.9373129999999996</v>
      </c>
      <c r="L47">
        <v>2.8021959999999999</v>
      </c>
      <c r="M47">
        <v>-4.3779349999999999</v>
      </c>
      <c r="N47">
        <v>0.94307879999999999</v>
      </c>
      <c r="O47">
        <v>0.70192670000000001</v>
      </c>
      <c r="P47">
        <v>26.569659999999999</v>
      </c>
      <c r="Q47">
        <v>6</v>
      </c>
    </row>
    <row r="48" spans="1:17" x14ac:dyDescent="0.3">
      <c r="A48">
        <v>46</v>
      </c>
      <c r="B48">
        <v>7</v>
      </c>
      <c r="C48">
        <v>4</v>
      </c>
      <c r="D48">
        <v>3</v>
      </c>
      <c r="E48">
        <v>26</v>
      </c>
      <c r="F48">
        <v>9</v>
      </c>
      <c r="G48">
        <v>49.08023</v>
      </c>
      <c r="H48">
        <v>17.722349999999999</v>
      </c>
      <c r="I48" t="s">
        <v>975</v>
      </c>
      <c r="J48">
        <v>23.21189</v>
      </c>
      <c r="K48">
        <v>7.5177199999999997</v>
      </c>
      <c r="L48">
        <v>6.0940089999999998</v>
      </c>
      <c r="M48">
        <v>-4.3779349999999999</v>
      </c>
      <c r="N48">
        <v>0.94307879999999999</v>
      </c>
      <c r="O48">
        <v>0.45351599999999997</v>
      </c>
      <c r="P48">
        <v>29.30339</v>
      </c>
      <c r="Q48">
        <v>6</v>
      </c>
    </row>
    <row r="49" spans="1:17" x14ac:dyDescent="0.3">
      <c r="A49">
        <v>47</v>
      </c>
      <c r="B49">
        <v>6</v>
      </c>
      <c r="C49">
        <v>3</v>
      </c>
      <c r="D49">
        <v>3</v>
      </c>
      <c r="E49">
        <v>24</v>
      </c>
      <c r="F49">
        <v>9</v>
      </c>
      <c r="G49">
        <v>51.88109</v>
      </c>
      <c r="H49">
        <v>17.5473</v>
      </c>
      <c r="I49" t="s">
        <v>976</v>
      </c>
      <c r="J49">
        <v>25.717600000000001</v>
      </c>
      <c r="K49">
        <v>9.376436</v>
      </c>
      <c r="L49">
        <v>6.0940089999999998</v>
      </c>
      <c r="M49">
        <v>-5.6820810000000002</v>
      </c>
      <c r="N49">
        <v>-2.4681250000000001</v>
      </c>
      <c r="O49">
        <v>-0.46193220000000002</v>
      </c>
      <c r="P49">
        <v>29.30339</v>
      </c>
      <c r="Q49">
        <v>6</v>
      </c>
    </row>
    <row r="50" spans="1:17" x14ac:dyDescent="0.3">
      <c r="A50">
        <v>48</v>
      </c>
      <c r="B50">
        <v>8</v>
      </c>
      <c r="C50">
        <v>8</v>
      </c>
      <c r="D50">
        <v>0</v>
      </c>
      <c r="E50">
        <v>26</v>
      </c>
      <c r="F50">
        <v>8</v>
      </c>
      <c r="G50">
        <v>48.684629999999999</v>
      </c>
      <c r="H50">
        <v>20.887180000000001</v>
      </c>
      <c r="I50" t="s">
        <v>977</v>
      </c>
      <c r="J50">
        <v>25.05528</v>
      </c>
      <c r="K50">
        <v>8.393383</v>
      </c>
      <c r="L50">
        <v>5.0293150000000004</v>
      </c>
      <c r="M50">
        <v>-4.4488729999999999</v>
      </c>
      <c r="N50">
        <v>0.94307879999999999</v>
      </c>
      <c r="O50">
        <v>0.17570640000000001</v>
      </c>
      <c r="P50">
        <v>29.30339</v>
      </c>
      <c r="Q50">
        <v>6</v>
      </c>
    </row>
    <row r="51" spans="1:17" x14ac:dyDescent="0.3">
      <c r="A51">
        <v>49</v>
      </c>
      <c r="B51">
        <v>8</v>
      </c>
      <c r="C51">
        <v>5</v>
      </c>
      <c r="D51">
        <v>3</v>
      </c>
      <c r="E51">
        <v>26</v>
      </c>
      <c r="F51">
        <v>9</v>
      </c>
      <c r="G51">
        <v>50.820869999999999</v>
      </c>
      <c r="H51">
        <v>20.75367</v>
      </c>
      <c r="I51" t="s">
        <v>978</v>
      </c>
      <c r="J51">
        <v>23.21189</v>
      </c>
      <c r="K51">
        <v>7.5177199999999997</v>
      </c>
      <c r="L51">
        <v>7.768065</v>
      </c>
      <c r="M51">
        <v>-5.876455</v>
      </c>
      <c r="N51">
        <v>0.94307879999999999</v>
      </c>
      <c r="O51">
        <v>0.20510529999999999</v>
      </c>
      <c r="P51">
        <v>31.732769999999999</v>
      </c>
      <c r="Q51">
        <v>6</v>
      </c>
    </row>
    <row r="52" spans="1:17" x14ac:dyDescent="0.3">
      <c r="A52">
        <v>50</v>
      </c>
      <c r="B52">
        <v>7</v>
      </c>
      <c r="C52">
        <v>4</v>
      </c>
      <c r="D52">
        <v>3</v>
      </c>
      <c r="E52">
        <v>24</v>
      </c>
      <c r="F52">
        <v>9</v>
      </c>
      <c r="G52">
        <v>52.701250000000002</v>
      </c>
      <c r="H52">
        <v>21.248419999999999</v>
      </c>
      <c r="I52" t="s">
        <v>979</v>
      </c>
      <c r="J52">
        <v>25.083169999999999</v>
      </c>
      <c r="K52">
        <v>7.5177199999999997</v>
      </c>
      <c r="L52">
        <v>6.9873810000000001</v>
      </c>
      <c r="M52">
        <v>-5.876455</v>
      </c>
      <c r="N52">
        <v>1.340827</v>
      </c>
      <c r="O52">
        <v>0.45351599999999997</v>
      </c>
      <c r="P52">
        <v>34.663060000000002</v>
      </c>
      <c r="Q52">
        <v>6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D5BD-DFE7-4821-BC21-BAF0AEF62E59}">
  <dimension ref="A1:Q52"/>
  <sheetViews>
    <sheetView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9</v>
      </c>
      <c r="C2">
        <v>3</v>
      </c>
      <c r="D2">
        <v>6</v>
      </c>
      <c r="E2">
        <v>21</v>
      </c>
      <c r="F2">
        <v>15</v>
      </c>
      <c r="G2">
        <v>32.549239999999998</v>
      </c>
      <c r="H2">
        <v>9.8977780000000006</v>
      </c>
      <c r="I2" t="s">
        <v>18</v>
      </c>
      <c r="J2">
        <v>0</v>
      </c>
      <c r="K2">
        <v>0</v>
      </c>
      <c r="L2">
        <v>0</v>
      </c>
      <c r="M2">
        <v>-0.1133893</v>
      </c>
      <c r="N2">
        <v>1.948412</v>
      </c>
      <c r="O2">
        <v>0</v>
      </c>
      <c r="P2">
        <v>9.9988460000000003</v>
      </c>
      <c r="Q2">
        <v>15.115360000000001</v>
      </c>
    </row>
    <row r="3" spans="1:17" x14ac:dyDescent="0.3">
      <c r="A3">
        <v>1</v>
      </c>
      <c r="B3">
        <v>7</v>
      </c>
      <c r="C3">
        <v>4</v>
      </c>
      <c r="D3">
        <v>3</v>
      </c>
      <c r="E3">
        <v>21</v>
      </c>
      <c r="F3">
        <v>12</v>
      </c>
      <c r="G3">
        <v>34.634399999999999</v>
      </c>
      <c r="H3">
        <v>9.767455</v>
      </c>
      <c r="I3" t="s">
        <v>316</v>
      </c>
      <c r="J3">
        <v>0</v>
      </c>
      <c r="K3">
        <v>0</v>
      </c>
      <c r="L3">
        <v>0</v>
      </c>
      <c r="M3">
        <v>-0.1133893</v>
      </c>
      <c r="N3">
        <v>1.948412</v>
      </c>
      <c r="O3">
        <v>0</v>
      </c>
      <c r="P3">
        <v>11.753399999999999</v>
      </c>
      <c r="Q3">
        <v>15.09782</v>
      </c>
    </row>
    <row r="4" spans="1:17" x14ac:dyDescent="0.3">
      <c r="A4">
        <v>2</v>
      </c>
      <c r="B4">
        <v>5</v>
      </c>
      <c r="C4">
        <v>2</v>
      </c>
      <c r="D4">
        <v>3</v>
      </c>
      <c r="E4">
        <v>21</v>
      </c>
      <c r="F4">
        <v>9</v>
      </c>
      <c r="G4">
        <v>36.719560000000001</v>
      </c>
      <c r="H4">
        <v>9.6371330000000004</v>
      </c>
      <c r="I4" t="s">
        <v>980</v>
      </c>
      <c r="J4">
        <v>0</v>
      </c>
      <c r="K4">
        <v>0</v>
      </c>
      <c r="L4">
        <v>0</v>
      </c>
      <c r="M4">
        <v>-0.1133893</v>
      </c>
      <c r="N4">
        <v>1.948412</v>
      </c>
      <c r="O4">
        <v>0</v>
      </c>
      <c r="P4">
        <v>13.50794</v>
      </c>
      <c r="Q4">
        <v>15.080270000000001</v>
      </c>
    </row>
    <row r="5" spans="1:17" x14ac:dyDescent="0.3">
      <c r="A5">
        <v>3</v>
      </c>
      <c r="B5">
        <v>5</v>
      </c>
      <c r="C5">
        <v>2</v>
      </c>
      <c r="D5">
        <v>3</v>
      </c>
      <c r="E5">
        <v>24</v>
      </c>
      <c r="F5">
        <v>12</v>
      </c>
      <c r="G5">
        <v>33.37717</v>
      </c>
      <c r="H5">
        <v>9.767455</v>
      </c>
      <c r="I5" t="s">
        <v>316</v>
      </c>
      <c r="J5">
        <v>2.7281360000000001</v>
      </c>
      <c r="K5">
        <v>0</v>
      </c>
      <c r="L5">
        <v>1.824889</v>
      </c>
      <c r="M5">
        <v>-0.1133893</v>
      </c>
      <c r="N5">
        <v>1.948412</v>
      </c>
      <c r="O5">
        <v>0</v>
      </c>
      <c r="P5">
        <v>11.753399999999999</v>
      </c>
      <c r="Q5">
        <v>15.09782</v>
      </c>
    </row>
    <row r="6" spans="1:17" x14ac:dyDescent="0.3">
      <c r="A6">
        <v>4</v>
      </c>
      <c r="B6">
        <v>9</v>
      </c>
      <c r="C6">
        <v>3</v>
      </c>
      <c r="D6">
        <v>6</v>
      </c>
      <c r="E6">
        <v>22</v>
      </c>
      <c r="F6">
        <v>12</v>
      </c>
      <c r="G6">
        <v>33.287050000000001</v>
      </c>
      <c r="H6">
        <v>10.48837</v>
      </c>
      <c r="I6" t="s">
        <v>186</v>
      </c>
      <c r="J6">
        <v>2.6094909999999999E-2</v>
      </c>
      <c r="K6">
        <v>0</v>
      </c>
      <c r="L6">
        <v>-0.35191319999999998</v>
      </c>
      <c r="M6">
        <v>-0.1133893</v>
      </c>
      <c r="N6">
        <v>3.4973070000000002</v>
      </c>
      <c r="O6">
        <v>0</v>
      </c>
      <c r="P6">
        <v>10.62393</v>
      </c>
      <c r="Q6">
        <v>15.09782</v>
      </c>
    </row>
    <row r="7" spans="1:17" x14ac:dyDescent="0.3">
      <c r="A7">
        <v>5</v>
      </c>
      <c r="B7">
        <v>11</v>
      </c>
      <c r="C7">
        <v>8</v>
      </c>
      <c r="D7">
        <v>3</v>
      </c>
      <c r="E7">
        <v>22</v>
      </c>
      <c r="F7">
        <v>12</v>
      </c>
      <c r="G7">
        <v>31.540320000000001</v>
      </c>
      <c r="H7">
        <v>8.4595540000000007</v>
      </c>
      <c r="I7" t="s">
        <v>981</v>
      </c>
      <c r="J7">
        <v>-0.8923894</v>
      </c>
      <c r="K7">
        <v>0</v>
      </c>
      <c r="L7">
        <v>-0.35191319999999998</v>
      </c>
      <c r="M7">
        <v>-0.1133893</v>
      </c>
      <c r="N7">
        <v>1.948412</v>
      </c>
      <c r="O7">
        <v>2.8399049999999999</v>
      </c>
      <c r="P7">
        <v>11.05219</v>
      </c>
      <c r="Q7">
        <v>12.596</v>
      </c>
    </row>
    <row r="8" spans="1:17" x14ac:dyDescent="0.3">
      <c r="A8">
        <v>6</v>
      </c>
      <c r="B8">
        <v>8</v>
      </c>
      <c r="C8">
        <v>5</v>
      </c>
      <c r="D8">
        <v>3</v>
      </c>
      <c r="E8">
        <v>20</v>
      </c>
      <c r="F8">
        <v>12</v>
      </c>
      <c r="G8">
        <v>31.540320000000001</v>
      </c>
      <c r="H8">
        <v>8.4595540000000007</v>
      </c>
      <c r="I8" t="s">
        <v>981</v>
      </c>
      <c r="J8">
        <v>-0.8923894</v>
      </c>
      <c r="K8">
        <v>0</v>
      </c>
      <c r="L8">
        <v>-0.35191319999999998</v>
      </c>
      <c r="M8">
        <v>0.1176229</v>
      </c>
      <c r="N8">
        <v>1.948412</v>
      </c>
      <c r="O8">
        <v>2.8399049999999999</v>
      </c>
      <c r="P8">
        <v>11.05219</v>
      </c>
      <c r="Q8">
        <v>10.11046</v>
      </c>
    </row>
    <row r="9" spans="1:17" x14ac:dyDescent="0.3">
      <c r="A9">
        <v>7</v>
      </c>
      <c r="B9">
        <v>7</v>
      </c>
      <c r="C9">
        <v>4</v>
      </c>
      <c r="D9">
        <v>3</v>
      </c>
      <c r="E9">
        <v>20</v>
      </c>
      <c r="F9">
        <v>12</v>
      </c>
      <c r="G9">
        <v>31.540320000000001</v>
      </c>
      <c r="H9">
        <v>8.4595540000000007</v>
      </c>
      <c r="I9" t="s">
        <v>982</v>
      </c>
      <c r="J9">
        <v>-0.8923894</v>
      </c>
      <c r="K9">
        <v>1.3810800000000001</v>
      </c>
      <c r="L9">
        <v>-1.1325970000000001</v>
      </c>
      <c r="M9">
        <v>-0.1133893</v>
      </c>
      <c r="N9">
        <v>1.155402</v>
      </c>
      <c r="O9">
        <v>2.8399049999999999</v>
      </c>
      <c r="P9">
        <v>9.7501899999999999</v>
      </c>
      <c r="Q9">
        <v>12.596</v>
      </c>
    </row>
    <row r="10" spans="1:17" x14ac:dyDescent="0.3">
      <c r="A10">
        <v>8</v>
      </c>
      <c r="B10">
        <v>6</v>
      </c>
      <c r="C10">
        <v>3</v>
      </c>
      <c r="D10">
        <v>3</v>
      </c>
      <c r="E10">
        <v>24</v>
      </c>
      <c r="F10">
        <v>12</v>
      </c>
      <c r="G10">
        <v>29.793579999999999</v>
      </c>
      <c r="H10">
        <v>6.4307420000000004</v>
      </c>
      <c r="I10" t="s">
        <v>981</v>
      </c>
      <c r="J10">
        <v>0.89116740000000005</v>
      </c>
      <c r="K10">
        <v>1.3810800000000001</v>
      </c>
      <c r="L10">
        <v>-0.35191319999999998</v>
      </c>
      <c r="M10">
        <v>-0.1133893</v>
      </c>
      <c r="N10">
        <v>0.75765360000000004</v>
      </c>
      <c r="O10">
        <v>5.9282209999999997</v>
      </c>
      <c r="P10">
        <v>9.0489859999999993</v>
      </c>
      <c r="Q10">
        <v>10.09418</v>
      </c>
    </row>
    <row r="11" spans="1:17" x14ac:dyDescent="0.3">
      <c r="A11">
        <v>9</v>
      </c>
      <c r="B11">
        <v>6</v>
      </c>
      <c r="C11">
        <v>6</v>
      </c>
      <c r="D11">
        <v>0</v>
      </c>
      <c r="E11">
        <v>20</v>
      </c>
      <c r="F11">
        <v>14</v>
      </c>
      <c r="G11">
        <v>31.350529999999999</v>
      </c>
      <c r="H11">
        <v>9.9778169999999999</v>
      </c>
      <c r="I11" t="s">
        <v>983</v>
      </c>
      <c r="J11">
        <v>-0.8923894</v>
      </c>
      <c r="K11">
        <v>-1.787266</v>
      </c>
      <c r="L11">
        <v>-1.4894510000000001</v>
      </c>
      <c r="M11">
        <v>-0.1133893</v>
      </c>
      <c r="N11">
        <v>1.155402</v>
      </c>
      <c r="O11">
        <v>2.5914950000000001</v>
      </c>
      <c r="P11">
        <v>9.7501899999999999</v>
      </c>
      <c r="Q11">
        <v>9.3890499999999992</v>
      </c>
    </row>
    <row r="12" spans="1:17" x14ac:dyDescent="0.3">
      <c r="A12">
        <v>10</v>
      </c>
      <c r="B12">
        <v>7</v>
      </c>
      <c r="C12">
        <v>4</v>
      </c>
      <c r="D12">
        <v>3</v>
      </c>
      <c r="E12">
        <v>18</v>
      </c>
      <c r="F12">
        <v>14</v>
      </c>
      <c r="G12">
        <v>29.6038</v>
      </c>
      <c r="H12">
        <v>7.9490049999999997</v>
      </c>
      <c r="I12" t="s">
        <v>984</v>
      </c>
      <c r="J12">
        <v>-1.8108740000000001</v>
      </c>
      <c r="K12">
        <v>-1.787266</v>
      </c>
      <c r="L12">
        <v>-2.2701349999999998</v>
      </c>
      <c r="M12">
        <v>-0.1133893</v>
      </c>
      <c r="N12">
        <v>1.55315</v>
      </c>
      <c r="O12">
        <v>5.9282209999999997</v>
      </c>
      <c r="P12">
        <v>9.0489859999999993</v>
      </c>
      <c r="Q12">
        <v>6.887232</v>
      </c>
    </row>
    <row r="13" spans="1:17" x14ac:dyDescent="0.3">
      <c r="A13">
        <v>11</v>
      </c>
      <c r="B13">
        <v>7</v>
      </c>
      <c r="C13">
        <v>7</v>
      </c>
      <c r="D13">
        <v>0</v>
      </c>
      <c r="E13">
        <v>21</v>
      </c>
      <c r="F13">
        <v>14</v>
      </c>
      <c r="G13">
        <v>30.09329</v>
      </c>
      <c r="H13">
        <v>9.9778169999999999</v>
      </c>
      <c r="I13" t="s">
        <v>985</v>
      </c>
      <c r="J13">
        <v>-0.86629449999999997</v>
      </c>
      <c r="K13">
        <v>-1.787266</v>
      </c>
      <c r="L13">
        <v>0.33543810000000002</v>
      </c>
      <c r="M13">
        <v>-0.1133893</v>
      </c>
      <c r="N13">
        <v>1.155402</v>
      </c>
      <c r="O13">
        <v>2.3430840000000002</v>
      </c>
      <c r="P13">
        <v>9.7501899999999999</v>
      </c>
      <c r="Q13">
        <v>9.3890499999999992</v>
      </c>
    </row>
    <row r="14" spans="1:17" x14ac:dyDescent="0.3">
      <c r="A14">
        <v>12</v>
      </c>
      <c r="B14">
        <v>6</v>
      </c>
      <c r="C14">
        <v>6</v>
      </c>
      <c r="D14">
        <v>0</v>
      </c>
      <c r="E14">
        <v>21</v>
      </c>
      <c r="F14">
        <v>14</v>
      </c>
      <c r="G14">
        <v>30.09329</v>
      </c>
      <c r="H14">
        <v>9.9778169999999999</v>
      </c>
      <c r="I14" t="s">
        <v>986</v>
      </c>
      <c r="J14">
        <v>-0.86629449999999997</v>
      </c>
      <c r="K14">
        <v>-1.787266</v>
      </c>
      <c r="L14">
        <v>0.33543810000000002</v>
      </c>
      <c r="M14">
        <v>-0.1133893</v>
      </c>
      <c r="N14">
        <v>2.704297</v>
      </c>
      <c r="O14">
        <v>2.3430840000000002</v>
      </c>
      <c r="P14">
        <v>8.6207259999999994</v>
      </c>
      <c r="Q14">
        <v>9.3890499999999992</v>
      </c>
    </row>
    <row r="15" spans="1:17" x14ac:dyDescent="0.3">
      <c r="A15">
        <v>13</v>
      </c>
      <c r="B15">
        <v>6</v>
      </c>
      <c r="C15">
        <v>3</v>
      </c>
      <c r="D15">
        <v>3</v>
      </c>
      <c r="E15">
        <v>22</v>
      </c>
      <c r="F15">
        <v>14</v>
      </c>
      <c r="G15">
        <v>28.83606</v>
      </c>
      <c r="H15">
        <v>9.9778169999999999</v>
      </c>
      <c r="I15" t="s">
        <v>986</v>
      </c>
      <c r="J15">
        <v>-0.84019960000000005</v>
      </c>
      <c r="K15">
        <v>-1.787266</v>
      </c>
      <c r="L15">
        <v>2.1603270000000001</v>
      </c>
      <c r="M15">
        <v>-0.1133893</v>
      </c>
      <c r="N15">
        <v>2.704297</v>
      </c>
      <c r="O15">
        <v>2.3430840000000002</v>
      </c>
      <c r="P15">
        <v>8.6207259999999994</v>
      </c>
      <c r="Q15">
        <v>9.3890499999999992</v>
      </c>
    </row>
    <row r="16" spans="1:17" x14ac:dyDescent="0.3">
      <c r="A16">
        <v>14</v>
      </c>
      <c r="B16">
        <v>5</v>
      </c>
      <c r="C16">
        <v>2</v>
      </c>
      <c r="D16">
        <v>3</v>
      </c>
      <c r="E16">
        <v>22</v>
      </c>
      <c r="F16">
        <v>14</v>
      </c>
      <c r="G16">
        <v>31.63691</v>
      </c>
      <c r="H16">
        <v>9.8027630000000006</v>
      </c>
      <c r="I16" t="s">
        <v>987</v>
      </c>
      <c r="J16">
        <v>1.6655150000000001</v>
      </c>
      <c r="K16">
        <v>7.1450589999999994E-2</v>
      </c>
      <c r="L16">
        <v>2.1603270000000001</v>
      </c>
      <c r="M16">
        <v>-1.648547</v>
      </c>
      <c r="N16">
        <v>-2.2558020000000001</v>
      </c>
      <c r="O16">
        <v>0.93081429999999998</v>
      </c>
      <c r="P16">
        <v>9.7501899999999999</v>
      </c>
      <c r="Q16">
        <v>7.8935829999999996</v>
      </c>
    </row>
    <row r="17" spans="1:17" x14ac:dyDescent="0.3">
      <c r="A17">
        <v>15</v>
      </c>
      <c r="B17">
        <v>8</v>
      </c>
      <c r="C17">
        <v>2</v>
      </c>
      <c r="D17">
        <v>6</v>
      </c>
      <c r="E17">
        <v>22</v>
      </c>
      <c r="F17">
        <v>14</v>
      </c>
      <c r="G17">
        <v>27.095659999999999</v>
      </c>
      <c r="H17">
        <v>12.707140000000001</v>
      </c>
      <c r="I17" t="s">
        <v>988</v>
      </c>
      <c r="J17">
        <v>-0.84019960000000005</v>
      </c>
      <c r="K17">
        <v>-1.787266</v>
      </c>
      <c r="L17">
        <v>-1.6475199999999999E-2</v>
      </c>
      <c r="M17">
        <v>-0.1133893</v>
      </c>
      <c r="N17">
        <v>1.155402</v>
      </c>
      <c r="O17">
        <v>2.0946729999999998</v>
      </c>
      <c r="P17">
        <v>9.7501899999999999</v>
      </c>
      <c r="Q17">
        <v>9.3890499999999992</v>
      </c>
    </row>
    <row r="18" spans="1:17" x14ac:dyDescent="0.3">
      <c r="A18">
        <v>16</v>
      </c>
      <c r="B18">
        <v>9</v>
      </c>
      <c r="C18">
        <v>6</v>
      </c>
      <c r="D18">
        <v>3</v>
      </c>
      <c r="E18">
        <v>20</v>
      </c>
      <c r="F18">
        <v>14</v>
      </c>
      <c r="G18">
        <v>27.185780000000001</v>
      </c>
      <c r="H18">
        <v>11.986230000000001</v>
      </c>
      <c r="I18" t="s">
        <v>989</v>
      </c>
      <c r="J18">
        <v>-0.84019960000000005</v>
      </c>
      <c r="K18">
        <v>-1.787266</v>
      </c>
      <c r="L18">
        <v>2.1603270000000001</v>
      </c>
      <c r="M18">
        <v>0.1176229</v>
      </c>
      <c r="N18">
        <v>1.155402</v>
      </c>
      <c r="O18">
        <v>1.8462620000000001</v>
      </c>
      <c r="P18">
        <v>9.7501899999999999</v>
      </c>
      <c r="Q18">
        <v>6.9035099999999998</v>
      </c>
    </row>
    <row r="19" spans="1:17" x14ac:dyDescent="0.3">
      <c r="A19">
        <v>17</v>
      </c>
      <c r="B19">
        <v>7</v>
      </c>
      <c r="C19">
        <v>4</v>
      </c>
      <c r="D19">
        <v>3</v>
      </c>
      <c r="E19">
        <v>22</v>
      </c>
      <c r="F19">
        <v>14</v>
      </c>
      <c r="G19">
        <v>29.986630000000002</v>
      </c>
      <c r="H19">
        <v>11.81118</v>
      </c>
      <c r="I19" t="s">
        <v>990</v>
      </c>
      <c r="J19">
        <v>4.3675569999999997</v>
      </c>
      <c r="K19">
        <v>7.1450589999999994E-2</v>
      </c>
      <c r="L19">
        <v>2.1603270000000001</v>
      </c>
      <c r="M19">
        <v>-1.417535</v>
      </c>
      <c r="N19">
        <v>-2.2558020000000001</v>
      </c>
      <c r="O19">
        <v>0.93081429999999998</v>
      </c>
      <c r="P19">
        <v>9.7501899999999999</v>
      </c>
      <c r="Q19">
        <v>6</v>
      </c>
    </row>
    <row r="20" spans="1:17" x14ac:dyDescent="0.3">
      <c r="A20">
        <v>18</v>
      </c>
      <c r="B20">
        <v>7</v>
      </c>
      <c r="C20">
        <v>4</v>
      </c>
      <c r="D20">
        <v>3</v>
      </c>
      <c r="E20">
        <v>22</v>
      </c>
      <c r="F20">
        <v>14</v>
      </c>
      <c r="G20">
        <v>31.867010000000001</v>
      </c>
      <c r="H20">
        <v>12.30593</v>
      </c>
      <c r="I20" t="s">
        <v>990</v>
      </c>
      <c r="J20">
        <v>6.2388380000000003</v>
      </c>
      <c r="K20">
        <v>7.1450589999999994E-2</v>
      </c>
      <c r="L20">
        <v>2.1603270000000001</v>
      </c>
      <c r="M20">
        <v>-1.417535</v>
      </c>
      <c r="N20">
        <v>-2.2558020000000001</v>
      </c>
      <c r="O20">
        <v>0.93081429999999998</v>
      </c>
      <c r="P20">
        <v>12.680490000000001</v>
      </c>
      <c r="Q20">
        <v>6</v>
      </c>
    </row>
    <row r="21" spans="1:17" x14ac:dyDescent="0.3">
      <c r="A21">
        <v>19</v>
      </c>
      <c r="B21">
        <v>6</v>
      </c>
      <c r="C21">
        <v>3</v>
      </c>
      <c r="D21">
        <v>3</v>
      </c>
      <c r="E21">
        <v>23</v>
      </c>
      <c r="F21">
        <v>14</v>
      </c>
      <c r="G21">
        <v>30.609780000000001</v>
      </c>
      <c r="H21">
        <v>12.30593</v>
      </c>
      <c r="I21" t="s">
        <v>990</v>
      </c>
      <c r="J21">
        <v>6.2649330000000001</v>
      </c>
      <c r="K21">
        <v>7.1450589999999994E-2</v>
      </c>
      <c r="L21">
        <v>3.9852159999999999</v>
      </c>
      <c r="M21">
        <v>-1.417535</v>
      </c>
      <c r="N21">
        <v>-2.2558020000000001</v>
      </c>
      <c r="O21">
        <v>0.93081429999999998</v>
      </c>
      <c r="P21">
        <v>12.680490000000001</v>
      </c>
      <c r="Q21">
        <v>6</v>
      </c>
    </row>
    <row r="22" spans="1:17" x14ac:dyDescent="0.3">
      <c r="A22">
        <v>20</v>
      </c>
      <c r="B22">
        <v>7</v>
      </c>
      <c r="C22">
        <v>4</v>
      </c>
      <c r="D22">
        <v>3</v>
      </c>
      <c r="E22">
        <v>24</v>
      </c>
      <c r="F22">
        <v>14</v>
      </c>
      <c r="G22">
        <v>33.747399999999999</v>
      </c>
      <c r="H22">
        <v>12.800689999999999</v>
      </c>
      <c r="I22" t="s">
        <v>990</v>
      </c>
      <c r="J22">
        <v>10.81216</v>
      </c>
      <c r="K22">
        <v>7.1450589999999994E-2</v>
      </c>
      <c r="L22">
        <v>2.1603270000000001</v>
      </c>
      <c r="M22">
        <v>-1.417535</v>
      </c>
      <c r="N22">
        <v>-2.2558020000000001</v>
      </c>
      <c r="O22">
        <v>0.93081429999999998</v>
      </c>
      <c r="P22">
        <v>15.61078</v>
      </c>
      <c r="Q22">
        <v>6</v>
      </c>
    </row>
    <row r="23" spans="1:17" x14ac:dyDescent="0.3">
      <c r="A23">
        <v>21</v>
      </c>
      <c r="B23">
        <v>7</v>
      </c>
      <c r="C23">
        <v>4</v>
      </c>
      <c r="D23">
        <v>3</v>
      </c>
      <c r="E23">
        <v>20</v>
      </c>
      <c r="F23">
        <v>14</v>
      </c>
      <c r="G23">
        <v>33.747399999999999</v>
      </c>
      <c r="H23">
        <v>12.800689999999999</v>
      </c>
      <c r="I23" t="s">
        <v>991</v>
      </c>
      <c r="J23">
        <v>10.918530000000001</v>
      </c>
      <c r="K23">
        <v>2.1447539999999998</v>
      </c>
      <c r="L23">
        <v>1.379643</v>
      </c>
      <c r="M23">
        <v>-1.417535</v>
      </c>
      <c r="N23">
        <v>-1.8580540000000001</v>
      </c>
      <c r="O23">
        <v>0.93081429999999998</v>
      </c>
      <c r="P23">
        <v>15.61078</v>
      </c>
      <c r="Q23">
        <v>6</v>
      </c>
    </row>
    <row r="24" spans="1:17" x14ac:dyDescent="0.3">
      <c r="A24">
        <v>22</v>
      </c>
      <c r="B24">
        <v>6</v>
      </c>
      <c r="C24">
        <v>3</v>
      </c>
      <c r="D24">
        <v>3</v>
      </c>
      <c r="E24">
        <v>21</v>
      </c>
      <c r="F24">
        <v>14</v>
      </c>
      <c r="G24">
        <v>32.490160000000003</v>
      </c>
      <c r="H24">
        <v>12.800689999999999</v>
      </c>
      <c r="I24" t="s">
        <v>991</v>
      </c>
      <c r="J24">
        <v>10.94462</v>
      </c>
      <c r="K24">
        <v>2.1447539999999998</v>
      </c>
      <c r="L24">
        <v>3.2045319999999999</v>
      </c>
      <c r="M24">
        <v>-1.417535</v>
      </c>
      <c r="N24">
        <v>-1.8580540000000001</v>
      </c>
      <c r="O24">
        <v>0.93081429999999998</v>
      </c>
      <c r="P24">
        <v>15.61078</v>
      </c>
      <c r="Q24">
        <v>6</v>
      </c>
    </row>
    <row r="25" spans="1:17" x14ac:dyDescent="0.3">
      <c r="A25">
        <v>23</v>
      </c>
      <c r="B25">
        <v>7</v>
      </c>
      <c r="C25">
        <v>4</v>
      </c>
      <c r="D25">
        <v>3</v>
      </c>
      <c r="E25">
        <v>18</v>
      </c>
      <c r="F25">
        <v>14</v>
      </c>
      <c r="G25">
        <v>32.000660000000003</v>
      </c>
      <c r="H25">
        <v>10.771879999999999</v>
      </c>
      <c r="I25" t="s">
        <v>992</v>
      </c>
      <c r="J25">
        <v>10.00004</v>
      </c>
      <c r="K25">
        <v>2.1447539999999998</v>
      </c>
      <c r="L25">
        <v>0.59895869999999996</v>
      </c>
      <c r="M25">
        <v>-1.417535</v>
      </c>
      <c r="N25">
        <v>-1.4603060000000001</v>
      </c>
      <c r="O25">
        <v>4.0191299999999996</v>
      </c>
      <c r="P25">
        <v>14.90958</v>
      </c>
      <c r="Q25">
        <v>6</v>
      </c>
    </row>
    <row r="26" spans="1:17" x14ac:dyDescent="0.3">
      <c r="A26">
        <v>24</v>
      </c>
      <c r="B26">
        <v>6</v>
      </c>
      <c r="C26">
        <v>6</v>
      </c>
      <c r="D26">
        <v>0</v>
      </c>
      <c r="E26">
        <v>20</v>
      </c>
      <c r="F26">
        <v>14</v>
      </c>
      <c r="G26">
        <v>36.681899999999999</v>
      </c>
      <c r="H26">
        <v>11.09158</v>
      </c>
      <c r="I26" t="s">
        <v>993</v>
      </c>
      <c r="J26">
        <v>14.377039999999999</v>
      </c>
      <c r="K26">
        <v>4.0034700000000001</v>
      </c>
      <c r="L26">
        <v>1.379643</v>
      </c>
      <c r="M26">
        <v>-2.952693</v>
      </c>
      <c r="N26">
        <v>-5.2692579999999998</v>
      </c>
      <c r="O26">
        <v>2.8552710000000001</v>
      </c>
      <c r="P26">
        <v>17.839880000000001</v>
      </c>
      <c r="Q26">
        <v>6</v>
      </c>
    </row>
    <row r="27" spans="1:17" x14ac:dyDescent="0.3">
      <c r="A27">
        <v>25</v>
      </c>
      <c r="B27">
        <v>7</v>
      </c>
      <c r="C27">
        <v>4</v>
      </c>
      <c r="D27">
        <v>3</v>
      </c>
      <c r="E27">
        <v>18</v>
      </c>
      <c r="F27">
        <v>14</v>
      </c>
      <c r="G27">
        <v>34.136890000000001</v>
      </c>
      <c r="H27">
        <v>10.63836</v>
      </c>
      <c r="I27" t="s">
        <v>994</v>
      </c>
      <c r="J27">
        <v>10.00004</v>
      </c>
      <c r="K27">
        <v>3.5258340000000001</v>
      </c>
      <c r="L27">
        <v>3.3377089999999998</v>
      </c>
      <c r="M27">
        <v>-2.9160550000000001</v>
      </c>
      <c r="N27">
        <v>-2.6510639999999999</v>
      </c>
      <c r="O27">
        <v>4.0191299999999996</v>
      </c>
      <c r="P27">
        <v>16.036950000000001</v>
      </c>
      <c r="Q27">
        <v>6</v>
      </c>
    </row>
    <row r="28" spans="1:17" x14ac:dyDescent="0.3">
      <c r="A28">
        <v>26</v>
      </c>
      <c r="B28">
        <v>6</v>
      </c>
      <c r="C28">
        <v>3</v>
      </c>
      <c r="D28">
        <v>3</v>
      </c>
      <c r="E28">
        <v>20</v>
      </c>
      <c r="F28">
        <v>13</v>
      </c>
      <c r="G28">
        <v>32.000660000000003</v>
      </c>
      <c r="H28">
        <v>10.771879999999999</v>
      </c>
      <c r="I28" t="s">
        <v>995</v>
      </c>
      <c r="J28">
        <v>14.54548</v>
      </c>
      <c r="K28">
        <v>4.401497</v>
      </c>
      <c r="L28">
        <v>0.59895869999999996</v>
      </c>
      <c r="M28">
        <v>-1.4884729999999999</v>
      </c>
      <c r="N28">
        <v>-2.6510639999999999</v>
      </c>
      <c r="O28">
        <v>3.7413210000000001</v>
      </c>
      <c r="P28">
        <v>13.60758</v>
      </c>
      <c r="Q28">
        <v>6</v>
      </c>
    </row>
    <row r="29" spans="1:17" x14ac:dyDescent="0.3">
      <c r="A29">
        <v>27</v>
      </c>
      <c r="B29">
        <v>5</v>
      </c>
      <c r="C29">
        <v>2</v>
      </c>
      <c r="D29">
        <v>3</v>
      </c>
      <c r="E29">
        <v>18</v>
      </c>
      <c r="F29">
        <v>13</v>
      </c>
      <c r="G29">
        <v>32.390160000000002</v>
      </c>
      <c r="H29">
        <v>8.6095500000000005</v>
      </c>
      <c r="I29" t="s">
        <v>996</v>
      </c>
      <c r="J29">
        <v>10.924950000000001</v>
      </c>
      <c r="K29">
        <v>4.401497</v>
      </c>
      <c r="L29">
        <v>3.3377089999999998</v>
      </c>
      <c r="M29">
        <v>-2.9869919999999999</v>
      </c>
      <c r="N29">
        <v>-2.6510639999999999</v>
      </c>
      <c r="O29">
        <v>6.829637</v>
      </c>
      <c r="P29">
        <v>15.335750000000001</v>
      </c>
      <c r="Q29">
        <v>6</v>
      </c>
    </row>
    <row r="30" spans="1:17" x14ac:dyDescent="0.3">
      <c r="A30">
        <v>28</v>
      </c>
      <c r="B30">
        <v>7</v>
      </c>
      <c r="C30">
        <v>4</v>
      </c>
      <c r="D30">
        <v>3</v>
      </c>
      <c r="E30">
        <v>18</v>
      </c>
      <c r="F30">
        <v>10</v>
      </c>
      <c r="G30">
        <v>34.475320000000004</v>
      </c>
      <c r="H30">
        <v>8.4792269999999998</v>
      </c>
      <c r="I30" t="s">
        <v>997</v>
      </c>
      <c r="J30">
        <v>10.924950000000001</v>
      </c>
      <c r="K30">
        <v>4.401497</v>
      </c>
      <c r="L30">
        <v>3.3377089999999998</v>
      </c>
      <c r="M30">
        <v>-2.9869919999999999</v>
      </c>
      <c r="N30">
        <v>-2.6510639999999999</v>
      </c>
      <c r="O30">
        <v>6.829637</v>
      </c>
      <c r="P30">
        <v>17.090299999999999</v>
      </c>
      <c r="Q30">
        <v>6</v>
      </c>
    </row>
    <row r="31" spans="1:17" x14ac:dyDescent="0.3">
      <c r="A31">
        <v>29</v>
      </c>
      <c r="B31">
        <v>6</v>
      </c>
      <c r="C31">
        <v>3</v>
      </c>
      <c r="D31">
        <v>3</v>
      </c>
      <c r="E31">
        <v>18</v>
      </c>
      <c r="F31">
        <v>12</v>
      </c>
      <c r="G31">
        <v>34.285539999999997</v>
      </c>
      <c r="H31">
        <v>9.9974900000000009</v>
      </c>
      <c r="I31" t="s">
        <v>997</v>
      </c>
      <c r="J31">
        <v>10.924950000000001</v>
      </c>
      <c r="K31">
        <v>1.2331510000000001</v>
      </c>
      <c r="L31">
        <v>2.980855</v>
      </c>
      <c r="M31">
        <v>-2.9869919999999999</v>
      </c>
      <c r="N31">
        <v>-2.6510639999999999</v>
      </c>
      <c r="O31">
        <v>6.829637</v>
      </c>
      <c r="P31">
        <v>17.090299999999999</v>
      </c>
      <c r="Q31">
        <v>6</v>
      </c>
    </row>
    <row r="32" spans="1:17" x14ac:dyDescent="0.3">
      <c r="A32">
        <v>30</v>
      </c>
      <c r="B32">
        <v>5</v>
      </c>
      <c r="C32">
        <v>2</v>
      </c>
      <c r="D32">
        <v>3</v>
      </c>
      <c r="E32">
        <v>18</v>
      </c>
      <c r="F32">
        <v>14</v>
      </c>
      <c r="G32">
        <v>34.095759999999999</v>
      </c>
      <c r="H32">
        <v>11.515750000000001</v>
      </c>
      <c r="I32" t="s">
        <v>997</v>
      </c>
      <c r="J32">
        <v>10.924950000000001</v>
      </c>
      <c r="K32">
        <v>-1.9351940000000001</v>
      </c>
      <c r="L32">
        <v>2.6240019999999999</v>
      </c>
      <c r="M32">
        <v>-2.9869919999999999</v>
      </c>
      <c r="N32">
        <v>-2.6510639999999999</v>
      </c>
      <c r="O32">
        <v>6.829637</v>
      </c>
      <c r="P32">
        <v>17.090299999999999</v>
      </c>
      <c r="Q32">
        <v>6</v>
      </c>
    </row>
    <row r="33" spans="1:17" x14ac:dyDescent="0.3">
      <c r="A33">
        <v>31</v>
      </c>
      <c r="B33">
        <v>6</v>
      </c>
      <c r="C33">
        <v>3</v>
      </c>
      <c r="D33">
        <v>3</v>
      </c>
      <c r="E33">
        <v>18</v>
      </c>
      <c r="F33">
        <v>9</v>
      </c>
      <c r="G33">
        <v>34.623959999999997</v>
      </c>
      <c r="H33">
        <v>7.8383560000000001</v>
      </c>
      <c r="I33" t="s">
        <v>998</v>
      </c>
      <c r="J33">
        <v>10.00647</v>
      </c>
      <c r="K33">
        <v>1.2331510000000001</v>
      </c>
      <c r="L33">
        <v>2.980855</v>
      </c>
      <c r="M33">
        <v>-2.9869919999999999</v>
      </c>
      <c r="N33">
        <v>-2.6510639999999999</v>
      </c>
      <c r="O33">
        <v>9.9179530000000007</v>
      </c>
      <c r="P33">
        <v>18.143650000000001</v>
      </c>
      <c r="Q33">
        <v>6</v>
      </c>
    </row>
    <row r="34" spans="1:17" x14ac:dyDescent="0.3">
      <c r="A34">
        <v>32</v>
      </c>
      <c r="B34">
        <v>6</v>
      </c>
      <c r="C34">
        <v>3</v>
      </c>
      <c r="D34">
        <v>3</v>
      </c>
      <c r="E34">
        <v>18</v>
      </c>
      <c r="F34">
        <v>9</v>
      </c>
      <c r="G34">
        <v>41.307789999999997</v>
      </c>
      <c r="H34">
        <v>9.5585989999999992</v>
      </c>
      <c r="I34" t="s">
        <v>999</v>
      </c>
      <c r="J34">
        <v>13.430669999999999</v>
      </c>
      <c r="K34">
        <v>3.0918679999999998</v>
      </c>
      <c r="L34">
        <v>5.7196049999999996</v>
      </c>
      <c r="M34">
        <v>-6.02067</v>
      </c>
      <c r="N34">
        <v>-6.0622680000000004</v>
      </c>
      <c r="O34">
        <v>5.6657780000000004</v>
      </c>
      <c r="P34">
        <v>21.27422</v>
      </c>
      <c r="Q34">
        <v>6</v>
      </c>
    </row>
    <row r="35" spans="1:17" x14ac:dyDescent="0.3">
      <c r="A35">
        <v>33</v>
      </c>
      <c r="B35">
        <v>7</v>
      </c>
      <c r="C35">
        <v>4</v>
      </c>
      <c r="D35">
        <v>3</v>
      </c>
      <c r="E35">
        <v>18</v>
      </c>
      <c r="F35">
        <v>9</v>
      </c>
      <c r="G35">
        <v>38.896430000000002</v>
      </c>
      <c r="H35">
        <v>7.5713270000000001</v>
      </c>
      <c r="I35" t="s">
        <v>1000</v>
      </c>
      <c r="J35">
        <v>10.00647</v>
      </c>
      <c r="K35">
        <v>1.2331510000000001</v>
      </c>
      <c r="L35">
        <v>8.4583549999999992</v>
      </c>
      <c r="M35">
        <v>-5.9840309999999999</v>
      </c>
      <c r="N35">
        <v>-2.6510639999999999</v>
      </c>
      <c r="O35">
        <v>9.9179530000000007</v>
      </c>
      <c r="P35">
        <v>23.002400000000002</v>
      </c>
      <c r="Q35">
        <v>6</v>
      </c>
    </row>
    <row r="36" spans="1:17" x14ac:dyDescent="0.3">
      <c r="A36">
        <v>34</v>
      </c>
      <c r="B36">
        <v>5</v>
      </c>
      <c r="C36">
        <v>2</v>
      </c>
      <c r="D36">
        <v>3</v>
      </c>
      <c r="E36">
        <v>18</v>
      </c>
      <c r="F36">
        <v>6</v>
      </c>
      <c r="G36">
        <v>40.981589999999997</v>
      </c>
      <c r="H36">
        <v>7.4410049999999996</v>
      </c>
      <c r="I36" t="s">
        <v>1001</v>
      </c>
      <c r="J36">
        <v>10.00647</v>
      </c>
      <c r="K36">
        <v>1.2331510000000001</v>
      </c>
      <c r="L36">
        <v>8.4583549999999992</v>
      </c>
      <c r="M36">
        <v>-5.9840309999999999</v>
      </c>
      <c r="N36">
        <v>-2.6510639999999999</v>
      </c>
      <c r="O36">
        <v>9.9179530000000007</v>
      </c>
      <c r="P36">
        <v>24.75694</v>
      </c>
      <c r="Q36">
        <v>6</v>
      </c>
    </row>
    <row r="37" spans="1:17" x14ac:dyDescent="0.3">
      <c r="A37">
        <v>35</v>
      </c>
      <c r="B37">
        <v>6</v>
      </c>
      <c r="C37">
        <v>3</v>
      </c>
      <c r="D37">
        <v>3</v>
      </c>
      <c r="E37">
        <v>19</v>
      </c>
      <c r="F37">
        <v>9</v>
      </c>
      <c r="G37">
        <v>39.775419999999997</v>
      </c>
      <c r="H37">
        <v>7.4378120000000001</v>
      </c>
      <c r="I37" t="s">
        <v>1002</v>
      </c>
      <c r="J37">
        <v>10.03256</v>
      </c>
      <c r="K37">
        <v>1.2331510000000001</v>
      </c>
      <c r="L37">
        <v>13.021990000000001</v>
      </c>
      <c r="M37">
        <v>-7.482551</v>
      </c>
      <c r="N37">
        <v>-2.6510639999999999</v>
      </c>
      <c r="O37">
        <v>9.9179530000000007</v>
      </c>
      <c r="P37">
        <v>25.43177</v>
      </c>
      <c r="Q37">
        <v>6</v>
      </c>
    </row>
    <row r="38" spans="1:17" x14ac:dyDescent="0.3">
      <c r="A38">
        <v>36</v>
      </c>
      <c r="B38">
        <v>6</v>
      </c>
      <c r="C38">
        <v>3</v>
      </c>
      <c r="D38">
        <v>3</v>
      </c>
      <c r="E38">
        <v>19</v>
      </c>
      <c r="F38">
        <v>9</v>
      </c>
      <c r="G38">
        <v>40.440040000000003</v>
      </c>
      <c r="H38">
        <v>7.396274</v>
      </c>
      <c r="I38" t="s">
        <v>1003</v>
      </c>
      <c r="J38">
        <v>12.53828</v>
      </c>
      <c r="K38">
        <v>3.0918679999999998</v>
      </c>
      <c r="L38">
        <v>10.283239999999999</v>
      </c>
      <c r="M38">
        <v>-7.5191889999999999</v>
      </c>
      <c r="N38">
        <v>-6.0622680000000004</v>
      </c>
      <c r="O38">
        <v>8.5056820000000002</v>
      </c>
      <c r="P38">
        <v>23.002400000000002</v>
      </c>
      <c r="Q38">
        <v>6</v>
      </c>
    </row>
    <row r="39" spans="1:17" x14ac:dyDescent="0.3">
      <c r="A39">
        <v>37</v>
      </c>
      <c r="B39">
        <v>7</v>
      </c>
      <c r="C39">
        <v>4</v>
      </c>
      <c r="D39">
        <v>3</v>
      </c>
      <c r="E39">
        <v>19</v>
      </c>
      <c r="F39">
        <v>9</v>
      </c>
      <c r="G39">
        <v>40.044440000000002</v>
      </c>
      <c r="H39">
        <v>10.5611</v>
      </c>
      <c r="I39" t="s">
        <v>1003</v>
      </c>
      <c r="J39">
        <v>12.53828</v>
      </c>
      <c r="K39">
        <v>3.0918679999999998</v>
      </c>
      <c r="L39">
        <v>9.2185509999999997</v>
      </c>
      <c r="M39">
        <v>-7.5191889999999999</v>
      </c>
      <c r="N39">
        <v>-6.0622680000000004</v>
      </c>
      <c r="O39">
        <v>8.5056820000000002</v>
      </c>
      <c r="P39">
        <v>23.002400000000002</v>
      </c>
      <c r="Q39">
        <v>6</v>
      </c>
    </row>
    <row r="40" spans="1:17" x14ac:dyDescent="0.3">
      <c r="A40">
        <v>38</v>
      </c>
      <c r="B40">
        <v>5</v>
      </c>
      <c r="C40">
        <v>2</v>
      </c>
      <c r="D40">
        <v>3</v>
      </c>
      <c r="E40">
        <v>19</v>
      </c>
      <c r="F40">
        <v>9</v>
      </c>
      <c r="G40">
        <v>42.820239999999998</v>
      </c>
      <c r="H40">
        <v>5.7218090000000004</v>
      </c>
      <c r="I40" t="s">
        <v>1004</v>
      </c>
      <c r="J40">
        <v>13.49108</v>
      </c>
      <c r="K40">
        <v>3.0918679999999998</v>
      </c>
      <c r="L40">
        <v>10.283239999999999</v>
      </c>
      <c r="M40">
        <v>-7.5191889999999999</v>
      </c>
      <c r="N40">
        <v>-6.0622680000000004</v>
      </c>
      <c r="O40">
        <v>11.842409999999999</v>
      </c>
      <c r="P40">
        <v>25.231490000000001</v>
      </c>
      <c r="Q40">
        <v>6</v>
      </c>
    </row>
    <row r="41" spans="1:17" x14ac:dyDescent="0.3">
      <c r="A41">
        <v>39</v>
      </c>
      <c r="B41">
        <v>6</v>
      </c>
      <c r="C41">
        <v>3</v>
      </c>
      <c r="D41">
        <v>3</v>
      </c>
      <c r="E41">
        <v>19</v>
      </c>
      <c r="F41">
        <v>9</v>
      </c>
      <c r="G41">
        <v>44.566980000000001</v>
      </c>
      <c r="H41">
        <v>7.7506199999999996</v>
      </c>
      <c r="I41" t="s">
        <v>1005</v>
      </c>
      <c r="J41">
        <v>17.111599999999999</v>
      </c>
      <c r="K41">
        <v>3.0918679999999998</v>
      </c>
      <c r="L41">
        <v>9.5025600000000008</v>
      </c>
      <c r="M41">
        <v>-7.5191889999999999</v>
      </c>
      <c r="N41">
        <v>-5.6645200000000004</v>
      </c>
      <c r="O41">
        <v>8.7540929999999992</v>
      </c>
      <c r="P41">
        <v>25.932690000000001</v>
      </c>
      <c r="Q41">
        <v>6</v>
      </c>
    </row>
    <row r="42" spans="1:17" x14ac:dyDescent="0.3">
      <c r="A42">
        <v>40</v>
      </c>
      <c r="B42">
        <v>7</v>
      </c>
      <c r="C42">
        <v>4</v>
      </c>
      <c r="D42">
        <v>3</v>
      </c>
      <c r="E42">
        <v>17</v>
      </c>
      <c r="F42">
        <v>9</v>
      </c>
      <c r="G42">
        <v>42.820239999999998</v>
      </c>
      <c r="H42">
        <v>5.7218090000000004</v>
      </c>
      <c r="I42" t="s">
        <v>1006</v>
      </c>
      <c r="J42">
        <v>13.49108</v>
      </c>
      <c r="K42">
        <v>3.0918679999999998</v>
      </c>
      <c r="L42">
        <v>9.5025600000000008</v>
      </c>
      <c r="M42">
        <v>-7.5191889999999999</v>
      </c>
      <c r="N42">
        <v>-5.6645200000000004</v>
      </c>
      <c r="O42">
        <v>11.593999999999999</v>
      </c>
      <c r="P42">
        <v>25.231490000000001</v>
      </c>
      <c r="Q42">
        <v>6</v>
      </c>
    </row>
    <row r="43" spans="1:17" x14ac:dyDescent="0.3">
      <c r="A43">
        <v>41</v>
      </c>
      <c r="B43">
        <v>6</v>
      </c>
      <c r="C43">
        <v>3</v>
      </c>
      <c r="D43">
        <v>3</v>
      </c>
      <c r="E43">
        <v>17</v>
      </c>
      <c r="F43">
        <v>11</v>
      </c>
      <c r="G43">
        <v>42.630459999999999</v>
      </c>
      <c r="H43">
        <v>7.2400719999999996</v>
      </c>
      <c r="I43" t="s">
        <v>1006</v>
      </c>
      <c r="J43">
        <v>13.49108</v>
      </c>
      <c r="K43">
        <v>-7.6477530000000002E-2</v>
      </c>
      <c r="L43">
        <v>9.1457060000000006</v>
      </c>
      <c r="M43">
        <v>-7.5191889999999999</v>
      </c>
      <c r="N43">
        <v>-5.6645200000000004</v>
      </c>
      <c r="O43">
        <v>11.593999999999999</v>
      </c>
      <c r="P43">
        <v>25.231490000000001</v>
      </c>
      <c r="Q43">
        <v>6</v>
      </c>
    </row>
    <row r="44" spans="1:17" x14ac:dyDescent="0.3">
      <c r="A44">
        <v>42</v>
      </c>
      <c r="B44">
        <v>7</v>
      </c>
      <c r="C44">
        <v>4</v>
      </c>
      <c r="D44">
        <v>3</v>
      </c>
      <c r="E44">
        <v>19</v>
      </c>
      <c r="F44">
        <v>12</v>
      </c>
      <c r="G44">
        <v>46.618600000000001</v>
      </c>
      <c r="H44">
        <v>9.1287970000000005</v>
      </c>
      <c r="I44" t="s">
        <v>1007</v>
      </c>
      <c r="J44">
        <v>17.111599999999999</v>
      </c>
      <c r="K44">
        <v>-7.6477530000000002E-2</v>
      </c>
      <c r="L44">
        <v>11.884460000000001</v>
      </c>
      <c r="M44">
        <v>-9.017709</v>
      </c>
      <c r="N44">
        <v>-8.2338009999999997</v>
      </c>
      <c r="O44">
        <v>8.7540929999999992</v>
      </c>
      <c r="P44">
        <v>28.362069999999999</v>
      </c>
      <c r="Q44">
        <v>6</v>
      </c>
    </row>
    <row r="45" spans="1:17" x14ac:dyDescent="0.3">
      <c r="A45">
        <v>43</v>
      </c>
      <c r="B45">
        <v>6</v>
      </c>
      <c r="C45">
        <v>6</v>
      </c>
      <c r="D45">
        <v>0</v>
      </c>
      <c r="E45">
        <v>15</v>
      </c>
      <c r="F45">
        <v>12</v>
      </c>
      <c r="G45">
        <v>44.482370000000003</v>
      </c>
      <c r="H45">
        <v>9.2623110000000004</v>
      </c>
      <c r="I45" t="s">
        <v>1008</v>
      </c>
      <c r="J45">
        <v>17.111599999999999</v>
      </c>
      <c r="K45">
        <v>-7.6477530000000002E-2</v>
      </c>
      <c r="L45">
        <v>7.5843379999999998</v>
      </c>
      <c r="M45">
        <v>-7.5191889999999999</v>
      </c>
      <c r="N45">
        <v>-7.4383049999999997</v>
      </c>
      <c r="O45">
        <v>8.7540929999999992</v>
      </c>
      <c r="P45">
        <v>25.932690000000001</v>
      </c>
      <c r="Q45">
        <v>6</v>
      </c>
    </row>
    <row r="46" spans="1:17" x14ac:dyDescent="0.3">
      <c r="A46">
        <v>44</v>
      </c>
      <c r="B46">
        <v>6</v>
      </c>
      <c r="C46">
        <v>3</v>
      </c>
      <c r="D46">
        <v>3</v>
      </c>
      <c r="E46">
        <v>17</v>
      </c>
      <c r="F46">
        <v>13</v>
      </c>
      <c r="G46">
        <v>44.215069999999997</v>
      </c>
      <c r="H46">
        <v>12.23545</v>
      </c>
      <c r="I46" t="s">
        <v>1009</v>
      </c>
      <c r="J46">
        <v>19.034330000000001</v>
      </c>
      <c r="K46">
        <v>-7.6477530000000002E-2</v>
      </c>
      <c r="L46">
        <v>8.3650219999999997</v>
      </c>
      <c r="M46">
        <v>-7.5191889999999999</v>
      </c>
      <c r="N46">
        <v>-10.405329999999999</v>
      </c>
      <c r="O46">
        <v>8.7540929999999992</v>
      </c>
      <c r="P46">
        <v>27.36233</v>
      </c>
      <c r="Q46">
        <v>6</v>
      </c>
    </row>
    <row r="47" spans="1:17" x14ac:dyDescent="0.3">
      <c r="A47">
        <v>45</v>
      </c>
      <c r="B47">
        <v>5</v>
      </c>
      <c r="C47">
        <v>2</v>
      </c>
      <c r="D47">
        <v>3</v>
      </c>
      <c r="E47">
        <v>18</v>
      </c>
      <c r="F47">
        <v>12</v>
      </c>
      <c r="G47">
        <v>43.22513</v>
      </c>
      <c r="H47">
        <v>9.2623110000000004</v>
      </c>
      <c r="I47" t="s">
        <v>1008</v>
      </c>
      <c r="J47">
        <v>19.839739999999999</v>
      </c>
      <c r="K47">
        <v>-7.6477530000000002E-2</v>
      </c>
      <c r="L47">
        <v>9.4092260000000003</v>
      </c>
      <c r="M47">
        <v>-7.5191889999999999</v>
      </c>
      <c r="N47">
        <v>-7.4383049999999997</v>
      </c>
      <c r="O47">
        <v>8.7540929999999992</v>
      </c>
      <c r="P47">
        <v>25.932690000000001</v>
      </c>
      <c r="Q47">
        <v>6</v>
      </c>
    </row>
    <row r="48" spans="1:17" x14ac:dyDescent="0.3">
      <c r="A48">
        <v>46</v>
      </c>
      <c r="B48">
        <v>6</v>
      </c>
      <c r="C48">
        <v>3</v>
      </c>
      <c r="D48">
        <v>3</v>
      </c>
      <c r="E48">
        <v>16</v>
      </c>
      <c r="F48">
        <v>12</v>
      </c>
      <c r="G48">
        <v>47.497599999999998</v>
      </c>
      <c r="H48">
        <v>8.9952819999999996</v>
      </c>
      <c r="I48" t="s">
        <v>1010</v>
      </c>
      <c r="J48">
        <v>17.137699999999999</v>
      </c>
      <c r="K48">
        <v>-7.6477530000000002E-2</v>
      </c>
      <c r="L48">
        <v>14.88673</v>
      </c>
      <c r="M48">
        <v>-10.51623</v>
      </c>
      <c r="N48">
        <v>-7.4383049999999997</v>
      </c>
      <c r="O48">
        <v>8.7540929999999992</v>
      </c>
      <c r="P48">
        <v>30.791440000000001</v>
      </c>
      <c r="Q48">
        <v>6</v>
      </c>
    </row>
    <row r="49" spans="1:17" x14ac:dyDescent="0.3">
      <c r="A49">
        <v>47</v>
      </c>
      <c r="B49">
        <v>6</v>
      </c>
      <c r="C49">
        <v>3</v>
      </c>
      <c r="D49">
        <v>3</v>
      </c>
      <c r="E49">
        <v>16</v>
      </c>
      <c r="F49">
        <v>12</v>
      </c>
      <c r="G49">
        <v>45.750860000000003</v>
      </c>
      <c r="H49">
        <v>6.9664700000000002</v>
      </c>
      <c r="I49" t="s">
        <v>1010</v>
      </c>
      <c r="J49">
        <v>16.21921</v>
      </c>
      <c r="K49">
        <v>-7.6477530000000002E-2</v>
      </c>
      <c r="L49">
        <v>14.88673</v>
      </c>
      <c r="M49">
        <v>-10.51623</v>
      </c>
      <c r="N49">
        <v>-7.4383049999999997</v>
      </c>
      <c r="O49">
        <v>11.842409999999999</v>
      </c>
      <c r="P49">
        <v>30.090240000000001</v>
      </c>
      <c r="Q49">
        <v>6</v>
      </c>
    </row>
    <row r="50" spans="1:17" x14ac:dyDescent="0.3">
      <c r="A50">
        <v>48</v>
      </c>
      <c r="B50">
        <v>4</v>
      </c>
      <c r="C50">
        <v>1</v>
      </c>
      <c r="D50">
        <v>3</v>
      </c>
      <c r="E50">
        <v>20</v>
      </c>
      <c r="F50">
        <v>12</v>
      </c>
      <c r="G50">
        <v>46.586860000000001</v>
      </c>
      <c r="H50">
        <v>3.4424939999999999</v>
      </c>
      <c r="I50" t="s">
        <v>1011</v>
      </c>
      <c r="J50">
        <v>18.921250000000001</v>
      </c>
      <c r="K50">
        <v>-7.6477530000000002E-2</v>
      </c>
      <c r="L50">
        <v>14.063890000000001</v>
      </c>
      <c r="M50">
        <v>-9.017709</v>
      </c>
      <c r="N50">
        <v>-8.0227299999999993</v>
      </c>
      <c r="O50">
        <v>8.9448810000000005</v>
      </c>
      <c r="P50">
        <v>24.44548</v>
      </c>
      <c r="Q50">
        <v>6</v>
      </c>
    </row>
    <row r="51" spans="1:17" x14ac:dyDescent="0.3">
      <c r="A51">
        <v>49</v>
      </c>
      <c r="B51">
        <v>5</v>
      </c>
      <c r="C51">
        <v>2</v>
      </c>
      <c r="D51">
        <v>3</v>
      </c>
      <c r="E51">
        <v>18</v>
      </c>
      <c r="F51">
        <v>12</v>
      </c>
      <c r="G51">
        <v>48.46725</v>
      </c>
      <c r="H51">
        <v>3.937249</v>
      </c>
      <c r="I51" t="s">
        <v>1012</v>
      </c>
      <c r="J51">
        <v>20.898900000000001</v>
      </c>
      <c r="K51">
        <v>1.996826</v>
      </c>
      <c r="L51">
        <v>14.063890000000001</v>
      </c>
      <c r="M51">
        <v>-9.017709</v>
      </c>
      <c r="N51">
        <v>-8.0227299999999993</v>
      </c>
      <c r="O51">
        <v>8.9448810000000005</v>
      </c>
      <c r="P51">
        <v>27.375769999999999</v>
      </c>
      <c r="Q51">
        <v>6</v>
      </c>
    </row>
    <row r="52" spans="1:17" x14ac:dyDescent="0.3">
      <c r="A52">
        <v>50</v>
      </c>
      <c r="B52">
        <v>6</v>
      </c>
      <c r="C52">
        <v>3</v>
      </c>
      <c r="D52">
        <v>3</v>
      </c>
      <c r="E52">
        <v>18</v>
      </c>
      <c r="F52">
        <v>12</v>
      </c>
      <c r="G52">
        <v>48.46725</v>
      </c>
      <c r="H52">
        <v>3.937249</v>
      </c>
      <c r="I52" t="s">
        <v>1013</v>
      </c>
      <c r="J52">
        <v>20.792539999999999</v>
      </c>
      <c r="K52">
        <v>-7.6477530000000002E-2</v>
      </c>
      <c r="L52">
        <v>13.28321</v>
      </c>
      <c r="M52">
        <v>-9.017709</v>
      </c>
      <c r="N52">
        <v>-7.6249820000000001</v>
      </c>
      <c r="O52">
        <v>8.9448810000000005</v>
      </c>
      <c r="P52">
        <v>27.375769999999999</v>
      </c>
      <c r="Q52">
        <v>6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5323-2586-4BA7-A5D9-6A3D15D8AC4A}">
  <dimension ref="A1:Q52"/>
  <sheetViews>
    <sheetView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9</v>
      </c>
      <c r="C2">
        <v>3</v>
      </c>
      <c r="D2">
        <v>6</v>
      </c>
      <c r="E2">
        <v>21</v>
      </c>
      <c r="F2">
        <v>15</v>
      </c>
      <c r="G2">
        <v>32.549239999999998</v>
      </c>
      <c r="H2">
        <v>9.8977780000000006</v>
      </c>
      <c r="I2" t="s">
        <v>18</v>
      </c>
      <c r="J2">
        <v>0</v>
      </c>
      <c r="K2">
        <v>0</v>
      </c>
      <c r="L2">
        <v>0</v>
      </c>
      <c r="M2">
        <v>-0.1133893</v>
      </c>
      <c r="N2">
        <v>1.948412</v>
      </c>
      <c r="O2">
        <v>0</v>
      </c>
      <c r="P2">
        <v>9.9988460000000003</v>
      </c>
      <c r="Q2">
        <v>15.115360000000001</v>
      </c>
    </row>
    <row r="3" spans="1:17" x14ac:dyDescent="0.3">
      <c r="A3">
        <v>1</v>
      </c>
      <c r="B3">
        <v>8</v>
      </c>
      <c r="C3">
        <v>5</v>
      </c>
      <c r="D3">
        <v>3</v>
      </c>
      <c r="E3">
        <v>21</v>
      </c>
      <c r="F3">
        <v>12</v>
      </c>
      <c r="G3">
        <v>34.634399999999999</v>
      </c>
      <c r="H3">
        <v>9.767455</v>
      </c>
      <c r="I3" t="s">
        <v>316</v>
      </c>
      <c r="J3">
        <v>0</v>
      </c>
      <c r="K3">
        <v>0</v>
      </c>
      <c r="L3">
        <v>0</v>
      </c>
      <c r="M3">
        <v>-0.1133893</v>
      </c>
      <c r="N3">
        <v>1.948412</v>
      </c>
      <c r="O3">
        <v>0</v>
      </c>
      <c r="P3">
        <v>11.753399999999999</v>
      </c>
      <c r="Q3">
        <v>15.09782</v>
      </c>
    </row>
    <row r="4" spans="1:17" x14ac:dyDescent="0.3">
      <c r="A4">
        <v>2</v>
      </c>
      <c r="B4">
        <v>5</v>
      </c>
      <c r="C4">
        <v>2</v>
      </c>
      <c r="D4">
        <v>3</v>
      </c>
      <c r="E4">
        <v>22</v>
      </c>
      <c r="F4">
        <v>12</v>
      </c>
      <c r="G4">
        <v>33.37717</v>
      </c>
      <c r="H4">
        <v>9.767455</v>
      </c>
      <c r="I4" t="s">
        <v>316</v>
      </c>
      <c r="J4">
        <v>2.6094909999999999E-2</v>
      </c>
      <c r="K4">
        <v>0</v>
      </c>
      <c r="L4">
        <v>1.824889</v>
      </c>
      <c r="M4">
        <v>-0.1133893</v>
      </c>
      <c r="N4">
        <v>1.948412</v>
      </c>
      <c r="O4">
        <v>0</v>
      </c>
      <c r="P4">
        <v>11.753399999999999</v>
      </c>
      <c r="Q4">
        <v>15.09782</v>
      </c>
    </row>
    <row r="5" spans="1:17" x14ac:dyDescent="0.3">
      <c r="A5">
        <v>3</v>
      </c>
      <c r="B5">
        <v>7</v>
      </c>
      <c r="C5">
        <v>4</v>
      </c>
      <c r="D5">
        <v>3</v>
      </c>
      <c r="E5">
        <v>23</v>
      </c>
      <c r="F5">
        <v>12</v>
      </c>
      <c r="G5">
        <v>32.119929999999997</v>
      </c>
      <c r="H5">
        <v>9.767455</v>
      </c>
      <c r="I5" t="s">
        <v>316</v>
      </c>
      <c r="J5">
        <v>5.218983E-2</v>
      </c>
      <c r="K5">
        <v>0</v>
      </c>
      <c r="L5">
        <v>3.649778</v>
      </c>
      <c r="M5">
        <v>-0.1133893</v>
      </c>
      <c r="N5">
        <v>1.948412</v>
      </c>
      <c r="O5">
        <v>0</v>
      </c>
      <c r="P5">
        <v>11.753399999999999</v>
      </c>
      <c r="Q5">
        <v>15.09782</v>
      </c>
    </row>
    <row r="6" spans="1:17" x14ac:dyDescent="0.3">
      <c r="A6">
        <v>4</v>
      </c>
      <c r="B6">
        <v>8</v>
      </c>
      <c r="C6">
        <v>5</v>
      </c>
      <c r="D6">
        <v>3</v>
      </c>
      <c r="E6">
        <v>22</v>
      </c>
      <c r="F6">
        <v>12</v>
      </c>
      <c r="G6">
        <v>35.117800000000003</v>
      </c>
      <c r="H6">
        <v>12.798769999999999</v>
      </c>
      <c r="I6" t="s">
        <v>1014</v>
      </c>
      <c r="J6">
        <v>2.6094909999999999E-2</v>
      </c>
      <c r="K6">
        <v>0</v>
      </c>
      <c r="L6">
        <v>3.498945</v>
      </c>
      <c r="M6">
        <v>-1.611909</v>
      </c>
      <c r="N6">
        <v>1.948412</v>
      </c>
      <c r="O6">
        <v>0</v>
      </c>
      <c r="P6">
        <v>14.18277</v>
      </c>
      <c r="Q6">
        <v>15.07352</v>
      </c>
    </row>
    <row r="7" spans="1:17" x14ac:dyDescent="0.3">
      <c r="A7">
        <v>5</v>
      </c>
      <c r="B7">
        <v>10</v>
      </c>
      <c r="C7">
        <v>7</v>
      </c>
      <c r="D7">
        <v>3</v>
      </c>
      <c r="E7">
        <v>22</v>
      </c>
      <c r="F7">
        <v>12</v>
      </c>
      <c r="G7">
        <v>31.234829999999999</v>
      </c>
      <c r="H7">
        <v>10.90347</v>
      </c>
      <c r="I7" t="s">
        <v>981</v>
      </c>
      <c r="J7">
        <v>-0.8923894</v>
      </c>
      <c r="K7">
        <v>0</v>
      </c>
      <c r="L7">
        <v>0.76019550000000002</v>
      </c>
      <c r="M7">
        <v>-0.1133893</v>
      </c>
      <c r="N7">
        <v>1.948412</v>
      </c>
      <c r="O7">
        <v>2.8399049999999999</v>
      </c>
      <c r="P7">
        <v>11.05219</v>
      </c>
      <c r="Q7">
        <v>12.596</v>
      </c>
    </row>
    <row r="8" spans="1:17" x14ac:dyDescent="0.3">
      <c r="A8">
        <v>6</v>
      </c>
      <c r="B8">
        <v>9</v>
      </c>
      <c r="C8">
        <v>6</v>
      </c>
      <c r="D8">
        <v>3</v>
      </c>
      <c r="E8">
        <v>22</v>
      </c>
      <c r="F8">
        <v>12</v>
      </c>
      <c r="G8">
        <v>29.48809</v>
      </c>
      <c r="H8">
        <v>8.8746620000000007</v>
      </c>
      <c r="I8" t="s">
        <v>981</v>
      </c>
      <c r="J8">
        <v>-1.8108740000000001</v>
      </c>
      <c r="K8">
        <v>0</v>
      </c>
      <c r="L8">
        <v>0.76019550000000002</v>
      </c>
      <c r="M8">
        <v>-0.1133893</v>
      </c>
      <c r="N8">
        <v>1.948412</v>
      </c>
      <c r="O8">
        <v>5.9282209999999997</v>
      </c>
      <c r="P8">
        <v>10.350989999999999</v>
      </c>
      <c r="Q8">
        <v>10.09418</v>
      </c>
    </row>
    <row r="9" spans="1:17" x14ac:dyDescent="0.3">
      <c r="A9">
        <v>7</v>
      </c>
      <c r="B9">
        <v>6</v>
      </c>
      <c r="C9">
        <v>6</v>
      </c>
      <c r="D9">
        <v>0</v>
      </c>
      <c r="E9">
        <v>22</v>
      </c>
      <c r="F9">
        <v>12</v>
      </c>
      <c r="G9">
        <v>29.48809</v>
      </c>
      <c r="H9">
        <v>8.8746620000000007</v>
      </c>
      <c r="I9" t="s">
        <v>981</v>
      </c>
      <c r="J9">
        <v>-1.8108740000000001</v>
      </c>
      <c r="K9">
        <v>1.3810800000000001</v>
      </c>
      <c r="L9">
        <v>0.76019550000000002</v>
      </c>
      <c r="M9">
        <v>-0.1133893</v>
      </c>
      <c r="N9">
        <v>0.75765360000000004</v>
      </c>
      <c r="O9">
        <v>5.9282209999999997</v>
      </c>
      <c r="P9">
        <v>9.0489859999999993</v>
      </c>
      <c r="Q9">
        <v>10.09418</v>
      </c>
    </row>
    <row r="10" spans="1:17" x14ac:dyDescent="0.3">
      <c r="A10">
        <v>8</v>
      </c>
      <c r="B10">
        <v>8</v>
      </c>
      <c r="C10">
        <v>5</v>
      </c>
      <c r="D10">
        <v>3</v>
      </c>
      <c r="E10">
        <v>18</v>
      </c>
      <c r="F10">
        <v>12</v>
      </c>
      <c r="G10">
        <v>29.48809</v>
      </c>
      <c r="H10">
        <v>8.8746620000000007</v>
      </c>
      <c r="I10" t="s">
        <v>890</v>
      </c>
      <c r="J10">
        <v>-1.8108740000000001</v>
      </c>
      <c r="K10">
        <v>0</v>
      </c>
      <c r="L10">
        <v>-2.0488619999999999E-2</v>
      </c>
      <c r="M10">
        <v>0.1176229</v>
      </c>
      <c r="N10">
        <v>3.8950550000000002</v>
      </c>
      <c r="O10">
        <v>6.1766319999999997</v>
      </c>
      <c r="P10">
        <v>9.2215229999999995</v>
      </c>
      <c r="Q10">
        <v>7.6086429999999998</v>
      </c>
    </row>
    <row r="11" spans="1:17" x14ac:dyDescent="0.3">
      <c r="A11">
        <v>9</v>
      </c>
      <c r="B11">
        <v>7</v>
      </c>
      <c r="C11">
        <v>4</v>
      </c>
      <c r="D11">
        <v>3</v>
      </c>
      <c r="E11">
        <v>18</v>
      </c>
      <c r="F11">
        <v>12</v>
      </c>
      <c r="G11">
        <v>29.48809</v>
      </c>
      <c r="H11">
        <v>8.8746620000000007</v>
      </c>
      <c r="I11" t="s">
        <v>1015</v>
      </c>
      <c r="J11">
        <v>-1.8108740000000001</v>
      </c>
      <c r="K11">
        <v>0</v>
      </c>
      <c r="L11">
        <v>-2.0488619999999999E-2</v>
      </c>
      <c r="M11">
        <v>0.1176229</v>
      </c>
      <c r="N11">
        <v>3.8950550000000002</v>
      </c>
      <c r="O11">
        <v>5.9282209999999997</v>
      </c>
      <c r="P11">
        <v>9.2215229999999995</v>
      </c>
      <c r="Q11">
        <v>7.6086429999999998</v>
      </c>
    </row>
    <row r="12" spans="1:17" x14ac:dyDescent="0.3">
      <c r="A12">
        <v>10</v>
      </c>
      <c r="B12">
        <v>5</v>
      </c>
      <c r="C12">
        <v>5</v>
      </c>
      <c r="D12">
        <v>0</v>
      </c>
      <c r="E12">
        <v>16</v>
      </c>
      <c r="F12">
        <v>12</v>
      </c>
      <c r="G12">
        <v>29.48809</v>
      </c>
      <c r="H12">
        <v>8.8746620000000007</v>
      </c>
      <c r="I12" t="s">
        <v>1016</v>
      </c>
      <c r="J12">
        <v>-1.8108740000000001</v>
      </c>
      <c r="K12">
        <v>1.3810800000000001</v>
      </c>
      <c r="L12">
        <v>-0.80117269999999996</v>
      </c>
      <c r="M12">
        <v>0.1176229</v>
      </c>
      <c r="N12">
        <v>3.1020449999999999</v>
      </c>
      <c r="O12">
        <v>6.1766319999999997</v>
      </c>
      <c r="P12">
        <v>7.9195209999999996</v>
      </c>
      <c r="Q12">
        <v>7.6086429999999998</v>
      </c>
    </row>
    <row r="13" spans="1:17" x14ac:dyDescent="0.3">
      <c r="A13">
        <v>11</v>
      </c>
      <c r="B13">
        <v>7</v>
      </c>
      <c r="C13">
        <v>4</v>
      </c>
      <c r="D13">
        <v>3</v>
      </c>
      <c r="E13">
        <v>18</v>
      </c>
      <c r="F13">
        <v>12</v>
      </c>
      <c r="G13">
        <v>29.473669999999998</v>
      </c>
      <c r="H13">
        <v>8.9900260000000003</v>
      </c>
      <c r="I13" t="s">
        <v>1017</v>
      </c>
      <c r="J13">
        <v>-1.8108740000000001</v>
      </c>
      <c r="K13">
        <v>1.3810800000000001</v>
      </c>
      <c r="L13">
        <v>-2.0488619999999999E-2</v>
      </c>
      <c r="M13">
        <v>0.1176229</v>
      </c>
      <c r="N13">
        <v>2.7042959999999998</v>
      </c>
      <c r="O13">
        <v>2.8891789999999999</v>
      </c>
      <c r="P13">
        <v>7.9195209999999996</v>
      </c>
      <c r="Q13">
        <v>7.1784290000000004</v>
      </c>
    </row>
    <row r="14" spans="1:17" x14ac:dyDescent="0.3">
      <c r="A14">
        <v>12</v>
      </c>
      <c r="B14">
        <v>7</v>
      </c>
      <c r="C14">
        <v>4</v>
      </c>
      <c r="D14">
        <v>3</v>
      </c>
      <c r="E14">
        <v>18</v>
      </c>
      <c r="F14">
        <v>12</v>
      </c>
      <c r="G14">
        <v>33.504710000000003</v>
      </c>
      <c r="H14">
        <v>9.2359039999999997</v>
      </c>
      <c r="I14" t="s">
        <v>1018</v>
      </c>
      <c r="J14">
        <v>6.0408120000000003E-2</v>
      </c>
      <c r="K14">
        <v>1.3810800000000001</v>
      </c>
      <c r="L14">
        <v>2.718261</v>
      </c>
      <c r="M14">
        <v>-1.380897</v>
      </c>
      <c r="N14">
        <v>2.7042959999999998</v>
      </c>
      <c r="O14">
        <v>5.9282209999999997</v>
      </c>
      <c r="P14">
        <v>13.27919</v>
      </c>
      <c r="Q14">
        <v>7.5550459999999999</v>
      </c>
    </row>
    <row r="15" spans="1:17" x14ac:dyDescent="0.3">
      <c r="A15">
        <v>13</v>
      </c>
      <c r="B15">
        <v>7</v>
      </c>
      <c r="C15">
        <v>4</v>
      </c>
      <c r="D15">
        <v>3</v>
      </c>
      <c r="E15">
        <v>18</v>
      </c>
      <c r="F15">
        <v>12</v>
      </c>
      <c r="G15">
        <v>36.30556</v>
      </c>
      <c r="H15">
        <v>9.0608500000000003</v>
      </c>
      <c r="I15" t="s">
        <v>1019</v>
      </c>
      <c r="J15">
        <v>2.5661230000000002</v>
      </c>
      <c r="K15">
        <v>3.2397960000000001</v>
      </c>
      <c r="L15">
        <v>2.718261</v>
      </c>
      <c r="M15">
        <v>-2.9160550000000001</v>
      </c>
      <c r="N15">
        <v>-0.70690750000000002</v>
      </c>
      <c r="O15">
        <v>4.7643620000000002</v>
      </c>
      <c r="P15">
        <v>13.27919</v>
      </c>
      <c r="Q15">
        <v>6.0595800000000004</v>
      </c>
    </row>
    <row r="16" spans="1:17" x14ac:dyDescent="0.3">
      <c r="A16">
        <v>14</v>
      </c>
      <c r="B16">
        <v>5</v>
      </c>
      <c r="C16">
        <v>2</v>
      </c>
      <c r="D16">
        <v>3</v>
      </c>
      <c r="E16">
        <v>19</v>
      </c>
      <c r="F16">
        <v>12</v>
      </c>
      <c r="G16">
        <v>35.048319999999997</v>
      </c>
      <c r="H16">
        <v>9.0608500000000003</v>
      </c>
      <c r="I16" t="s">
        <v>1019</v>
      </c>
      <c r="J16">
        <v>2.5922179999999999</v>
      </c>
      <c r="K16">
        <v>3.2397960000000001</v>
      </c>
      <c r="L16">
        <v>4.5431499999999998</v>
      </c>
      <c r="M16">
        <v>-2.9160550000000001</v>
      </c>
      <c r="N16">
        <v>-0.70690750000000002</v>
      </c>
      <c r="O16">
        <v>4.7643620000000002</v>
      </c>
      <c r="P16">
        <v>13.27919</v>
      </c>
      <c r="Q16">
        <v>6.0595800000000004</v>
      </c>
    </row>
    <row r="17" spans="1:17" x14ac:dyDescent="0.3">
      <c r="A17">
        <v>15</v>
      </c>
      <c r="B17">
        <v>6</v>
      </c>
      <c r="C17">
        <v>3</v>
      </c>
      <c r="D17">
        <v>3</v>
      </c>
      <c r="E17">
        <v>18</v>
      </c>
      <c r="F17">
        <v>12</v>
      </c>
      <c r="G17">
        <v>37.359679999999997</v>
      </c>
      <c r="H17">
        <v>6.8569849999999999</v>
      </c>
      <c r="I17" t="s">
        <v>1020</v>
      </c>
      <c r="J17">
        <v>4.1533540000000002</v>
      </c>
      <c r="K17">
        <v>5.0985129999999996</v>
      </c>
      <c r="L17">
        <v>2.718261</v>
      </c>
      <c r="M17">
        <v>-4.4512130000000001</v>
      </c>
      <c r="N17">
        <v>-4.118112</v>
      </c>
      <c r="O17">
        <v>6.6888189999999996</v>
      </c>
      <c r="P17">
        <v>12.57799</v>
      </c>
      <c r="Q17">
        <v>6</v>
      </c>
    </row>
    <row r="18" spans="1:17" x14ac:dyDescent="0.3">
      <c r="A18">
        <v>16</v>
      </c>
      <c r="B18">
        <v>8</v>
      </c>
      <c r="C18">
        <v>5</v>
      </c>
      <c r="D18">
        <v>3</v>
      </c>
      <c r="E18">
        <v>17</v>
      </c>
      <c r="F18">
        <v>12</v>
      </c>
      <c r="G18">
        <v>34.652720000000002</v>
      </c>
      <c r="H18">
        <v>12.225680000000001</v>
      </c>
      <c r="I18" t="s">
        <v>1021</v>
      </c>
      <c r="J18">
        <v>2.5922179999999999</v>
      </c>
      <c r="K18">
        <v>3.2397960000000001</v>
      </c>
      <c r="L18">
        <v>2.6977730000000002</v>
      </c>
      <c r="M18">
        <v>-2.9160550000000001</v>
      </c>
      <c r="N18">
        <v>-0.30915930000000003</v>
      </c>
      <c r="O18">
        <v>4.7643620000000002</v>
      </c>
      <c r="P18">
        <v>13.27919</v>
      </c>
      <c r="Q18">
        <v>6.0595800000000004</v>
      </c>
    </row>
    <row r="19" spans="1:17" x14ac:dyDescent="0.3">
      <c r="A19">
        <v>17</v>
      </c>
      <c r="B19">
        <v>6</v>
      </c>
      <c r="C19">
        <v>3</v>
      </c>
      <c r="D19">
        <v>3</v>
      </c>
      <c r="E19">
        <v>19</v>
      </c>
      <c r="F19">
        <v>12</v>
      </c>
      <c r="G19">
        <v>38.238669999999999</v>
      </c>
      <c r="H19">
        <v>6.7234699999999998</v>
      </c>
      <c r="I19" t="s">
        <v>1022</v>
      </c>
      <c r="J19">
        <v>4.179449</v>
      </c>
      <c r="K19">
        <v>5.0985129999999996</v>
      </c>
      <c r="L19">
        <v>7.2819000000000003</v>
      </c>
      <c r="M19">
        <v>-5.949732</v>
      </c>
      <c r="N19">
        <v>-4.118112</v>
      </c>
      <c r="O19">
        <v>6.6888189999999996</v>
      </c>
      <c r="P19">
        <v>15.00737</v>
      </c>
      <c r="Q19">
        <v>6</v>
      </c>
    </row>
    <row r="20" spans="1:17" x14ac:dyDescent="0.3">
      <c r="A20">
        <v>18</v>
      </c>
      <c r="B20">
        <v>6</v>
      </c>
      <c r="C20">
        <v>3</v>
      </c>
      <c r="D20">
        <v>3</v>
      </c>
      <c r="E20">
        <v>18</v>
      </c>
      <c r="F20">
        <v>12</v>
      </c>
      <c r="G20">
        <v>31.64875</v>
      </c>
      <c r="H20">
        <v>10.196870000000001</v>
      </c>
      <c r="I20" t="s">
        <v>1021</v>
      </c>
      <c r="J20">
        <v>1.699829</v>
      </c>
      <c r="K20">
        <v>3.2397960000000001</v>
      </c>
      <c r="L20">
        <v>4.5226610000000003</v>
      </c>
      <c r="M20">
        <v>-2.9160550000000001</v>
      </c>
      <c r="N20">
        <v>-0.30915930000000003</v>
      </c>
      <c r="O20">
        <v>7.852678</v>
      </c>
      <c r="P20">
        <v>12.57799</v>
      </c>
      <c r="Q20">
        <v>6</v>
      </c>
    </row>
    <row r="21" spans="1:17" x14ac:dyDescent="0.3">
      <c r="A21">
        <v>19</v>
      </c>
      <c r="B21">
        <v>7</v>
      </c>
      <c r="C21">
        <v>7</v>
      </c>
      <c r="D21">
        <v>0</v>
      </c>
      <c r="E21">
        <v>16</v>
      </c>
      <c r="F21">
        <v>12</v>
      </c>
      <c r="G21">
        <v>35.53172</v>
      </c>
      <c r="H21">
        <v>12.09216</v>
      </c>
      <c r="I21" t="s">
        <v>1023</v>
      </c>
      <c r="J21">
        <v>2.6183130000000001</v>
      </c>
      <c r="K21">
        <v>3.2397960000000001</v>
      </c>
      <c r="L21">
        <v>6.4807269999999999</v>
      </c>
      <c r="M21">
        <v>-4.414574</v>
      </c>
      <c r="N21">
        <v>8.858895E-2</v>
      </c>
      <c r="O21">
        <v>4.7643620000000002</v>
      </c>
      <c r="P21">
        <v>15.70857</v>
      </c>
      <c r="Q21">
        <v>6.0352860000000002</v>
      </c>
    </row>
    <row r="22" spans="1:17" x14ac:dyDescent="0.3">
      <c r="A22">
        <v>20</v>
      </c>
      <c r="B22">
        <v>6</v>
      </c>
      <c r="C22">
        <v>3</v>
      </c>
      <c r="D22">
        <v>3</v>
      </c>
      <c r="E22">
        <v>18</v>
      </c>
      <c r="F22">
        <v>12</v>
      </c>
      <c r="G22">
        <v>38.503959999999999</v>
      </c>
      <c r="H22">
        <v>8.4346739999999993</v>
      </c>
      <c r="I22" t="s">
        <v>1024</v>
      </c>
      <c r="J22">
        <v>2.6183130000000001</v>
      </c>
      <c r="K22">
        <v>3.2397960000000001</v>
      </c>
      <c r="L22">
        <v>8.3966419999999999</v>
      </c>
      <c r="M22">
        <v>-4.414574</v>
      </c>
      <c r="N22">
        <v>-0.49583569999999999</v>
      </c>
      <c r="O22">
        <v>1.866835</v>
      </c>
      <c r="P22">
        <v>12.493180000000001</v>
      </c>
      <c r="Q22">
        <v>6.0352860000000002</v>
      </c>
    </row>
    <row r="23" spans="1:17" x14ac:dyDescent="0.3">
      <c r="A23">
        <v>21</v>
      </c>
      <c r="B23">
        <v>7</v>
      </c>
      <c r="C23">
        <v>4</v>
      </c>
      <c r="D23">
        <v>3</v>
      </c>
      <c r="E23">
        <v>20</v>
      </c>
      <c r="F23">
        <v>12</v>
      </c>
      <c r="G23">
        <v>38.989910000000002</v>
      </c>
      <c r="H23">
        <v>10.309570000000001</v>
      </c>
      <c r="I23" t="s">
        <v>1025</v>
      </c>
      <c r="J23">
        <v>2.6183130000000001</v>
      </c>
      <c r="K23">
        <v>3.2397960000000001</v>
      </c>
      <c r="L23">
        <v>11.916079999999999</v>
      </c>
      <c r="M23">
        <v>-5.9130940000000001</v>
      </c>
      <c r="N23">
        <v>-0.89358389999999999</v>
      </c>
      <c r="O23">
        <v>1.866835</v>
      </c>
      <c r="P23">
        <v>14.922549999999999</v>
      </c>
      <c r="Q23">
        <v>6.0109919999999999</v>
      </c>
    </row>
    <row r="24" spans="1:17" x14ac:dyDescent="0.3">
      <c r="A24">
        <v>22</v>
      </c>
      <c r="B24">
        <v>6</v>
      </c>
      <c r="C24">
        <v>3</v>
      </c>
      <c r="D24">
        <v>3</v>
      </c>
      <c r="E24">
        <v>22</v>
      </c>
      <c r="F24">
        <v>12</v>
      </c>
      <c r="G24">
        <v>39.654530000000001</v>
      </c>
      <c r="H24">
        <v>10.26803</v>
      </c>
      <c r="I24" t="s">
        <v>1026</v>
      </c>
      <c r="J24">
        <v>7.8260690000000004</v>
      </c>
      <c r="K24">
        <v>5.0985129999999996</v>
      </c>
      <c r="L24">
        <v>9.1773260000000008</v>
      </c>
      <c r="M24">
        <v>-5.949732</v>
      </c>
      <c r="N24">
        <v>-4.3047880000000003</v>
      </c>
      <c r="O24">
        <v>0.70297569999999998</v>
      </c>
      <c r="P24">
        <v>12.493180000000001</v>
      </c>
      <c r="Q24">
        <v>6</v>
      </c>
    </row>
    <row r="25" spans="1:17" x14ac:dyDescent="0.3">
      <c r="A25">
        <v>23</v>
      </c>
      <c r="B25">
        <v>6</v>
      </c>
      <c r="C25">
        <v>3</v>
      </c>
      <c r="D25">
        <v>3</v>
      </c>
      <c r="E25">
        <v>22</v>
      </c>
      <c r="F25">
        <v>11</v>
      </c>
      <c r="G25">
        <v>38.734059999999999</v>
      </c>
      <c r="H25">
        <v>10.93784</v>
      </c>
      <c r="I25" t="s">
        <v>1027</v>
      </c>
      <c r="J25">
        <v>9.035031</v>
      </c>
      <c r="K25">
        <v>4.1154590000000004</v>
      </c>
      <c r="L25">
        <v>9.1773260000000008</v>
      </c>
      <c r="M25">
        <v>-4.4855119999999999</v>
      </c>
      <c r="N25">
        <v>-0.89358389999999999</v>
      </c>
      <c r="O25">
        <v>1.5890249999999999</v>
      </c>
      <c r="P25">
        <v>15.42348</v>
      </c>
      <c r="Q25">
        <v>6.0059829999999996</v>
      </c>
    </row>
    <row r="26" spans="1:17" x14ac:dyDescent="0.3">
      <c r="A26">
        <v>24</v>
      </c>
      <c r="B26">
        <v>6</v>
      </c>
      <c r="C26">
        <v>3</v>
      </c>
      <c r="D26">
        <v>3</v>
      </c>
      <c r="E26">
        <v>22</v>
      </c>
      <c r="F26">
        <v>13</v>
      </c>
      <c r="G26">
        <v>38.544280000000001</v>
      </c>
      <c r="H26">
        <v>12.456110000000001</v>
      </c>
      <c r="I26" t="s">
        <v>1027</v>
      </c>
      <c r="J26">
        <v>9.035031</v>
      </c>
      <c r="K26">
        <v>0.94711400000000001</v>
      </c>
      <c r="L26">
        <v>8.8204729999999998</v>
      </c>
      <c r="M26">
        <v>-4.4855119999999999</v>
      </c>
      <c r="N26">
        <v>-0.89358389999999999</v>
      </c>
      <c r="O26">
        <v>1.5890249999999999</v>
      </c>
      <c r="P26">
        <v>15.42348</v>
      </c>
      <c r="Q26">
        <v>6</v>
      </c>
    </row>
    <row r="27" spans="1:17" x14ac:dyDescent="0.3">
      <c r="A27">
        <v>25</v>
      </c>
      <c r="B27">
        <v>6</v>
      </c>
      <c r="C27">
        <v>3</v>
      </c>
      <c r="D27">
        <v>3</v>
      </c>
      <c r="E27">
        <v>22</v>
      </c>
      <c r="F27">
        <v>11</v>
      </c>
      <c r="G27">
        <v>41.790759999999999</v>
      </c>
      <c r="H27">
        <v>10.13452</v>
      </c>
      <c r="I27" t="s">
        <v>1028</v>
      </c>
      <c r="J27">
        <v>12.477869999999999</v>
      </c>
      <c r="K27">
        <v>8.0474800000000002</v>
      </c>
      <c r="L27">
        <v>11.916079999999999</v>
      </c>
      <c r="M27">
        <v>-7.5191889999999999</v>
      </c>
      <c r="N27">
        <v>-4.3047880000000003</v>
      </c>
      <c r="O27">
        <v>0.42516609999999999</v>
      </c>
      <c r="P27">
        <v>14.922549999999999</v>
      </c>
      <c r="Q27">
        <v>6</v>
      </c>
    </row>
    <row r="28" spans="1:17" x14ac:dyDescent="0.3">
      <c r="A28">
        <v>26</v>
      </c>
      <c r="B28">
        <v>6</v>
      </c>
      <c r="C28">
        <v>3</v>
      </c>
      <c r="D28">
        <v>3</v>
      </c>
      <c r="E28">
        <v>22</v>
      </c>
      <c r="F28">
        <v>13</v>
      </c>
      <c r="G28">
        <v>41.60098</v>
      </c>
      <c r="H28">
        <v>11.65278</v>
      </c>
      <c r="I28" t="s">
        <v>1028</v>
      </c>
      <c r="J28">
        <v>12.477869999999999</v>
      </c>
      <c r="K28">
        <v>4.8791339999999996</v>
      </c>
      <c r="L28">
        <v>11.55922</v>
      </c>
      <c r="M28">
        <v>-7.5191889999999999</v>
      </c>
      <c r="N28">
        <v>-4.3047880000000003</v>
      </c>
      <c r="O28">
        <v>0.42516609999999999</v>
      </c>
      <c r="P28">
        <v>14.922549999999999</v>
      </c>
      <c r="Q28">
        <v>6</v>
      </c>
    </row>
    <row r="29" spans="1:17" x14ac:dyDescent="0.3">
      <c r="A29">
        <v>27</v>
      </c>
      <c r="B29">
        <v>6</v>
      </c>
      <c r="C29">
        <v>3</v>
      </c>
      <c r="D29">
        <v>3</v>
      </c>
      <c r="E29">
        <v>24</v>
      </c>
      <c r="F29">
        <v>11</v>
      </c>
      <c r="G29">
        <v>45.978769999999997</v>
      </c>
      <c r="H29">
        <v>7.0133219999999996</v>
      </c>
      <c r="I29" t="s">
        <v>1029</v>
      </c>
      <c r="J29">
        <v>11.843439999999999</v>
      </c>
      <c r="K29">
        <v>6.1887629999999998</v>
      </c>
      <c r="L29">
        <v>16.570740000000001</v>
      </c>
      <c r="M29">
        <v>-7.482551</v>
      </c>
      <c r="N29">
        <v>-1.4780089999999999</v>
      </c>
      <c r="O29">
        <v>-1.308503</v>
      </c>
      <c r="P29">
        <v>17.066839999999999</v>
      </c>
      <c r="Q29">
        <v>6</v>
      </c>
    </row>
    <row r="30" spans="1:17" x14ac:dyDescent="0.3">
      <c r="A30">
        <v>28</v>
      </c>
      <c r="B30">
        <v>6</v>
      </c>
      <c r="C30">
        <v>3</v>
      </c>
      <c r="D30">
        <v>3</v>
      </c>
      <c r="E30">
        <v>24</v>
      </c>
      <c r="F30">
        <v>11</v>
      </c>
      <c r="G30">
        <v>44.232030000000002</v>
      </c>
      <c r="H30">
        <v>4.9845110000000004</v>
      </c>
      <c r="I30" t="s">
        <v>1029</v>
      </c>
      <c r="J30">
        <v>10.924950000000001</v>
      </c>
      <c r="K30">
        <v>6.1887629999999998</v>
      </c>
      <c r="L30">
        <v>16.570740000000001</v>
      </c>
      <c r="M30">
        <v>-7.482551</v>
      </c>
      <c r="N30">
        <v>-1.4780089999999999</v>
      </c>
      <c r="O30">
        <v>1.7798130000000001</v>
      </c>
      <c r="P30">
        <v>16.365629999999999</v>
      </c>
      <c r="Q30">
        <v>6</v>
      </c>
    </row>
    <row r="31" spans="1:17" x14ac:dyDescent="0.3">
      <c r="A31">
        <v>29</v>
      </c>
      <c r="B31">
        <v>6</v>
      </c>
      <c r="C31">
        <v>3</v>
      </c>
      <c r="D31">
        <v>3</v>
      </c>
      <c r="E31">
        <v>28</v>
      </c>
      <c r="F31">
        <v>11</v>
      </c>
      <c r="G31">
        <v>42.095790000000001</v>
      </c>
      <c r="H31">
        <v>5.1180260000000004</v>
      </c>
      <c r="I31" t="s">
        <v>1030</v>
      </c>
      <c r="J31">
        <v>16.329039999999999</v>
      </c>
      <c r="K31">
        <v>6.1887629999999998</v>
      </c>
      <c r="L31">
        <v>13.831989999999999</v>
      </c>
      <c r="M31">
        <v>-5.9840309999999999</v>
      </c>
      <c r="N31">
        <v>-1.4780089999999999</v>
      </c>
      <c r="O31">
        <v>1.7798130000000001</v>
      </c>
      <c r="P31">
        <v>13.936260000000001</v>
      </c>
      <c r="Q31">
        <v>6</v>
      </c>
    </row>
    <row r="32" spans="1:17" x14ac:dyDescent="0.3">
      <c r="A32">
        <v>30</v>
      </c>
      <c r="B32">
        <v>6</v>
      </c>
      <c r="C32">
        <v>3</v>
      </c>
      <c r="D32">
        <v>3</v>
      </c>
      <c r="E32">
        <v>26</v>
      </c>
      <c r="F32">
        <v>11</v>
      </c>
      <c r="G32">
        <v>45.856569999999998</v>
      </c>
      <c r="H32">
        <v>6.1075369999999998</v>
      </c>
      <c r="I32" t="s">
        <v>1030</v>
      </c>
      <c r="J32">
        <v>17.36956</v>
      </c>
      <c r="K32">
        <v>6.1887629999999998</v>
      </c>
      <c r="L32">
        <v>13.831989999999999</v>
      </c>
      <c r="M32">
        <v>-5.9840309999999999</v>
      </c>
      <c r="N32">
        <v>-1.4780089999999999</v>
      </c>
      <c r="O32">
        <v>1.7798130000000001</v>
      </c>
      <c r="P32">
        <v>19.796849999999999</v>
      </c>
      <c r="Q32">
        <v>6</v>
      </c>
    </row>
    <row r="33" spans="1:17" x14ac:dyDescent="0.3">
      <c r="A33">
        <v>31</v>
      </c>
      <c r="B33">
        <v>6</v>
      </c>
      <c r="C33">
        <v>3</v>
      </c>
      <c r="D33">
        <v>3</v>
      </c>
      <c r="E33">
        <v>26</v>
      </c>
      <c r="F33">
        <v>13</v>
      </c>
      <c r="G33">
        <v>45.666789999999999</v>
      </c>
      <c r="H33">
        <v>7.6257999999999999</v>
      </c>
      <c r="I33" t="s">
        <v>1030</v>
      </c>
      <c r="J33">
        <v>17.36956</v>
      </c>
      <c r="K33">
        <v>3.0204170000000001</v>
      </c>
      <c r="L33">
        <v>13.47514</v>
      </c>
      <c r="M33">
        <v>-5.9840309999999999</v>
      </c>
      <c r="N33">
        <v>-1.4780089999999999</v>
      </c>
      <c r="O33">
        <v>1.7798130000000001</v>
      </c>
      <c r="P33">
        <v>19.796849999999999</v>
      </c>
      <c r="Q33">
        <v>6</v>
      </c>
    </row>
    <row r="34" spans="1:17" x14ac:dyDescent="0.3">
      <c r="A34">
        <v>32</v>
      </c>
      <c r="B34">
        <v>6</v>
      </c>
      <c r="C34">
        <v>3</v>
      </c>
      <c r="D34">
        <v>3</v>
      </c>
      <c r="E34">
        <v>32</v>
      </c>
      <c r="F34">
        <v>11</v>
      </c>
      <c r="G34">
        <v>43.976179999999999</v>
      </c>
      <c r="H34">
        <v>5.6127820000000002</v>
      </c>
      <c r="I34" t="s">
        <v>1030</v>
      </c>
      <c r="J34">
        <v>23.604399999999998</v>
      </c>
      <c r="K34">
        <v>6.1887629999999998</v>
      </c>
      <c r="L34">
        <v>13.831989999999999</v>
      </c>
      <c r="M34">
        <v>-5.9840309999999999</v>
      </c>
      <c r="N34">
        <v>-1.4780089999999999</v>
      </c>
      <c r="O34">
        <v>1.7798130000000001</v>
      </c>
      <c r="P34">
        <v>16.86656</v>
      </c>
      <c r="Q34">
        <v>6</v>
      </c>
    </row>
    <row r="35" spans="1:17" x14ac:dyDescent="0.3">
      <c r="A35">
        <v>33</v>
      </c>
      <c r="B35">
        <v>5</v>
      </c>
      <c r="C35">
        <v>2</v>
      </c>
      <c r="D35">
        <v>3</v>
      </c>
      <c r="E35">
        <v>32</v>
      </c>
      <c r="F35">
        <v>11</v>
      </c>
      <c r="G35">
        <v>43.580579999999998</v>
      </c>
      <c r="H35">
        <v>8.7776110000000003</v>
      </c>
      <c r="I35" t="s">
        <v>1030</v>
      </c>
      <c r="J35">
        <v>23.604399999999998</v>
      </c>
      <c r="K35">
        <v>6.1887629999999998</v>
      </c>
      <c r="L35">
        <v>12.767300000000001</v>
      </c>
      <c r="M35">
        <v>-5.9840309999999999</v>
      </c>
      <c r="N35">
        <v>-1.4780089999999999</v>
      </c>
      <c r="O35">
        <v>1.7798130000000001</v>
      </c>
      <c r="P35">
        <v>16.86656</v>
      </c>
      <c r="Q35">
        <v>6</v>
      </c>
    </row>
    <row r="36" spans="1:17" x14ac:dyDescent="0.3">
      <c r="A36">
        <v>34</v>
      </c>
      <c r="B36">
        <v>6</v>
      </c>
      <c r="C36">
        <v>3</v>
      </c>
      <c r="D36">
        <v>3</v>
      </c>
      <c r="E36">
        <v>32</v>
      </c>
      <c r="F36">
        <v>13</v>
      </c>
      <c r="G36">
        <v>43.390799999999999</v>
      </c>
      <c r="H36">
        <v>10.295870000000001</v>
      </c>
      <c r="I36" t="s">
        <v>1030</v>
      </c>
      <c r="J36">
        <v>23.604399999999998</v>
      </c>
      <c r="K36">
        <v>3.0204170000000001</v>
      </c>
      <c r="L36">
        <v>12.410439999999999</v>
      </c>
      <c r="M36">
        <v>-5.9840309999999999</v>
      </c>
      <c r="N36">
        <v>-1.4780089999999999</v>
      </c>
      <c r="O36">
        <v>1.7798130000000001</v>
      </c>
      <c r="P36">
        <v>16.86656</v>
      </c>
      <c r="Q36">
        <v>6</v>
      </c>
    </row>
    <row r="37" spans="1:17" x14ac:dyDescent="0.3">
      <c r="A37">
        <v>35</v>
      </c>
      <c r="B37">
        <v>7</v>
      </c>
      <c r="C37">
        <v>4</v>
      </c>
      <c r="D37">
        <v>3</v>
      </c>
      <c r="E37">
        <v>32</v>
      </c>
      <c r="F37">
        <v>11</v>
      </c>
      <c r="G37">
        <v>43.18497</v>
      </c>
      <c r="H37">
        <v>11.94244</v>
      </c>
      <c r="I37" t="s">
        <v>1031</v>
      </c>
      <c r="J37">
        <v>23.604399999999998</v>
      </c>
      <c r="K37">
        <v>6.1887629999999998</v>
      </c>
      <c r="L37">
        <v>11.7026</v>
      </c>
      <c r="M37">
        <v>-5.9840309999999999</v>
      </c>
      <c r="N37">
        <v>-1.4780089999999999</v>
      </c>
      <c r="O37">
        <v>1.5314030000000001</v>
      </c>
      <c r="P37">
        <v>16.86656</v>
      </c>
      <c r="Q37">
        <v>6</v>
      </c>
    </row>
    <row r="38" spans="1:17" x14ac:dyDescent="0.3">
      <c r="A38">
        <v>36</v>
      </c>
      <c r="B38">
        <v>7</v>
      </c>
      <c r="C38">
        <v>4</v>
      </c>
      <c r="D38">
        <v>3</v>
      </c>
      <c r="E38">
        <v>32</v>
      </c>
      <c r="F38">
        <v>10</v>
      </c>
      <c r="G38">
        <v>45.103490000000001</v>
      </c>
      <c r="H38">
        <v>13.14527</v>
      </c>
      <c r="I38" t="s">
        <v>1032</v>
      </c>
      <c r="J38">
        <v>25.52713</v>
      </c>
      <c r="K38">
        <v>3.0204170000000001</v>
      </c>
      <c r="L38">
        <v>12.410439999999999</v>
      </c>
      <c r="M38">
        <v>-5.9840309999999999</v>
      </c>
      <c r="N38">
        <v>-1.4780089999999999</v>
      </c>
      <c r="O38">
        <v>1.7798130000000001</v>
      </c>
      <c r="P38">
        <v>20.050740000000001</v>
      </c>
      <c r="Q38">
        <v>6</v>
      </c>
    </row>
    <row r="39" spans="1:17" x14ac:dyDescent="0.3">
      <c r="A39">
        <v>37</v>
      </c>
      <c r="B39">
        <v>9</v>
      </c>
      <c r="C39">
        <v>9</v>
      </c>
      <c r="D39">
        <v>0</v>
      </c>
      <c r="E39">
        <v>34</v>
      </c>
      <c r="F39">
        <v>10</v>
      </c>
      <c r="G39">
        <v>45.475960000000001</v>
      </c>
      <c r="H39">
        <v>10.16555</v>
      </c>
      <c r="I39" t="s">
        <v>1033</v>
      </c>
      <c r="J39">
        <v>26.306439999999998</v>
      </c>
      <c r="K39">
        <v>3.0204170000000001</v>
      </c>
      <c r="L39">
        <v>12.410439999999999</v>
      </c>
      <c r="M39">
        <v>-5.9840309999999999</v>
      </c>
      <c r="N39">
        <v>-1.4780089999999999</v>
      </c>
      <c r="O39">
        <v>1.5314030000000001</v>
      </c>
      <c r="P39">
        <v>18.621110000000002</v>
      </c>
      <c r="Q39">
        <v>6</v>
      </c>
    </row>
    <row r="40" spans="1:17" x14ac:dyDescent="0.3">
      <c r="A40">
        <v>38</v>
      </c>
      <c r="B40">
        <v>7</v>
      </c>
      <c r="C40">
        <v>7</v>
      </c>
      <c r="D40">
        <v>0</v>
      </c>
      <c r="E40">
        <v>34</v>
      </c>
      <c r="F40">
        <v>10</v>
      </c>
      <c r="G40">
        <v>45.080350000000003</v>
      </c>
      <c r="H40">
        <v>13.33038</v>
      </c>
      <c r="I40" t="s">
        <v>1033</v>
      </c>
      <c r="J40">
        <v>26.306439999999998</v>
      </c>
      <c r="K40">
        <v>3.0204170000000001</v>
      </c>
      <c r="L40">
        <v>11.345750000000001</v>
      </c>
      <c r="M40">
        <v>-5.9840309999999999</v>
      </c>
      <c r="N40">
        <v>-1.4780089999999999</v>
      </c>
      <c r="O40">
        <v>1.5314030000000001</v>
      </c>
      <c r="P40">
        <v>18.621110000000002</v>
      </c>
      <c r="Q40">
        <v>6</v>
      </c>
    </row>
    <row r="41" spans="1:17" x14ac:dyDescent="0.3">
      <c r="A41">
        <v>39</v>
      </c>
      <c r="B41">
        <v>6</v>
      </c>
      <c r="C41">
        <v>3</v>
      </c>
      <c r="D41">
        <v>3</v>
      </c>
      <c r="E41">
        <v>34</v>
      </c>
      <c r="F41">
        <v>10</v>
      </c>
      <c r="G41">
        <v>47.356340000000003</v>
      </c>
      <c r="H41">
        <v>10.660310000000001</v>
      </c>
      <c r="I41" t="s">
        <v>1032</v>
      </c>
      <c r="J41">
        <v>30.879770000000001</v>
      </c>
      <c r="K41">
        <v>3.0204170000000001</v>
      </c>
      <c r="L41">
        <v>12.410439999999999</v>
      </c>
      <c r="M41">
        <v>-5.7530190000000001</v>
      </c>
      <c r="N41">
        <v>-1.4780089999999999</v>
      </c>
      <c r="O41">
        <v>1.7798130000000001</v>
      </c>
      <c r="P41">
        <v>21.551400000000001</v>
      </c>
      <c r="Q41">
        <v>6</v>
      </c>
    </row>
    <row r="42" spans="1:17" x14ac:dyDescent="0.3">
      <c r="A42">
        <v>40</v>
      </c>
      <c r="B42">
        <v>9</v>
      </c>
      <c r="C42">
        <v>6</v>
      </c>
      <c r="D42">
        <v>3</v>
      </c>
      <c r="E42">
        <v>34</v>
      </c>
      <c r="F42">
        <v>10</v>
      </c>
      <c r="G42">
        <v>46.960740000000001</v>
      </c>
      <c r="H42">
        <v>13.825139999999999</v>
      </c>
      <c r="I42" t="s">
        <v>1032</v>
      </c>
      <c r="J42">
        <v>30.879770000000001</v>
      </c>
      <c r="K42">
        <v>3.0204170000000001</v>
      </c>
      <c r="L42">
        <v>11.345750000000001</v>
      </c>
      <c r="M42">
        <v>-5.7530190000000001</v>
      </c>
      <c r="N42">
        <v>-1.4780089999999999</v>
      </c>
      <c r="O42">
        <v>1.7798130000000001</v>
      </c>
      <c r="P42">
        <v>21.551400000000001</v>
      </c>
      <c r="Q42">
        <v>6</v>
      </c>
    </row>
    <row r="43" spans="1:17" x14ac:dyDescent="0.3">
      <c r="A43">
        <v>41</v>
      </c>
      <c r="B43">
        <v>7</v>
      </c>
      <c r="C43">
        <v>4</v>
      </c>
      <c r="D43">
        <v>3</v>
      </c>
      <c r="E43">
        <v>32</v>
      </c>
      <c r="F43">
        <v>10</v>
      </c>
      <c r="G43">
        <v>46.983879999999999</v>
      </c>
      <c r="H43">
        <v>13.64002</v>
      </c>
      <c r="I43" t="s">
        <v>1034</v>
      </c>
      <c r="J43">
        <v>32.908859999999997</v>
      </c>
      <c r="K43">
        <v>5.0937200000000002</v>
      </c>
      <c r="L43">
        <v>12.410439999999999</v>
      </c>
      <c r="M43">
        <v>-5.7530190000000001</v>
      </c>
      <c r="N43">
        <v>-1.4780089999999999</v>
      </c>
      <c r="O43">
        <v>1.5314030000000001</v>
      </c>
      <c r="P43">
        <v>22.98104</v>
      </c>
      <c r="Q43">
        <v>6</v>
      </c>
    </row>
    <row r="44" spans="1:17" x14ac:dyDescent="0.3">
      <c r="A44">
        <v>42</v>
      </c>
      <c r="B44">
        <v>6</v>
      </c>
      <c r="C44">
        <v>3</v>
      </c>
      <c r="D44">
        <v>3</v>
      </c>
      <c r="E44">
        <v>32</v>
      </c>
      <c r="F44">
        <v>10</v>
      </c>
      <c r="G44">
        <v>50.157200000000003</v>
      </c>
      <c r="H44">
        <v>10.485250000000001</v>
      </c>
      <c r="I44" t="s">
        <v>1035</v>
      </c>
      <c r="J44">
        <v>33.491849999999999</v>
      </c>
      <c r="K44">
        <v>6.9524369999999998</v>
      </c>
      <c r="L44">
        <v>12.410439999999999</v>
      </c>
      <c r="M44">
        <v>-7.2881770000000001</v>
      </c>
      <c r="N44">
        <v>-4.8892129999999998</v>
      </c>
      <c r="O44">
        <v>0.119133</v>
      </c>
      <c r="P44">
        <v>21.551400000000001</v>
      </c>
      <c r="Q44">
        <v>6</v>
      </c>
    </row>
    <row r="45" spans="1:17" x14ac:dyDescent="0.3">
      <c r="A45">
        <v>43</v>
      </c>
      <c r="B45">
        <v>7</v>
      </c>
      <c r="C45">
        <v>4</v>
      </c>
      <c r="D45">
        <v>3</v>
      </c>
      <c r="E45">
        <v>32</v>
      </c>
      <c r="F45">
        <v>10</v>
      </c>
      <c r="G45">
        <v>49.784730000000003</v>
      </c>
      <c r="H45">
        <v>13.464969999999999</v>
      </c>
      <c r="I45" t="s">
        <v>1035</v>
      </c>
      <c r="J45">
        <v>35.414569999999998</v>
      </c>
      <c r="K45">
        <v>6.9524369999999998</v>
      </c>
      <c r="L45">
        <v>12.410439999999999</v>
      </c>
      <c r="M45">
        <v>-7.2881770000000001</v>
      </c>
      <c r="N45">
        <v>-4.8892129999999998</v>
      </c>
      <c r="O45">
        <v>0.119133</v>
      </c>
      <c r="P45">
        <v>22.98104</v>
      </c>
      <c r="Q45">
        <v>6</v>
      </c>
    </row>
    <row r="46" spans="1:17" x14ac:dyDescent="0.3">
      <c r="A46">
        <v>44</v>
      </c>
      <c r="B46">
        <v>8</v>
      </c>
      <c r="C46">
        <v>8</v>
      </c>
      <c r="D46">
        <v>0</v>
      </c>
      <c r="E46">
        <v>32</v>
      </c>
      <c r="F46">
        <v>10</v>
      </c>
      <c r="G46">
        <v>49.389130000000002</v>
      </c>
      <c r="H46">
        <v>16.629799999999999</v>
      </c>
      <c r="I46" t="s">
        <v>1035</v>
      </c>
      <c r="J46">
        <v>35.414569999999998</v>
      </c>
      <c r="K46">
        <v>6.9524369999999998</v>
      </c>
      <c r="L46">
        <v>11.345750000000001</v>
      </c>
      <c r="M46">
        <v>-7.2881770000000001</v>
      </c>
      <c r="N46">
        <v>-4.8892129999999998</v>
      </c>
      <c r="O46">
        <v>0.119133</v>
      </c>
      <c r="P46">
        <v>22.98104</v>
      </c>
      <c r="Q46">
        <v>6</v>
      </c>
    </row>
    <row r="47" spans="1:17" x14ac:dyDescent="0.3">
      <c r="A47">
        <v>45</v>
      </c>
      <c r="B47">
        <v>10</v>
      </c>
      <c r="C47">
        <v>7</v>
      </c>
      <c r="D47">
        <v>3</v>
      </c>
      <c r="E47">
        <v>32</v>
      </c>
      <c r="F47">
        <v>10</v>
      </c>
      <c r="G47">
        <v>48.99353</v>
      </c>
      <c r="H47">
        <v>19.794630000000002</v>
      </c>
      <c r="I47" t="s">
        <v>1035</v>
      </c>
      <c r="J47">
        <v>35.414569999999998</v>
      </c>
      <c r="K47">
        <v>6.9524369999999998</v>
      </c>
      <c r="L47">
        <v>10.28106</v>
      </c>
      <c r="M47">
        <v>-7.2881770000000001</v>
      </c>
      <c r="N47">
        <v>-4.8892129999999998</v>
      </c>
      <c r="O47">
        <v>0.119133</v>
      </c>
      <c r="P47">
        <v>22.98104</v>
      </c>
      <c r="Q47">
        <v>6</v>
      </c>
    </row>
    <row r="48" spans="1:17" x14ac:dyDescent="0.3">
      <c r="A48">
        <v>46</v>
      </c>
      <c r="B48">
        <v>9</v>
      </c>
      <c r="C48">
        <v>6</v>
      </c>
      <c r="D48">
        <v>3</v>
      </c>
      <c r="E48">
        <v>32</v>
      </c>
      <c r="F48">
        <v>10</v>
      </c>
      <c r="G48">
        <v>46.291260000000001</v>
      </c>
      <c r="H48">
        <v>9.4073480000000007</v>
      </c>
      <c r="I48" t="s">
        <v>1036</v>
      </c>
      <c r="J48">
        <v>33.57761</v>
      </c>
      <c r="K48">
        <v>6.9524369999999998</v>
      </c>
      <c r="L48">
        <v>12.410439999999999</v>
      </c>
      <c r="M48">
        <v>-7.2881770000000001</v>
      </c>
      <c r="N48">
        <v>-4.8892129999999998</v>
      </c>
      <c r="O48">
        <v>6.0473540000000003</v>
      </c>
      <c r="P48">
        <v>21.57863</v>
      </c>
      <c r="Q48">
        <v>6</v>
      </c>
    </row>
    <row r="49" spans="1:17" x14ac:dyDescent="0.3">
      <c r="A49">
        <v>47</v>
      </c>
      <c r="B49">
        <v>8</v>
      </c>
      <c r="C49">
        <v>5</v>
      </c>
      <c r="D49">
        <v>3</v>
      </c>
      <c r="E49">
        <v>28</v>
      </c>
      <c r="F49">
        <v>10</v>
      </c>
      <c r="G49">
        <v>46.291260000000001</v>
      </c>
      <c r="H49">
        <v>9.4073480000000007</v>
      </c>
      <c r="I49" t="s">
        <v>1037</v>
      </c>
      <c r="J49">
        <v>33.57761</v>
      </c>
      <c r="K49">
        <v>6.9524369999999998</v>
      </c>
      <c r="L49">
        <v>10.849080000000001</v>
      </c>
      <c r="M49">
        <v>-7.2881770000000001</v>
      </c>
      <c r="N49">
        <v>-4.0937169999999998</v>
      </c>
      <c r="O49">
        <v>6.2957650000000003</v>
      </c>
      <c r="P49">
        <v>21.57863</v>
      </c>
      <c r="Q49">
        <v>6</v>
      </c>
    </row>
    <row r="50" spans="1:17" x14ac:dyDescent="0.3">
      <c r="A50">
        <v>48</v>
      </c>
      <c r="B50">
        <v>7</v>
      </c>
      <c r="C50">
        <v>4</v>
      </c>
      <c r="D50">
        <v>3</v>
      </c>
      <c r="E50">
        <v>30</v>
      </c>
      <c r="F50">
        <v>10</v>
      </c>
      <c r="G50">
        <v>46.680750000000003</v>
      </c>
      <c r="H50">
        <v>7.2450219999999996</v>
      </c>
      <c r="I50" t="s">
        <v>1038</v>
      </c>
      <c r="J50">
        <v>32.659120000000001</v>
      </c>
      <c r="K50">
        <v>6.9524369999999998</v>
      </c>
      <c r="L50">
        <v>14.368510000000001</v>
      </c>
      <c r="M50">
        <v>-8.7866970000000002</v>
      </c>
      <c r="N50">
        <v>-4.4914649999999998</v>
      </c>
      <c r="O50">
        <v>9.3840810000000001</v>
      </c>
      <c r="P50">
        <v>23.306799999999999</v>
      </c>
      <c r="Q50">
        <v>6</v>
      </c>
    </row>
    <row r="51" spans="1:17" x14ac:dyDescent="0.3">
      <c r="A51">
        <v>49</v>
      </c>
      <c r="B51">
        <v>8</v>
      </c>
      <c r="C51">
        <v>5</v>
      </c>
      <c r="D51">
        <v>3</v>
      </c>
      <c r="E51">
        <v>32</v>
      </c>
      <c r="F51">
        <v>10</v>
      </c>
      <c r="G51">
        <v>51.027259999999998</v>
      </c>
      <c r="H51">
        <v>8.5960590000000003</v>
      </c>
      <c r="I51" t="s">
        <v>1039</v>
      </c>
      <c r="J51">
        <v>35.500329999999998</v>
      </c>
      <c r="K51">
        <v>6.9524369999999998</v>
      </c>
      <c r="L51">
        <v>16.284420000000001</v>
      </c>
      <c r="M51">
        <v>-8.7866970000000002</v>
      </c>
      <c r="N51">
        <v>-5.0758890000000001</v>
      </c>
      <c r="O51">
        <v>3.398237</v>
      </c>
      <c r="P51">
        <v>22.222249999999999</v>
      </c>
      <c r="Q51">
        <v>6</v>
      </c>
    </row>
    <row r="52" spans="1:17" x14ac:dyDescent="0.3">
      <c r="A52">
        <v>50</v>
      </c>
      <c r="B52">
        <v>8</v>
      </c>
      <c r="C52">
        <v>5</v>
      </c>
      <c r="D52">
        <v>3</v>
      </c>
      <c r="E52">
        <v>30</v>
      </c>
      <c r="F52">
        <v>10</v>
      </c>
      <c r="G52">
        <v>52.99212</v>
      </c>
      <c r="H52">
        <v>11.944979999999999</v>
      </c>
      <c r="I52" t="s">
        <v>1040</v>
      </c>
      <c r="J52">
        <v>38.006050000000002</v>
      </c>
      <c r="K52">
        <v>8.8111529999999991</v>
      </c>
      <c r="L52">
        <v>17.10726</v>
      </c>
      <c r="M52">
        <v>-11.82038</v>
      </c>
      <c r="N52">
        <v>-7.9026680000000002</v>
      </c>
      <c r="O52">
        <v>5.1319059999999999</v>
      </c>
      <c r="P52">
        <v>27.867010000000001</v>
      </c>
      <c r="Q52">
        <v>6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965D-ED0A-44E9-AB20-1EE726286958}">
  <sheetPr>
    <tabColor theme="6" tint="0.79998168889431442"/>
  </sheetPr>
  <dimension ref="A1"/>
  <sheetViews>
    <sheetView topLeftCell="A16" zoomScale="85" zoomScaleNormal="85" workbookViewId="0">
      <selection activeCell="X9" sqref="X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34115-88DE-468A-9C70-689D3CEF3A27}">
  <sheetPr>
    <tabColor rgb="FFFF0000"/>
  </sheetPr>
  <dimension ref="A1:Q56"/>
  <sheetViews>
    <sheetView topLeftCell="I1" workbookViewId="0">
      <selection activeCell="A56" sqref="A56"/>
    </sheetView>
  </sheetViews>
  <sheetFormatPr defaultRowHeight="14.4" x14ac:dyDescent="0.3"/>
  <cols>
    <col min="1" max="1" width="12.44140625" customWidth="1"/>
    <col min="2" max="2" width="13.21875" customWidth="1"/>
    <col min="3" max="3" width="18.21875" customWidth="1"/>
    <col min="4" max="4" width="16.88671875" customWidth="1"/>
    <col min="6" max="6" width="12.109375" customWidth="1"/>
    <col min="8" max="8" width="15" customWidth="1"/>
    <col min="9" max="9" width="18.33203125" customWidth="1"/>
    <col min="10" max="10" width="14.88671875" customWidth="1"/>
    <col min="11" max="11" width="21.88671875" customWidth="1"/>
    <col min="12" max="12" width="14.21875" customWidth="1"/>
    <col min="13" max="13" width="21.21875" customWidth="1"/>
    <col min="14" max="14" width="12.33203125" customWidth="1"/>
    <col min="15" max="15" width="19.33203125" customWidth="1"/>
    <col min="16" max="16" width="17.33203125" customWidth="1"/>
    <col min="17" max="17" width="19.77734375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x14ac:dyDescent="0.3">
      <c r="A2" s="1">
        <v>0</v>
      </c>
      <c r="B2">
        <f>AVERAGE(Log_16_4_nr0__4[[#This Row],[ Total points ]],Log_16_4_nr1__4[[#This Row],[ Total points ]],Log_16_4_nr2__4[[#This Row],[ Total points ]],Log_16_4_nr3__4[[#This Row],[ Total points ]],Log_16_4_nr4__3[[#This Row],[ Total points ]])</f>
        <v>3.4</v>
      </c>
      <c r="C2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0.4</v>
      </c>
      <c r="D2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</v>
      </c>
      <c r="E2">
        <f>AVERAGE(Log_16_4_nr0__4[[#This Row],[ Steps ]],Log_16_4_nr1__4[[#This Row],[ Steps ]],Log_16_4_nr2__4[[#This Row],[ Steps ]],Log_16_4_nr3__4[[#This Row],[ Steps ]],Log_16_4_nr4__3[[#This Row],[ Steps ]])</f>
        <v>21</v>
      </c>
      <c r="F2">
        <f>AVERAGE(Log_16_4_nr0__4[[#This Row],[ Ray radius ]],Log_16_4_nr1__4[[#This Row],[ Ray radius ]],Log_16_4_nr2__4[[#This Row],[ Ray radius ]],Log_16_4_nr3__4[[#This Row],[ Ray radius ]],Log_16_4_nr4__3[[#This Row],[ Ray radius ]])</f>
        <v>15.6</v>
      </c>
      <c r="G2">
        <f>AVERAGE(Log_16_4_nr0__4[[#This Row],[ Sight ]],Log_16_4_nr1__4[[#This Row],[ Sight ]],Log_16_4_nr2__4[[#This Row],[ Sight ]],Log_16_4_nr3__4[[#This Row],[ Sight ]],Log_16_4_nr4__3[[#This Row],[ Sight ]])</f>
        <v>30</v>
      </c>
      <c r="H2">
        <f>AVERAGE(Log_16_4_nr0__4[[#This Row],[ moving speed ]],Log_16_4_nr1__4[[#This Row],[ moving speed ]],Log_16_4_nr2__4[[#This Row],[ moving speed ]],Log_16_4_nr3__4[[#This Row],[ moving speed ]],Log_16_4_nr4__3[[#This Row],[ moving speed ]])</f>
        <v>2</v>
      </c>
      <c r="J2">
        <f>AVERAGE(Log_16_4_nr0__4[[#This Row],[ Enemy weight ]],Log_16_4_nr1__4[[#This Row],[ Enemy weight ]],Log_16_4_nr2__4[[#This Row],[ Enemy weight ]],Log_16_4_nr3__4[[#This Row],[ Enemy weight ]],Log_16_4_nr4__3[[#This Row],[ Enemy weight ]])</f>
        <v>0.35858688</v>
      </c>
      <c r="K2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1.1203411999999999</v>
      </c>
      <c r="L2">
        <f>AVERAGE(Log_16_4_nr0__4[[#This Row],[ Bullet weight ]],Log_16_4_nr1__4[[#This Row],[ Bullet weight ]],Log_16_4_nr2__4[[#This Row],[ Bullet weight ]],Log_16_4_nr3__4[[#This Row],[ Bullet weight ]],Log_16_4_nr4__3[[#This Row],[ Bullet weight ]])</f>
        <v>-0.9164502000000001</v>
      </c>
      <c r="M2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-0.72021160000000006</v>
      </c>
      <c r="N2">
        <f>AVERAGE(Log_16_4_nr0__4[[#This Row],[ Box weight ]],Log_16_4_nr1__4[[#This Row],[ Box weight ]],Log_16_4_nr2__4[[#This Row],[ Box weight ]],Log_16_4_nr3__4[[#This Row],[ Box weight ]],Log_16_4_nr4__3[[#This Row],[ Box weight ]])</f>
        <v>0</v>
      </c>
      <c r="O2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2.8265139999999995</v>
      </c>
      <c r="P2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12.578593999999999</v>
      </c>
      <c r="Q2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16.080142000000002</v>
      </c>
    </row>
    <row r="3" spans="1:17" x14ac:dyDescent="0.3">
      <c r="A3" s="2">
        <v>1</v>
      </c>
      <c r="B3">
        <f>AVERAGE(Log_16_4_nr0__4[[#This Row],[ Total points ]],Log_16_4_nr1__4[[#This Row],[ Total points ]],Log_16_4_nr2__4[[#This Row],[ Total points ]],Log_16_4_nr3__4[[#This Row],[ Total points ]],Log_16_4_nr4__3[[#This Row],[ Total points ]])</f>
        <v>5.6</v>
      </c>
      <c r="C3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1.4</v>
      </c>
      <c r="D3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4.2</v>
      </c>
      <c r="E3">
        <f>AVERAGE(Log_16_4_nr0__4[[#This Row],[ Steps ]],Log_16_4_nr1__4[[#This Row],[ Steps ]],Log_16_4_nr2__4[[#This Row],[ Steps ]],Log_16_4_nr3__4[[#This Row],[ Steps ]],Log_16_4_nr4__3[[#This Row],[ Steps ]])</f>
        <v>20.8</v>
      </c>
      <c r="F3">
        <f>AVERAGE(Log_16_4_nr0__4[[#This Row],[ Ray radius ]],Log_16_4_nr1__4[[#This Row],[ Ray radius ]],Log_16_4_nr2__4[[#This Row],[ Ray radius ]],Log_16_4_nr3__4[[#This Row],[ Ray radius ]],Log_16_4_nr4__3[[#This Row],[ Ray radius ]])</f>
        <v>16</v>
      </c>
      <c r="G3">
        <f>AVERAGE(Log_16_4_nr0__4[[#This Row],[ Sight ]],Log_16_4_nr1__4[[#This Row],[ Sight ]],Log_16_4_nr2__4[[#This Row],[ Sight ]],Log_16_4_nr3__4[[#This Row],[ Sight ]],Log_16_4_nr4__3[[#This Row],[ Sight ]])</f>
        <v>30</v>
      </c>
      <c r="H3">
        <f>AVERAGE(Log_16_4_nr0__4[[#This Row],[ moving speed ]],Log_16_4_nr1__4[[#This Row],[ moving speed ]],Log_16_4_nr2__4[[#This Row],[ moving speed ]],Log_16_4_nr3__4[[#This Row],[ moving speed ]],Log_16_4_nr4__3[[#This Row],[ moving speed ]])</f>
        <v>2</v>
      </c>
      <c r="J3">
        <f>AVERAGE(Log_16_4_nr0__4[[#This Row],[ Enemy weight ]],Log_16_4_nr1__4[[#This Row],[ Enemy weight ]],Log_16_4_nr2__4[[#This Row],[ Enemy weight ]],Log_16_4_nr3__4[[#This Row],[ Enemy weight ]],Log_16_4_nr4__3[[#This Row],[ Enemy weight ]])</f>
        <v>0</v>
      </c>
      <c r="K3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7.2691859999999997E-2</v>
      </c>
      <c r="L3">
        <f>AVERAGE(Log_16_4_nr0__4[[#This Row],[ Bullet weight ]],Log_16_4_nr1__4[[#This Row],[ Bullet weight ]],Log_16_4_nr2__4[[#This Row],[ Bullet weight ]],Log_16_4_nr3__4[[#This Row],[ Bullet weight ]],Log_16_4_nr4__3[[#This Row],[ Bullet weight ]])</f>
        <v>-0.61096680000000003</v>
      </c>
      <c r="M3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1.8349889999999998</v>
      </c>
      <c r="N3">
        <f>AVERAGE(Log_16_4_nr0__4[[#This Row],[ Box weight ]],Log_16_4_nr1__4[[#This Row],[ Box weight ]],Log_16_4_nr2__4[[#This Row],[ Box weight ]],Log_16_4_nr3__4[[#This Row],[ Box weight ]],Log_16_4_nr4__3[[#This Row],[ Box weight ]])</f>
        <v>-0.39986780000000011</v>
      </c>
      <c r="O3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3.0955716000000004</v>
      </c>
      <c r="P3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10.093941000000001</v>
      </c>
      <c r="Q3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15.725052</v>
      </c>
    </row>
    <row r="4" spans="1:17" x14ac:dyDescent="0.3">
      <c r="A4" s="1">
        <v>2</v>
      </c>
      <c r="B4">
        <f>AVERAGE(Log_16_4_nr0__4[[#This Row],[ Total points ]],Log_16_4_nr1__4[[#This Row],[ Total points ]],Log_16_4_nr2__4[[#This Row],[ Total points ]],Log_16_4_nr3__4[[#This Row],[ Total points ]],Log_16_4_nr4__3[[#This Row],[ Total points ]])</f>
        <v>5.4</v>
      </c>
      <c r="C4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1.2</v>
      </c>
      <c r="D4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4.2</v>
      </c>
      <c r="E4">
        <f>AVERAGE(Log_16_4_nr0__4[[#This Row],[ Steps ]],Log_16_4_nr1__4[[#This Row],[ Steps ]],Log_16_4_nr2__4[[#This Row],[ Steps ]],Log_16_4_nr3__4[[#This Row],[ Steps ]],Log_16_4_nr4__3[[#This Row],[ Steps ]])</f>
        <v>20.2</v>
      </c>
      <c r="F4">
        <f>AVERAGE(Log_16_4_nr0__4[[#This Row],[ Ray radius ]],Log_16_4_nr1__4[[#This Row],[ Ray radius ]],Log_16_4_nr2__4[[#This Row],[ Ray radius ]],Log_16_4_nr3__4[[#This Row],[ Ray radius ]],Log_16_4_nr4__3[[#This Row],[ Ray radius ]])</f>
        <v>16</v>
      </c>
      <c r="G4">
        <f>AVERAGE(Log_16_4_nr0__4[[#This Row],[ Sight ]],Log_16_4_nr1__4[[#This Row],[ Sight ]],Log_16_4_nr2__4[[#This Row],[ Sight ]],Log_16_4_nr3__4[[#This Row],[ Sight ]],Log_16_4_nr4__3[[#This Row],[ Sight ]])</f>
        <v>31.114427999999997</v>
      </c>
      <c r="H4">
        <f>AVERAGE(Log_16_4_nr0__4[[#This Row],[ moving speed ]],Log_16_4_nr1__4[[#This Row],[ moving speed ]],Log_16_4_nr2__4[[#This Row],[ moving speed ]],Log_16_4_nr3__4[[#This Row],[ moving speed ]],Log_16_4_nr4__3[[#This Row],[ moving speed ]])</f>
        <v>1.9772821999999999</v>
      </c>
      <c r="J4">
        <f>AVERAGE(Log_16_4_nr0__4[[#This Row],[ Enemy weight ]],Log_16_4_nr1__4[[#This Row],[ Enemy weight ]],Log_16_4_nr2__4[[#This Row],[ Enemy weight ]],Log_16_4_nr3__4[[#This Row],[ Enemy weight ]],Log_16_4_nr4__3[[#This Row],[ Enemy weight ]])</f>
        <v>0.35269859999999997</v>
      </c>
      <c r="K4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1.4426517999999999</v>
      </c>
      <c r="L4">
        <f>AVERAGE(Log_16_4_nr0__4[[#This Row],[ Bullet weight ]],Log_16_4_nr1__4[[#This Row],[ Bullet weight ]],Log_16_4_nr2__4[[#This Row],[ Bullet weight ]],Log_16_4_nr3__4[[#This Row],[ Bullet weight ]],Log_16_4_nr4__3[[#This Row],[ Bullet weight ]])</f>
        <v>-0.61096680000000003</v>
      </c>
      <c r="M4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0.84843060000000003</v>
      </c>
      <c r="N4">
        <f>AVERAGE(Log_16_4_nr0__4[[#This Row],[ Box weight ]],Log_16_4_nr1__4[[#This Row],[ Box weight ]],Log_16_4_nr2__4[[#This Row],[ Box weight ]],Log_16_4_nr3__4[[#This Row],[ Box weight ]],Log_16_4_nr4__3[[#This Row],[ Box weight ]])</f>
        <v>-1.2633323200000002</v>
      </c>
      <c r="O4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1.6558305056000002</v>
      </c>
      <c r="P4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10.093941000000001</v>
      </c>
      <c r="Q4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15.04082</v>
      </c>
    </row>
    <row r="5" spans="1:17" x14ac:dyDescent="0.3">
      <c r="A5" s="2">
        <v>3</v>
      </c>
      <c r="B5">
        <f>AVERAGE(Log_16_4_nr0__4[[#This Row],[ Total points ]],Log_16_4_nr1__4[[#This Row],[ Total points ]],Log_16_4_nr2__4[[#This Row],[ Total points ]],Log_16_4_nr3__4[[#This Row],[ Total points ]],Log_16_4_nr4__3[[#This Row],[ Total points ]])</f>
        <v>4.5999999999999996</v>
      </c>
      <c r="C5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</v>
      </c>
      <c r="D5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3.6</v>
      </c>
      <c r="E5">
        <f>AVERAGE(Log_16_4_nr0__4[[#This Row],[ Steps ]],Log_16_4_nr1__4[[#This Row],[ Steps ]],Log_16_4_nr2__4[[#This Row],[ Steps ]],Log_16_4_nr3__4[[#This Row],[ Steps ]],Log_16_4_nr4__3[[#This Row],[ Steps ]])</f>
        <v>19.600000000000001</v>
      </c>
      <c r="F5">
        <f>AVERAGE(Log_16_4_nr0__4[[#This Row],[ Ray radius ]],Log_16_4_nr1__4[[#This Row],[ Ray radius ]],Log_16_4_nr2__4[[#This Row],[ Ray radius ]],Log_16_4_nr3__4[[#This Row],[ Ray radius ]],Log_16_4_nr4__3[[#This Row],[ Ray radius ]])</f>
        <v>16</v>
      </c>
      <c r="G5">
        <f>AVERAGE(Log_16_4_nr0__4[[#This Row],[ Sight ]],Log_16_4_nr1__4[[#This Row],[ Sight ]],Log_16_4_nr2__4[[#This Row],[ Sight ]],Log_16_4_nr3__4[[#This Row],[ Sight ]],Log_16_4_nr4__3[[#This Row],[ Sight ]])</f>
        <v>32.216748000000003</v>
      </c>
      <c r="H5">
        <f>AVERAGE(Log_16_4_nr0__4[[#This Row],[ moving speed ]],Log_16_4_nr1__4[[#This Row],[ moving speed ]],Log_16_4_nr2__4[[#This Row],[ moving speed ]],Log_16_4_nr3__4[[#This Row],[ moving speed ]],Log_16_4_nr4__3[[#This Row],[ moving speed ]])</f>
        <v>2.0514427999999998</v>
      </c>
      <c r="J5">
        <f>AVERAGE(Log_16_4_nr0__4[[#This Row],[ Enemy weight ]],Log_16_4_nr1__4[[#This Row],[ Enemy weight ]],Log_16_4_nr2__4[[#This Row],[ Enemy weight ]],Log_16_4_nr3__4[[#This Row],[ Enemy weight ]],Log_16_4_nr4__3[[#This Row],[ Enemy weight ]])</f>
        <v>1.3549845399999998</v>
      </c>
      <c r="K5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2.1861383999999999</v>
      </c>
      <c r="L5">
        <f>AVERAGE(Log_16_4_nr0__4[[#This Row],[ Bullet weight ]],Log_16_4_nr1__4[[#This Row],[ Bullet weight ]],Log_16_4_nr2__4[[#This Row],[ Bullet weight ]],Log_16_4_nr3__4[[#This Row],[ Bullet weight ]],Log_16_4_nr4__3[[#This Row],[ Bullet weight ]])</f>
        <v>-1.0463271999999999</v>
      </c>
      <c r="M5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-0.13812780799999999</v>
      </c>
      <c r="N5">
        <f>AVERAGE(Log_16_4_nr0__4[[#This Row],[ Box weight ]],Log_16_4_nr1__4[[#This Row],[ Box weight ]],Log_16_4_nr2__4[[#This Row],[ Box weight ]],Log_16_4_nr3__4[[#This Row],[ Box weight ]],Log_16_4_nr4__3[[#This Row],[ Box weight ]])</f>
        <v>-2.9375925999999999</v>
      </c>
      <c r="O5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1.0909228199999998</v>
      </c>
      <c r="P5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10.319833000000003</v>
      </c>
      <c r="Q5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14.442634000000002</v>
      </c>
    </row>
    <row r="6" spans="1:17" x14ac:dyDescent="0.3">
      <c r="A6" s="1">
        <v>4</v>
      </c>
      <c r="B6">
        <f>AVERAGE(Log_16_4_nr0__4[[#This Row],[ Total points ]],Log_16_4_nr1__4[[#This Row],[ Total points ]],Log_16_4_nr2__4[[#This Row],[ Total points ]],Log_16_4_nr3__4[[#This Row],[ Total points ]],Log_16_4_nr4__3[[#This Row],[ Total points ]])</f>
        <v>5.2</v>
      </c>
      <c r="C6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0.4</v>
      </c>
      <c r="D6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4.8</v>
      </c>
      <c r="E6">
        <f>AVERAGE(Log_16_4_nr0__4[[#This Row],[ Steps ]],Log_16_4_nr1__4[[#This Row],[ Steps ]],Log_16_4_nr2__4[[#This Row],[ Steps ]],Log_16_4_nr3__4[[#This Row],[ Steps ]],Log_16_4_nr4__3[[#This Row],[ Steps ]])</f>
        <v>20.8</v>
      </c>
      <c r="F6">
        <f>AVERAGE(Log_16_4_nr0__4[[#This Row],[ Ray radius ]],Log_16_4_nr1__4[[#This Row],[ Ray radius ]],Log_16_4_nr2__4[[#This Row],[ Ray radius ]],Log_16_4_nr3__4[[#This Row],[ Ray radius ]],Log_16_4_nr4__3[[#This Row],[ Ray radius ]])</f>
        <v>16</v>
      </c>
      <c r="G6">
        <f>AVERAGE(Log_16_4_nr0__4[[#This Row],[ Sight ]],Log_16_4_nr1__4[[#This Row],[ Sight ]],Log_16_4_nr2__4[[#This Row],[ Sight ]],Log_16_4_nr3__4[[#This Row],[ Sight ]],Log_16_4_nr4__3[[#This Row],[ Sight ]])</f>
        <v>33.201866000000003</v>
      </c>
      <c r="H6">
        <f>AVERAGE(Log_16_4_nr0__4[[#This Row],[ moving speed ]],Log_16_4_nr1__4[[#This Row],[ moving speed ]],Log_16_4_nr2__4[[#This Row],[ moving speed ]],Log_16_4_nr3__4[[#This Row],[ moving speed ]],Log_16_4_nr4__3[[#This Row],[ moving speed ]])</f>
        <v>2.3792522000000003</v>
      </c>
      <c r="J6">
        <f>AVERAGE(Log_16_4_nr0__4[[#This Row],[ Enemy weight ]],Log_16_4_nr1__4[[#This Row],[ Enemy weight ]],Log_16_4_nr2__4[[#This Row],[ Enemy weight ]],Log_16_4_nr3__4[[#This Row],[ Enemy weight ]],Log_16_4_nr4__3[[#This Row],[ Enemy weight ]])</f>
        <v>2.2533104000000002</v>
      </c>
      <c r="K6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3.5560982000000001</v>
      </c>
      <c r="L6">
        <f>AVERAGE(Log_16_4_nr0__4[[#This Row],[ Bullet weight ]],Log_16_4_nr1__4[[#This Row],[ Bullet weight ]],Log_16_4_nr2__4[[#This Row],[ Bullet weight ]],Log_16_4_nr3__4[[#This Row],[ Bullet weight ]],Log_16_4_nr4__3[[#This Row],[ Bullet weight ]])</f>
        <v>-0.68134939999999999</v>
      </c>
      <c r="M6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-0.37969582399999996</v>
      </c>
      <c r="N6">
        <f>AVERAGE(Log_16_4_nr0__4[[#This Row],[ Box weight ]],Log_16_4_nr1__4[[#This Row],[ Box weight ]],Log_16_4_nr2__4[[#This Row],[ Box weight ]],Log_16_4_nr3__4[[#This Row],[ Box weight ]],Log_16_4_nr4__3[[#This Row],[ Box weight ]])</f>
        <v>-4.4206140000000005</v>
      </c>
      <c r="O6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0.20930787999999997</v>
      </c>
      <c r="P6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10.771618</v>
      </c>
      <c r="Q6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13.84445</v>
      </c>
    </row>
    <row r="7" spans="1:17" x14ac:dyDescent="0.3">
      <c r="A7" s="2">
        <v>5</v>
      </c>
      <c r="B7">
        <f>AVERAGE(Log_16_4_nr0__4[[#This Row],[ Total points ]],Log_16_4_nr1__4[[#This Row],[ Total points ]],Log_16_4_nr2__4[[#This Row],[ Total points ]],Log_16_4_nr3__4[[#This Row],[ Total points ]],Log_16_4_nr4__3[[#This Row],[ Total points ]])</f>
        <v>4.5999999999999996</v>
      </c>
      <c r="C7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</v>
      </c>
      <c r="D7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3.6</v>
      </c>
      <c r="E7">
        <f>AVERAGE(Log_16_4_nr0__4[[#This Row],[ Steps ]],Log_16_4_nr1__4[[#This Row],[ Steps ]],Log_16_4_nr2__4[[#This Row],[ Steps ]],Log_16_4_nr3__4[[#This Row],[ Steps ]],Log_16_4_nr4__3[[#This Row],[ Steps ]])</f>
        <v>21.2</v>
      </c>
      <c r="F7">
        <f>AVERAGE(Log_16_4_nr0__4[[#This Row],[ Ray radius ]],Log_16_4_nr1__4[[#This Row],[ Ray radius ]],Log_16_4_nr2__4[[#This Row],[ Ray radius ]],Log_16_4_nr3__4[[#This Row],[ Ray radius ]],Log_16_4_nr4__3[[#This Row],[ Ray radius ]])</f>
        <v>16</v>
      </c>
      <c r="G7">
        <f>AVERAGE(Log_16_4_nr0__4[[#This Row],[ Sight ]],Log_16_4_nr1__4[[#This Row],[ Sight ]],Log_16_4_nr2__4[[#This Row],[ Sight ]],Log_16_4_nr3__4[[#This Row],[ Sight ]],Log_16_4_nr4__3[[#This Row],[ Sight ]])</f>
        <v>33.787717999999998</v>
      </c>
      <c r="H7">
        <f>AVERAGE(Log_16_4_nr0__4[[#This Row],[ moving speed ]],Log_16_4_nr1__4[[#This Row],[ moving speed ]],Log_16_4_nr2__4[[#This Row],[ moving speed ]],Log_16_4_nr3__4[[#This Row],[ moving speed ]],Log_16_4_nr4__3[[#This Row],[ moving speed ]])</f>
        <v>3.0187404000000004</v>
      </c>
      <c r="J7">
        <f>AVERAGE(Log_16_4_nr0__4[[#This Row],[ Enemy weight ]],Log_16_4_nr1__4[[#This Row],[ Enemy weight ]],Log_16_4_nr2__4[[#This Row],[ Enemy weight ]],Log_16_4_nr3__4[[#This Row],[ Enemy weight ]],Log_16_4_nr4__3[[#This Row],[ Enemy weight ]])</f>
        <v>2.4968294000000002</v>
      </c>
      <c r="K7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5.5525314000000003</v>
      </c>
      <c r="L7">
        <f>AVERAGE(Log_16_4_nr0__4[[#This Row],[ Bullet weight ]],Log_16_4_nr1__4[[#This Row],[ Bullet weight ]],Log_16_4_nr2__4[[#This Row],[ Bullet weight ]],Log_16_4_nr3__4[[#This Row],[ Bullet weight ]],Log_16_4_nr4__3[[#This Row],[ Bullet weight ]])</f>
        <v>-0.89428800000000008</v>
      </c>
      <c r="M7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-0.99375901600000027</v>
      </c>
      <c r="N7">
        <f>AVERAGE(Log_16_4_nr0__4[[#This Row],[ Box weight ]],Log_16_4_nr1__4[[#This Row],[ Box weight ]],Log_16_4_nr2__4[[#This Row],[ Box weight ]],Log_16_4_nr3__4[[#This Row],[ Box weight ]],Log_16_4_nr4__3[[#This Row],[ Box weight ]])</f>
        <v>-4.7830609999999991</v>
      </c>
      <c r="O7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-0.98901360000000016</v>
      </c>
      <c r="P7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10.771619000000001</v>
      </c>
      <c r="Q7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13.246262999999999</v>
      </c>
    </row>
    <row r="8" spans="1:17" x14ac:dyDescent="0.3">
      <c r="A8" s="1">
        <v>6</v>
      </c>
      <c r="B8">
        <f>AVERAGE(Log_16_4_nr0__4[[#This Row],[ Total points ]],Log_16_4_nr1__4[[#This Row],[ Total points ]],Log_16_4_nr2__4[[#This Row],[ Total points ]],Log_16_4_nr3__4[[#This Row],[ Total points ]],Log_16_4_nr4__3[[#This Row],[ Total points ]])</f>
        <v>6.2</v>
      </c>
      <c r="C8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0.8</v>
      </c>
      <c r="D8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5.4</v>
      </c>
      <c r="E8">
        <f>AVERAGE(Log_16_4_nr0__4[[#This Row],[ Steps ]],Log_16_4_nr1__4[[#This Row],[ Steps ]],Log_16_4_nr2__4[[#This Row],[ Steps ]],Log_16_4_nr3__4[[#This Row],[ Steps ]],Log_16_4_nr4__3[[#This Row],[ Steps ]])</f>
        <v>19.600000000000001</v>
      </c>
      <c r="F8">
        <f>AVERAGE(Log_16_4_nr0__4[[#This Row],[ Ray radius ]],Log_16_4_nr1__4[[#This Row],[ Ray radius ]],Log_16_4_nr2__4[[#This Row],[ Ray radius ]],Log_16_4_nr3__4[[#This Row],[ Ray radius ]],Log_16_4_nr4__3[[#This Row],[ Ray radius ]])</f>
        <v>16</v>
      </c>
      <c r="G8">
        <f>AVERAGE(Log_16_4_nr0__4[[#This Row],[ Sight ]],Log_16_4_nr1__4[[#This Row],[ Sight ]],Log_16_4_nr2__4[[#This Row],[ Sight ]],Log_16_4_nr3__4[[#This Row],[ Sight ]],Log_16_4_nr4__3[[#This Row],[ Sight ]])</f>
        <v>35.348263999999993</v>
      </c>
      <c r="H8">
        <f>AVERAGE(Log_16_4_nr0__4[[#This Row],[ moving speed ]],Log_16_4_nr1__4[[#This Row],[ moving speed ]],Log_16_4_nr2__4[[#This Row],[ moving speed ]],Log_16_4_nr3__4[[#This Row],[ moving speed ]],Log_16_4_nr4__3[[#This Row],[ moving speed ]])</f>
        <v>2.5346552</v>
      </c>
      <c r="J8">
        <f>AVERAGE(Log_16_4_nr0__4[[#This Row],[ Enemy weight ]],Log_16_4_nr1__4[[#This Row],[ Enemy weight ]],Log_16_4_nr2__4[[#This Row],[ Enemy weight ]],Log_16_4_nr3__4[[#This Row],[ Enemy weight ]],Log_16_4_nr4__3[[#This Row],[ Enemy weight ]])</f>
        <v>3.9825507999999998</v>
      </c>
      <c r="K8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5.6695455999999993</v>
      </c>
      <c r="L8">
        <f>AVERAGE(Log_16_4_nr0__4[[#This Row],[ Bullet weight ]],Log_16_4_nr1__4[[#This Row],[ Bullet weight ]],Log_16_4_nr2__4[[#This Row],[ Bullet weight ]],Log_16_4_nr3__4[[#This Row],[ Bullet weight ]],Log_16_4_nr4__3[[#This Row],[ Bullet weight ]])</f>
        <v>-1.1167098</v>
      </c>
      <c r="M8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-2.3528126</v>
      </c>
      <c r="N8">
        <f>AVERAGE(Log_16_4_nr0__4[[#This Row],[ Box weight ]],Log_16_4_nr1__4[[#This Row],[ Box weight ]],Log_16_4_nr2__4[[#This Row],[ Box weight ]],Log_16_4_nr3__4[[#This Row],[ Box weight ]],Log_16_4_nr4__3[[#This Row],[ Box weight ]])</f>
        <v>-6.0290016000000008</v>
      </c>
      <c r="O8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-1.0881682400000001</v>
      </c>
      <c r="P8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10.9058922</v>
      </c>
      <c r="Q8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12.6422144</v>
      </c>
    </row>
    <row r="9" spans="1:17" x14ac:dyDescent="0.3">
      <c r="A9" s="2">
        <v>7</v>
      </c>
      <c r="B9">
        <f>AVERAGE(Log_16_4_nr0__4[[#This Row],[ Total points ]],Log_16_4_nr1__4[[#This Row],[ Total points ]],Log_16_4_nr2__4[[#This Row],[ Total points ]],Log_16_4_nr3__4[[#This Row],[ Total points ]],Log_16_4_nr4__3[[#This Row],[ Total points ]])</f>
        <v>5</v>
      </c>
      <c r="C9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1.4</v>
      </c>
      <c r="D9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3.6</v>
      </c>
      <c r="E9">
        <f>AVERAGE(Log_16_4_nr0__4[[#This Row],[ Steps ]],Log_16_4_nr1__4[[#This Row],[ Steps ]],Log_16_4_nr2__4[[#This Row],[ Steps ]],Log_16_4_nr3__4[[#This Row],[ Steps ]],Log_16_4_nr4__3[[#This Row],[ Steps ]])</f>
        <v>22.2</v>
      </c>
      <c r="F9">
        <f>AVERAGE(Log_16_4_nr0__4[[#This Row],[ Ray radius ]],Log_16_4_nr1__4[[#This Row],[ Ray radius ]],Log_16_4_nr2__4[[#This Row],[ Ray radius ]],Log_16_4_nr3__4[[#This Row],[ Ray radius ]],Log_16_4_nr4__3[[#This Row],[ Ray radius ]])</f>
        <v>16</v>
      </c>
      <c r="G9">
        <f>AVERAGE(Log_16_4_nr0__4[[#This Row],[ Sight ]],Log_16_4_nr1__4[[#This Row],[ Sight ]],Log_16_4_nr2__4[[#This Row],[ Sight ]],Log_16_4_nr3__4[[#This Row],[ Sight ]],Log_16_4_nr4__3[[#This Row],[ Sight ]])</f>
        <v>34.051774000000002</v>
      </c>
      <c r="H9">
        <f>AVERAGE(Log_16_4_nr0__4[[#This Row],[ moving speed ]],Log_16_4_nr1__4[[#This Row],[ moving speed ]],Log_16_4_nr2__4[[#This Row],[ moving speed ]],Log_16_4_nr3__4[[#This Row],[ moving speed ]],Log_16_4_nr4__3[[#This Row],[ moving speed ]])</f>
        <v>2.4254837999999999</v>
      </c>
      <c r="J9">
        <f>AVERAGE(Log_16_4_nr0__4[[#This Row],[ Enemy weight ]],Log_16_4_nr1__4[[#This Row],[ Enemy weight ]],Log_16_4_nr2__4[[#This Row],[ Enemy weight ]],Log_16_4_nr3__4[[#This Row],[ Enemy weight ]],Log_16_4_nr4__3[[#This Row],[ Enemy weight ]])</f>
        <v>4.5778808000000009</v>
      </c>
      <c r="K9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5.2978021999999996</v>
      </c>
      <c r="L9">
        <f>AVERAGE(Log_16_4_nr0__4[[#This Row],[ Bullet weight ]],Log_16_4_nr1__4[[#This Row],[ Bullet weight ]],Log_16_4_nr2__4[[#This Row],[ Bullet weight ]],Log_16_4_nr3__4[[#This Row],[ Bullet weight ]],Log_16_4_nr4__3[[#This Row],[ Bullet weight ]])</f>
        <v>0.41358402000000005</v>
      </c>
      <c r="M9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-1.3007906080000002</v>
      </c>
      <c r="N9">
        <f>AVERAGE(Log_16_4_nr0__4[[#This Row],[ Box weight ]],Log_16_4_nr1__4[[#This Row],[ Box weight ]],Log_16_4_nr2__4[[#This Row],[ Box weight ]],Log_16_4_nr3__4[[#This Row],[ Box weight ]],Log_16_4_nr4__3[[#This Row],[ Box weight ]])</f>
        <v>-4.1076459999999999</v>
      </c>
      <c r="O9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-0.85539640000000006</v>
      </c>
      <c r="P9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10.0023202</v>
      </c>
      <c r="Q9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12.9413084</v>
      </c>
    </row>
    <row r="10" spans="1:17" x14ac:dyDescent="0.3">
      <c r="A10" s="1">
        <v>8</v>
      </c>
      <c r="B10">
        <f>AVERAGE(Log_16_4_nr0__4[[#This Row],[ Total points ]],Log_16_4_nr1__4[[#This Row],[ Total points ]],Log_16_4_nr2__4[[#This Row],[ Total points ]],Log_16_4_nr3__4[[#This Row],[ Total points ]],Log_16_4_nr4__3[[#This Row],[ Total points ]])</f>
        <v>5.4</v>
      </c>
      <c r="C10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1.2</v>
      </c>
      <c r="D10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4.2</v>
      </c>
      <c r="E10">
        <f>AVERAGE(Log_16_4_nr0__4[[#This Row],[ Steps ]],Log_16_4_nr1__4[[#This Row],[ Steps ]],Log_16_4_nr2__4[[#This Row],[ Steps ]],Log_16_4_nr3__4[[#This Row],[ Steps ]],Log_16_4_nr4__3[[#This Row],[ Steps ]])</f>
        <v>21.2</v>
      </c>
      <c r="F10">
        <f>AVERAGE(Log_16_4_nr0__4[[#This Row],[ Ray radius ]],Log_16_4_nr1__4[[#This Row],[ Ray radius ]],Log_16_4_nr2__4[[#This Row],[ Ray radius ]],Log_16_4_nr3__4[[#This Row],[ Ray radius ]],Log_16_4_nr4__3[[#This Row],[ Ray radius ]])</f>
        <v>15.6</v>
      </c>
      <c r="G10">
        <f>AVERAGE(Log_16_4_nr0__4[[#This Row],[ Sight ]],Log_16_4_nr1__4[[#This Row],[ Sight ]],Log_16_4_nr2__4[[#This Row],[ Sight ]],Log_16_4_nr3__4[[#This Row],[ Sight ]],Log_16_4_nr4__3[[#This Row],[ Sight ]])</f>
        <v>36.437903999999996</v>
      </c>
      <c r="H10">
        <f>AVERAGE(Log_16_4_nr0__4[[#This Row],[ moving speed ]],Log_16_4_nr1__4[[#This Row],[ moving speed ]],Log_16_4_nr2__4[[#This Row],[ moving speed ]],Log_16_4_nr3__4[[#This Row],[ moving speed ]],Log_16_4_nr4__3[[#This Row],[ moving speed ]])</f>
        <v>2.3372207999999999</v>
      </c>
      <c r="J10">
        <f>AVERAGE(Log_16_4_nr0__4[[#This Row],[ Enemy weight ]],Log_16_4_nr1__4[[#This Row],[ Enemy weight ]],Log_16_4_nr2__4[[#This Row],[ Enemy weight ]],Log_16_4_nr3__4[[#This Row],[ Enemy weight ]],Log_16_4_nr4__3[[#This Row],[ Enemy weight ]])</f>
        <v>5.0065796000000002</v>
      </c>
      <c r="K10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6.2960188000000006</v>
      </c>
      <c r="L10">
        <f>AVERAGE(Log_16_4_nr0__4[[#This Row],[ Bullet weight ]],Log_16_4_nr1__4[[#This Row],[ Bullet weight ]],Log_16_4_nr2__4[[#This Row],[ Bullet weight ]],Log_16_4_nr3__4[[#This Row],[ Bullet weight ]],Log_16_4_nr4__3[[#This Row],[ Bullet weight ]])</f>
        <v>4.8606199999999954E-2</v>
      </c>
      <c r="M10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-1.2574970000000001</v>
      </c>
      <c r="N10">
        <f>AVERAGE(Log_16_4_nr0__4[[#This Row],[ Box weight ]],Log_16_4_nr1__4[[#This Row],[ Box weight ]],Log_16_4_nr2__4[[#This Row],[ Box weight ]],Log_16_4_nr3__4[[#This Row],[ Box weight ]],Log_16_4_nr4__3[[#This Row],[ Box weight ]])</f>
        <v>-5.5588356000000001</v>
      </c>
      <c r="O10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-1.8184866</v>
      </c>
      <c r="P10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12.212284</v>
      </c>
      <c r="Q10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12.218903399999999</v>
      </c>
    </row>
    <row r="11" spans="1:17" x14ac:dyDescent="0.3">
      <c r="A11" s="2">
        <v>9</v>
      </c>
      <c r="B11">
        <f>AVERAGE(Log_16_4_nr0__4[[#This Row],[ Total points ]],Log_16_4_nr1__4[[#This Row],[ Total points ]],Log_16_4_nr2__4[[#This Row],[ Total points ]],Log_16_4_nr3__4[[#This Row],[ Total points ]],Log_16_4_nr4__3[[#This Row],[ Total points ]])</f>
        <v>5</v>
      </c>
      <c r="C11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0.8</v>
      </c>
      <c r="D11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4.2</v>
      </c>
      <c r="E11">
        <f>AVERAGE(Log_16_4_nr0__4[[#This Row],[ Steps ]],Log_16_4_nr1__4[[#This Row],[ Steps ]],Log_16_4_nr2__4[[#This Row],[ Steps ]],Log_16_4_nr3__4[[#This Row],[ Steps ]],Log_16_4_nr4__3[[#This Row],[ Steps ]])</f>
        <v>21.8</v>
      </c>
      <c r="F11">
        <f>AVERAGE(Log_16_4_nr0__4[[#This Row],[ Ray radius ]],Log_16_4_nr1__4[[#This Row],[ Ray radius ]],Log_16_4_nr2__4[[#This Row],[ Ray radius ]],Log_16_4_nr3__4[[#This Row],[ Ray radius ]],Log_16_4_nr4__3[[#This Row],[ Ray radius ]])</f>
        <v>16</v>
      </c>
      <c r="G11">
        <f>AVERAGE(Log_16_4_nr0__4[[#This Row],[ Sight ]],Log_16_4_nr1__4[[#This Row],[ Sight ]],Log_16_4_nr2__4[[#This Row],[ Sight ]],Log_16_4_nr3__4[[#This Row],[ Sight ]],Log_16_4_nr4__3[[#This Row],[ Sight ]])</f>
        <v>37.306945999999996</v>
      </c>
      <c r="H11">
        <f>AVERAGE(Log_16_4_nr0__4[[#This Row],[ moving speed ]],Log_16_4_nr1__4[[#This Row],[ moving speed ]],Log_16_4_nr2__4[[#This Row],[ moving speed ]],Log_16_4_nr3__4[[#This Row],[ moving speed ]],Log_16_4_nr4__3[[#This Row],[ moving speed ]])</f>
        <v>2.6122964</v>
      </c>
      <c r="J11">
        <f>AVERAGE(Log_16_4_nr0__4[[#This Row],[ Enemy weight ]],Log_16_4_nr1__4[[#This Row],[ Enemy weight ]],Log_16_4_nr2__4[[#This Row],[ Enemy weight ]],Log_16_4_nr3__4[[#This Row],[ Enemy weight ]],Log_16_4_nr4__3[[#This Row],[ Enemy weight ]])</f>
        <v>6.6636712000000005</v>
      </c>
      <c r="K11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6.4130307999999996</v>
      </c>
      <c r="L11">
        <f>AVERAGE(Log_16_4_nr0__4[[#This Row],[ Bullet weight ]],Log_16_4_nr1__4[[#This Row],[ Bullet weight ]],Log_16_4_nr2__4[[#This Row],[ Bullet weight ]],Log_16_4_nr3__4[[#This Row],[ Bullet weight ]],Log_16_4_nr4__3[[#This Row],[ Bullet weight ]])</f>
        <v>0.41358400000000001</v>
      </c>
      <c r="M11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-2.2218854000000001</v>
      </c>
      <c r="N11">
        <f>AVERAGE(Log_16_4_nr0__4[[#This Row],[ Box weight ]],Log_16_4_nr1__4[[#This Row],[ Box weight ]],Log_16_4_nr2__4[[#This Row],[ Box weight ]],Log_16_4_nr3__4[[#This Row],[ Box weight ]],Log_16_4_nr4__3[[#This Row],[ Box weight ]])</f>
        <v>-6.7739263999999988</v>
      </c>
      <c r="O11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-2.4099307999999997</v>
      </c>
      <c r="P11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12.212285</v>
      </c>
      <c r="Q11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11.940403400000001</v>
      </c>
    </row>
    <row r="12" spans="1:17" x14ac:dyDescent="0.3">
      <c r="A12" s="1">
        <v>10</v>
      </c>
      <c r="B12">
        <f>AVERAGE(Log_16_4_nr0__4[[#This Row],[ Total points ]],Log_16_4_nr1__4[[#This Row],[ Total points ]],Log_16_4_nr2__4[[#This Row],[ Total points ]],Log_16_4_nr3__4[[#This Row],[ Total points ]],Log_16_4_nr4__3[[#This Row],[ Total points ]])</f>
        <v>4.4000000000000004</v>
      </c>
      <c r="C12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0.8</v>
      </c>
      <c r="D12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3.6</v>
      </c>
      <c r="E12">
        <f>AVERAGE(Log_16_4_nr0__4[[#This Row],[ Steps ]],Log_16_4_nr1__4[[#This Row],[ Steps ]],Log_16_4_nr2__4[[#This Row],[ Steps ]],Log_16_4_nr3__4[[#This Row],[ Steps ]],Log_16_4_nr4__3[[#This Row],[ Steps ]])</f>
        <v>22.4</v>
      </c>
      <c r="F12">
        <f>AVERAGE(Log_16_4_nr0__4[[#This Row],[ Ray radius ]],Log_16_4_nr1__4[[#This Row],[ Ray radius ]],Log_16_4_nr2__4[[#This Row],[ Ray radius ]],Log_16_4_nr3__4[[#This Row],[ Ray radius ]],Log_16_4_nr4__3[[#This Row],[ Ray radius ]])</f>
        <v>15.6</v>
      </c>
      <c r="G12">
        <f>AVERAGE(Log_16_4_nr0__4[[#This Row],[ Sight ]],Log_16_4_nr1__4[[#This Row],[ Sight ]],Log_16_4_nr2__4[[#This Row],[ Sight ]],Log_16_4_nr3__4[[#This Row],[ Sight ]],Log_16_4_nr4__3[[#This Row],[ Sight ]])</f>
        <v>36.561223999999996</v>
      </c>
      <c r="H12">
        <f>AVERAGE(Log_16_4_nr0__4[[#This Row],[ moving speed ]],Log_16_4_nr1__4[[#This Row],[ moving speed ]],Log_16_4_nr2__4[[#This Row],[ moving speed ]],Log_16_4_nr3__4[[#This Row],[ moving speed ]],Log_16_4_nr4__3[[#This Row],[ moving speed ]])</f>
        <v>3.2010462000000004</v>
      </c>
      <c r="J12">
        <f>AVERAGE(Log_16_4_nr0__4[[#This Row],[ Enemy weight ]],Log_16_4_nr1__4[[#This Row],[ Enemy weight ]],Log_16_4_nr2__4[[#This Row],[ Enemy weight ]],Log_16_4_nr3__4[[#This Row],[ Enemy weight ]],Log_16_4_nr4__3[[#This Row],[ Enemy weight ]])</f>
        <v>6.7258635999999994</v>
      </c>
      <c r="K12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7.0395050000000001</v>
      </c>
      <c r="L12">
        <f>AVERAGE(Log_16_4_nr0__4[[#This Row],[ Bullet weight ]],Log_16_4_nr1__4[[#This Row],[ Bullet weight ]],Log_16_4_nr2__4[[#This Row],[ Bullet weight ]],Log_16_4_nr3__4[[#This Row],[ Bullet weight ]],Log_16_4_nr4__3[[#This Row],[ Bullet weight ]])</f>
        <v>-0.30509777599999988</v>
      </c>
      <c r="M12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-1.8715602</v>
      </c>
      <c r="N12">
        <f>AVERAGE(Log_16_4_nr0__4[[#This Row],[ Box weight ]],Log_16_4_nr1__4[[#This Row],[ Box weight ]],Log_16_4_nr2__4[[#This Row],[ Box weight ]],Log_16_4_nr3__4[[#This Row],[ Box weight ]],Log_16_4_nr4__3[[#This Row],[ Box weight ]])</f>
        <v>-7.5428760000000015</v>
      </c>
      <c r="O12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-3.0408850000000003</v>
      </c>
      <c r="P12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12.078012999999999</v>
      </c>
      <c r="Q12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11.5405332</v>
      </c>
    </row>
    <row r="13" spans="1:17" x14ac:dyDescent="0.3">
      <c r="A13" s="2">
        <v>11</v>
      </c>
      <c r="B13">
        <f>AVERAGE(Log_16_4_nr0__4[[#This Row],[ Total points ]],Log_16_4_nr1__4[[#This Row],[ Total points ]],Log_16_4_nr2__4[[#This Row],[ Total points ]],Log_16_4_nr3__4[[#This Row],[ Total points ]],Log_16_4_nr4__3[[#This Row],[ Total points ]])</f>
        <v>4.8</v>
      </c>
      <c r="C13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1.2</v>
      </c>
      <c r="D13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3.6</v>
      </c>
      <c r="E13">
        <f>AVERAGE(Log_16_4_nr0__4[[#This Row],[ Steps ]],Log_16_4_nr1__4[[#This Row],[ Steps ]],Log_16_4_nr2__4[[#This Row],[ Steps ]],Log_16_4_nr3__4[[#This Row],[ Steps ]],Log_16_4_nr4__3[[#This Row],[ Steps ]])</f>
        <v>22</v>
      </c>
      <c r="F13">
        <f>AVERAGE(Log_16_4_nr0__4[[#This Row],[ Ray radius ]],Log_16_4_nr1__4[[#This Row],[ Ray radius ]],Log_16_4_nr2__4[[#This Row],[ Ray radius ]],Log_16_4_nr3__4[[#This Row],[ Ray radius ]],Log_16_4_nr4__3[[#This Row],[ Ray radius ]])</f>
        <v>15.4</v>
      </c>
      <c r="G13">
        <f>AVERAGE(Log_16_4_nr0__4[[#This Row],[ Sight ]],Log_16_4_nr1__4[[#This Row],[ Sight ]],Log_16_4_nr2__4[[#This Row],[ Sight ]],Log_16_4_nr3__4[[#This Row],[ Sight ]],Log_16_4_nr4__3[[#This Row],[ Sight ]])</f>
        <v>36.405015999999996</v>
      </c>
      <c r="H13">
        <f>AVERAGE(Log_16_4_nr0__4[[#This Row],[ moving speed ]],Log_16_4_nr1__4[[#This Row],[ moving speed ]],Log_16_4_nr2__4[[#This Row],[ moving speed ]],Log_16_4_nr3__4[[#This Row],[ moving speed ]],Log_16_4_nr4__3[[#This Row],[ moving speed ]])</f>
        <v>3.1299546</v>
      </c>
      <c r="J13">
        <f>AVERAGE(Log_16_4_nr0__4[[#This Row],[ Enemy weight ]],Log_16_4_nr1__4[[#This Row],[ Enemy weight ]],Log_16_4_nr2__4[[#This Row],[ Enemy weight ]],Log_16_4_nr3__4[[#This Row],[ Enemy weight ]],Log_16_4_nr4__3[[#This Row],[ Enemy weight ]])</f>
        <v>6.2919954000000002</v>
      </c>
      <c r="K13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7.0278968000000006</v>
      </c>
      <c r="L13">
        <f>AVERAGE(Log_16_4_nr0__4[[#This Row],[ Bullet weight ]],Log_16_4_nr1__4[[#This Row],[ Bullet weight ]],Log_16_4_nr2__4[[#This Row],[ Bullet weight ]],Log_16_4_nr3__4[[#This Row],[ Bullet weight ]],Log_16_4_nr4__3[[#This Row],[ Bullet weight ]])</f>
        <v>-0.5280999959999999</v>
      </c>
      <c r="M13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-1.2142033800000001</v>
      </c>
      <c r="N13">
        <f>AVERAGE(Log_16_4_nr0__4[[#This Row],[ Box weight ]],Log_16_4_nr1__4[[#This Row],[ Box weight ]],Log_16_4_nr2__4[[#This Row],[ Box weight ]],Log_16_4_nr3__4[[#This Row],[ Box weight ]],Log_16_4_nr4__3[[#This Row],[ Box weight ]])</f>
        <v>-6.2002994000000005</v>
      </c>
      <c r="O13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-2.9733141999999999</v>
      </c>
      <c r="P13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10.1414004</v>
      </c>
      <c r="Q13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11.4338956</v>
      </c>
    </row>
    <row r="14" spans="1:17" x14ac:dyDescent="0.3">
      <c r="A14" s="1">
        <v>12</v>
      </c>
      <c r="B14">
        <f>AVERAGE(Log_16_4_nr0__4[[#This Row],[ Total points ]],Log_16_4_nr1__4[[#This Row],[ Total points ]],Log_16_4_nr2__4[[#This Row],[ Total points ]],Log_16_4_nr3__4[[#This Row],[ Total points ]],Log_16_4_nr4__3[[#This Row],[ Total points ]])</f>
        <v>4.4000000000000004</v>
      </c>
      <c r="C14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0.8</v>
      </c>
      <c r="D14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3.6</v>
      </c>
      <c r="E14">
        <f>AVERAGE(Log_16_4_nr0__4[[#This Row],[ Steps ]],Log_16_4_nr1__4[[#This Row],[ Steps ]],Log_16_4_nr2__4[[#This Row],[ Steps ]],Log_16_4_nr3__4[[#This Row],[ Steps ]],Log_16_4_nr4__3[[#This Row],[ Steps ]])</f>
        <v>21.6</v>
      </c>
      <c r="F14">
        <f>AVERAGE(Log_16_4_nr0__4[[#This Row],[ Ray radius ]],Log_16_4_nr1__4[[#This Row],[ Ray radius ]],Log_16_4_nr2__4[[#This Row],[ Ray radius ]],Log_16_4_nr3__4[[#This Row],[ Ray radius ]],Log_16_4_nr4__3[[#This Row],[ Ray radius ]])</f>
        <v>15.6</v>
      </c>
      <c r="G14">
        <f>AVERAGE(Log_16_4_nr0__4[[#This Row],[ Sight ]],Log_16_4_nr1__4[[#This Row],[ Sight ]],Log_16_4_nr2__4[[#This Row],[ Sight ]],Log_16_4_nr3__4[[#This Row],[ Sight ]],Log_16_4_nr4__3[[#This Row],[ Sight ]])</f>
        <v>38.606436000000002</v>
      </c>
      <c r="H14">
        <f>AVERAGE(Log_16_4_nr0__4[[#This Row],[ moving speed ]],Log_16_4_nr1__4[[#This Row],[ moving speed ]],Log_16_4_nr2__4[[#This Row],[ moving speed ]],Log_16_4_nr3__4[[#This Row],[ moving speed ]],Log_16_4_nr4__3[[#This Row],[ moving speed ]])</f>
        <v>4.2860240000000003</v>
      </c>
      <c r="J14">
        <f>AVERAGE(Log_16_4_nr0__4[[#This Row],[ Enemy weight ]],Log_16_4_nr1__4[[#This Row],[ Enemy weight ]],Log_16_4_nr2__4[[#This Row],[ Enemy weight ]],Log_16_4_nr3__4[[#This Row],[ Enemy weight ]],Log_16_4_nr4__3[[#This Row],[ Enemy weight ]])</f>
        <v>7.4655539599999994</v>
      </c>
      <c r="K14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8.4817754000000001</v>
      </c>
      <c r="L14">
        <f>AVERAGE(Log_16_4_nr0__4[[#This Row],[ Bullet weight ]],Log_16_4_nr1__4[[#This Row],[ Bullet weight ]],Log_16_4_nr2__4[[#This Row],[ Bullet weight ]],Log_16_4_nr3__4[[#This Row],[ Bullet weight ]],Log_16_4_nr4__3[[#This Row],[ Bullet weight ]])</f>
        <v>-1.1682571960000001</v>
      </c>
      <c r="M14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-2.2007618</v>
      </c>
      <c r="N14">
        <f>AVERAGE(Log_16_4_nr0__4[[#This Row],[ Box weight ]],Log_16_4_nr1__4[[#This Row],[ Box weight ]],Log_16_4_nr2__4[[#This Row],[ Box weight ]],Log_16_4_nr3__4[[#This Row],[ Box weight ]],Log_16_4_nr4__3[[#This Row],[ Box weight ]])</f>
        <v>-7.8002078000000008</v>
      </c>
      <c r="O14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-4.3847523999999991</v>
      </c>
      <c r="P14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10.2753476</v>
      </c>
      <c r="Q14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10.826990599999998</v>
      </c>
    </row>
    <row r="15" spans="1:17" x14ac:dyDescent="0.3">
      <c r="A15" s="2">
        <v>13</v>
      </c>
      <c r="B15">
        <f>AVERAGE(Log_16_4_nr0__4[[#This Row],[ Total points ]],Log_16_4_nr1__4[[#This Row],[ Total points ]],Log_16_4_nr2__4[[#This Row],[ Total points ]],Log_16_4_nr3__4[[#This Row],[ Total points ]],Log_16_4_nr4__3[[#This Row],[ Total points ]])</f>
        <v>4.2</v>
      </c>
      <c r="C15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1.2</v>
      </c>
      <c r="D15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</v>
      </c>
      <c r="E15">
        <f>AVERAGE(Log_16_4_nr0__4[[#This Row],[ Steps ]],Log_16_4_nr1__4[[#This Row],[ Steps ]],Log_16_4_nr2__4[[#This Row],[ Steps ]],Log_16_4_nr3__4[[#This Row],[ Steps ]],Log_16_4_nr4__3[[#This Row],[ Steps ]])</f>
        <v>22.2</v>
      </c>
      <c r="F15">
        <f>AVERAGE(Log_16_4_nr0__4[[#This Row],[ Ray radius ]],Log_16_4_nr1__4[[#This Row],[ Ray radius ]],Log_16_4_nr2__4[[#This Row],[ Ray radius ]],Log_16_4_nr3__4[[#This Row],[ Ray radius ]],Log_16_4_nr4__3[[#This Row],[ Ray radius ]])</f>
        <v>15.4</v>
      </c>
      <c r="G15">
        <f>AVERAGE(Log_16_4_nr0__4[[#This Row],[ Sight ]],Log_16_4_nr1__4[[#This Row],[ Sight ]],Log_16_4_nr2__4[[#This Row],[ Sight ]],Log_16_4_nr3__4[[#This Row],[ Sight ]],Log_16_4_nr4__3[[#This Row],[ Sight ]])</f>
        <v>38.374691999999996</v>
      </c>
      <c r="H15">
        <f>AVERAGE(Log_16_4_nr0__4[[#This Row],[ moving speed ]],Log_16_4_nr1__4[[#This Row],[ moving speed ]],Log_16_4_nr2__4[[#This Row],[ moving speed ]],Log_16_4_nr3__4[[#This Row],[ moving speed ]],Log_16_4_nr4__3[[#This Row],[ moving speed ]])</f>
        <v>4.1892522000000003</v>
      </c>
      <c r="J15">
        <f>AVERAGE(Log_16_4_nr0__4[[#This Row],[ Enemy weight ]],Log_16_4_nr1__4[[#This Row],[ Enemy weight ]],Log_16_4_nr2__4[[#This Row],[ Enemy weight ]],Log_16_4_nr3__4[[#This Row],[ Enemy weight ]],Log_16_4_nr4__3[[#This Row],[ Enemy weight ]])</f>
        <v>6.2350591399999997</v>
      </c>
      <c r="K15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7.6543700000000001</v>
      </c>
      <c r="L15">
        <f>AVERAGE(Log_16_4_nr0__4[[#This Row],[ Bullet weight ]],Log_16_4_nr1__4[[#This Row],[ Bullet weight ]],Log_16_4_nr2__4[[#This Row],[ Bullet weight ]],Log_16_4_nr3__4[[#This Row],[ Bullet weight ]],Log_16_4_nr4__3[[#This Row],[ Bullet weight ]])</f>
        <v>0.19557180000000002</v>
      </c>
      <c r="M15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-1.5866985799999997</v>
      </c>
      <c r="N15">
        <f>AVERAGE(Log_16_4_nr0__4[[#This Row],[ Box weight ]],Log_16_4_nr1__4[[#This Row],[ Box weight ]],Log_16_4_nr2__4[[#This Row],[ Box weight ]],Log_16_4_nr3__4[[#This Row],[ Box weight ]],Log_16_4_nr4__3[[#This Row],[ Box weight ]])</f>
        <v>-6.3597169999999998</v>
      </c>
      <c r="O15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-5.1279021999999994</v>
      </c>
      <c r="P15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9.8961045999999993</v>
      </c>
      <c r="Q15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11.4193152</v>
      </c>
    </row>
    <row r="16" spans="1:17" x14ac:dyDescent="0.3">
      <c r="A16" s="1">
        <v>14</v>
      </c>
      <c r="B16">
        <f>AVERAGE(Log_16_4_nr0__4[[#This Row],[ Total points ]],Log_16_4_nr1__4[[#This Row],[ Total points ]],Log_16_4_nr2__4[[#This Row],[ Total points ]],Log_16_4_nr3__4[[#This Row],[ Total points ]],Log_16_4_nr4__3[[#This Row],[ Total points ]])</f>
        <v>4.8</v>
      </c>
      <c r="C16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0.6</v>
      </c>
      <c r="D16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4.2</v>
      </c>
      <c r="E16">
        <f>AVERAGE(Log_16_4_nr0__4[[#This Row],[ Steps ]],Log_16_4_nr1__4[[#This Row],[ Steps ]],Log_16_4_nr2__4[[#This Row],[ Steps ]],Log_16_4_nr3__4[[#This Row],[ Steps ]],Log_16_4_nr4__3[[#This Row],[ Steps ]])</f>
        <v>23.2</v>
      </c>
      <c r="F16">
        <f>AVERAGE(Log_16_4_nr0__4[[#This Row],[ Ray radius ]],Log_16_4_nr1__4[[#This Row],[ Ray radius ]],Log_16_4_nr2__4[[#This Row],[ Ray radius ]],Log_16_4_nr3__4[[#This Row],[ Ray radius ]],Log_16_4_nr4__3[[#This Row],[ Ray radius ]])</f>
        <v>15.4</v>
      </c>
      <c r="G16">
        <f>AVERAGE(Log_16_4_nr0__4[[#This Row],[ Sight ]],Log_16_4_nr1__4[[#This Row],[ Sight ]],Log_16_4_nr2__4[[#This Row],[ Sight ]],Log_16_4_nr3__4[[#This Row],[ Sight ]],Log_16_4_nr4__3[[#This Row],[ Sight ]])</f>
        <v>38.662364000000004</v>
      </c>
      <c r="H16">
        <f>AVERAGE(Log_16_4_nr0__4[[#This Row],[ moving speed ]],Log_16_4_nr1__4[[#This Row],[ moving speed ]],Log_16_4_nr2__4[[#This Row],[ moving speed ]],Log_16_4_nr3__4[[#This Row],[ moving speed ]],Log_16_4_nr4__3[[#This Row],[ moving speed ]])</f>
        <v>4.3226542000000006</v>
      </c>
      <c r="J16">
        <f>AVERAGE(Log_16_4_nr0__4[[#This Row],[ Enemy weight ]],Log_16_4_nr1__4[[#This Row],[ Enemy weight ]],Log_16_4_nr2__4[[#This Row],[ Enemy weight ]],Log_16_4_nr3__4[[#This Row],[ Enemy weight ]],Log_16_4_nr4__3[[#This Row],[ Enemy weight ]])</f>
        <v>7.1726499199999996</v>
      </c>
      <c r="K16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8.652587399999998</v>
      </c>
      <c r="L16">
        <f>AVERAGE(Log_16_4_nr0__4[[#This Row],[ Bullet weight ]],Log_16_4_nr1__4[[#This Row],[ Bullet weight ]],Log_16_4_nr2__4[[#This Row],[ Bullet weight ]],Log_16_4_nr3__4[[#This Row],[ Bullet weight ]],Log_16_4_nr4__3[[#This Row],[ Bullet weight ]])</f>
        <v>0.12518919999999989</v>
      </c>
      <c r="M16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-1.8937301999999998</v>
      </c>
      <c r="N16">
        <f>AVERAGE(Log_16_4_nr0__4[[#This Row],[ Box weight ]],Log_16_4_nr1__4[[#This Row],[ Box weight ]],Log_16_4_nr2__4[[#This Row],[ Box weight ]],Log_16_4_nr3__4[[#This Row],[ Box weight ]],Log_16_4_nr4__3[[#This Row],[ Box weight ]])</f>
        <v>-6.5409399999999991</v>
      </c>
      <c r="O16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-5.6773809999999996</v>
      </c>
      <c r="P16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9.8961045999999993</v>
      </c>
      <c r="Q16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11.120222</v>
      </c>
    </row>
    <row r="17" spans="1:17" x14ac:dyDescent="0.3">
      <c r="A17" s="2">
        <v>15</v>
      </c>
      <c r="B17">
        <f>AVERAGE(Log_16_4_nr0__4[[#This Row],[ Total points ]],Log_16_4_nr1__4[[#This Row],[ Total points ]],Log_16_4_nr2__4[[#This Row],[ Total points ]],Log_16_4_nr3__4[[#This Row],[ Total points ]],Log_16_4_nr4__3[[#This Row],[ Total points ]])</f>
        <v>4.4000000000000004</v>
      </c>
      <c r="C17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0.8</v>
      </c>
      <c r="D17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3.6</v>
      </c>
      <c r="E17">
        <f>AVERAGE(Log_16_4_nr0__4[[#This Row],[ Steps ]],Log_16_4_nr1__4[[#This Row],[ Steps ]],Log_16_4_nr2__4[[#This Row],[ Steps ]],Log_16_4_nr3__4[[#This Row],[ Steps ]],Log_16_4_nr4__3[[#This Row],[ Steps ]])</f>
        <v>21.6</v>
      </c>
      <c r="F17">
        <f>AVERAGE(Log_16_4_nr0__4[[#This Row],[ Ray radius ]],Log_16_4_nr1__4[[#This Row],[ Ray radius ]],Log_16_4_nr2__4[[#This Row],[ Ray radius ]],Log_16_4_nr3__4[[#This Row],[ Ray radius ]],Log_16_4_nr4__3[[#This Row],[ Ray radius ]])</f>
        <v>14.4</v>
      </c>
      <c r="G17">
        <f>AVERAGE(Log_16_4_nr0__4[[#This Row],[ Sight ]],Log_16_4_nr1__4[[#This Row],[ Sight ]],Log_16_4_nr2__4[[#This Row],[ Sight ]],Log_16_4_nr3__4[[#This Row],[ Sight ]],Log_16_4_nr4__3[[#This Row],[ Sight ]])</f>
        <v>38.226100000000002</v>
      </c>
      <c r="H17">
        <f>AVERAGE(Log_16_4_nr0__4[[#This Row],[ moving speed ]],Log_16_4_nr1__4[[#This Row],[ moving speed ]],Log_16_4_nr2__4[[#This Row],[ moving speed ]],Log_16_4_nr3__4[[#This Row],[ moving speed ]],Log_16_4_nr4__3[[#This Row],[ moving speed ]])</f>
        <v>4.9391984000000004</v>
      </c>
      <c r="J17">
        <f>AVERAGE(Log_16_4_nr0__4[[#This Row],[ Enemy weight ]],Log_16_4_nr1__4[[#This Row],[ Enemy weight ]],Log_16_4_nr2__4[[#This Row],[ Enemy weight ]],Log_16_4_nr3__4[[#This Row],[ Enemy weight ]],Log_16_4_nr4__3[[#This Row],[ Enemy weight ]])</f>
        <v>8.5191594999999989</v>
      </c>
      <c r="K17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8.3978573999999995</v>
      </c>
      <c r="L17">
        <f>AVERAGE(Log_16_4_nr0__4[[#This Row],[ Bullet weight ]],Log_16_4_nr1__4[[#This Row],[ Bullet weight ]],Log_16_4_nr2__4[[#This Row],[ Bullet weight ]],Log_16_4_nr3__4[[#This Row],[ Bullet weight ]],Log_16_4_nr4__3[[#This Row],[ Bullet weight ]])</f>
        <v>-0.27619899999999992</v>
      </c>
      <c r="M17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-2.2229318</v>
      </c>
      <c r="N17">
        <f>AVERAGE(Log_16_4_nr0__4[[#This Row],[ Box weight ]],Log_16_4_nr1__4[[#This Row],[ Box weight ]],Log_16_4_nr2__4[[#This Row],[ Box weight ]],Log_16_4_nr3__4[[#This Row],[ Box weight ]],Log_16_4_nr4__3[[#This Row],[ Box weight ]])</f>
        <v>-8.1408377999999999</v>
      </c>
      <c r="O17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-4.6394627999999996</v>
      </c>
      <c r="P17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11.978988400000002</v>
      </c>
      <c r="Q17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10.148390800000001</v>
      </c>
    </row>
    <row r="18" spans="1:17" x14ac:dyDescent="0.3">
      <c r="A18" s="1">
        <v>16</v>
      </c>
      <c r="B18">
        <f>AVERAGE(Log_16_4_nr0__4[[#This Row],[ Total points ]],Log_16_4_nr1__4[[#This Row],[ Total points ]],Log_16_4_nr2__4[[#This Row],[ Total points ]],Log_16_4_nr3__4[[#This Row],[ Total points ]],Log_16_4_nr4__3[[#This Row],[ Total points ]])</f>
        <v>4.2</v>
      </c>
      <c r="C18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0.6</v>
      </c>
      <c r="D18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3.6</v>
      </c>
      <c r="E18">
        <f>AVERAGE(Log_16_4_nr0__4[[#This Row],[ Steps ]],Log_16_4_nr1__4[[#This Row],[ Steps ]],Log_16_4_nr2__4[[#This Row],[ Steps ]],Log_16_4_nr3__4[[#This Row],[ Steps ]],Log_16_4_nr4__3[[#This Row],[ Steps ]])</f>
        <v>22.8</v>
      </c>
      <c r="F18">
        <f>AVERAGE(Log_16_4_nr0__4[[#This Row],[ Ray radius ]],Log_16_4_nr1__4[[#This Row],[ Ray radius ]],Log_16_4_nr2__4[[#This Row],[ Ray radius ]],Log_16_4_nr3__4[[#This Row],[ Ray radius ]],Log_16_4_nr4__3[[#This Row],[ Ray radius ]])</f>
        <v>15.4</v>
      </c>
      <c r="G18">
        <f>AVERAGE(Log_16_4_nr0__4[[#This Row],[ Sight ]],Log_16_4_nr1__4[[#This Row],[ Sight ]],Log_16_4_nr2__4[[#This Row],[ Sight ]],Log_16_4_nr3__4[[#This Row],[ Sight ]],Log_16_4_nr4__3[[#This Row],[ Sight ]])</f>
        <v>37.748773999999997</v>
      </c>
      <c r="H18">
        <f>AVERAGE(Log_16_4_nr0__4[[#This Row],[ moving speed ]],Log_16_4_nr1__4[[#This Row],[ moving speed ]],Log_16_4_nr2__4[[#This Row],[ moving speed ]],Log_16_4_nr3__4[[#This Row],[ moving speed ]],Log_16_4_nr4__3[[#This Row],[ moving speed ]])</f>
        <v>5.0109428000000005</v>
      </c>
      <c r="J18">
        <f>AVERAGE(Log_16_4_nr0__4[[#This Row],[ Enemy weight ]],Log_16_4_nr1__4[[#This Row],[ Enemy weight ]],Log_16_4_nr2__4[[#This Row],[ Enemy weight ]],Log_16_4_nr3__4[[#This Row],[ Enemy weight ]],Log_16_4_nr4__3[[#This Row],[ Enemy weight ]])</f>
        <v>7.919275279999999</v>
      </c>
      <c r="K18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8.0189173999999994</v>
      </c>
      <c r="L18">
        <f>AVERAGE(Log_16_4_nr0__4[[#This Row],[ Bullet weight ]],Log_16_4_nr1__4[[#This Row],[ Bullet weight ]],Log_16_4_nr2__4[[#This Row],[ Bullet weight ]],Log_16_4_nr3__4[[#This Row],[ Bullet weight ]],Log_16_4_nr4__3[[#This Row],[ Bullet weight ]])</f>
        <v>0.76556880000000016</v>
      </c>
      <c r="M18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-1.9159001999999998</v>
      </c>
      <c r="N18">
        <f>AVERAGE(Log_16_4_nr0__4[[#This Row],[ Box weight ]],Log_16_4_nr1__4[[#This Row],[ Box weight ]],Log_16_4_nr2__4[[#This Row],[ Box weight ]],Log_16_4_nr3__4[[#This Row],[ Box weight ]],Log_16_4_nr4__3[[#This Row],[ Box weight ]])</f>
        <v>-7.074463999999999</v>
      </c>
      <c r="O18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-5.3525859999999996</v>
      </c>
      <c r="P18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10.985000400000001</v>
      </c>
      <c r="Q18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10.253096600000001</v>
      </c>
    </row>
    <row r="19" spans="1:17" x14ac:dyDescent="0.3">
      <c r="A19" s="2">
        <v>17</v>
      </c>
      <c r="B19">
        <f>AVERAGE(Log_16_4_nr0__4[[#This Row],[ Total points ]],Log_16_4_nr1__4[[#This Row],[ Total points ]],Log_16_4_nr2__4[[#This Row],[ Total points ]],Log_16_4_nr3__4[[#This Row],[ Total points ]],Log_16_4_nr4__3[[#This Row],[ Total points ]])</f>
        <v>5.8</v>
      </c>
      <c r="C19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1.6</v>
      </c>
      <c r="D19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4.2</v>
      </c>
      <c r="E19">
        <f>AVERAGE(Log_16_4_nr0__4[[#This Row],[ Steps ]],Log_16_4_nr1__4[[#This Row],[ Steps ]],Log_16_4_nr2__4[[#This Row],[ Steps ]],Log_16_4_nr3__4[[#This Row],[ Steps ]],Log_16_4_nr4__3[[#This Row],[ Steps ]])</f>
        <v>22.2</v>
      </c>
      <c r="F19">
        <f>AVERAGE(Log_16_4_nr0__4[[#This Row],[ Ray radius ]],Log_16_4_nr1__4[[#This Row],[ Ray radius ]],Log_16_4_nr2__4[[#This Row],[ Ray radius ]],Log_16_4_nr3__4[[#This Row],[ Ray radius ]],Log_16_4_nr4__3[[#This Row],[ Ray radius ]])</f>
        <v>16</v>
      </c>
      <c r="G19">
        <f>AVERAGE(Log_16_4_nr0__4[[#This Row],[ Sight ]],Log_16_4_nr1__4[[#This Row],[ Sight ]],Log_16_4_nr2__4[[#This Row],[ Sight ]],Log_16_4_nr3__4[[#This Row],[ Sight ]],Log_16_4_nr4__3[[#This Row],[ Sight ]])</f>
        <v>40.023635999999996</v>
      </c>
      <c r="H19">
        <f>AVERAGE(Log_16_4_nr0__4[[#This Row],[ moving speed ]],Log_16_4_nr1__4[[#This Row],[ moving speed ]],Log_16_4_nr2__4[[#This Row],[ moving speed ]],Log_16_4_nr3__4[[#This Row],[ moving speed ]],Log_16_4_nr4__3[[#This Row],[ moving speed ]])</f>
        <v>7.0710459999999999</v>
      </c>
      <c r="J19">
        <f>AVERAGE(Log_16_4_nr0__4[[#This Row],[ Enemy weight ]],Log_16_4_nr1__4[[#This Row],[ Enemy weight ]],Log_16_4_nr2__4[[#This Row],[ Enemy weight ]],Log_16_4_nr3__4[[#This Row],[ Enemy weight ]],Log_16_4_nr4__3[[#This Row],[ Enemy weight ]])</f>
        <v>10.233956760000002</v>
      </c>
      <c r="K19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8.1243213999999995</v>
      </c>
      <c r="L19">
        <f>AVERAGE(Log_16_4_nr0__4[[#This Row],[ Bullet weight ]],Log_16_4_nr1__4[[#This Row],[ Bullet weight ]],Log_16_4_nr2__4[[#This Row],[ Bullet weight ]],Log_16_4_nr3__4[[#This Row],[ Bullet weight ]],Log_16_4_nr4__3[[#This Row],[ Bullet weight ]])</f>
        <v>-2.1435601159999997</v>
      </c>
      <c r="M19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-2.5732569999999999</v>
      </c>
      <c r="N19">
        <f>AVERAGE(Log_16_4_nr0__4[[#This Row],[ Box weight ]],Log_16_4_nr1__4[[#This Row],[ Box weight ]],Log_16_4_nr2__4[[#This Row],[ Box weight ]],Log_16_4_nr3__4[[#This Row],[ Box weight ]],Log_16_4_nr4__3[[#This Row],[ Box weight ]])</f>
        <v>-7.5356858000000013</v>
      </c>
      <c r="O19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-5.7112583599999995</v>
      </c>
      <c r="P19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11.710141199999999</v>
      </c>
      <c r="Q19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9.8621000000000016</v>
      </c>
    </row>
    <row r="20" spans="1:17" x14ac:dyDescent="0.3">
      <c r="A20" s="1">
        <v>18</v>
      </c>
      <c r="B20">
        <f>AVERAGE(Log_16_4_nr0__4[[#This Row],[ Total points ]],Log_16_4_nr1__4[[#This Row],[ Total points ]],Log_16_4_nr2__4[[#This Row],[ Total points ]],Log_16_4_nr3__4[[#This Row],[ Total points ]],Log_16_4_nr4__3[[#This Row],[ Total points ]])</f>
        <v>4.5999999999999996</v>
      </c>
      <c r="C20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</v>
      </c>
      <c r="D20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3.6</v>
      </c>
      <c r="E20">
        <f>AVERAGE(Log_16_4_nr0__4[[#This Row],[ Steps ]],Log_16_4_nr1__4[[#This Row],[ Steps ]],Log_16_4_nr2__4[[#This Row],[ Steps ]],Log_16_4_nr3__4[[#This Row],[ Steps ]],Log_16_4_nr4__3[[#This Row],[ Steps ]])</f>
        <v>22.2</v>
      </c>
      <c r="F20">
        <f>AVERAGE(Log_16_4_nr0__4[[#This Row],[ Ray radius ]],Log_16_4_nr1__4[[#This Row],[ Ray radius ]],Log_16_4_nr2__4[[#This Row],[ Ray radius ]],Log_16_4_nr3__4[[#This Row],[ Ray radius ]],Log_16_4_nr4__3[[#This Row],[ Ray radius ]])</f>
        <v>15.8</v>
      </c>
      <c r="G20">
        <f>AVERAGE(Log_16_4_nr0__4[[#This Row],[ Sight ]],Log_16_4_nr1__4[[#This Row],[ Sight ]],Log_16_4_nr2__4[[#This Row],[ Sight ]],Log_16_4_nr3__4[[#This Row],[ Sight ]],Log_16_4_nr4__3[[#This Row],[ Sight ]])</f>
        <v>41.293714000000001</v>
      </c>
      <c r="H20">
        <f>AVERAGE(Log_16_4_nr0__4[[#This Row],[ moving speed ]],Log_16_4_nr1__4[[#This Row],[ moving speed ]],Log_16_4_nr2__4[[#This Row],[ moving speed ]],Log_16_4_nr3__4[[#This Row],[ moving speed ]],Log_16_4_nr4__3[[#This Row],[ moving speed ]])</f>
        <v>5.1757692000000004</v>
      </c>
      <c r="J20">
        <f>AVERAGE(Log_16_4_nr0__4[[#This Row],[ Enemy weight ]],Log_16_4_nr1__4[[#This Row],[ Enemy weight ]],Log_16_4_nr2__4[[#This Row],[ Enemy weight ]],Log_16_4_nr3__4[[#This Row],[ Enemy weight ]],Log_16_4_nr4__3[[#This Row],[ Enemy weight ]])</f>
        <v>8.911989160000001</v>
      </c>
      <c r="K20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9.1978235999999995</v>
      </c>
      <c r="L20">
        <f>AVERAGE(Log_16_4_nr0__4[[#This Row],[ Bullet weight ]],Log_16_4_nr1__4[[#This Row],[ Bullet weight ]],Log_16_4_nr2__4[[#This Row],[ Bullet weight ]],Log_16_4_nr3__4[[#This Row],[ Bullet weight ]],Log_16_4_nr4__3[[#This Row],[ Bullet weight ]])</f>
        <v>-0.52409819599999996</v>
      </c>
      <c r="M20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-2.5925180000000001</v>
      </c>
      <c r="N20">
        <f>AVERAGE(Log_16_4_nr0__4[[#This Row],[ Box weight ]],Log_16_4_nr1__4[[#This Row],[ Box weight ]],Log_16_4_nr2__4[[#This Row],[ Box weight ]],Log_16_4_nr3__4[[#This Row],[ Box weight ]],Log_16_4_nr4__3[[#This Row],[ Box weight ]])</f>
        <v>-6.5162274</v>
      </c>
      <c r="O20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-6.1332797599999989</v>
      </c>
      <c r="P20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11.579302199999997</v>
      </c>
      <c r="Q20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10.247236000000001</v>
      </c>
    </row>
    <row r="21" spans="1:17" x14ac:dyDescent="0.3">
      <c r="A21" s="2">
        <v>19</v>
      </c>
      <c r="B21">
        <f>AVERAGE(Log_16_4_nr0__4[[#This Row],[ Total points ]],Log_16_4_nr1__4[[#This Row],[ Total points ]],Log_16_4_nr2__4[[#This Row],[ Total points ]],Log_16_4_nr3__4[[#This Row],[ Total points ]],Log_16_4_nr4__3[[#This Row],[ Total points ]])</f>
        <v>4.8</v>
      </c>
      <c r="C21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1.8</v>
      </c>
      <c r="D21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</v>
      </c>
      <c r="E21">
        <f>AVERAGE(Log_16_4_nr0__4[[#This Row],[ Steps ]],Log_16_4_nr1__4[[#This Row],[ Steps ]],Log_16_4_nr2__4[[#This Row],[ Steps ]],Log_16_4_nr3__4[[#This Row],[ Steps ]],Log_16_4_nr4__3[[#This Row],[ Steps ]])</f>
        <v>22.2</v>
      </c>
      <c r="F21">
        <f>AVERAGE(Log_16_4_nr0__4[[#This Row],[ Ray radius ]],Log_16_4_nr1__4[[#This Row],[ Ray radius ]],Log_16_4_nr2__4[[#This Row],[ Ray radius ]],Log_16_4_nr3__4[[#This Row],[ Ray radius ]],Log_16_4_nr4__3[[#This Row],[ Ray radius ]])</f>
        <v>15.8</v>
      </c>
      <c r="G21">
        <f>AVERAGE(Log_16_4_nr0__4[[#This Row],[ Sight ]],Log_16_4_nr1__4[[#This Row],[ Sight ]],Log_16_4_nr2__4[[#This Row],[ Sight ]],Log_16_4_nr3__4[[#This Row],[ Sight ]],Log_16_4_nr4__3[[#This Row],[ Sight ]])</f>
        <v>40.744233999999999</v>
      </c>
      <c r="H21">
        <f>AVERAGE(Log_16_4_nr0__4[[#This Row],[ moving speed ]],Log_16_4_nr1__4[[#This Row],[ moving speed ]],Log_16_4_nr2__4[[#This Row],[ moving speed ]],Log_16_4_nr3__4[[#This Row],[ moving speed ]],Log_16_4_nr4__3[[#This Row],[ moving speed ]])</f>
        <v>6.0052294000000002</v>
      </c>
      <c r="J21">
        <f>AVERAGE(Log_16_4_nr0__4[[#This Row],[ Enemy weight ]],Log_16_4_nr1__4[[#This Row],[ Enemy weight ]],Log_16_4_nr2__4[[#This Row],[ Enemy weight ]],Log_16_4_nr3__4[[#This Row],[ Enemy weight ]],Log_16_4_nr4__3[[#This Row],[ Enemy weight ]])</f>
        <v>8.8028091599999989</v>
      </c>
      <c r="K21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10.100511600000001</v>
      </c>
      <c r="L21">
        <f>AVERAGE(Log_16_4_nr0__4[[#This Row],[ Bullet weight ]],Log_16_4_nr1__4[[#This Row],[ Bullet weight ]],Log_16_4_nr2__4[[#This Row],[ Bullet weight ]],Log_16_4_nr3__4[[#This Row],[ Bullet weight ]],Log_16_4_nr4__3[[#This Row],[ Bullet weight ]])</f>
        <v>-1.3285341399999999</v>
      </c>
      <c r="M21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-2.5925180000000001</v>
      </c>
      <c r="N21">
        <f>AVERAGE(Log_16_4_nr0__4[[#This Row],[ Box weight ]],Log_16_4_nr1__4[[#This Row],[ Box weight ]],Log_16_4_nr2__4[[#This Row],[ Box weight ]],Log_16_4_nr3__4[[#This Row],[ Box weight ]],Log_16_4_nr4__3[[#This Row],[ Box weight ]])</f>
        <v>-6.4835917999999992</v>
      </c>
      <c r="O21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-6.5493515000000002</v>
      </c>
      <c r="P21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11.544794399999999</v>
      </c>
      <c r="Q21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10.247236000000001</v>
      </c>
    </row>
    <row r="22" spans="1:17" x14ac:dyDescent="0.3">
      <c r="A22" s="1">
        <v>20</v>
      </c>
      <c r="B22">
        <f>AVERAGE(Log_16_4_nr0__4[[#This Row],[ Total points ]],Log_16_4_nr1__4[[#This Row],[ Total points ]],Log_16_4_nr2__4[[#This Row],[ Total points ]],Log_16_4_nr3__4[[#This Row],[ Total points ]],Log_16_4_nr4__3[[#This Row],[ Total points ]])</f>
        <v>4.8</v>
      </c>
      <c r="C22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1.8</v>
      </c>
      <c r="D22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</v>
      </c>
      <c r="E22">
        <f>AVERAGE(Log_16_4_nr0__4[[#This Row],[ Steps ]],Log_16_4_nr1__4[[#This Row],[ Steps ]],Log_16_4_nr2__4[[#This Row],[ Steps ]],Log_16_4_nr3__4[[#This Row],[ Steps ]],Log_16_4_nr4__3[[#This Row],[ Steps ]])</f>
        <v>23.6</v>
      </c>
      <c r="F22">
        <f>AVERAGE(Log_16_4_nr0__4[[#This Row],[ Ray radius ]],Log_16_4_nr1__4[[#This Row],[ Ray radius ]],Log_16_4_nr2__4[[#This Row],[ Ray radius ]],Log_16_4_nr3__4[[#This Row],[ Ray radius ]],Log_16_4_nr4__3[[#This Row],[ Ray radius ]])</f>
        <v>15.2</v>
      </c>
      <c r="G22">
        <f>AVERAGE(Log_16_4_nr0__4[[#This Row],[ Sight ]],Log_16_4_nr1__4[[#This Row],[ Sight ]],Log_16_4_nr2__4[[#This Row],[ Sight ]],Log_16_4_nr3__4[[#This Row],[ Sight ]],Log_16_4_nr4__3[[#This Row],[ Sight ]])</f>
        <v>43.932567999999996</v>
      </c>
      <c r="H22">
        <f>AVERAGE(Log_16_4_nr0__4[[#This Row],[ moving speed ]],Log_16_4_nr1__4[[#This Row],[ moving speed ]],Log_16_4_nr2__4[[#This Row],[ moving speed ]],Log_16_4_nr3__4[[#This Row],[ moving speed ]],Log_16_4_nr4__3[[#This Row],[ moving speed ]])</f>
        <v>4.3569118000000007</v>
      </c>
      <c r="J22">
        <f>AVERAGE(Log_16_4_nr0__4[[#This Row],[ Enemy weight ]],Log_16_4_nr1__4[[#This Row],[ Enemy weight ]],Log_16_4_nr2__4[[#This Row],[ Enemy weight ]],Log_16_4_nr3__4[[#This Row],[ Enemy weight ]],Log_16_4_nr4__3[[#This Row],[ Enemy weight ]])</f>
        <v>10.3330152</v>
      </c>
      <c r="K22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9.8457807999999982</v>
      </c>
      <c r="L22">
        <f>AVERAGE(Log_16_4_nr0__4[[#This Row],[ Bullet weight ]],Log_16_4_nr1__4[[#This Row],[ Bullet weight ]],Log_16_4_nr2__4[[#This Row],[ Bullet weight ]],Log_16_4_nr3__4[[#This Row],[ Bullet weight ]],Log_16_4_nr4__3[[#This Row],[ Bullet weight ]])</f>
        <v>0.94205700000000014</v>
      </c>
      <c r="M22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-3.1992538000000001</v>
      </c>
      <c r="N22">
        <f>AVERAGE(Log_16_4_nr0__4[[#This Row],[ Box weight ]],Log_16_4_nr1__4[[#This Row],[ Box weight ]],Log_16_4_nr2__4[[#This Row],[ Box weight ]],Log_16_4_nr3__4[[#This Row],[ Box weight ]],Log_16_4_nr4__3[[#This Row],[ Box weight ]])</f>
        <v>-7.6703906000000002</v>
      </c>
      <c r="O22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-7.5250627400000001</v>
      </c>
      <c r="P22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11.455591399999999</v>
      </c>
      <c r="Q22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9.9387733999999988</v>
      </c>
    </row>
    <row r="23" spans="1:17" x14ac:dyDescent="0.3">
      <c r="A23" s="2">
        <v>21</v>
      </c>
      <c r="B23">
        <f>AVERAGE(Log_16_4_nr0__4[[#This Row],[ Total points ]],Log_16_4_nr1__4[[#This Row],[ Total points ]],Log_16_4_nr2__4[[#This Row],[ Total points ]],Log_16_4_nr3__4[[#This Row],[ Total points ]],Log_16_4_nr4__3[[#This Row],[ Total points ]])</f>
        <v>5</v>
      </c>
      <c r="C23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0.8</v>
      </c>
      <c r="D23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4.2</v>
      </c>
      <c r="E23">
        <f>AVERAGE(Log_16_4_nr0__4[[#This Row],[ Steps ]],Log_16_4_nr1__4[[#This Row],[ Steps ]],Log_16_4_nr2__4[[#This Row],[ Steps ]],Log_16_4_nr3__4[[#This Row],[ Steps ]],Log_16_4_nr4__3[[#This Row],[ Steps ]])</f>
        <v>23.2</v>
      </c>
      <c r="F23">
        <f>AVERAGE(Log_16_4_nr0__4[[#This Row],[ Ray radius ]],Log_16_4_nr1__4[[#This Row],[ Ray radius ]],Log_16_4_nr2__4[[#This Row],[ Ray radius ]],Log_16_4_nr3__4[[#This Row],[ Ray radius ]],Log_16_4_nr4__3[[#This Row],[ Ray radius ]])</f>
        <v>14.8</v>
      </c>
      <c r="G23">
        <f>AVERAGE(Log_16_4_nr0__4[[#This Row],[ Sight ]],Log_16_4_nr1__4[[#This Row],[ Sight ]],Log_16_4_nr2__4[[#This Row],[ Sight ]],Log_16_4_nr3__4[[#This Row],[ Sight ]],Log_16_4_nr4__3[[#This Row],[ Sight ]])</f>
        <v>43.209237999999999</v>
      </c>
      <c r="H23">
        <f>AVERAGE(Log_16_4_nr0__4[[#This Row],[ moving speed ]],Log_16_4_nr1__4[[#This Row],[ moving speed ]],Log_16_4_nr2__4[[#This Row],[ moving speed ]],Log_16_4_nr3__4[[#This Row],[ moving speed ]],Log_16_4_nr4__3[[#This Row],[ moving speed ]])</f>
        <v>5.0397134000000001</v>
      </c>
      <c r="J23">
        <f>AVERAGE(Log_16_4_nr0__4[[#This Row],[ Enemy weight ]],Log_16_4_nr1__4[[#This Row],[ Enemy weight ]],Log_16_4_nr2__4[[#This Row],[ Enemy weight ]],Log_16_4_nr3__4[[#This Row],[ Enemy weight ]],Log_16_4_nr4__3[[#This Row],[ Enemy weight ]])</f>
        <v>10.372280139999999</v>
      </c>
      <c r="K23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10.026469199999999</v>
      </c>
      <c r="L23">
        <f>AVERAGE(Log_16_4_nr0__4[[#This Row],[ Bullet weight ]],Log_16_4_nr1__4[[#This Row],[ Bullet weight ]],Log_16_4_nr2__4[[#This Row],[ Bullet weight ]],Log_16_4_nr3__4[[#This Row],[ Bullet weight ]],Log_16_4_nr4__3[[#This Row],[ Bullet weight ]])</f>
        <v>0.12351340000000004</v>
      </c>
      <c r="M23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-2.5418968</v>
      </c>
      <c r="N23">
        <f>AVERAGE(Log_16_4_nr0__4[[#This Row],[ Box weight ]],Log_16_4_nr1__4[[#This Row],[ Box weight ]],Log_16_4_nr2__4[[#This Row],[ Box weight ]],Log_16_4_nr3__4[[#This Row],[ Box weight ]],Log_16_4_nr4__3[[#This Row],[ Box weight ]])</f>
        <v>-7.9979749999999994</v>
      </c>
      <c r="O23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-7.0270314999999997</v>
      </c>
      <c r="P23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11.577869400000001</v>
      </c>
      <c r="Q23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10.237867399999999</v>
      </c>
    </row>
    <row r="24" spans="1:17" x14ac:dyDescent="0.3">
      <c r="A24" s="1">
        <v>22</v>
      </c>
      <c r="B24">
        <f>AVERAGE(Log_16_4_nr0__4[[#This Row],[ Total points ]],Log_16_4_nr1__4[[#This Row],[ Total points ]],Log_16_4_nr2__4[[#This Row],[ Total points ]],Log_16_4_nr3__4[[#This Row],[ Total points ]],Log_16_4_nr4__3[[#This Row],[ Total points ]])</f>
        <v>5.2</v>
      </c>
      <c r="C24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1.6</v>
      </c>
      <c r="D24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3.6</v>
      </c>
      <c r="E24">
        <f>AVERAGE(Log_16_4_nr0__4[[#This Row],[ Steps ]],Log_16_4_nr1__4[[#This Row],[ Steps ]],Log_16_4_nr2__4[[#This Row],[ Steps ]],Log_16_4_nr3__4[[#This Row],[ Steps ]],Log_16_4_nr4__3[[#This Row],[ Steps ]])</f>
        <v>23</v>
      </c>
      <c r="F24">
        <f>AVERAGE(Log_16_4_nr0__4[[#This Row],[ Ray radius ]],Log_16_4_nr1__4[[#This Row],[ Ray radius ]],Log_16_4_nr2__4[[#This Row],[ Ray radius ]],Log_16_4_nr3__4[[#This Row],[ Ray radius ]],Log_16_4_nr4__3[[#This Row],[ Ray radius ]])</f>
        <v>14.8</v>
      </c>
      <c r="G24">
        <f>AVERAGE(Log_16_4_nr0__4[[#This Row],[ Sight ]],Log_16_4_nr1__4[[#This Row],[ Sight ]],Log_16_4_nr2__4[[#This Row],[ Sight ]],Log_16_4_nr3__4[[#This Row],[ Sight ]],Log_16_4_nr4__3[[#This Row],[ Sight ]])</f>
        <v>42.529608000000003</v>
      </c>
      <c r="H24">
        <f>AVERAGE(Log_16_4_nr0__4[[#This Row],[ moving speed ]],Log_16_4_nr1__4[[#This Row],[ moving speed ]],Log_16_4_nr2__4[[#This Row],[ moving speed ]],Log_16_4_nr3__4[[#This Row],[ moving speed ]],Log_16_4_nr4__3[[#This Row],[ moving speed ]])</f>
        <v>6.4526389999999996</v>
      </c>
      <c r="J24">
        <f>AVERAGE(Log_16_4_nr0__4[[#This Row],[ Enemy weight ]],Log_16_4_nr1__4[[#This Row],[ Enemy weight ]],Log_16_4_nr2__4[[#This Row],[ Enemy weight ]],Log_16_4_nr3__4[[#This Row],[ Enemy weight ]],Log_16_4_nr4__3[[#This Row],[ Enemy weight ]])</f>
        <v>10.694330600000001</v>
      </c>
      <c r="K24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11.0031984</v>
      </c>
      <c r="L24">
        <f>AVERAGE(Log_16_4_nr0__4[[#This Row],[ Bullet weight ]],Log_16_4_nr1__4[[#This Row],[ Bullet weight ]],Log_16_4_nr2__4[[#This Row],[ Bullet weight ]],Log_16_4_nr3__4[[#This Row],[ Bullet weight ]],Log_16_4_nr4__3[[#This Row],[ Bullet weight ]])</f>
        <v>-0.47260819999999998</v>
      </c>
      <c r="M24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-2.8681896</v>
      </c>
      <c r="N24">
        <f>AVERAGE(Log_16_4_nr0__4[[#This Row],[ Box weight ]],Log_16_4_nr1__4[[#This Row],[ Box weight ]],Log_16_4_nr2__4[[#This Row],[ Box weight ]],Log_16_4_nr3__4[[#This Row],[ Box weight ]],Log_16_4_nr4__3[[#This Row],[ Box weight ]])</f>
        <v>-6.640903999999999</v>
      </c>
      <c r="O24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-7.1306225999999997</v>
      </c>
      <c r="P24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12.481347399999999</v>
      </c>
      <c r="Q24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9.7407593999999982</v>
      </c>
    </row>
    <row r="25" spans="1:17" x14ac:dyDescent="0.3">
      <c r="A25" s="2">
        <v>23</v>
      </c>
      <c r="B25">
        <f>AVERAGE(Log_16_4_nr0__4[[#This Row],[ Total points ]],Log_16_4_nr1__4[[#This Row],[ Total points ]],Log_16_4_nr2__4[[#This Row],[ Total points ]],Log_16_4_nr3__4[[#This Row],[ Total points ]],Log_16_4_nr4__3[[#This Row],[ Total points ]])</f>
        <v>5</v>
      </c>
      <c r="C25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0.8</v>
      </c>
      <c r="D25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4.2</v>
      </c>
      <c r="E25">
        <f>AVERAGE(Log_16_4_nr0__4[[#This Row],[ Steps ]],Log_16_4_nr1__4[[#This Row],[ Steps ]],Log_16_4_nr2__4[[#This Row],[ Steps ]],Log_16_4_nr3__4[[#This Row],[ Steps ]],Log_16_4_nr4__3[[#This Row],[ Steps ]])</f>
        <v>23.2</v>
      </c>
      <c r="F25">
        <f>AVERAGE(Log_16_4_nr0__4[[#This Row],[ Ray radius ]],Log_16_4_nr1__4[[#This Row],[ Ray radius ]],Log_16_4_nr2__4[[#This Row],[ Ray radius ]],Log_16_4_nr3__4[[#This Row],[ Ray radius ]],Log_16_4_nr4__3[[#This Row],[ Ray radius ]])</f>
        <v>15.2</v>
      </c>
      <c r="G25">
        <f>AVERAGE(Log_16_4_nr0__4[[#This Row],[ Sight ]],Log_16_4_nr1__4[[#This Row],[ Sight ]],Log_16_4_nr2__4[[#This Row],[ Sight ]],Log_16_4_nr3__4[[#This Row],[ Sight ]],Log_16_4_nr4__3[[#This Row],[ Sight ]])</f>
        <v>42.905267999999992</v>
      </c>
      <c r="H25">
        <f>AVERAGE(Log_16_4_nr0__4[[#This Row],[ moving speed ]],Log_16_4_nr1__4[[#This Row],[ moving speed ]],Log_16_4_nr2__4[[#This Row],[ moving speed ]],Log_16_4_nr3__4[[#This Row],[ moving speed ]],Log_16_4_nr4__3[[#This Row],[ moving speed ]])</f>
        <v>5.4598889999999995</v>
      </c>
      <c r="J25">
        <f>AVERAGE(Log_16_4_nr0__4[[#This Row],[ Enemy weight ]],Log_16_4_nr1__4[[#This Row],[ Enemy weight ]],Log_16_4_nr2__4[[#This Row],[ Enemy weight ]],Log_16_4_nr3__4[[#This Row],[ Enemy weight ]],Log_16_4_nr4__3[[#This Row],[ Enemy weight ]])</f>
        <v>10.268319119999999</v>
      </c>
      <c r="K25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9.7430563999999986</v>
      </c>
      <c r="L25">
        <f>AVERAGE(Log_16_4_nr0__4[[#This Row],[ Bullet weight ]],Log_16_4_nr1__4[[#This Row],[ Bullet weight ]],Log_16_4_nr2__4[[#This Row],[ Bullet weight ]],Log_16_4_nr3__4[[#This Row],[ Bullet weight ]],Log_16_4_nr4__3[[#This Row],[ Bullet weight ]])</f>
        <v>0.41712059999999995</v>
      </c>
      <c r="M25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-2.9143919999999999</v>
      </c>
      <c r="N25">
        <f>AVERAGE(Log_16_4_nr0__4[[#This Row],[ Box weight ]],Log_16_4_nr1__4[[#This Row],[ Box weight ]],Log_16_4_nr2__4[[#This Row],[ Box weight ]],Log_16_4_nr3__4[[#This Row],[ Box weight ]],Log_16_4_nr4__3[[#This Row],[ Box weight ]])</f>
        <v>-6.6392490000000013</v>
      </c>
      <c r="O25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-9.8246555999999998</v>
      </c>
      <c r="P25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11.3864824</v>
      </c>
      <c r="Q25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9.424389399999999</v>
      </c>
    </row>
    <row r="26" spans="1:17" x14ac:dyDescent="0.3">
      <c r="A26" s="1">
        <v>24</v>
      </c>
      <c r="B26">
        <f>AVERAGE(Log_16_4_nr0__4[[#This Row],[ Total points ]],Log_16_4_nr1__4[[#This Row],[ Total points ]],Log_16_4_nr2__4[[#This Row],[ Total points ]],Log_16_4_nr3__4[[#This Row],[ Total points ]],Log_16_4_nr4__3[[#This Row],[ Total points ]])</f>
        <v>5.2</v>
      </c>
      <c r="C26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1.6</v>
      </c>
      <c r="D26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3.6</v>
      </c>
      <c r="E26">
        <f>AVERAGE(Log_16_4_nr0__4[[#This Row],[ Steps ]],Log_16_4_nr1__4[[#This Row],[ Steps ]],Log_16_4_nr2__4[[#This Row],[ Steps ]],Log_16_4_nr3__4[[#This Row],[ Steps ]],Log_16_4_nr4__3[[#This Row],[ Steps ]])</f>
        <v>24</v>
      </c>
      <c r="F26">
        <f>AVERAGE(Log_16_4_nr0__4[[#This Row],[ Ray radius ]],Log_16_4_nr1__4[[#This Row],[ Ray radius ]],Log_16_4_nr2__4[[#This Row],[ Ray radius ]],Log_16_4_nr3__4[[#This Row],[ Ray radius ]],Log_16_4_nr4__3[[#This Row],[ Ray radius ]])</f>
        <v>15.2</v>
      </c>
      <c r="G26">
        <f>AVERAGE(Log_16_4_nr0__4[[#This Row],[ Sight ]],Log_16_4_nr1__4[[#This Row],[ Sight ]],Log_16_4_nr2__4[[#This Row],[ Sight ]],Log_16_4_nr3__4[[#This Row],[ Sight ]],Log_16_4_nr4__3[[#This Row],[ Sight ]])</f>
        <v>45.633507999999999</v>
      </c>
      <c r="H26">
        <f>AVERAGE(Log_16_4_nr0__4[[#This Row],[ moving speed ]],Log_16_4_nr1__4[[#This Row],[ moving speed ]],Log_16_4_nr2__4[[#This Row],[ moving speed ]],Log_16_4_nr3__4[[#This Row],[ moving speed ]],Log_16_4_nr4__3[[#This Row],[ moving speed ]])</f>
        <v>3.7698773999999999</v>
      </c>
      <c r="J26">
        <f>AVERAGE(Log_16_4_nr0__4[[#This Row],[ Enemy weight ]],Log_16_4_nr1__4[[#This Row],[ Enemy weight ]],Log_16_4_nr2__4[[#This Row],[ Enemy weight ]],Log_16_4_nr3__4[[#This Row],[ Enemy weight ]],Log_16_4_nr4__3[[#This Row],[ Enemy weight ]])</f>
        <v>11.6841264</v>
      </c>
      <c r="K26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10.1147996</v>
      </c>
      <c r="L26">
        <f>AVERAGE(Log_16_4_nr0__4[[#This Row],[ Bullet weight ]],Log_16_4_nr1__4[[#This Row],[ Bullet weight ]],Log_16_4_nr2__4[[#This Row],[ Bullet weight ]],Log_16_4_nr3__4[[#This Row],[ Bullet weight ]],Log_16_4_nr4__3[[#This Row],[ Bullet weight ]])</f>
        <v>1.4105327999999999</v>
      </c>
      <c r="M26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-3.1752213999999999</v>
      </c>
      <c r="N26">
        <f>AVERAGE(Log_16_4_nr0__4[[#This Row],[ Box weight ]],Log_16_4_nr1__4[[#This Row],[ Box weight ]],Log_16_4_nr2__4[[#This Row],[ Box weight ]],Log_16_4_nr3__4[[#This Row],[ Box weight ]],Log_16_4_nr4__3[[#This Row],[ Box weight ]])</f>
        <v>-7.9023741999999997</v>
      </c>
      <c r="O26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-10.022201020000001</v>
      </c>
      <c r="P26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10.269201000000001</v>
      </c>
      <c r="Q26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9.2915213999999988</v>
      </c>
    </row>
    <row r="27" spans="1:17" x14ac:dyDescent="0.3">
      <c r="A27" s="2">
        <v>25</v>
      </c>
      <c r="B27">
        <f>AVERAGE(Log_16_4_nr0__4[[#This Row],[ Total points ]],Log_16_4_nr1__4[[#This Row],[ Total points ]],Log_16_4_nr2__4[[#This Row],[ Total points ]],Log_16_4_nr3__4[[#This Row],[ Total points ]],Log_16_4_nr4__3[[#This Row],[ Total points ]])</f>
        <v>5</v>
      </c>
      <c r="C27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1.4</v>
      </c>
      <c r="D27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3.6</v>
      </c>
      <c r="E27">
        <f>AVERAGE(Log_16_4_nr0__4[[#This Row],[ Steps ]],Log_16_4_nr1__4[[#This Row],[ Steps ]],Log_16_4_nr2__4[[#This Row],[ Steps ]],Log_16_4_nr3__4[[#This Row],[ Steps ]],Log_16_4_nr4__3[[#This Row],[ Steps ]])</f>
        <v>23.4</v>
      </c>
      <c r="F27">
        <f>AVERAGE(Log_16_4_nr0__4[[#This Row],[ Ray radius ]],Log_16_4_nr1__4[[#This Row],[ Ray radius ]],Log_16_4_nr2__4[[#This Row],[ Ray radius ]],Log_16_4_nr3__4[[#This Row],[ Ray radius ]],Log_16_4_nr4__3[[#This Row],[ Ray radius ]])</f>
        <v>15.2</v>
      </c>
      <c r="G27">
        <f>AVERAGE(Log_16_4_nr0__4[[#This Row],[ Sight ]],Log_16_4_nr1__4[[#This Row],[ Sight ]],Log_16_4_nr2__4[[#This Row],[ Sight ]],Log_16_4_nr3__4[[#This Row],[ Sight ]],Log_16_4_nr4__3[[#This Row],[ Sight ]])</f>
        <v>45.875656000000006</v>
      </c>
      <c r="H27">
        <f>AVERAGE(Log_16_4_nr0__4[[#This Row],[ moving speed ]],Log_16_4_nr1__4[[#This Row],[ moving speed ]],Log_16_4_nr2__4[[#This Row],[ moving speed ]],Log_16_4_nr3__4[[#This Row],[ moving speed ]],Log_16_4_nr4__3[[#This Row],[ moving speed ]])</f>
        <v>5.3270378000000003</v>
      </c>
      <c r="J27">
        <f>AVERAGE(Log_16_4_nr0__4[[#This Row],[ Enemy weight ]],Log_16_4_nr1__4[[#This Row],[ Enemy weight ]],Log_16_4_nr2__4[[#This Row],[ Enemy weight ]],Log_16_4_nr3__4[[#This Row],[ Enemy weight ]],Log_16_4_nr4__3[[#This Row],[ Enemy weight ]])</f>
        <v>12.281996500000002</v>
      </c>
      <c r="K27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10.1148004</v>
      </c>
      <c r="L27">
        <f>AVERAGE(Log_16_4_nr0__4[[#This Row],[ Bullet weight ]],Log_16_4_nr1__4[[#This Row],[ Bullet weight ]],Log_16_4_nr2__4[[#This Row],[ Bullet weight ]],Log_16_4_nr3__4[[#This Row],[ Bullet weight ]],Log_16_4_nr4__3[[#This Row],[ Bullet weight ]])</f>
        <v>0.52160680000000015</v>
      </c>
      <c r="M27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-3.1752212000000002</v>
      </c>
      <c r="N27">
        <f>AVERAGE(Log_16_4_nr0__4[[#This Row],[ Box weight ]],Log_16_4_nr1__4[[#This Row],[ Box weight ]],Log_16_4_nr2__4[[#This Row],[ Box weight ]],Log_16_4_nr3__4[[#This Row],[ Box weight ]],Log_16_4_nr4__3[[#This Row],[ Box weight ]])</f>
        <v>-8.0952674000000009</v>
      </c>
      <c r="O27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-10.050505000000001</v>
      </c>
      <c r="P27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12.596219</v>
      </c>
      <c r="Q27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9.4987108000000013</v>
      </c>
    </row>
    <row r="28" spans="1:17" x14ac:dyDescent="0.3">
      <c r="A28" s="1">
        <v>26</v>
      </c>
      <c r="B28">
        <f>AVERAGE(Log_16_4_nr0__4[[#This Row],[ Total points ]],Log_16_4_nr1__4[[#This Row],[ Total points ]],Log_16_4_nr2__4[[#This Row],[ Total points ]],Log_16_4_nr3__4[[#This Row],[ Total points ]],Log_16_4_nr4__3[[#This Row],[ Total points ]])</f>
        <v>5</v>
      </c>
      <c r="C28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0.8</v>
      </c>
      <c r="D28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4.2</v>
      </c>
      <c r="E28">
        <f>AVERAGE(Log_16_4_nr0__4[[#This Row],[ Steps ]],Log_16_4_nr1__4[[#This Row],[ Steps ]],Log_16_4_nr2__4[[#This Row],[ Steps ]],Log_16_4_nr3__4[[#This Row],[ Steps ]],Log_16_4_nr4__3[[#This Row],[ Steps ]])</f>
        <v>23.2</v>
      </c>
      <c r="F28">
        <f>AVERAGE(Log_16_4_nr0__4[[#This Row],[ Ray radius ]],Log_16_4_nr1__4[[#This Row],[ Ray radius ]],Log_16_4_nr2__4[[#This Row],[ Ray radius ]],Log_16_4_nr3__4[[#This Row],[ Ray radius ]],Log_16_4_nr4__3[[#This Row],[ Ray radius ]])</f>
        <v>15.6</v>
      </c>
      <c r="G28">
        <f>AVERAGE(Log_16_4_nr0__4[[#This Row],[ Sight ]],Log_16_4_nr1__4[[#This Row],[ Sight ]],Log_16_4_nr2__4[[#This Row],[ Sight ]],Log_16_4_nr3__4[[#This Row],[ Sight ]],Log_16_4_nr4__3[[#This Row],[ Sight ]])</f>
        <v>45.998375999999993</v>
      </c>
      <c r="H28">
        <f>AVERAGE(Log_16_4_nr0__4[[#This Row],[ moving speed ]],Log_16_4_nr1__4[[#This Row],[ moving speed ]],Log_16_4_nr2__4[[#This Row],[ moving speed ]],Log_16_4_nr3__4[[#This Row],[ moving speed ]],Log_16_4_nr4__3[[#This Row],[ moving speed ]])</f>
        <v>5.4412776000000003</v>
      </c>
      <c r="J28">
        <f>AVERAGE(Log_16_4_nr0__4[[#This Row],[ Enemy weight ]],Log_16_4_nr1__4[[#This Row],[ Enemy weight ]],Log_16_4_nr2__4[[#This Row],[ Enemy weight ]],Log_16_4_nr3__4[[#This Row],[ Enemy weight ]],Log_16_4_nr4__3[[#This Row],[ Enemy weight ]])</f>
        <v>12.661473480000002</v>
      </c>
      <c r="K28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9.7573468000000005</v>
      </c>
      <c r="L28">
        <f>AVERAGE(Log_16_4_nr0__4[[#This Row],[ Bullet weight ]],Log_16_4_nr1__4[[#This Row],[ Bullet weight ]],Log_16_4_nr2__4[[#This Row],[ Bullet weight ]],Log_16_4_nr3__4[[#This Row],[ Bullet weight ]],Log_16_4_nr4__3[[#This Row],[ Bullet weight ]])</f>
        <v>1.6859348000000001</v>
      </c>
      <c r="M28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-3.1290185999999998</v>
      </c>
      <c r="N28">
        <f>AVERAGE(Log_16_4_nr0__4[[#This Row],[ Box weight ]],Log_16_4_nr1__4[[#This Row],[ Box weight ]],Log_16_4_nr2__4[[#This Row],[ Box weight ]],Log_16_4_nr3__4[[#This Row],[ Box weight ]],Log_16_4_nr4__3[[#This Row],[ Box weight ]])</f>
        <v>-8.3334191999999998</v>
      </c>
      <c r="O28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-10.149869200000001</v>
      </c>
      <c r="P28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12.921875</v>
      </c>
      <c r="Q28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9.4928502000000012</v>
      </c>
    </row>
    <row r="29" spans="1:17" x14ac:dyDescent="0.3">
      <c r="A29" s="2">
        <v>27</v>
      </c>
      <c r="B29">
        <f>AVERAGE(Log_16_4_nr0__4[[#This Row],[ Total points ]],Log_16_4_nr1__4[[#This Row],[ Total points ]],Log_16_4_nr2__4[[#This Row],[ Total points ]],Log_16_4_nr3__4[[#This Row],[ Total points ]],Log_16_4_nr4__3[[#This Row],[ Total points ]])</f>
        <v>5</v>
      </c>
      <c r="C29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0.8</v>
      </c>
      <c r="D29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4.2</v>
      </c>
      <c r="E29">
        <f>AVERAGE(Log_16_4_nr0__4[[#This Row],[ Steps ]],Log_16_4_nr1__4[[#This Row],[ Steps ]],Log_16_4_nr2__4[[#This Row],[ Steps ]],Log_16_4_nr3__4[[#This Row],[ Steps ]],Log_16_4_nr4__3[[#This Row],[ Steps ]])</f>
        <v>23.2</v>
      </c>
      <c r="F29">
        <f>AVERAGE(Log_16_4_nr0__4[[#This Row],[ Ray radius ]],Log_16_4_nr1__4[[#This Row],[ Ray radius ]],Log_16_4_nr2__4[[#This Row],[ Ray radius ]],Log_16_4_nr3__4[[#This Row],[ Ray radius ]],Log_16_4_nr4__3[[#This Row],[ Ray radius ]])</f>
        <v>15</v>
      </c>
      <c r="G29">
        <f>AVERAGE(Log_16_4_nr0__4[[#This Row],[ Sight ]],Log_16_4_nr1__4[[#This Row],[ Sight ]],Log_16_4_nr2__4[[#This Row],[ Sight ]],Log_16_4_nr3__4[[#This Row],[ Sight ]],Log_16_4_nr4__3[[#This Row],[ Sight ]])</f>
        <v>46.259076000000007</v>
      </c>
      <c r="H29">
        <f>AVERAGE(Log_16_4_nr0__4[[#This Row],[ moving speed ]],Log_16_4_nr1__4[[#This Row],[ moving speed ]],Log_16_4_nr2__4[[#This Row],[ moving speed ]],Log_16_4_nr3__4[[#This Row],[ moving speed ]],Log_16_4_nr4__3[[#This Row],[ moving speed ]])</f>
        <v>4.6052067999999995</v>
      </c>
      <c r="J29">
        <f>AVERAGE(Log_16_4_nr0__4[[#This Row],[ Enemy weight ]],Log_16_4_nr1__4[[#This Row],[ Enemy weight ]],Log_16_4_nr2__4[[#This Row],[ Enemy weight ]],Log_16_4_nr3__4[[#This Row],[ Enemy weight ]],Log_16_4_nr4__3[[#This Row],[ Enemy weight ]])</f>
        <v>13.208092500000001</v>
      </c>
      <c r="K29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9.1093873999999992</v>
      </c>
      <c r="L29">
        <f>AVERAGE(Log_16_4_nr0__4[[#This Row],[ Bullet weight ]],Log_16_4_nr1__4[[#This Row],[ Bullet weight ]],Log_16_4_nr2__4[[#This Row],[ Bullet weight ]],Log_16_4_nr3__4[[#This Row],[ Bullet weight ]],Log_16_4_nr4__3[[#This Row],[ Bullet weight ]])</f>
        <v>1.7125702</v>
      </c>
      <c r="M29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-3.4941864000000002</v>
      </c>
      <c r="N29">
        <f>AVERAGE(Log_16_4_nr0__4[[#This Row],[ Box weight ]],Log_16_4_nr1__4[[#This Row],[ Box weight ]],Log_16_4_nr2__4[[#This Row],[ Box weight ]],Log_16_4_nr3__4[[#This Row],[ Box weight ]],Log_16_4_nr4__3[[#This Row],[ Box weight ]])</f>
        <v>-7.0236998000000002</v>
      </c>
      <c r="O29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-9.2994333999999998</v>
      </c>
      <c r="P29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13.3670004</v>
      </c>
      <c r="Q29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9.4067919999999994</v>
      </c>
    </row>
    <row r="30" spans="1:17" x14ac:dyDescent="0.3">
      <c r="A30" s="1">
        <v>28</v>
      </c>
      <c r="B30">
        <f>AVERAGE(Log_16_4_nr0__4[[#This Row],[ Total points ]],Log_16_4_nr1__4[[#This Row],[ Total points ]],Log_16_4_nr2__4[[#This Row],[ Total points ]],Log_16_4_nr3__4[[#This Row],[ Total points ]],Log_16_4_nr4__3[[#This Row],[ Total points ]])</f>
        <v>5.4</v>
      </c>
      <c r="C30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1.2</v>
      </c>
      <c r="D30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4.2</v>
      </c>
      <c r="E30">
        <f>AVERAGE(Log_16_4_nr0__4[[#This Row],[ Steps ]],Log_16_4_nr1__4[[#This Row],[ Steps ]],Log_16_4_nr2__4[[#This Row],[ Steps ]],Log_16_4_nr3__4[[#This Row],[ Steps ]],Log_16_4_nr4__3[[#This Row],[ Steps ]])</f>
        <v>23.4</v>
      </c>
      <c r="F30">
        <f>AVERAGE(Log_16_4_nr0__4[[#This Row],[ Ray radius ]],Log_16_4_nr1__4[[#This Row],[ Ray radius ]],Log_16_4_nr2__4[[#This Row],[ Ray radius ]],Log_16_4_nr3__4[[#This Row],[ Ray radius ]],Log_16_4_nr4__3[[#This Row],[ Ray radius ]])</f>
        <v>15</v>
      </c>
      <c r="G30">
        <f>AVERAGE(Log_16_4_nr0__4[[#This Row],[ Sight ]],Log_16_4_nr1__4[[#This Row],[ Sight ]],Log_16_4_nr2__4[[#This Row],[ Sight ]],Log_16_4_nr3__4[[#This Row],[ Sight ]],Log_16_4_nr4__3[[#This Row],[ Sight ]])</f>
        <v>45.798159999999996</v>
      </c>
      <c r="H30">
        <f>AVERAGE(Log_16_4_nr0__4[[#This Row],[ moving speed ]],Log_16_4_nr1__4[[#This Row],[ moving speed ]],Log_16_4_nr2__4[[#This Row],[ moving speed ]],Log_16_4_nr3__4[[#This Row],[ moving speed ]],Log_16_4_nr4__3[[#This Row],[ moving speed ]])</f>
        <v>5.0838156000000003</v>
      </c>
      <c r="J30">
        <f>AVERAGE(Log_16_4_nr0__4[[#This Row],[ Enemy weight ]],Log_16_4_nr1__4[[#This Row],[ Enemy weight ]],Log_16_4_nr2__4[[#This Row],[ Enemy weight ]],Log_16_4_nr3__4[[#This Row],[ Enemy weight ]],Log_16_4_nr4__3[[#This Row],[ Enemy weight ]])</f>
        <v>13.777620000000002</v>
      </c>
      <c r="K30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9.2845193999999989</v>
      </c>
      <c r="L30">
        <f>AVERAGE(Log_16_4_nr0__4[[#This Row],[ Bullet weight ]],Log_16_4_nr1__4[[#This Row],[ Bullet weight ]],Log_16_4_nr2__4[[#This Row],[ Bullet weight ]],Log_16_4_nr3__4[[#This Row],[ Bullet weight ]],Log_16_4_nr4__3[[#This Row],[ Bullet weight ]])</f>
        <v>1.2334626</v>
      </c>
      <c r="M30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-3.4355822000000003</v>
      </c>
      <c r="N30">
        <f>AVERAGE(Log_16_4_nr0__4[[#This Row],[ Box weight ]],Log_16_4_nr1__4[[#This Row],[ Box weight ]],Log_16_4_nr2__4[[#This Row],[ Box weight ]],Log_16_4_nr3__4[[#This Row],[ Box weight ]],Log_16_4_nr4__3[[#This Row],[ Box weight ]])</f>
        <v>-7.7677841999999995</v>
      </c>
      <c r="O30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-8.7373322000000009</v>
      </c>
      <c r="P30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14.224454399999999</v>
      </c>
      <c r="Q30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9.3990740000000006</v>
      </c>
    </row>
    <row r="31" spans="1:17" x14ac:dyDescent="0.3">
      <c r="A31" s="2">
        <v>29</v>
      </c>
      <c r="B31">
        <f>AVERAGE(Log_16_4_nr0__4[[#This Row],[ Total points ]],Log_16_4_nr1__4[[#This Row],[ Total points ]],Log_16_4_nr2__4[[#This Row],[ Total points ]],Log_16_4_nr3__4[[#This Row],[ Total points ]],Log_16_4_nr4__3[[#This Row],[ Total points ]])</f>
        <v>5.8</v>
      </c>
      <c r="C31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1.6</v>
      </c>
      <c r="D31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4.2</v>
      </c>
      <c r="E31">
        <f>AVERAGE(Log_16_4_nr0__4[[#This Row],[ Steps ]],Log_16_4_nr1__4[[#This Row],[ Steps ]],Log_16_4_nr2__4[[#This Row],[ Steps ]],Log_16_4_nr3__4[[#This Row],[ Steps ]],Log_16_4_nr4__3[[#This Row],[ Steps ]])</f>
        <v>23.2</v>
      </c>
      <c r="F31">
        <f>AVERAGE(Log_16_4_nr0__4[[#This Row],[ Ray radius ]],Log_16_4_nr1__4[[#This Row],[ Ray radius ]],Log_16_4_nr2__4[[#This Row],[ Ray radius ]],Log_16_4_nr3__4[[#This Row],[ Ray radius ]],Log_16_4_nr4__3[[#This Row],[ Ray radius ]])</f>
        <v>15</v>
      </c>
      <c r="G31">
        <f>AVERAGE(Log_16_4_nr0__4[[#This Row],[ Sight ]],Log_16_4_nr1__4[[#This Row],[ Sight ]],Log_16_4_nr2__4[[#This Row],[ Sight ]],Log_16_4_nr3__4[[#This Row],[ Sight ]],Log_16_4_nr4__3[[#This Row],[ Sight ]])</f>
        <v>46.433978000000003</v>
      </c>
      <c r="H31">
        <f>AVERAGE(Log_16_4_nr0__4[[#This Row],[ moving speed ]],Log_16_4_nr1__4[[#This Row],[ moving speed ]],Log_16_4_nr2__4[[#This Row],[ moving speed ]],Log_16_4_nr3__4[[#This Row],[ moving speed ]],Log_16_4_nr4__3[[#This Row],[ moving speed ]])</f>
        <v>5.6563825999999997</v>
      </c>
      <c r="J31">
        <f>AVERAGE(Log_16_4_nr0__4[[#This Row],[ Enemy weight ]],Log_16_4_nr1__4[[#This Row],[ Enemy weight ]],Log_16_4_nr2__4[[#This Row],[ Enemy weight ]],Log_16_4_nr3__4[[#This Row],[ Enemy weight ]],Log_16_4_nr4__3[[#This Row],[ Enemy weight ]])</f>
        <v>13.915302980000002</v>
      </c>
      <c r="K31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9.7573473999999987</v>
      </c>
      <c r="L31">
        <f>AVERAGE(Log_16_4_nr0__4[[#This Row],[ Bullet weight ]],Log_16_4_nr1__4[[#This Row],[ Bullet weight ]],Log_16_4_nr2__4[[#This Row],[ Bullet weight ]],Log_16_4_nr3__4[[#This Row],[ Bullet weight ]],Log_16_4_nr4__3[[#This Row],[ Bullet weight ]])</f>
        <v>1.9332518000000003</v>
      </c>
      <c r="M31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-3.9819278000000002</v>
      </c>
      <c r="N31">
        <f>AVERAGE(Log_16_4_nr0__4[[#This Row],[ Box weight ]],Log_16_4_nr1__4[[#This Row],[ Box weight ]],Log_16_4_nr2__4[[#This Row],[ Box weight ]],Log_16_4_nr3__4[[#This Row],[ Box weight ]],Log_16_4_nr4__3[[#This Row],[ Box weight ]])</f>
        <v>-8.1743220000000001</v>
      </c>
      <c r="O31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-8.9642242000000003</v>
      </c>
      <c r="P31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14.4499304</v>
      </c>
      <c r="Q31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9.3990740000000006</v>
      </c>
    </row>
    <row r="32" spans="1:17" x14ac:dyDescent="0.3">
      <c r="A32" s="1">
        <v>30</v>
      </c>
      <c r="B32">
        <f>AVERAGE(Log_16_4_nr0__4[[#This Row],[ Total points ]],Log_16_4_nr1__4[[#This Row],[ Total points ]],Log_16_4_nr2__4[[#This Row],[ Total points ]],Log_16_4_nr3__4[[#This Row],[ Total points ]],Log_16_4_nr4__3[[#This Row],[ Total points ]])</f>
        <v>4.8</v>
      </c>
      <c r="C32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1.8</v>
      </c>
      <c r="D32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</v>
      </c>
      <c r="E32">
        <f>AVERAGE(Log_16_4_nr0__4[[#This Row],[ Steps ]],Log_16_4_nr1__4[[#This Row],[ Steps ]],Log_16_4_nr2__4[[#This Row],[ Steps ]],Log_16_4_nr3__4[[#This Row],[ Steps ]],Log_16_4_nr4__3[[#This Row],[ Steps ]])</f>
        <v>23</v>
      </c>
      <c r="F32">
        <f>AVERAGE(Log_16_4_nr0__4[[#This Row],[ Ray radius ]],Log_16_4_nr1__4[[#This Row],[ Ray radius ]],Log_16_4_nr2__4[[#This Row],[ Ray radius ]],Log_16_4_nr3__4[[#This Row],[ Ray radius ]],Log_16_4_nr4__3[[#This Row],[ Ray radius ]])</f>
        <v>15.4</v>
      </c>
      <c r="G32">
        <f>AVERAGE(Log_16_4_nr0__4[[#This Row],[ Sight ]],Log_16_4_nr1__4[[#This Row],[ Sight ]],Log_16_4_nr2__4[[#This Row],[ Sight ]],Log_16_4_nr3__4[[#This Row],[ Sight ]],Log_16_4_nr4__3[[#This Row],[ Sight ]])</f>
        <v>45.934003999999995</v>
      </c>
      <c r="H32">
        <f>AVERAGE(Log_16_4_nr0__4[[#This Row],[ moving speed ]],Log_16_4_nr1__4[[#This Row],[ moving speed ]],Log_16_4_nr2__4[[#This Row],[ moving speed ]],Log_16_4_nr3__4[[#This Row],[ moving speed ]],Log_16_4_nr4__3[[#This Row],[ moving speed ]])</f>
        <v>5.3133819999999998</v>
      </c>
      <c r="J32">
        <f>AVERAGE(Log_16_4_nr0__4[[#This Row],[ Enemy weight ]],Log_16_4_nr1__4[[#This Row],[ Enemy weight ]],Log_16_4_nr2__4[[#This Row],[ Enemy weight ]],Log_16_4_nr3__4[[#This Row],[ Enemy weight ]],Log_16_4_nr4__3[[#This Row],[ Enemy weight ]])</f>
        <v>14.139907399999998</v>
      </c>
      <c r="K32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9.1093873999999992</v>
      </c>
      <c r="L32">
        <f>AVERAGE(Log_16_4_nr0__4[[#This Row],[ Bullet weight ]],Log_16_4_nr1__4[[#This Row],[ Bullet weight ]],Log_16_4_nr2__4[[#This Row],[ Bullet weight ]],Log_16_4_nr3__4[[#This Row],[ Bullet weight ]],Log_16_4_nr4__3[[#This Row],[ Bullet weight ]])</f>
        <v>0.54368340000000015</v>
      </c>
      <c r="M32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-3.0754885999999999</v>
      </c>
      <c r="N32">
        <f>AVERAGE(Log_16_4_nr0__4[[#This Row],[ Box weight ]],Log_16_4_nr1__4[[#This Row],[ Box weight ]],Log_16_4_nr2__4[[#This Row],[ Box weight ]],Log_16_4_nr3__4[[#This Row],[ Box weight ]],Log_16_4_nr4__3[[#This Row],[ Box weight ]])</f>
        <v>-7.9296472000000007</v>
      </c>
      <c r="O32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-8.7429786000000007</v>
      </c>
      <c r="P32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13.315428400000002</v>
      </c>
      <c r="Q32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8.8977079999999997</v>
      </c>
    </row>
    <row r="33" spans="1:17" x14ac:dyDescent="0.3">
      <c r="A33" s="2">
        <v>31</v>
      </c>
      <c r="B33">
        <f>AVERAGE(Log_16_4_nr0__4[[#This Row],[ Total points ]],Log_16_4_nr1__4[[#This Row],[ Total points ]],Log_16_4_nr2__4[[#This Row],[ Total points ]],Log_16_4_nr3__4[[#This Row],[ Total points ]],Log_16_4_nr4__3[[#This Row],[ Total points ]])</f>
        <v>5.4</v>
      </c>
      <c r="C33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1.8</v>
      </c>
      <c r="D33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3.6</v>
      </c>
      <c r="E33">
        <f>AVERAGE(Log_16_4_nr0__4[[#This Row],[ Steps ]],Log_16_4_nr1__4[[#This Row],[ Steps ]],Log_16_4_nr2__4[[#This Row],[ Steps ]],Log_16_4_nr3__4[[#This Row],[ Steps ]],Log_16_4_nr4__3[[#This Row],[ Steps ]])</f>
        <v>24</v>
      </c>
      <c r="F33">
        <f>AVERAGE(Log_16_4_nr0__4[[#This Row],[ Ray radius ]],Log_16_4_nr1__4[[#This Row],[ Ray radius ]],Log_16_4_nr2__4[[#This Row],[ Ray radius ]],Log_16_4_nr3__4[[#This Row],[ Ray radius ]],Log_16_4_nr4__3[[#This Row],[ Ray radius ]])</f>
        <v>15.8</v>
      </c>
      <c r="G33">
        <f>AVERAGE(Log_16_4_nr0__4[[#This Row],[ Sight ]],Log_16_4_nr1__4[[#This Row],[ Sight ]],Log_16_4_nr2__4[[#This Row],[ Sight ]],Log_16_4_nr3__4[[#This Row],[ Sight ]],Log_16_4_nr4__3[[#This Row],[ Sight ]])</f>
        <v>45.620926000000011</v>
      </c>
      <c r="H33">
        <f>AVERAGE(Log_16_4_nr0__4[[#This Row],[ moving speed ]],Log_16_4_nr1__4[[#This Row],[ moving speed ]],Log_16_4_nr2__4[[#This Row],[ moving speed ]],Log_16_4_nr3__4[[#This Row],[ moving speed ]],Log_16_4_nr4__3[[#This Row],[ moving speed ]])</f>
        <v>7.2188400000000001</v>
      </c>
      <c r="J33">
        <f>AVERAGE(Log_16_4_nr0__4[[#This Row],[ Enemy weight ]],Log_16_4_nr1__4[[#This Row],[ Enemy weight ]],Log_16_4_nr2__4[[#This Row],[ Enemy weight ]],Log_16_4_nr3__4[[#This Row],[ Enemy weight ]],Log_16_4_nr4__3[[#This Row],[ Enemy weight ]])</f>
        <v>14.863654980000002</v>
      </c>
      <c r="K33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8.6508521999999992</v>
      </c>
      <c r="L33">
        <f>AVERAGE(Log_16_4_nr0__4[[#This Row],[ Bullet weight ]],Log_16_4_nr1__4[[#This Row],[ Bullet weight ]],Log_16_4_nr2__4[[#This Row],[ Bullet weight ]],Log_16_4_nr3__4[[#This Row],[ Bullet weight ]],Log_16_4_nr4__3[[#This Row],[ Bullet weight ]])</f>
        <v>0.45751765999999999</v>
      </c>
      <c r="M33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-3.3893797999999995</v>
      </c>
      <c r="N33">
        <f>AVERAGE(Log_16_4_nr0__4[[#This Row],[ Box weight ]],Log_16_4_nr1__4[[#This Row],[ Box weight ]],Log_16_4_nr2__4[[#This Row],[ Box weight ]],Log_16_4_nr3__4[[#This Row],[ Box weight ]],Log_16_4_nr4__3[[#This Row],[ Box weight ]])</f>
        <v>-8.8328308</v>
      </c>
      <c r="O33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-9.3665198000000007</v>
      </c>
      <c r="P33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13.5813764</v>
      </c>
      <c r="Q33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8.7576840000000011</v>
      </c>
    </row>
    <row r="34" spans="1:17" x14ac:dyDescent="0.3">
      <c r="A34" s="1">
        <v>32</v>
      </c>
      <c r="B34">
        <f>AVERAGE(Log_16_4_nr0__4[[#This Row],[ Total points ]],Log_16_4_nr1__4[[#This Row],[ Total points ]],Log_16_4_nr2__4[[#This Row],[ Total points ]],Log_16_4_nr3__4[[#This Row],[ Total points ]],Log_16_4_nr4__3[[#This Row],[ Total points ]])</f>
        <v>5</v>
      </c>
      <c r="C34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2</v>
      </c>
      <c r="D34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</v>
      </c>
      <c r="E34">
        <f>AVERAGE(Log_16_4_nr0__4[[#This Row],[ Steps ]],Log_16_4_nr1__4[[#This Row],[ Steps ]],Log_16_4_nr2__4[[#This Row],[ Steps ]],Log_16_4_nr3__4[[#This Row],[ Steps ]],Log_16_4_nr4__3[[#This Row],[ Steps ]])</f>
        <v>22.4</v>
      </c>
      <c r="F34">
        <f>AVERAGE(Log_16_4_nr0__4[[#This Row],[ Ray radius ]],Log_16_4_nr1__4[[#This Row],[ Ray radius ]],Log_16_4_nr2__4[[#This Row],[ Ray radius ]],Log_16_4_nr3__4[[#This Row],[ Ray radius ]],Log_16_4_nr4__3[[#This Row],[ Ray radius ]])</f>
        <v>15.2</v>
      </c>
      <c r="G34">
        <f>AVERAGE(Log_16_4_nr0__4[[#This Row],[ Sight ]],Log_16_4_nr1__4[[#This Row],[ Sight ]],Log_16_4_nr2__4[[#This Row],[ Sight ]],Log_16_4_nr3__4[[#This Row],[ Sight ]],Log_16_4_nr4__3[[#This Row],[ Sight ]])</f>
        <v>45.571950000000001</v>
      </c>
      <c r="H34">
        <f>AVERAGE(Log_16_4_nr0__4[[#This Row],[ moving speed ]],Log_16_4_nr1__4[[#This Row],[ moving speed ]],Log_16_4_nr2__4[[#This Row],[ moving speed ]],Log_16_4_nr3__4[[#This Row],[ moving speed ]],Log_16_4_nr4__3[[#This Row],[ moving speed ]])</f>
        <v>4.5570762</v>
      </c>
      <c r="J34">
        <f>AVERAGE(Log_16_4_nr0__4[[#This Row],[ Enemy weight ]],Log_16_4_nr1__4[[#This Row],[ Enemy weight ]],Log_16_4_nr2__4[[#This Row],[ Enemy weight ]],Log_16_4_nr3__4[[#This Row],[ Enemy weight ]],Log_16_4_nr4__3[[#This Row],[ Enemy weight ]])</f>
        <v>13.489964079999998</v>
      </c>
      <c r="K34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9.2773251999999999</v>
      </c>
      <c r="L34">
        <f>AVERAGE(Log_16_4_nr0__4[[#This Row],[ Bullet weight ]],Log_16_4_nr1__4[[#This Row],[ Bullet weight ]],Log_16_4_nr2__4[[#This Row],[ Bullet weight ]],Log_16_4_nr3__4[[#This Row],[ Bullet weight ]],Log_16_4_nr4__3[[#This Row],[ Bullet weight ]])</f>
        <v>1.2204732</v>
      </c>
      <c r="M34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-2.3428230800000001</v>
      </c>
      <c r="N34">
        <f>AVERAGE(Log_16_4_nr0__4[[#This Row],[ Box weight ]],Log_16_4_nr1__4[[#This Row],[ Box weight ]],Log_16_4_nr2__4[[#This Row],[ Box weight ]],Log_16_4_nr3__4[[#This Row],[ Box weight ]],Log_16_4_nr4__3[[#This Row],[ Box weight ]])</f>
        <v>-9.8740431999999991</v>
      </c>
      <c r="O34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-10.273562800000001</v>
      </c>
      <c r="P34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12.086290600000002</v>
      </c>
      <c r="Q34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8.2621780000000005</v>
      </c>
    </row>
    <row r="35" spans="1:17" x14ac:dyDescent="0.3">
      <c r="A35" s="2">
        <v>33</v>
      </c>
      <c r="B35">
        <f>AVERAGE(Log_16_4_nr0__4[[#This Row],[ Total points ]],Log_16_4_nr1__4[[#This Row],[ Total points ]],Log_16_4_nr2__4[[#This Row],[ Total points ]],Log_16_4_nr3__4[[#This Row],[ Total points ]],Log_16_4_nr4__3[[#This Row],[ Total points ]])</f>
        <v>5.6</v>
      </c>
      <c r="C35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1.4</v>
      </c>
      <c r="D35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4.2</v>
      </c>
      <c r="E35">
        <f>AVERAGE(Log_16_4_nr0__4[[#This Row],[ Steps ]],Log_16_4_nr1__4[[#This Row],[ Steps ]],Log_16_4_nr2__4[[#This Row],[ Steps ]],Log_16_4_nr3__4[[#This Row],[ Steps ]],Log_16_4_nr4__3[[#This Row],[ Steps ]])</f>
        <v>22.4</v>
      </c>
      <c r="F35">
        <f>AVERAGE(Log_16_4_nr0__4[[#This Row],[ Ray radius ]],Log_16_4_nr1__4[[#This Row],[ Ray radius ]],Log_16_4_nr2__4[[#This Row],[ Ray radius ]],Log_16_4_nr3__4[[#This Row],[ Ray radius ]],Log_16_4_nr4__3[[#This Row],[ Ray radius ]])</f>
        <v>15.6</v>
      </c>
      <c r="G35">
        <f>AVERAGE(Log_16_4_nr0__4[[#This Row],[ Sight ]],Log_16_4_nr1__4[[#This Row],[ Sight ]],Log_16_4_nr2__4[[#This Row],[ Sight ]],Log_16_4_nr3__4[[#This Row],[ Sight ]],Log_16_4_nr4__3[[#This Row],[ Sight ]])</f>
        <v>46.447792</v>
      </c>
      <c r="H35">
        <f>AVERAGE(Log_16_4_nr0__4[[#This Row],[ moving speed ]],Log_16_4_nr1__4[[#This Row],[ moving speed ]],Log_16_4_nr2__4[[#This Row],[ moving speed ]],Log_16_4_nr3__4[[#This Row],[ moving speed ]],Log_16_4_nr4__3[[#This Row],[ moving speed ]])</f>
        <v>7.0973584000000001</v>
      </c>
      <c r="J35">
        <f>AVERAGE(Log_16_4_nr0__4[[#This Row],[ Enemy weight ]],Log_16_4_nr1__4[[#This Row],[ Enemy weight ]],Log_16_4_nr2__4[[#This Row],[ Enemy weight ]],Log_16_4_nr3__4[[#This Row],[ Enemy weight ]],Log_16_4_nr4__3[[#This Row],[ Enemy weight ]])</f>
        <v>15.248200980000002</v>
      </c>
      <c r="K35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9.6091611999999991</v>
      </c>
      <c r="L35">
        <f>AVERAGE(Log_16_4_nr0__4[[#This Row],[ Bullet weight ]],Log_16_4_nr1__4[[#This Row],[ Bullet weight ]],Log_16_4_nr2__4[[#This Row],[ Bullet weight ]],Log_16_4_nr3__4[[#This Row],[ Bullet weight ]],Log_16_4_nr4__3[[#This Row],[ Bullet weight ]])</f>
        <v>1.8251750000000002</v>
      </c>
      <c r="M35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-3.2463536</v>
      </c>
      <c r="N35">
        <f>AVERAGE(Log_16_4_nr0__4[[#This Row],[ Box weight ]],Log_16_4_nr1__4[[#This Row],[ Box weight ]],Log_16_4_nr2__4[[#This Row],[ Box weight ]],Log_16_4_nr3__4[[#This Row],[ Box weight ]],Log_16_4_nr4__3[[#This Row],[ Box weight ]])</f>
        <v>-9.9103349999999999</v>
      </c>
      <c r="O35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-9.6807680000000005</v>
      </c>
      <c r="P35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14.217794000000001</v>
      </c>
      <c r="Q35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8.7541740000000008</v>
      </c>
    </row>
    <row r="36" spans="1:17" x14ac:dyDescent="0.3">
      <c r="A36" s="1">
        <v>34</v>
      </c>
      <c r="B36">
        <f>AVERAGE(Log_16_4_nr0__4[[#This Row],[ Total points ]],Log_16_4_nr1__4[[#This Row],[ Total points ]],Log_16_4_nr2__4[[#This Row],[ Total points ]],Log_16_4_nr3__4[[#This Row],[ Total points ]],Log_16_4_nr4__3[[#This Row],[ Total points ]])</f>
        <v>6.2</v>
      </c>
      <c r="C36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1.4</v>
      </c>
      <c r="D36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4.8</v>
      </c>
      <c r="E36">
        <f>AVERAGE(Log_16_4_nr0__4[[#This Row],[ Steps ]],Log_16_4_nr1__4[[#This Row],[ Steps ]],Log_16_4_nr2__4[[#This Row],[ Steps ]],Log_16_4_nr3__4[[#This Row],[ Steps ]],Log_16_4_nr4__3[[#This Row],[ Steps ]])</f>
        <v>22.4</v>
      </c>
      <c r="F36">
        <f>AVERAGE(Log_16_4_nr0__4[[#This Row],[ Ray radius ]],Log_16_4_nr1__4[[#This Row],[ Ray radius ]],Log_16_4_nr2__4[[#This Row],[ Ray radius ]],Log_16_4_nr3__4[[#This Row],[ Ray radius ]],Log_16_4_nr4__3[[#This Row],[ Ray radius ]])</f>
        <v>15.2</v>
      </c>
      <c r="G36">
        <f>AVERAGE(Log_16_4_nr0__4[[#This Row],[ Sight ]],Log_16_4_nr1__4[[#This Row],[ Sight ]],Log_16_4_nr2__4[[#This Row],[ Sight ]],Log_16_4_nr3__4[[#This Row],[ Sight ]],Log_16_4_nr4__3[[#This Row],[ Sight ]])</f>
        <v>45.633930000000007</v>
      </c>
      <c r="H36">
        <f>AVERAGE(Log_16_4_nr0__4[[#This Row],[ moving speed ]],Log_16_4_nr1__4[[#This Row],[ moving speed ]],Log_16_4_nr2__4[[#This Row],[ moving speed ]],Log_16_4_nr3__4[[#This Row],[ moving speed ]],Log_16_4_nr4__3[[#This Row],[ moving speed ]])</f>
        <v>7.2071638000000009</v>
      </c>
      <c r="J36">
        <f>AVERAGE(Log_16_4_nr0__4[[#This Row],[ Enemy weight ]],Log_16_4_nr1__4[[#This Row],[ Enemy weight ]],Log_16_4_nr2__4[[#This Row],[ Enemy weight ]],Log_16_4_nr3__4[[#This Row],[ Enemy weight ]],Log_16_4_nr4__3[[#This Row],[ Enemy weight ]])</f>
        <v>15.0777581</v>
      </c>
      <c r="K36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9.6832092000000003</v>
      </c>
      <c r="L36">
        <f>AVERAGE(Log_16_4_nr0__4[[#This Row],[ Bullet weight ]],Log_16_4_nr1__4[[#This Row],[ Bullet weight ]],Log_16_4_nr2__4[[#This Row],[ Bullet weight ]],Log_16_4_nr3__4[[#This Row],[ Bullet weight ]],Log_16_4_nr4__3[[#This Row],[ Bullet weight ]])</f>
        <v>0.74151560000000005</v>
      </c>
      <c r="M36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-3.3209308000000002</v>
      </c>
      <c r="N36">
        <f>AVERAGE(Log_16_4_nr0__4[[#This Row],[ Box weight ]],Log_16_4_nr1__4[[#This Row],[ Box weight ]],Log_16_4_nr2__4[[#This Row],[ Box weight ]],Log_16_4_nr3__4[[#This Row],[ Box weight ]],Log_16_4_nr4__3[[#This Row],[ Box weight ]])</f>
        <v>-9.6721851999999995</v>
      </c>
      <c r="O36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-8.6062485400000011</v>
      </c>
      <c r="P36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14.197715600000004</v>
      </c>
      <c r="Q36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8.2538099999999996</v>
      </c>
    </row>
    <row r="37" spans="1:17" x14ac:dyDescent="0.3">
      <c r="A37" s="2">
        <v>35</v>
      </c>
      <c r="B37">
        <f>AVERAGE(Log_16_4_nr0__4[[#This Row],[ Total points ]],Log_16_4_nr1__4[[#This Row],[ Total points ]],Log_16_4_nr2__4[[#This Row],[ Total points ]],Log_16_4_nr3__4[[#This Row],[ Total points ]],Log_16_4_nr4__3[[#This Row],[ Total points ]])</f>
        <v>6</v>
      </c>
      <c r="C37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1.2</v>
      </c>
      <c r="D37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4.8</v>
      </c>
      <c r="E37">
        <f>AVERAGE(Log_16_4_nr0__4[[#This Row],[ Steps ]],Log_16_4_nr1__4[[#This Row],[ Steps ]],Log_16_4_nr2__4[[#This Row],[ Steps ]],Log_16_4_nr3__4[[#This Row],[ Steps ]],Log_16_4_nr4__3[[#This Row],[ Steps ]])</f>
        <v>22.6</v>
      </c>
      <c r="F37">
        <f>AVERAGE(Log_16_4_nr0__4[[#This Row],[ Ray radius ]],Log_16_4_nr1__4[[#This Row],[ Ray radius ]],Log_16_4_nr2__4[[#This Row],[ Ray radius ]],Log_16_4_nr3__4[[#This Row],[ Ray radius ]],Log_16_4_nr4__3[[#This Row],[ Ray radius ]])</f>
        <v>15.2</v>
      </c>
      <c r="G37">
        <f>AVERAGE(Log_16_4_nr0__4[[#This Row],[ Sight ]],Log_16_4_nr1__4[[#This Row],[ Sight ]],Log_16_4_nr2__4[[#This Row],[ Sight ]],Log_16_4_nr3__4[[#This Row],[ Sight ]],Log_16_4_nr4__3[[#This Row],[ Sight ]])</f>
        <v>47.261990000000004</v>
      </c>
      <c r="H37">
        <f>AVERAGE(Log_16_4_nr0__4[[#This Row],[ moving speed ]],Log_16_4_nr1__4[[#This Row],[ moving speed ]],Log_16_4_nr2__4[[#This Row],[ moving speed ]],Log_16_4_nr3__4[[#This Row],[ moving speed ]],Log_16_4_nr4__3[[#This Row],[ moving speed ]])</f>
        <v>7.5837506000000001</v>
      </c>
      <c r="J37">
        <f>AVERAGE(Log_16_4_nr0__4[[#This Row],[ Enemy weight ]],Log_16_4_nr1__4[[#This Row],[ Enemy weight ]],Log_16_4_nr2__4[[#This Row],[ Enemy weight ]],Log_16_4_nr3__4[[#This Row],[ Enemy weight ]],Log_16_4_nr4__3[[#This Row],[ Enemy weight ]])</f>
        <v>16.233091300000002</v>
      </c>
      <c r="K37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10.309683199999998</v>
      </c>
      <c r="L37">
        <f>AVERAGE(Log_16_4_nr0__4[[#This Row],[ Bullet weight ]],Log_16_4_nr1__4[[#This Row],[ Bullet weight ]],Log_16_4_nr2__4[[#This Row],[ Bullet weight ]],Log_16_4_nr3__4[[#This Row],[ Bullet weight ]],Log_16_4_nr4__3[[#This Row],[ Bullet weight ]])</f>
        <v>2.3847655399999996</v>
      </c>
      <c r="M37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-4.5463355999999999</v>
      </c>
      <c r="N37">
        <f>AVERAGE(Log_16_4_nr0__4[[#This Row],[ Box weight ]],Log_16_4_nr1__4[[#This Row],[ Box weight ]],Log_16_4_nr2__4[[#This Row],[ Box weight ]],Log_16_4_nr3__4[[#This Row],[ Box weight ]],Log_16_4_nr4__3[[#This Row],[ Box weight ]])</f>
        <v>-9.480945199999999</v>
      </c>
      <c r="O37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-9.490935799999999</v>
      </c>
      <c r="P37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16.0214724</v>
      </c>
      <c r="Q37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8.7444559999999996</v>
      </c>
    </row>
    <row r="38" spans="1:17" x14ac:dyDescent="0.3">
      <c r="A38" s="1">
        <v>36</v>
      </c>
      <c r="B38">
        <f>AVERAGE(Log_16_4_nr0__4[[#This Row],[ Total points ]],Log_16_4_nr1__4[[#This Row],[ Total points ]],Log_16_4_nr2__4[[#This Row],[ Total points ]],Log_16_4_nr3__4[[#This Row],[ Total points ]],Log_16_4_nr4__3[[#This Row],[ Total points ]])</f>
        <v>5.6</v>
      </c>
      <c r="C38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1.4</v>
      </c>
      <c r="D38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4.2</v>
      </c>
      <c r="E38">
        <f>AVERAGE(Log_16_4_nr0__4[[#This Row],[ Steps ]],Log_16_4_nr1__4[[#This Row],[ Steps ]],Log_16_4_nr2__4[[#This Row],[ Steps ]],Log_16_4_nr3__4[[#This Row],[ Steps ]],Log_16_4_nr4__3[[#This Row],[ Steps ]])</f>
        <v>22</v>
      </c>
      <c r="F38">
        <f>AVERAGE(Log_16_4_nr0__4[[#This Row],[ Ray radius ]],Log_16_4_nr1__4[[#This Row],[ Ray radius ]],Log_16_4_nr2__4[[#This Row],[ Ray radius ]],Log_16_4_nr3__4[[#This Row],[ Ray radius ]],Log_16_4_nr4__3[[#This Row],[ Ray radius ]])</f>
        <v>15.6</v>
      </c>
      <c r="G38">
        <f>AVERAGE(Log_16_4_nr0__4[[#This Row],[ Sight ]],Log_16_4_nr1__4[[#This Row],[ Sight ]],Log_16_4_nr2__4[[#This Row],[ Sight ]],Log_16_4_nr3__4[[#This Row],[ Sight ]],Log_16_4_nr4__3[[#This Row],[ Sight ]])</f>
        <v>47.094501999999999</v>
      </c>
      <c r="H38">
        <f>AVERAGE(Log_16_4_nr0__4[[#This Row],[ moving speed ]],Log_16_4_nr1__4[[#This Row],[ moving speed ]],Log_16_4_nr2__4[[#This Row],[ moving speed ]],Log_16_4_nr3__4[[#This Row],[ moving speed ]],Log_16_4_nr4__3[[#This Row],[ moving speed ]])</f>
        <v>8.1724664000000011</v>
      </c>
      <c r="J38">
        <f>AVERAGE(Log_16_4_nr0__4[[#This Row],[ Enemy weight ]],Log_16_4_nr1__4[[#This Row],[ Enemy weight ]],Log_16_4_nr2__4[[#This Row],[ Enemy weight ]],Log_16_4_nr3__4[[#This Row],[ Enemy weight ]],Log_16_4_nr4__3[[#This Row],[ Enemy weight ]])</f>
        <v>16.955533300000003</v>
      </c>
      <c r="K38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9.234543200000001</v>
      </c>
      <c r="L38">
        <f>AVERAGE(Log_16_4_nr0__4[[#This Row],[ Bullet weight ]],Log_16_4_nr1__4[[#This Row],[ Bullet weight ]],Log_16_4_nr2__4[[#This Row],[ Bullet weight ]],Log_16_4_nr3__4[[#This Row],[ Bullet weight ]],Log_16_4_nr4__3[[#This Row],[ Bullet weight ]])</f>
        <v>0.51578486000000023</v>
      </c>
      <c r="M38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-3.4634209999999994</v>
      </c>
      <c r="N38">
        <f>AVERAGE(Log_16_4_nr0__4[[#This Row],[ Box weight ]],Log_16_4_nr1__4[[#This Row],[ Box weight ]],Log_16_4_nr2__4[[#This Row],[ Box weight ]],Log_16_4_nr3__4[[#This Row],[ Box weight ]],Log_16_4_nr4__3[[#This Row],[ Box weight ]])</f>
        <v>-10.79097378</v>
      </c>
      <c r="O38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-9.3832330000000006</v>
      </c>
      <c r="P38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15.314512400000002</v>
      </c>
      <c r="Q38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8.3387259999999994</v>
      </c>
    </row>
    <row r="39" spans="1:17" x14ac:dyDescent="0.3">
      <c r="A39" s="2">
        <v>37</v>
      </c>
      <c r="B39">
        <f>AVERAGE(Log_16_4_nr0__4[[#This Row],[ Total points ]],Log_16_4_nr1__4[[#This Row],[ Total points ]],Log_16_4_nr2__4[[#This Row],[ Total points ]],Log_16_4_nr3__4[[#This Row],[ Total points ]],Log_16_4_nr4__3[[#This Row],[ Total points ]])</f>
        <v>6</v>
      </c>
      <c r="C39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1.2</v>
      </c>
      <c r="D39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4.8</v>
      </c>
      <c r="E39">
        <f>AVERAGE(Log_16_4_nr0__4[[#This Row],[ Steps ]],Log_16_4_nr1__4[[#This Row],[ Steps ]],Log_16_4_nr2__4[[#This Row],[ Steps ]],Log_16_4_nr3__4[[#This Row],[ Steps ]],Log_16_4_nr4__3[[#This Row],[ Steps ]])</f>
        <v>22.6</v>
      </c>
      <c r="F39">
        <f>AVERAGE(Log_16_4_nr0__4[[#This Row],[ Ray radius ]],Log_16_4_nr1__4[[#This Row],[ Ray radius ]],Log_16_4_nr2__4[[#This Row],[ Ray radius ]],Log_16_4_nr3__4[[#This Row],[ Ray radius ]],Log_16_4_nr4__3[[#This Row],[ Ray radius ]])</f>
        <v>16</v>
      </c>
      <c r="G39">
        <f>AVERAGE(Log_16_4_nr0__4[[#This Row],[ Sight ]],Log_16_4_nr1__4[[#This Row],[ Sight ]],Log_16_4_nr2__4[[#This Row],[ Sight ]],Log_16_4_nr3__4[[#This Row],[ Sight ]],Log_16_4_nr4__3[[#This Row],[ Sight ]])</f>
        <v>47.947401999999997</v>
      </c>
      <c r="H39">
        <f>AVERAGE(Log_16_4_nr0__4[[#This Row],[ moving speed ]],Log_16_4_nr1__4[[#This Row],[ moving speed ]],Log_16_4_nr2__4[[#This Row],[ moving speed ]],Log_16_4_nr3__4[[#This Row],[ moving speed ]],Log_16_4_nr4__3[[#This Row],[ moving speed ]])</f>
        <v>7.3028974000000009</v>
      </c>
      <c r="J39">
        <f>AVERAGE(Log_16_4_nr0__4[[#This Row],[ Enemy weight ]],Log_16_4_nr1__4[[#This Row],[ Enemy weight ]],Log_16_4_nr2__4[[#This Row],[ Enemy weight ]],Log_16_4_nr3__4[[#This Row],[ Enemy weight ]],Log_16_4_nr4__3[[#This Row],[ Enemy weight ]])</f>
        <v>17.1216832</v>
      </c>
      <c r="K39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9.2345438000000009</v>
      </c>
      <c r="L39">
        <f>AVERAGE(Log_16_4_nr0__4[[#This Row],[ Bullet weight ]],Log_16_4_nr1__4[[#This Row],[ Bullet weight ]],Log_16_4_nr2__4[[#This Row],[ Bullet weight ]],Log_16_4_nr3__4[[#This Row],[ Bullet weight ]],Log_16_4_nr4__3[[#This Row],[ Bullet weight ]])</f>
        <v>1.1697622000000001</v>
      </c>
      <c r="M39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-3.8403353999999994</v>
      </c>
      <c r="N39">
        <f>AVERAGE(Log_16_4_nr0__4[[#This Row],[ Box weight ]],Log_16_4_nr1__4[[#This Row],[ Box weight ]],Log_16_4_nr2__4[[#This Row],[ Box weight ]],Log_16_4_nr3__4[[#This Row],[ Box weight ]],Log_16_4_nr4__3[[#This Row],[ Box weight ]])</f>
        <v>-9.7547764000000008</v>
      </c>
      <c r="O39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-10.327361399999999</v>
      </c>
      <c r="P39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12.504633399999999</v>
      </c>
      <c r="Q39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8.7493160000000003</v>
      </c>
    </row>
    <row r="40" spans="1:17" x14ac:dyDescent="0.3">
      <c r="A40" s="1">
        <v>38</v>
      </c>
      <c r="B40">
        <f>AVERAGE(Log_16_4_nr0__4[[#This Row],[ Total points ]],Log_16_4_nr1__4[[#This Row],[ Total points ]],Log_16_4_nr2__4[[#This Row],[ Total points ]],Log_16_4_nr3__4[[#This Row],[ Total points ]],Log_16_4_nr4__3[[#This Row],[ Total points ]])</f>
        <v>5.2</v>
      </c>
      <c r="C40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1.6</v>
      </c>
      <c r="D40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3.6</v>
      </c>
      <c r="E40">
        <f>AVERAGE(Log_16_4_nr0__4[[#This Row],[ Steps ]],Log_16_4_nr1__4[[#This Row],[ Steps ]],Log_16_4_nr2__4[[#This Row],[ Steps ]],Log_16_4_nr3__4[[#This Row],[ Steps ]],Log_16_4_nr4__3[[#This Row],[ Steps ]])</f>
        <v>22.4</v>
      </c>
      <c r="F40">
        <f>AVERAGE(Log_16_4_nr0__4[[#This Row],[ Ray radius ]],Log_16_4_nr1__4[[#This Row],[ Ray radius ]],Log_16_4_nr2__4[[#This Row],[ Ray radius ]],Log_16_4_nr3__4[[#This Row],[ Ray radius ]],Log_16_4_nr4__3[[#This Row],[ Ray radius ]])</f>
        <v>16</v>
      </c>
      <c r="G40">
        <f>AVERAGE(Log_16_4_nr0__4[[#This Row],[ Sight ]],Log_16_4_nr1__4[[#This Row],[ Sight ]],Log_16_4_nr2__4[[#This Row],[ Sight ]],Log_16_4_nr3__4[[#This Row],[ Sight ]],Log_16_4_nr4__3[[#This Row],[ Sight ]])</f>
        <v>47.237152000000002</v>
      </c>
      <c r="H40">
        <f>AVERAGE(Log_16_4_nr0__4[[#This Row],[ moving speed ]],Log_16_4_nr1__4[[#This Row],[ moving speed ]],Log_16_4_nr2__4[[#This Row],[ moving speed ]],Log_16_4_nr3__4[[#This Row],[ moving speed ]],Log_16_4_nr4__3[[#This Row],[ moving speed ]])</f>
        <v>8.5680405999999998</v>
      </c>
      <c r="J40">
        <f>AVERAGE(Log_16_4_nr0__4[[#This Row],[ Enemy weight ]],Log_16_4_nr1__4[[#This Row],[ Enemy weight ]],Log_16_4_nr2__4[[#This Row],[ Enemy weight ]],Log_16_4_nr3__4[[#This Row],[ Enemy weight ]],Log_16_4_nr4__3[[#This Row],[ Enemy weight ]])</f>
        <v>18.956235599999999</v>
      </c>
      <c r="K40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9.2345436000000003</v>
      </c>
      <c r="L40">
        <f>AVERAGE(Log_16_4_nr0__4[[#This Row],[ Bullet weight ]],Log_16_4_nr1__4[[#This Row],[ Bullet weight ]],Log_16_4_nr2__4[[#This Row],[ Bullet weight ]],Log_16_4_nr3__4[[#This Row],[ Bullet weight ]],Log_16_4_nr4__3[[#This Row],[ Bullet weight ]])</f>
        <v>1.3161239200000001</v>
      </c>
      <c r="M40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-4.0938369999999997</v>
      </c>
      <c r="N40">
        <f>AVERAGE(Log_16_4_nr0__4[[#This Row],[ Box weight ]],Log_16_4_nr1__4[[#This Row],[ Box weight ]],Log_16_4_nr2__4[[#This Row],[ Box weight ]],Log_16_4_nr3__4[[#This Row],[ Box weight ]],Log_16_4_nr4__3[[#This Row],[ Box weight ]])</f>
        <v>-9.2112273000000009</v>
      </c>
      <c r="O40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-9.1683498000000014</v>
      </c>
      <c r="P40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15.222889800000001</v>
      </c>
      <c r="Q40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8.7493160000000003</v>
      </c>
    </row>
    <row r="41" spans="1:17" x14ac:dyDescent="0.3">
      <c r="A41" s="2">
        <v>39</v>
      </c>
      <c r="B41">
        <f>AVERAGE(Log_16_4_nr0__4[[#This Row],[ Total points ]],Log_16_4_nr1__4[[#This Row],[ Total points ]],Log_16_4_nr2__4[[#This Row],[ Total points ]],Log_16_4_nr3__4[[#This Row],[ Total points ]],Log_16_4_nr4__3[[#This Row],[ Total points ]])</f>
        <v>6</v>
      </c>
      <c r="C41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1.8</v>
      </c>
      <c r="D41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4.2</v>
      </c>
      <c r="E41">
        <f>AVERAGE(Log_16_4_nr0__4[[#This Row],[ Steps ]],Log_16_4_nr1__4[[#This Row],[ Steps ]],Log_16_4_nr2__4[[#This Row],[ Steps ]],Log_16_4_nr3__4[[#This Row],[ Steps ]],Log_16_4_nr4__3[[#This Row],[ Steps ]])</f>
        <v>23.2</v>
      </c>
      <c r="F41">
        <f>AVERAGE(Log_16_4_nr0__4[[#This Row],[ Ray radius ]],Log_16_4_nr1__4[[#This Row],[ Ray radius ]],Log_16_4_nr2__4[[#This Row],[ Ray radius ]],Log_16_4_nr3__4[[#This Row],[ Ray radius ]],Log_16_4_nr4__3[[#This Row],[ Ray radius ]])</f>
        <v>16</v>
      </c>
      <c r="G41">
        <f>AVERAGE(Log_16_4_nr0__4[[#This Row],[ Sight ]],Log_16_4_nr1__4[[#This Row],[ Sight ]],Log_16_4_nr2__4[[#This Row],[ Sight ]],Log_16_4_nr3__4[[#This Row],[ Sight ]],Log_16_4_nr4__3[[#This Row],[ Sight ]])</f>
        <v>46.828523999999994</v>
      </c>
      <c r="H41">
        <f>AVERAGE(Log_16_4_nr0__4[[#This Row],[ moving speed ]],Log_16_4_nr1__4[[#This Row],[ moving speed ]],Log_16_4_nr2__4[[#This Row],[ moving speed ]],Log_16_4_nr3__4[[#This Row],[ moving speed ]],Log_16_4_nr4__3[[#This Row],[ moving speed ]])</f>
        <v>8.5197786000000004</v>
      </c>
      <c r="J41">
        <f>AVERAGE(Log_16_4_nr0__4[[#This Row],[ Enemy weight ]],Log_16_4_nr1__4[[#This Row],[ Enemy weight ]],Log_16_4_nr2__4[[#This Row],[ Enemy weight ]],Log_16_4_nr3__4[[#This Row],[ Enemy weight ]],Log_16_4_nr4__3[[#This Row],[ Enemy weight ]])</f>
        <v>21.085288600000002</v>
      </c>
      <c r="K41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8.8744091999999988</v>
      </c>
      <c r="L41">
        <f>AVERAGE(Log_16_4_nr0__4[[#This Row],[ Bullet weight ]],Log_16_4_nr1__4[[#This Row],[ Bullet weight ]],Log_16_4_nr2__4[[#This Row],[ Bullet weight ]],Log_16_4_nr3__4[[#This Row],[ Bullet weight ]],Log_16_4_nr4__3[[#This Row],[ Bullet weight ]])</f>
        <v>0.99137600000000015</v>
      </c>
      <c r="M41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-3.7479305999999992</v>
      </c>
      <c r="N41">
        <f>AVERAGE(Log_16_4_nr0__4[[#This Row],[ Box weight ]],Log_16_4_nr1__4[[#This Row],[ Box weight ]],Log_16_4_nr2__4[[#This Row],[ Box weight ]],Log_16_4_nr3__4[[#This Row],[ Box weight ]],Log_16_4_nr4__3[[#This Row],[ Box weight ]])</f>
        <v>-9.7967095800000017</v>
      </c>
      <c r="O41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-8.5506866000000006</v>
      </c>
      <c r="P41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16.501801</v>
      </c>
      <c r="Q41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8.2402320000000007</v>
      </c>
    </row>
    <row r="42" spans="1:17" x14ac:dyDescent="0.3">
      <c r="A42" s="1">
        <v>40</v>
      </c>
      <c r="B42">
        <f>AVERAGE(Log_16_4_nr0__4[[#This Row],[ Total points ]],Log_16_4_nr1__4[[#This Row],[ Total points ]],Log_16_4_nr2__4[[#This Row],[ Total points ]],Log_16_4_nr3__4[[#This Row],[ Total points ]],Log_16_4_nr4__3[[#This Row],[ Total points ]])</f>
        <v>4.8</v>
      </c>
      <c r="C42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1.2</v>
      </c>
      <c r="D42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3.6</v>
      </c>
      <c r="E42">
        <f>AVERAGE(Log_16_4_nr0__4[[#This Row],[ Steps ]],Log_16_4_nr1__4[[#This Row],[ Steps ]],Log_16_4_nr2__4[[#This Row],[ Steps ]],Log_16_4_nr3__4[[#This Row],[ Steps ]],Log_16_4_nr4__3[[#This Row],[ Steps ]])</f>
        <v>22.8</v>
      </c>
      <c r="F42">
        <f>AVERAGE(Log_16_4_nr0__4[[#This Row],[ Ray radius ]],Log_16_4_nr1__4[[#This Row],[ Ray radius ]],Log_16_4_nr2__4[[#This Row],[ Ray radius ]],Log_16_4_nr3__4[[#This Row],[ Ray radius ]],Log_16_4_nr4__3[[#This Row],[ Ray radius ]])</f>
        <v>15.8</v>
      </c>
      <c r="G42">
        <f>AVERAGE(Log_16_4_nr0__4[[#This Row],[ Sight ]],Log_16_4_nr1__4[[#This Row],[ Sight ]],Log_16_4_nr2__4[[#This Row],[ Sight ]],Log_16_4_nr3__4[[#This Row],[ Sight ]],Log_16_4_nr4__3[[#This Row],[ Sight ]])</f>
        <v>47.978363999999999</v>
      </c>
      <c r="H42">
        <f>AVERAGE(Log_16_4_nr0__4[[#This Row],[ moving speed ]],Log_16_4_nr1__4[[#This Row],[ moving speed ]],Log_16_4_nr2__4[[#This Row],[ moving speed ]],Log_16_4_nr3__4[[#This Row],[ moving speed ]],Log_16_4_nr4__3[[#This Row],[ moving speed ]])</f>
        <v>8.2319606000000007</v>
      </c>
      <c r="J42">
        <f>AVERAGE(Log_16_4_nr0__4[[#This Row],[ Enemy weight ]],Log_16_4_nr1__4[[#This Row],[ Enemy weight ]],Log_16_4_nr2__4[[#This Row],[ Enemy weight ]],Log_16_4_nr3__4[[#This Row],[ Enemy weight ]],Log_16_4_nr4__3[[#This Row],[ Enemy weight ]])</f>
        <v>20.544880599999999</v>
      </c>
      <c r="K42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9.1506252000000003</v>
      </c>
      <c r="L42">
        <f>AVERAGE(Log_16_4_nr0__4[[#This Row],[ Bullet weight ]],Log_16_4_nr1__4[[#This Row],[ Bullet weight ]],Log_16_4_nr2__4[[#This Row],[ Bullet weight ]],Log_16_4_nr3__4[[#This Row],[ Bullet weight ]],Log_16_4_nr4__3[[#This Row],[ Bullet weight ]])</f>
        <v>1.3223816000000004</v>
      </c>
      <c r="M42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-3.6555257999999995</v>
      </c>
      <c r="N42">
        <f>AVERAGE(Log_16_4_nr0__4[[#This Row],[ Box weight ]],Log_16_4_nr1__4[[#This Row],[ Box weight ]],Log_16_4_nr2__4[[#This Row],[ Box weight ]],Log_16_4_nr3__4[[#This Row],[ Box weight ]],Log_16_4_nr4__3[[#This Row],[ Box weight ]])</f>
        <v>-9.7547771999999995</v>
      </c>
      <c r="O42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-9.7593789999999991</v>
      </c>
      <c r="P42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14.955246199999999</v>
      </c>
      <c r="Q42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8.2402320000000007</v>
      </c>
    </row>
    <row r="43" spans="1:17" x14ac:dyDescent="0.3">
      <c r="A43" s="2">
        <v>41</v>
      </c>
      <c r="B43">
        <f>AVERAGE(Log_16_4_nr0__4[[#This Row],[ Total points ]],Log_16_4_nr1__4[[#This Row],[ Total points ]],Log_16_4_nr2__4[[#This Row],[ Total points ]],Log_16_4_nr3__4[[#This Row],[ Total points ]],Log_16_4_nr4__3[[#This Row],[ Total points ]])</f>
        <v>6</v>
      </c>
      <c r="C43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3</v>
      </c>
      <c r="D43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</v>
      </c>
      <c r="E43">
        <f>AVERAGE(Log_16_4_nr0__4[[#This Row],[ Steps ]],Log_16_4_nr1__4[[#This Row],[ Steps ]],Log_16_4_nr2__4[[#This Row],[ Steps ]],Log_16_4_nr3__4[[#This Row],[ Steps ]],Log_16_4_nr4__3[[#This Row],[ Steps ]])</f>
        <v>23</v>
      </c>
      <c r="F43">
        <f>AVERAGE(Log_16_4_nr0__4[[#This Row],[ Ray radius ]],Log_16_4_nr1__4[[#This Row],[ Ray radius ]],Log_16_4_nr2__4[[#This Row],[ Ray radius ]],Log_16_4_nr3__4[[#This Row],[ Ray radius ]],Log_16_4_nr4__3[[#This Row],[ Ray radius ]])</f>
        <v>16.2</v>
      </c>
      <c r="G43">
        <f>AVERAGE(Log_16_4_nr0__4[[#This Row],[ Sight ]],Log_16_4_nr1__4[[#This Row],[ Sight ]],Log_16_4_nr2__4[[#This Row],[ Sight ]],Log_16_4_nr3__4[[#This Row],[ Sight ]],Log_16_4_nr4__3[[#This Row],[ Sight ]])</f>
        <v>47.624893999999998</v>
      </c>
      <c r="H43">
        <f>AVERAGE(Log_16_4_nr0__4[[#This Row],[ moving speed ]],Log_16_4_nr1__4[[#This Row],[ moving speed ]],Log_16_4_nr2__4[[#This Row],[ moving speed ]],Log_16_4_nr3__4[[#This Row],[ moving speed ]],Log_16_4_nr4__3[[#This Row],[ moving speed ]])</f>
        <v>9.4117116000000003</v>
      </c>
      <c r="J43">
        <f>AVERAGE(Log_16_4_nr0__4[[#This Row],[ Enemy weight ]],Log_16_4_nr1__4[[#This Row],[ Enemy weight ]],Log_16_4_nr2__4[[#This Row],[ Enemy weight ]],Log_16_4_nr3__4[[#This Row],[ Enemy weight ]],Log_16_4_nr4__3[[#This Row],[ Enemy weight ]])</f>
        <v>22.540360800000002</v>
      </c>
      <c r="K43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8.2407402000000012</v>
      </c>
      <c r="L43">
        <f>AVERAGE(Log_16_4_nr0__4[[#This Row],[ Bullet weight ]],Log_16_4_nr1__4[[#This Row],[ Bullet weight ]],Log_16_4_nr2__4[[#This Row],[ Bullet weight ]],Log_16_4_nr3__4[[#This Row],[ Bullet weight ]],Log_16_4_nr4__3[[#This Row],[ Bullet weight ]])</f>
        <v>0.21952820000000006</v>
      </c>
      <c r="M43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-4.0280209999999999</v>
      </c>
      <c r="N43">
        <f>AVERAGE(Log_16_4_nr0__4[[#This Row],[ Box weight ]],Log_16_4_nr1__4[[#This Row],[ Box weight ]],Log_16_4_nr2__4[[#This Row],[ Box weight ]],Log_16_4_nr3__4[[#This Row],[ Box weight ]],Log_16_4_nr4__3[[#This Row],[ Box weight ]])</f>
        <v>-9.7095195999999984</v>
      </c>
      <c r="O43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-9.1798749999999991</v>
      </c>
      <c r="P43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16.670677000000001</v>
      </c>
      <c r="Q43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7.5988423999999997</v>
      </c>
    </row>
    <row r="44" spans="1:17" x14ac:dyDescent="0.3">
      <c r="A44" s="1">
        <v>42</v>
      </c>
      <c r="B44">
        <f>AVERAGE(Log_16_4_nr0__4[[#This Row],[ Total points ]],Log_16_4_nr1__4[[#This Row],[ Total points ]],Log_16_4_nr2__4[[#This Row],[ Total points ]],Log_16_4_nr3__4[[#This Row],[ Total points ]],Log_16_4_nr4__3[[#This Row],[ Total points ]])</f>
        <v>4.5999999999999996</v>
      </c>
      <c r="C44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</v>
      </c>
      <c r="D44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3.6</v>
      </c>
      <c r="E44">
        <f>AVERAGE(Log_16_4_nr0__4[[#This Row],[ Steps ]],Log_16_4_nr1__4[[#This Row],[ Steps ]],Log_16_4_nr2__4[[#This Row],[ Steps ]],Log_16_4_nr3__4[[#This Row],[ Steps ]],Log_16_4_nr4__3[[#This Row],[ Steps ]])</f>
        <v>22.2</v>
      </c>
      <c r="F44">
        <f>AVERAGE(Log_16_4_nr0__4[[#This Row],[ Ray radius ]],Log_16_4_nr1__4[[#This Row],[ Ray radius ]],Log_16_4_nr2__4[[#This Row],[ Ray radius ]],Log_16_4_nr3__4[[#This Row],[ Ray radius ]],Log_16_4_nr4__3[[#This Row],[ Ray radius ]])</f>
        <v>16.2</v>
      </c>
      <c r="G44">
        <f>AVERAGE(Log_16_4_nr0__4[[#This Row],[ Sight ]],Log_16_4_nr1__4[[#This Row],[ Sight ]],Log_16_4_nr2__4[[#This Row],[ Sight ]],Log_16_4_nr3__4[[#This Row],[ Sight ]],Log_16_4_nr4__3[[#This Row],[ Sight ]])</f>
        <v>48.223967999999999</v>
      </c>
      <c r="H44">
        <f>AVERAGE(Log_16_4_nr0__4[[#This Row],[ moving speed ]],Log_16_4_nr1__4[[#This Row],[ moving speed ]],Log_16_4_nr2__4[[#This Row],[ moving speed ]],Log_16_4_nr3__4[[#This Row],[ moving speed ]],Log_16_4_nr4__3[[#This Row],[ moving speed ]])</f>
        <v>8.7787455999999988</v>
      </c>
      <c r="J44">
        <f>AVERAGE(Log_16_4_nr0__4[[#This Row],[ Enemy weight ]],Log_16_4_nr1__4[[#This Row],[ Enemy weight ]],Log_16_4_nr2__4[[#This Row],[ Enemy weight ]],Log_16_4_nr3__4[[#This Row],[ Enemy weight ]],Log_16_4_nr4__3[[#This Row],[ Enemy weight ]])</f>
        <v>22.384498600000001</v>
      </c>
      <c r="K44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8.5169561199999997</v>
      </c>
      <c r="L44">
        <f>AVERAGE(Log_16_4_nr0__4[[#This Row],[ Bullet weight ]],Log_16_4_nr1__4[[#This Row],[ Bullet weight ]],Log_16_4_nr2__4[[#This Row],[ Bullet weight ]],Log_16_4_nr3__4[[#This Row],[ Bullet weight ]],Log_16_4_nr4__3[[#This Row],[ Bullet weight ]])</f>
        <v>0.65951320000000013</v>
      </c>
      <c r="M44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-3.9818185999999995</v>
      </c>
      <c r="N44">
        <f>AVERAGE(Log_16_4_nr0__4[[#This Row],[ Box weight ]],Log_16_4_nr1__4[[#This Row],[ Box weight ]],Log_16_4_nr2__4[[#This Row],[ Box weight ]],Log_16_4_nr3__4[[#This Row],[ Box weight ]],Log_16_4_nr4__3[[#This Row],[ Box weight ]])</f>
        <v>-9.3654475999999995</v>
      </c>
      <c r="O44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-9.7593788000000004</v>
      </c>
      <c r="P44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15.601339200000002</v>
      </c>
      <c r="Q44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6.7908423999999998</v>
      </c>
    </row>
    <row r="45" spans="1:17" x14ac:dyDescent="0.3">
      <c r="A45" s="2">
        <v>43</v>
      </c>
      <c r="B45">
        <f>AVERAGE(Log_16_4_nr0__4[[#This Row],[ Total points ]],Log_16_4_nr1__4[[#This Row],[ Total points ]],Log_16_4_nr2__4[[#This Row],[ Total points ]],Log_16_4_nr3__4[[#This Row],[ Total points ]],Log_16_4_nr4__3[[#This Row],[ Total points ]])</f>
        <v>6</v>
      </c>
      <c r="C45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3</v>
      </c>
      <c r="D45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</v>
      </c>
      <c r="E45">
        <f>AVERAGE(Log_16_4_nr0__4[[#This Row],[ Steps ]],Log_16_4_nr1__4[[#This Row],[ Steps ]],Log_16_4_nr2__4[[#This Row],[ Steps ]],Log_16_4_nr3__4[[#This Row],[ Steps ]],Log_16_4_nr4__3[[#This Row],[ Steps ]])</f>
        <v>22.6</v>
      </c>
      <c r="F45">
        <f>AVERAGE(Log_16_4_nr0__4[[#This Row],[ Ray radius ]],Log_16_4_nr1__4[[#This Row],[ Ray radius ]],Log_16_4_nr2__4[[#This Row],[ Ray radius ]],Log_16_4_nr3__4[[#This Row],[ Ray radius ]],Log_16_4_nr4__3[[#This Row],[ Ray radius ]])</f>
        <v>15.4</v>
      </c>
      <c r="G45">
        <f>AVERAGE(Log_16_4_nr0__4[[#This Row],[ Sight ]],Log_16_4_nr1__4[[#This Row],[ Sight ]],Log_16_4_nr2__4[[#This Row],[ Sight ]],Log_16_4_nr3__4[[#This Row],[ Sight ]],Log_16_4_nr4__3[[#This Row],[ Sight ]])</f>
        <v>47.611499999999992</v>
      </c>
      <c r="H45">
        <f>AVERAGE(Log_16_4_nr0__4[[#This Row],[ moving speed ]],Log_16_4_nr1__4[[#This Row],[ moving speed ]],Log_16_4_nr2__4[[#This Row],[ moving speed ]],Log_16_4_nr3__4[[#This Row],[ moving speed ]],Log_16_4_nr4__3[[#This Row],[ moving speed ]])</f>
        <v>9.479115199999999</v>
      </c>
      <c r="J45">
        <f>AVERAGE(Log_16_4_nr0__4[[#This Row],[ Enemy weight ]],Log_16_4_nr1__4[[#This Row],[ Enemy weight ]],Log_16_4_nr2__4[[#This Row],[ Enemy weight ]],Log_16_4_nr3__4[[#This Row],[ Enemy weight ]],Log_16_4_nr4__3[[#This Row],[ Enemy weight ]])</f>
        <v>22.9249066</v>
      </c>
      <c r="K45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7.8381124400000006</v>
      </c>
      <c r="L45">
        <f>AVERAGE(Log_16_4_nr0__4[[#This Row],[ Bullet weight ]],Log_16_4_nr1__4[[#This Row],[ Bullet weight ]],Log_16_4_nr2__4[[#This Row],[ Bullet weight ]],Log_16_4_nr3__4[[#This Row],[ Bullet weight ]],Log_16_4_nr4__3[[#This Row],[ Bullet weight ]])</f>
        <v>-0.15902980000000005</v>
      </c>
      <c r="M45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-3.9084630000000002</v>
      </c>
      <c r="N45">
        <f>AVERAGE(Log_16_4_nr0__4[[#This Row],[ Box weight ]],Log_16_4_nr1__4[[#This Row],[ Box weight ]],Log_16_4_nr2__4[[#This Row],[ Box weight ]],Log_16_4_nr3__4[[#This Row],[ Box weight ]],Log_16_4_nr4__3[[#This Row],[ Box weight ]])</f>
        <v>-9.94724012</v>
      </c>
      <c r="O45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-8.096740800000001</v>
      </c>
      <c r="P45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15.5322298</v>
      </c>
      <c r="Q45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7.1017340000000004</v>
      </c>
    </row>
    <row r="46" spans="1:17" x14ac:dyDescent="0.3">
      <c r="A46" s="1">
        <v>44</v>
      </c>
      <c r="B46">
        <f>AVERAGE(Log_16_4_nr0__4[[#This Row],[ Total points ]],Log_16_4_nr1__4[[#This Row],[ Total points ]],Log_16_4_nr2__4[[#This Row],[ Total points ]],Log_16_4_nr3__4[[#This Row],[ Total points ]],Log_16_4_nr4__3[[#This Row],[ Total points ]])</f>
        <v>4.5999999999999996</v>
      </c>
      <c r="C46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1.6</v>
      </c>
      <c r="D46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</v>
      </c>
      <c r="E46">
        <f>AVERAGE(Log_16_4_nr0__4[[#This Row],[ Steps ]],Log_16_4_nr1__4[[#This Row],[ Steps ]],Log_16_4_nr2__4[[#This Row],[ Steps ]],Log_16_4_nr3__4[[#This Row],[ Steps ]],Log_16_4_nr4__3[[#This Row],[ Steps ]])</f>
        <v>23</v>
      </c>
      <c r="F46">
        <f>AVERAGE(Log_16_4_nr0__4[[#This Row],[ Ray radius ]],Log_16_4_nr1__4[[#This Row],[ Ray radius ]],Log_16_4_nr2__4[[#This Row],[ Ray radius ]],Log_16_4_nr3__4[[#This Row],[ Ray radius ]],Log_16_4_nr4__3[[#This Row],[ Ray radius ]])</f>
        <v>15.8</v>
      </c>
      <c r="G46">
        <f>AVERAGE(Log_16_4_nr0__4[[#This Row],[ Sight ]],Log_16_4_nr1__4[[#This Row],[ Sight ]],Log_16_4_nr2__4[[#This Row],[ Sight ]],Log_16_4_nr3__4[[#This Row],[ Sight ]],Log_16_4_nr4__3[[#This Row],[ Sight ]])</f>
        <v>48.667060000000006</v>
      </c>
      <c r="H46">
        <f>AVERAGE(Log_16_4_nr0__4[[#This Row],[ moving speed ]],Log_16_4_nr1__4[[#This Row],[ moving speed ]],Log_16_4_nr2__4[[#This Row],[ moving speed ]],Log_16_4_nr3__4[[#This Row],[ moving speed ]],Log_16_4_nr4__3[[#This Row],[ moving speed ]])</f>
        <v>9.5050422000000001</v>
      </c>
      <c r="J46">
        <f>AVERAGE(Log_16_4_nr0__4[[#This Row],[ Enemy weight ]],Log_16_4_nr1__4[[#This Row],[ Enemy weight ]],Log_16_4_nr2__4[[#This Row],[ Enemy weight ]],Log_16_4_nr3__4[[#This Row],[ Enemy weight ]],Log_16_4_nr4__3[[#This Row],[ Enemy weight ]])</f>
        <v>23.966458599999999</v>
      </c>
      <c r="K46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7.2999714000000013</v>
      </c>
      <c r="L46">
        <f>AVERAGE(Log_16_4_nr0__4[[#This Row],[ Bullet weight ]],Log_16_4_nr1__4[[#This Row],[ Bullet weight ]],Log_16_4_nr2__4[[#This Row],[ Bullet weight ]],Log_16_4_nr3__4[[#This Row],[ Bullet weight ]],Log_16_4_nr4__3[[#This Row],[ Bullet weight ]])</f>
        <v>0.2190669999999999</v>
      </c>
      <c r="M46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-4.2154948000000001</v>
      </c>
      <c r="N46">
        <f>AVERAGE(Log_16_4_nr0__4[[#This Row],[ Box weight ]],Log_16_4_nr1__4[[#This Row],[ Box weight ]],Log_16_4_nr2__4[[#This Row],[ Box weight ]],Log_16_4_nr3__4[[#This Row],[ Box weight ]],Log_16_4_nr4__3[[#This Row],[ Box weight ]])</f>
        <v>-10.11888772</v>
      </c>
      <c r="O46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-8.9090184000000008</v>
      </c>
      <c r="P46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14.923659599999999</v>
      </c>
      <c r="Q46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6.4603437999999995</v>
      </c>
    </row>
    <row r="47" spans="1:17" x14ac:dyDescent="0.3">
      <c r="A47" s="2">
        <v>45</v>
      </c>
      <c r="B47">
        <f>AVERAGE(Log_16_4_nr0__4[[#This Row],[ Total points ]],Log_16_4_nr1__4[[#This Row],[ Total points ]],Log_16_4_nr2__4[[#This Row],[ Total points ]],Log_16_4_nr3__4[[#This Row],[ Total points ]],Log_16_4_nr4__3[[#This Row],[ Total points ]])</f>
        <v>5.2</v>
      </c>
      <c r="C47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2.8</v>
      </c>
      <c r="D47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2.4</v>
      </c>
      <c r="E47">
        <f>AVERAGE(Log_16_4_nr0__4[[#This Row],[ Steps ]],Log_16_4_nr1__4[[#This Row],[ Steps ]],Log_16_4_nr2__4[[#This Row],[ Steps ]],Log_16_4_nr3__4[[#This Row],[ Steps ]],Log_16_4_nr4__3[[#This Row],[ Steps ]])</f>
        <v>23.8</v>
      </c>
      <c r="F47">
        <f>AVERAGE(Log_16_4_nr0__4[[#This Row],[ Ray radius ]],Log_16_4_nr1__4[[#This Row],[ Ray radius ]],Log_16_4_nr2__4[[#This Row],[ Ray radius ]],Log_16_4_nr3__4[[#This Row],[ Ray radius ]],Log_16_4_nr4__3[[#This Row],[ Ray radius ]])</f>
        <v>16.2</v>
      </c>
      <c r="G47">
        <f>AVERAGE(Log_16_4_nr0__4[[#This Row],[ Sight ]],Log_16_4_nr1__4[[#This Row],[ Sight ]],Log_16_4_nr2__4[[#This Row],[ Sight ]],Log_16_4_nr3__4[[#This Row],[ Sight ]],Log_16_4_nr4__3[[#This Row],[ Sight ]])</f>
        <v>49.031062000000006</v>
      </c>
      <c r="H47">
        <f>AVERAGE(Log_16_4_nr0__4[[#This Row],[ moving speed ]],Log_16_4_nr1__4[[#This Row],[ moving speed ]],Log_16_4_nr2__4[[#This Row],[ moving speed ]],Log_16_4_nr3__4[[#This Row],[ moving speed ]],Log_16_4_nr4__3[[#This Row],[ moving speed ]])</f>
        <v>10.1512446</v>
      </c>
      <c r="J47">
        <f>AVERAGE(Log_16_4_nr0__4[[#This Row],[ Enemy weight ]],Log_16_4_nr1__4[[#This Row],[ Enemy weight ]],Log_16_4_nr2__4[[#This Row],[ Enemy weight ]],Log_16_4_nr3__4[[#This Row],[ Enemy weight ]],Log_16_4_nr4__3[[#This Row],[ Enemy weight ]])</f>
        <v>24.574142399999999</v>
      </c>
      <c r="K47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7.6601057999999993</v>
      </c>
      <c r="L47">
        <f>AVERAGE(Log_16_4_nr0__4[[#This Row],[ Bullet weight ]],Log_16_4_nr1__4[[#This Row],[ Bullet weight ]],Log_16_4_nr2__4[[#This Row],[ Bullet weight ]],Log_16_4_nr3__4[[#This Row],[ Bullet weight ]],Log_16_4_nr4__3[[#This Row],[ Bullet weight ]])</f>
        <v>-0.17076859999999988</v>
      </c>
      <c r="M47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-4.5151985999999997</v>
      </c>
      <c r="N47">
        <f>AVERAGE(Log_16_4_nr0__4[[#This Row],[ Box weight ]],Log_16_4_nr1__4[[#This Row],[ Box weight ]],Log_16_4_nr2__4[[#This Row],[ Box weight ]],Log_16_4_nr3__4[[#This Row],[ Box weight ]],Log_16_4_nr4__3[[#This Row],[ Box weight ]])</f>
        <v>-11.26022306</v>
      </c>
      <c r="O47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-9.5168278000000015</v>
      </c>
      <c r="P47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14.8282826</v>
      </c>
      <c r="Q47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6.4554850000000004</v>
      </c>
    </row>
    <row r="48" spans="1:17" x14ac:dyDescent="0.3">
      <c r="A48" s="1">
        <v>46</v>
      </c>
      <c r="B48">
        <f>AVERAGE(Log_16_4_nr0__4[[#This Row],[ Total points ]],Log_16_4_nr1__4[[#This Row],[ Total points ]],Log_16_4_nr2__4[[#This Row],[ Total points ]],Log_16_4_nr3__4[[#This Row],[ Total points ]],Log_16_4_nr4__3[[#This Row],[ Total points ]])</f>
        <v>4.5999999999999996</v>
      </c>
      <c r="C48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1.6</v>
      </c>
      <c r="D48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</v>
      </c>
      <c r="E48">
        <f>AVERAGE(Log_16_4_nr0__4[[#This Row],[ Steps ]],Log_16_4_nr1__4[[#This Row],[ Steps ]],Log_16_4_nr2__4[[#This Row],[ Steps ]],Log_16_4_nr3__4[[#This Row],[ Steps ]],Log_16_4_nr4__3[[#This Row],[ Steps ]])</f>
        <v>22.6</v>
      </c>
      <c r="F48">
        <f>AVERAGE(Log_16_4_nr0__4[[#This Row],[ Ray radius ]],Log_16_4_nr1__4[[#This Row],[ Ray radius ]],Log_16_4_nr2__4[[#This Row],[ Ray radius ]],Log_16_4_nr3__4[[#This Row],[ Ray radius ]],Log_16_4_nr4__3[[#This Row],[ Ray radius ]])</f>
        <v>16.600000000000001</v>
      </c>
      <c r="G48">
        <f>AVERAGE(Log_16_4_nr0__4[[#This Row],[ Sight ]],Log_16_4_nr1__4[[#This Row],[ Sight ]],Log_16_4_nr2__4[[#This Row],[ Sight ]],Log_16_4_nr3__4[[#This Row],[ Sight ]],Log_16_4_nr4__3[[#This Row],[ Sight ]])</f>
        <v>49.073129999999999</v>
      </c>
      <c r="H48">
        <f>AVERAGE(Log_16_4_nr0__4[[#This Row],[ moving speed ]],Log_16_4_nr1__4[[#This Row],[ moving speed ]],Log_16_4_nr2__4[[#This Row],[ moving speed ]],Log_16_4_nr3__4[[#This Row],[ moving speed ]],Log_16_4_nr4__3[[#This Row],[ moving speed ]])</f>
        <v>10.148616000000001</v>
      </c>
      <c r="J48">
        <f>AVERAGE(Log_16_4_nr0__4[[#This Row],[ Enemy weight ]],Log_16_4_nr1__4[[#This Row],[ Enemy weight ]],Log_16_4_nr2__4[[#This Row],[ Enemy weight ]],Log_16_4_nr3__4[[#This Row],[ Enemy weight ]],Log_16_4_nr4__3[[#This Row],[ Enemy weight ]])</f>
        <v>24.0337344</v>
      </c>
      <c r="K48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7.9363217999999991</v>
      </c>
      <c r="L48">
        <f>AVERAGE(Log_16_4_nr0__4[[#This Row],[ Bullet weight ]],Log_16_4_nr1__4[[#This Row],[ Bullet weight ]],Log_16_4_nr2__4[[#This Row],[ Bullet weight ]],Log_16_4_nr3__4[[#This Row],[ Bullet weight ]],Log_16_4_nr4__3[[#This Row],[ Bullet weight ]])</f>
        <v>-0.48304279999999994</v>
      </c>
      <c r="M48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-4.5151988000000003</v>
      </c>
      <c r="N48">
        <f>AVERAGE(Log_16_4_nr0__4[[#This Row],[ Box weight ]],Log_16_4_nr1__4[[#This Row],[ Box weight ]],Log_16_4_nr2__4[[#This Row],[ Box weight ]],Log_16_4_nr3__4[[#This Row],[ Box weight ]],Log_16_4_nr4__3[[#This Row],[ Box weight ]])</f>
        <v>-12.366987499999999</v>
      </c>
      <c r="O48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-9.5665098000000004</v>
      </c>
      <c r="P48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14.567879999999999</v>
      </c>
      <c r="Q48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6.4603437999999995</v>
      </c>
    </row>
    <row r="49" spans="1:17" x14ac:dyDescent="0.3">
      <c r="A49" s="2">
        <v>47</v>
      </c>
      <c r="B49">
        <f>AVERAGE(Log_16_4_nr0__4[[#This Row],[ Total points ]],Log_16_4_nr1__4[[#This Row],[ Total points ]],Log_16_4_nr2__4[[#This Row],[ Total points ]],Log_16_4_nr3__4[[#This Row],[ Total points ]],Log_16_4_nr4__3[[#This Row],[ Total points ]])</f>
        <v>5.2</v>
      </c>
      <c r="C49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2.8</v>
      </c>
      <c r="D49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2.4</v>
      </c>
      <c r="E49">
        <f>AVERAGE(Log_16_4_nr0__4[[#This Row],[ Steps ]],Log_16_4_nr1__4[[#This Row],[ Steps ]],Log_16_4_nr2__4[[#This Row],[ Steps ]],Log_16_4_nr3__4[[#This Row],[ Steps ]],Log_16_4_nr4__3[[#This Row],[ Steps ]])</f>
        <v>23.8</v>
      </c>
      <c r="F49">
        <f>AVERAGE(Log_16_4_nr0__4[[#This Row],[ Ray radius ]],Log_16_4_nr1__4[[#This Row],[ Ray radius ]],Log_16_4_nr2__4[[#This Row],[ Ray radius ]],Log_16_4_nr3__4[[#This Row],[ Ray radius ]],Log_16_4_nr4__3[[#This Row],[ Ray radius ]])</f>
        <v>16.399999999999999</v>
      </c>
      <c r="G49">
        <f>AVERAGE(Log_16_4_nr0__4[[#This Row],[ Sight ]],Log_16_4_nr1__4[[#This Row],[ Sight ]],Log_16_4_nr2__4[[#This Row],[ Sight ]],Log_16_4_nr3__4[[#This Row],[ Sight ]],Log_16_4_nr4__3[[#This Row],[ Sight ]])</f>
        <v>48.941581999999997</v>
      </c>
      <c r="H49">
        <f>AVERAGE(Log_16_4_nr0__4[[#This Row],[ moving speed ]],Log_16_4_nr1__4[[#This Row],[ moving speed ]],Log_16_4_nr2__4[[#This Row],[ moving speed ]],Log_16_4_nr3__4[[#This Row],[ moving speed ]],Log_16_4_nr4__3[[#This Row],[ moving speed ]])</f>
        <v>11.376148000000001</v>
      </c>
      <c r="J49">
        <f>AVERAGE(Log_16_4_nr0__4[[#This Row],[ Enemy weight ]],Log_16_4_nr1__4[[#This Row],[ Enemy weight ]],Log_16_4_nr2__4[[#This Row],[ Enemy weight ]],Log_16_4_nr3__4[[#This Row],[ Enemy weight ]],Log_16_4_nr4__3[[#This Row],[ Enemy weight ]])</f>
        <v>25.867773800000002</v>
      </c>
      <c r="K49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8.1114538000000014</v>
      </c>
      <c r="L49">
        <f>AVERAGE(Log_16_4_nr0__4[[#This Row],[ Bullet weight ]],Log_16_4_nr1__4[[#This Row],[ Bullet weight ]],Log_16_4_nr2__4[[#This Row],[ Bullet weight ]],Log_16_4_nr3__4[[#This Row],[ Bullet weight ]],Log_16_4_nr4__3[[#This Row],[ Bullet weight ]])</f>
        <v>-1.0875948</v>
      </c>
      <c r="M49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-4.2296823999999997</v>
      </c>
      <c r="N49">
        <f>AVERAGE(Log_16_4_nr0__4[[#This Row],[ Box weight ]],Log_16_4_nr1__4[[#This Row],[ Box weight ]],Log_16_4_nr2__4[[#This Row],[ Box weight ]],Log_16_4_nr3__4[[#This Row],[ Box weight ]],Log_16_4_nr4__3[[#This Row],[ Box weight ]])</f>
        <v>-12.44653716</v>
      </c>
      <c r="O49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-9.6717537999999994</v>
      </c>
      <c r="P49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14.367934200000002</v>
      </c>
      <c r="Q49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6.4574846000000008</v>
      </c>
    </row>
    <row r="50" spans="1:17" x14ac:dyDescent="0.3">
      <c r="A50" s="1">
        <v>48</v>
      </c>
      <c r="B50">
        <f>AVERAGE(Log_16_4_nr0__4[[#This Row],[ Total points ]],Log_16_4_nr1__4[[#This Row],[ Total points ]],Log_16_4_nr2__4[[#This Row],[ Total points ]],Log_16_4_nr3__4[[#This Row],[ Total points ]],Log_16_4_nr4__3[[#This Row],[ Total points ]])</f>
        <v>4.8</v>
      </c>
      <c r="C50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1.8</v>
      </c>
      <c r="D50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</v>
      </c>
      <c r="E50">
        <f>AVERAGE(Log_16_4_nr0__4[[#This Row],[ Steps ]],Log_16_4_nr1__4[[#This Row],[ Steps ]],Log_16_4_nr2__4[[#This Row],[ Steps ]],Log_16_4_nr3__4[[#This Row],[ Steps ]],Log_16_4_nr4__3[[#This Row],[ Steps ]])</f>
        <v>22.6</v>
      </c>
      <c r="F50">
        <f>AVERAGE(Log_16_4_nr0__4[[#This Row],[ Ray radius ]],Log_16_4_nr1__4[[#This Row],[ Ray radius ]],Log_16_4_nr2__4[[#This Row],[ Ray radius ]],Log_16_4_nr3__4[[#This Row],[ Ray radius ]],Log_16_4_nr4__3[[#This Row],[ Ray radius ]])</f>
        <v>16.600000000000001</v>
      </c>
      <c r="G50">
        <f>AVERAGE(Log_16_4_nr0__4[[#This Row],[ Sight ]],Log_16_4_nr1__4[[#This Row],[ Sight ]],Log_16_4_nr2__4[[#This Row],[ Sight ]],Log_16_4_nr3__4[[#This Row],[ Sight ]],Log_16_4_nr4__3[[#This Row],[ Sight ]])</f>
        <v>49.480103999999997</v>
      </c>
      <c r="H50">
        <f>AVERAGE(Log_16_4_nr0__4[[#This Row],[ moving speed ]],Log_16_4_nr1__4[[#This Row],[ moving speed ]],Log_16_4_nr2__4[[#This Row],[ moving speed ]],Log_16_4_nr3__4[[#This Row],[ moving speed ]],Log_16_4_nr4__3[[#This Row],[ moving speed ]])</f>
        <v>10.1853824</v>
      </c>
      <c r="J50">
        <f>AVERAGE(Log_16_4_nr0__4[[#This Row],[ Enemy weight ]],Log_16_4_nr1__4[[#This Row],[ Enemy weight ]],Log_16_4_nr2__4[[#This Row],[ Enemy weight ]],Log_16_4_nr3__4[[#This Row],[ Enemy weight ]],Log_16_4_nr4__3[[#This Row],[ Enemy weight ]])</f>
        <v>25.743507599999997</v>
      </c>
      <c r="K50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8.1586850000000002</v>
      </c>
      <c r="L50">
        <f>AVERAGE(Log_16_4_nr0__4[[#This Row],[ Bullet weight ]],Log_16_4_nr1__4[[#This Row],[ Bullet weight ]],Log_16_4_nr2__4[[#This Row],[ Bullet weight ]],Log_16_4_nr3__4[[#This Row],[ Bullet weight ]],Log_16_4_nr4__3[[#This Row],[ Bullet weight ]])</f>
        <v>-1.2975427999999998</v>
      </c>
      <c r="M50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-4.1648733999999994</v>
      </c>
      <c r="N50">
        <f>AVERAGE(Log_16_4_nr0__4[[#This Row],[ Box weight ]],Log_16_4_nr1__4[[#This Row],[ Box weight ]],Log_16_4_nr2__4[[#This Row],[ Box weight ]],Log_16_4_nr3__4[[#This Row],[ Box weight ]],Log_16_4_nr4__3[[#This Row],[ Box weight ]])</f>
        <v>-12.593992160000003</v>
      </c>
      <c r="O50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-9.8807557999999993</v>
      </c>
      <c r="P50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13.8297496</v>
      </c>
      <c r="Q50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6.4376657999999995</v>
      </c>
    </row>
    <row r="51" spans="1:17" x14ac:dyDescent="0.3">
      <c r="A51" s="2">
        <v>49</v>
      </c>
      <c r="B51">
        <f>AVERAGE(Log_16_4_nr0__4[[#This Row],[ Total points ]],Log_16_4_nr1__4[[#This Row],[ Total points ]],Log_16_4_nr2__4[[#This Row],[ Total points ]],Log_16_4_nr3__4[[#This Row],[ Total points ]],Log_16_4_nr4__3[[#This Row],[ Total points ]])</f>
        <v>4.5999999999999996</v>
      </c>
      <c r="C51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1.6</v>
      </c>
      <c r="D51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</v>
      </c>
      <c r="E51">
        <f>AVERAGE(Log_16_4_nr0__4[[#This Row],[ Steps ]],Log_16_4_nr1__4[[#This Row],[ Steps ]],Log_16_4_nr2__4[[#This Row],[ Steps ]],Log_16_4_nr3__4[[#This Row],[ Steps ]],Log_16_4_nr4__3[[#This Row],[ Steps ]])</f>
        <v>23.2</v>
      </c>
      <c r="F51">
        <f>AVERAGE(Log_16_4_nr0__4[[#This Row],[ Ray radius ]],Log_16_4_nr1__4[[#This Row],[ Ray radius ]],Log_16_4_nr2__4[[#This Row],[ Ray radius ]],Log_16_4_nr3__4[[#This Row],[ Ray radius ]],Log_16_4_nr4__3[[#This Row],[ Ray radius ]])</f>
        <v>16.399999999999999</v>
      </c>
      <c r="G51">
        <f>AVERAGE(Log_16_4_nr0__4[[#This Row],[ Sight ]],Log_16_4_nr1__4[[#This Row],[ Sight ]],Log_16_4_nr2__4[[#This Row],[ Sight ]],Log_16_4_nr3__4[[#This Row],[ Sight ]],Log_16_4_nr4__3[[#This Row],[ Sight ]])</f>
        <v>49.536513999999997</v>
      </c>
      <c r="H51">
        <f>AVERAGE(Log_16_4_nr0__4[[#This Row],[ moving speed ]],Log_16_4_nr1__4[[#This Row],[ moving speed ]],Log_16_4_nr2__4[[#This Row],[ moving speed ]],Log_16_4_nr3__4[[#This Row],[ moving speed ]],Log_16_4_nr4__3[[#This Row],[ moving speed ]])</f>
        <v>10.830086999999999</v>
      </c>
      <c r="J51">
        <f>AVERAGE(Log_16_4_nr0__4[[#This Row],[ Enemy weight ]],Log_16_4_nr1__4[[#This Row],[ Enemy weight ]],Log_16_4_nr2__4[[#This Row],[ Enemy weight ]],Log_16_4_nr3__4[[#This Row],[ Enemy weight ]],Log_16_4_nr4__3[[#This Row],[ Enemy weight ]])</f>
        <v>25.790664000000003</v>
      </c>
      <c r="K51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8.9774563999999994</v>
      </c>
      <c r="L51">
        <f>AVERAGE(Log_16_4_nr0__4[[#This Row],[ Bullet weight ]],Log_16_4_nr1__4[[#This Row],[ Bullet weight ]],Log_16_4_nr2__4[[#This Row],[ Bullet weight ]],Log_16_4_nr3__4[[#This Row],[ Bullet weight ]],Log_16_4_nr4__3[[#This Row],[ Bullet weight ]])</f>
        <v>-1.4241446000000004</v>
      </c>
      <c r="M51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-4.1648736</v>
      </c>
      <c r="N51">
        <f>AVERAGE(Log_16_4_nr0__4[[#This Row],[ Box weight ]],Log_16_4_nr1__4[[#This Row],[ Box weight ]],Log_16_4_nr2__4[[#This Row],[ Box weight ]],Log_16_4_nr3__4[[#This Row],[ Box weight ]],Log_16_4_nr4__3[[#This Row],[ Box weight ]])</f>
        <v>-12.72045556</v>
      </c>
      <c r="O51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-10.2471438</v>
      </c>
      <c r="P51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15.2139726</v>
      </c>
      <c r="Q51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6.4289459999999989</v>
      </c>
    </row>
    <row r="52" spans="1:17" x14ac:dyDescent="0.3">
      <c r="A52" s="1">
        <v>50</v>
      </c>
      <c r="B52">
        <f>AVERAGE(Log_16_4_nr0__4[[#This Row],[ Total points ]],Log_16_4_nr1__4[[#This Row],[ Total points ]],Log_16_4_nr2__4[[#This Row],[ Total points ]],Log_16_4_nr3__4[[#This Row],[ Total points ]],Log_16_4_nr4__3[[#This Row],[ Total points ]])</f>
        <v>4.8</v>
      </c>
      <c r="C52">
        <f>AVERAGE(Log_16_4_nr0__4[[#This Row],[ Points from boxes ]],Log_16_4_nr1__4[[#This Row],[ Points from boxes ]],Log_16_4_nr2__4[[#This Row],[ Points from boxes ]],Log_16_4_nr3__4[[#This Row],[ Points from boxes ]],Log_16_4_nr4__3[[#This Row],[ Points from boxes ]])</f>
        <v>1.8</v>
      </c>
      <c r="D52">
        <f>AVERAGE(Log_16_4_nr0__4[[#This Row],[ Points from kills ]],Log_16_4_nr1__4[[#This Row],[ Points from kills ]],Log_16_4_nr2__4[[#This Row],[ Points from kills ]],Log_16_4_nr3__4[[#This Row],[ Points from kills ]],Log_16_4_nr4__3[[#This Row],[ Points from kills ]])</f>
        <v>3</v>
      </c>
      <c r="E52">
        <f>AVERAGE(Log_16_4_nr0__4[[#This Row],[ Steps ]],Log_16_4_nr1__4[[#This Row],[ Steps ]],Log_16_4_nr2__4[[#This Row],[ Steps ]],Log_16_4_nr3__4[[#This Row],[ Steps ]],Log_16_4_nr4__3[[#This Row],[ Steps ]])</f>
        <v>23.8</v>
      </c>
      <c r="F52">
        <f>AVERAGE(Log_16_4_nr0__4[[#This Row],[ Ray radius ]],Log_16_4_nr1__4[[#This Row],[ Ray radius ]],Log_16_4_nr2__4[[#This Row],[ Ray radius ]],Log_16_4_nr3__4[[#This Row],[ Ray radius ]],Log_16_4_nr4__3[[#This Row],[ Ray radius ]])</f>
        <v>15.8</v>
      </c>
      <c r="G52">
        <f>AVERAGE(Log_16_4_nr0__4[[#This Row],[ Sight ]],Log_16_4_nr1__4[[#This Row],[ Sight ]],Log_16_4_nr2__4[[#This Row],[ Sight ]],Log_16_4_nr3__4[[#This Row],[ Sight ]],Log_16_4_nr4__3[[#This Row],[ Sight ]])</f>
        <v>51.761303999999996</v>
      </c>
      <c r="H52">
        <f>AVERAGE(Log_16_4_nr0__4[[#This Row],[ moving speed ]],Log_16_4_nr1__4[[#This Row],[ moving speed ]],Log_16_4_nr2__4[[#This Row],[ moving speed ]],Log_16_4_nr3__4[[#This Row],[ moving speed ]],Log_16_4_nr4__3[[#This Row],[ moving speed ]])</f>
        <v>8.6448985999999994</v>
      </c>
      <c r="J52">
        <f>AVERAGE(Log_16_4_nr0__4[[#This Row],[ Enemy weight ]],Log_16_4_nr1__4[[#This Row],[ Enemy weight ]],Log_16_4_nr2__4[[#This Row],[ Enemy weight ]],Log_16_4_nr3__4[[#This Row],[ Enemy weight ]],Log_16_4_nr4__3[[#This Row],[ Enemy weight ]])</f>
        <v>27.023944</v>
      </c>
      <c r="K52">
        <f>AVERAGE(Log_16_4_nr0__4[[#This Row],[ Enemy distance factor ]],Log_16_4_nr1__4[[#This Row],[ Enemy distance factor ]],Log_16_4_nr2__4[[#This Row],[ Enemy distance factor ]],Log_16_4_nr3__4[[#This Row],[ Enemy distance factor ]],Log_16_4_nr4__3[[#This Row],[ Enemy distance factor ]])</f>
        <v>9.9756789999999995</v>
      </c>
      <c r="L52">
        <f>AVERAGE(Log_16_4_nr0__4[[#This Row],[ Bullet weight ]],Log_16_4_nr1__4[[#This Row],[ Bullet weight ]],Log_16_4_nr2__4[[#This Row],[ Bullet weight ]],Log_16_4_nr3__4[[#This Row],[ Bullet weight ]],Log_16_4_nr4__3[[#This Row],[ Bullet weight ]])</f>
        <v>-0.31660459999999979</v>
      </c>
      <c r="M52">
        <f>AVERAGE(Log_16_4_nr0__4[[#This Row],[ Bullet distance factor ]],Log_16_4_nr1__4[[#This Row],[ Bullet distance factor ]],Log_16_4_nr2__4[[#This Row],[ Bullet distance factor ]],Log_16_4_nr3__4[[#This Row],[ Bullet distance factor ]],Log_16_4_nr4__3[[#This Row],[ Bullet distance factor ]])</f>
        <v>-3.8502508799999999</v>
      </c>
      <c r="N52">
        <f>AVERAGE(Log_16_4_nr0__4[[#This Row],[ Box weight ]],Log_16_4_nr1__4[[#This Row],[ Box weight ]],Log_16_4_nr2__4[[#This Row],[ Box weight ]],Log_16_4_nr3__4[[#This Row],[ Box weight ]],Log_16_4_nr4__3[[#This Row],[ Box weight ]])</f>
        <v>-15.155766119999999</v>
      </c>
      <c r="O52">
        <f>AVERAGE(Log_16_4_nr0__4[[#This Row],[ Box distance factor ]],Log_16_4_nr1__4[[#This Row],[ Box distance factor ]],Log_16_4_nr2__4[[#This Row],[ Box distance factor ]],Log_16_4_nr3__4[[#This Row],[ Box distance factor ]],Log_16_4_nr4__3[[#This Row],[ Box distance factor ]])</f>
        <v>-12.594121400000001</v>
      </c>
      <c r="P52">
        <f>AVERAGE(Log_16_4_nr0__4[[#This Row],[ projectile Speed ]],Log_16_4_nr1__4[[#This Row],[ projectile Speed ]],Log_16_4_nr2__4[[#This Row],[ projectile Speed ]],Log_16_4_nr3__4[[#This Row],[ projectile Speed ]],Log_16_4_nr4__3[[#This Row],[ projectile Speed ]])</f>
        <v>12.785730000000001</v>
      </c>
      <c r="Q52">
        <f>AVERAGE(Log_16_4_nr0__4[[#This Row],[ Fire rate per minute ]],Log_16_4_nr1__4[[#This Row],[ Fire rate per minute ]],Log_16_4_nr2__4[[#This Row],[ Fire rate per minute ]],Log_16_4_nr3__4[[#This Row],[ Fire rate per minute ]],Log_16_4_nr4__3[[#This Row],[ Fire rate per minute ]])</f>
        <v>6.4289459999999989</v>
      </c>
    </row>
    <row r="56" spans="1:17" x14ac:dyDescent="0.3">
      <c r="A56" t="s">
        <v>1206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BB6B-6434-401B-8028-C6B0765E747D}">
  <sheetPr>
    <tabColor rgb="FFFF0000"/>
  </sheetPr>
  <dimension ref="A1:Q56"/>
  <sheetViews>
    <sheetView topLeftCell="I1" workbookViewId="0">
      <selection activeCell="A56" sqref="A56"/>
    </sheetView>
  </sheetViews>
  <sheetFormatPr defaultRowHeight="14.4" x14ac:dyDescent="0.3"/>
  <cols>
    <col min="1" max="1" width="12.44140625" customWidth="1"/>
    <col min="2" max="2" width="13.21875" customWidth="1"/>
    <col min="3" max="3" width="18.21875" customWidth="1"/>
    <col min="4" max="4" width="16.88671875" customWidth="1"/>
    <col min="6" max="6" width="12.109375" customWidth="1"/>
    <col min="8" max="8" width="15" customWidth="1"/>
    <col min="9" max="9" width="18.33203125" customWidth="1"/>
    <col min="10" max="10" width="14.88671875" customWidth="1"/>
    <col min="11" max="11" width="21.88671875" customWidth="1"/>
    <col min="12" max="12" width="14.21875" customWidth="1"/>
    <col min="13" max="13" width="21.21875" customWidth="1"/>
    <col min="14" max="14" width="12.33203125" customWidth="1"/>
    <col min="15" max="15" width="19.33203125" customWidth="1"/>
    <col min="16" max="16" width="17.33203125" customWidth="1"/>
    <col min="17" max="17" width="19.77734375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x14ac:dyDescent="0.3">
      <c r="A2" s="1">
        <v>0</v>
      </c>
      <c r="B2">
        <f>AVERAGE(Log_16_4_nr0__3[[#This Row],[ Total points ]],Log_16_4_nr1__3[[#This Row],[ Total points ]],Log_16_4_nr2__3[[#This Row],[ Total points ]],Log_16_4_nr3__3[[#This Row],[ Total points ]],Log_17_4_nr0__3[[#This Row],[ Total points ]])</f>
        <v>8.4</v>
      </c>
      <c r="C2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2.4</v>
      </c>
      <c r="D2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6</v>
      </c>
      <c r="E2">
        <f>AVERAGE(Log_16_4_nr0__3[[#This Row],[ Steps ]],Log_16_4_nr1__3[[#This Row],[ Steps ]],Log_16_4_nr2__3[[#This Row],[ Steps ]],Log_16_4_nr3__3[[#This Row],[ Steps ]],Log_17_4_nr0__3[[#This Row],[ Steps ]])</f>
        <v>21.2</v>
      </c>
      <c r="F2">
        <f>AVERAGE(Log_16_4_nr0__3[[#This Row],[ Ray radius ]],Log_16_4_nr1__3[[#This Row],[ Ray radius ]],Log_16_4_nr2__3[[#This Row],[ Ray radius ]],Log_16_4_nr3__3[[#This Row],[ Ray radius ]],Log_17_4_nr0__3[[#This Row],[ Ray radius ]])</f>
        <v>15.2</v>
      </c>
      <c r="G2">
        <f>AVERAGE(Log_16_4_nr0__3[[#This Row],[ Sight ]],Log_16_4_nr1__3[[#This Row],[ Sight ]],Log_16_4_nr2__3[[#This Row],[ Sight ]],Log_16_4_nr3__3[[#This Row],[ Sight ]],Log_17_4_nr0__3[[#This Row],[ Sight ]])</f>
        <v>32.039391999999999</v>
      </c>
      <c r="H2">
        <f>AVERAGE(Log_16_4_nr0__3[[#This Row],[ moving speed ]],Log_16_4_nr1__3[[#This Row],[ moving speed ]],Log_16_4_nr2__3[[#This Row],[ moving speed ]],Log_16_4_nr3__3[[#This Row],[ moving speed ]],Log_17_4_nr0__3[[#This Row],[ moving speed ]])</f>
        <v>9.5182224000000026</v>
      </c>
      <c r="J2">
        <f>AVERAGE(Log_16_4_nr0__3[[#This Row],[ Enemy weight ]],Log_16_4_nr1__3[[#This Row],[ Enemy weight ]],Log_16_4_nr2__3[[#This Row],[ Enemy weight ]],Log_16_4_nr3__3[[#This Row],[ Enemy weight ]],Log_17_4_nr0__3[[#This Row],[ Enemy weight ]])</f>
        <v>0</v>
      </c>
      <c r="K2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2.4230620000000001E-2</v>
      </c>
      <c r="L2">
        <f>AVERAGE(Log_16_4_nr0__3[[#This Row],[ Bullet weight ]],Log_16_4_nr1__3[[#This Row],[ Bullet weight ]],Log_16_4_nr2__3[[#This Row],[ Bullet weight ]],Log_16_4_nr3__3[[#This Row],[ Bullet weight ]],Log_17_4_nr0__3[[#This Row],[ Bullet weight ]])</f>
        <v>0</v>
      </c>
      <c r="M2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0.52095155999999987</v>
      </c>
      <c r="N2">
        <f>AVERAGE(Log_16_4_nr0__3[[#This Row],[ Box weight ]],Log_16_4_nr1__3[[#This Row],[ Box weight ]],Log_16_4_nr2__3[[#This Row],[ Box weight ]],Log_16_4_nr3__3[[#This Row],[ Box weight ]],Log_17_4_nr0__3[[#This Row],[ Box weight ]])</f>
        <v>0.90914220000000012</v>
      </c>
      <c r="O2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0.62647320000000006</v>
      </c>
      <c r="P2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9.999076800000001</v>
      </c>
      <c r="Q2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15.092288000000002</v>
      </c>
    </row>
    <row r="3" spans="1:17" x14ac:dyDescent="0.3">
      <c r="A3" s="2">
        <v>1</v>
      </c>
      <c r="B3">
        <f>AVERAGE(Log_16_4_nr0__3[[#This Row],[ Total points ]],Log_16_4_nr1__3[[#This Row],[ Total points ]],Log_16_4_nr2__3[[#This Row],[ Total points ]],Log_16_4_nr3__3[[#This Row],[ Total points ]],Log_17_4_nr0__3[[#This Row],[ Total points ]])</f>
        <v>6.2</v>
      </c>
      <c r="C3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2.6</v>
      </c>
      <c r="D3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3.6</v>
      </c>
      <c r="E3">
        <f>AVERAGE(Log_16_4_nr0__3[[#This Row],[ Steps ]],Log_16_4_nr1__3[[#This Row],[ Steps ]],Log_16_4_nr2__3[[#This Row],[ Steps ]],Log_16_4_nr3__3[[#This Row],[ Steps ]],Log_17_4_nr0__3[[#This Row],[ Steps ]])</f>
        <v>20.8</v>
      </c>
      <c r="F3">
        <f>AVERAGE(Log_16_4_nr0__3[[#This Row],[ Ray radius ]],Log_16_4_nr1__3[[#This Row],[ Ray radius ]],Log_16_4_nr2__3[[#This Row],[ Ray radius ]],Log_16_4_nr3__3[[#This Row],[ Ray radius ]],Log_17_4_nr0__3[[#This Row],[ Ray radius ]])</f>
        <v>13</v>
      </c>
      <c r="G3">
        <f>AVERAGE(Log_16_4_nr0__3[[#This Row],[ Sight ]],Log_16_4_nr1__3[[#This Row],[ Sight ]],Log_16_4_nr2__3[[#This Row],[ Sight ]],Log_16_4_nr3__3[[#This Row],[ Sight ]],Log_17_4_nr0__3[[#This Row],[ Sight ]])</f>
        <v>33.287604000000002</v>
      </c>
      <c r="H3">
        <f>AVERAGE(Log_16_4_nr0__3[[#This Row],[ moving speed ]],Log_16_4_nr1__3[[#This Row],[ moving speed ]],Log_16_4_nr2__3[[#This Row],[ moving speed ]],Log_16_4_nr3__3[[#This Row],[ moving speed ]],Log_17_4_nr0__3[[#This Row],[ moving speed ]])</f>
        <v>9.0222967999999995</v>
      </c>
      <c r="J3">
        <f>AVERAGE(Log_16_4_nr0__3[[#This Row],[ Enemy weight ]],Log_16_4_nr1__3[[#This Row],[ Enemy weight ]],Log_16_4_nr2__3[[#This Row],[ Enemy weight ]],Log_16_4_nr3__3[[#This Row],[ Enemy weight ]],Log_17_4_nr0__3[[#This Row],[ Enemy weight ]])</f>
        <v>0</v>
      </c>
      <c r="K3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2.4230620000000001E-2</v>
      </c>
      <c r="L3">
        <f>AVERAGE(Log_16_4_nr0__3[[#This Row],[ Bullet weight ]],Log_16_4_nr1__3[[#This Row],[ Bullet weight ]],Log_16_4_nr2__3[[#This Row],[ Bullet weight ]],Log_16_4_nr3__3[[#This Row],[ Bullet weight ]],Log_17_4_nr0__3[[#This Row],[ Bullet weight ]])</f>
        <v>0</v>
      </c>
      <c r="M3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0.87127676000000009</v>
      </c>
      <c r="N3">
        <f>AVERAGE(Log_16_4_nr0__3[[#This Row],[ Box weight ]],Log_16_4_nr1__3[[#This Row],[ Box weight ]],Log_16_4_nr2__3[[#This Row],[ Box weight ]],Log_16_4_nr3__3[[#This Row],[ Box weight ]],Log_17_4_nr0__3[[#This Row],[ Box weight ]])</f>
        <v>0.25873360000000006</v>
      </c>
      <c r="O3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-0.24590039999999996</v>
      </c>
      <c r="P3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11.051809199999999</v>
      </c>
      <c r="Q3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14.589992000000001</v>
      </c>
    </row>
    <row r="4" spans="1:17" x14ac:dyDescent="0.3">
      <c r="A4" s="1">
        <v>2</v>
      </c>
      <c r="B4">
        <f>AVERAGE(Log_16_4_nr0__3[[#This Row],[ Total points ]],Log_16_4_nr1__3[[#This Row],[ Total points ]],Log_16_4_nr2__3[[#This Row],[ Total points ]],Log_16_4_nr3__3[[#This Row],[ Total points ]],Log_17_4_nr0__3[[#This Row],[ Total points ]])</f>
        <v>6.4</v>
      </c>
      <c r="C4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</v>
      </c>
      <c r="D4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2.4</v>
      </c>
      <c r="E4">
        <f>AVERAGE(Log_16_4_nr0__3[[#This Row],[ Steps ]],Log_16_4_nr1__3[[#This Row],[ Steps ]],Log_16_4_nr2__3[[#This Row],[ Steps ]],Log_16_4_nr3__3[[#This Row],[ Steps ]],Log_17_4_nr0__3[[#This Row],[ Steps ]])</f>
        <v>20.8</v>
      </c>
      <c r="F4">
        <f>AVERAGE(Log_16_4_nr0__3[[#This Row],[ Ray radius ]],Log_16_4_nr1__3[[#This Row],[ Ray radius ]],Log_16_4_nr2__3[[#This Row],[ Ray radius ]],Log_16_4_nr3__3[[#This Row],[ Ray radius ]],Log_17_4_nr0__3[[#This Row],[ Ray radius ]])</f>
        <v>12</v>
      </c>
      <c r="G4">
        <f>AVERAGE(Log_16_4_nr0__3[[#This Row],[ Sight ]],Log_16_4_nr1__3[[#This Row],[ Sight ]],Log_16_4_nr2__3[[#This Row],[ Sight ]],Log_16_4_nr3__3[[#This Row],[ Sight ]],Log_17_4_nr0__3[[#This Row],[ Sight ]])</f>
        <v>34.303834000000002</v>
      </c>
      <c r="H4">
        <f>AVERAGE(Log_16_4_nr0__3[[#This Row],[ moving speed ]],Log_16_4_nr1__3[[#This Row],[ moving speed ]],Log_16_4_nr2__3[[#This Row],[ moving speed ]],Log_16_4_nr3__3[[#This Row],[ moving speed ]],Log_17_4_nr0__3[[#This Row],[ moving speed ]])</f>
        <v>10.4004222</v>
      </c>
      <c r="J4">
        <f>AVERAGE(Log_16_4_nr0__3[[#This Row],[ Enemy weight ]],Log_16_4_nr1__3[[#This Row],[ Enemy weight ]],Log_16_4_nr2__3[[#This Row],[ Enemy weight ]],Log_16_4_nr3__3[[#This Row],[ Enemy weight ]],Log_17_4_nr0__3[[#This Row],[ Enemy weight ]])</f>
        <v>5.2189819999999996E-3</v>
      </c>
      <c r="K4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0</v>
      </c>
      <c r="L4">
        <f>AVERAGE(Log_16_4_nr0__3[[#This Row],[ Bullet weight ]],Log_16_4_nr1__3[[#This Row],[ Bullet weight ]],Log_16_4_nr2__3[[#This Row],[ Bullet weight ]],Log_16_4_nr3__3[[#This Row],[ Bullet weight ]],Log_17_4_nr0__3[[#This Row],[ Bullet weight ]])</f>
        <v>-4.0976199999999798E-3</v>
      </c>
      <c r="M4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-0.1133893</v>
      </c>
      <c r="N4">
        <f>AVERAGE(Log_16_4_nr0__3[[#This Row],[ Box weight ]],Log_16_4_nr1__3[[#This Row],[ Box weight ]],Log_16_4_nr2__3[[#This Row],[ Box weight ]],Log_16_4_nr3__3[[#This Row],[ Box weight ]],Log_17_4_nr0__3[[#This Row],[ Box weight ]])</f>
        <v>2.6475195999999999</v>
      </c>
      <c r="O4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</v>
      </c>
      <c r="P4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11.301610199999999</v>
      </c>
      <c r="Q4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15.097818</v>
      </c>
    </row>
    <row r="5" spans="1:17" x14ac:dyDescent="0.3">
      <c r="A5" s="2">
        <v>3</v>
      </c>
      <c r="B5">
        <f>AVERAGE(Log_16_4_nr0__3[[#This Row],[ Total points ]],Log_16_4_nr1__3[[#This Row],[ Total points ]],Log_16_4_nr2__3[[#This Row],[ Total points ]],Log_16_4_nr3__3[[#This Row],[ Total points ]],Log_17_4_nr0__3[[#This Row],[ Total points ]])</f>
        <v>5.8</v>
      </c>
      <c r="C5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3.4</v>
      </c>
      <c r="D5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2.4</v>
      </c>
      <c r="E5">
        <f>AVERAGE(Log_16_4_nr0__3[[#This Row],[ Steps ]],Log_16_4_nr1__3[[#This Row],[ Steps ]],Log_16_4_nr2__3[[#This Row],[ Steps ]],Log_16_4_nr3__3[[#This Row],[ Steps ]],Log_17_4_nr0__3[[#This Row],[ Steps ]])</f>
        <v>21.8</v>
      </c>
      <c r="F5">
        <f>AVERAGE(Log_16_4_nr0__3[[#This Row],[ Ray radius ]],Log_16_4_nr1__3[[#This Row],[ Ray radius ]],Log_16_4_nr2__3[[#This Row],[ Ray radius ]],Log_16_4_nr3__3[[#This Row],[ Ray radius ]],Log_17_4_nr0__3[[#This Row],[ Ray radius ]])</f>
        <v>12</v>
      </c>
      <c r="G5">
        <f>AVERAGE(Log_16_4_nr0__3[[#This Row],[ Sight ]],Log_16_4_nr1__3[[#This Row],[ Sight ]],Log_16_4_nr2__3[[#This Row],[ Sight ]],Log_16_4_nr3__3[[#This Row],[ Sight ]],Log_17_4_nr0__3[[#This Row],[ Sight ]])</f>
        <v>33.973710000000004</v>
      </c>
      <c r="H5">
        <f>AVERAGE(Log_16_4_nr0__3[[#This Row],[ moving speed ]],Log_16_4_nr1__3[[#This Row],[ moving speed ]],Log_16_4_nr2__3[[#This Row],[ moving speed ]],Log_16_4_nr3__3[[#This Row],[ moving speed ]],Log_17_4_nr0__3[[#This Row],[ moving speed ]])</f>
        <v>10.397949799999999</v>
      </c>
      <c r="J5">
        <f>AVERAGE(Log_16_4_nr0__3[[#This Row],[ Enemy weight ]],Log_16_4_nr1__3[[#This Row],[ Enemy weight ]],Log_16_4_nr2__3[[#This Row],[ Enemy weight ]],Log_16_4_nr3__3[[#This Row],[ Enemy weight ]],Log_17_4_nr0__3[[#This Row],[ Enemy weight ]])</f>
        <v>-8.8303251999999971E-2</v>
      </c>
      <c r="K5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0.62647320000000006</v>
      </c>
      <c r="L5">
        <f>AVERAGE(Log_16_4_nr0__3[[#This Row],[ Bullet weight ]],Log_16_4_nr1__3[[#This Row],[ Bullet weight ]],Log_16_4_nr2__3[[#This Row],[ Bullet weight ]],Log_16_4_nr3__3[[#This Row],[ Bullet weight ]],Log_17_4_nr0__3[[#This Row],[ Bullet weight ]])</f>
        <v>1.6385856799999998</v>
      </c>
      <c r="M5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-0.41309323999999997</v>
      </c>
      <c r="N5">
        <f>AVERAGE(Log_16_4_nr0__3[[#This Row],[ Box weight ]],Log_16_4_nr1__3[[#This Row],[ Box weight ]],Log_16_4_nr2__3[[#This Row],[ Box weight ]],Log_16_4_nr3__3[[#This Row],[ Box weight ]],Log_17_4_nr0__3[[#This Row],[ Box weight ]])</f>
        <v>2.8387575999999997</v>
      </c>
      <c r="O5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-0.36638899999999996</v>
      </c>
      <c r="P5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12.01338</v>
      </c>
      <c r="Q5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15.09296</v>
      </c>
    </row>
    <row r="6" spans="1:17" x14ac:dyDescent="0.3">
      <c r="A6" s="1">
        <v>4</v>
      </c>
      <c r="B6">
        <f>AVERAGE(Log_16_4_nr0__3[[#This Row],[ Total points ]],Log_16_4_nr1__3[[#This Row],[ Total points ]],Log_16_4_nr2__3[[#This Row],[ Total points ]],Log_16_4_nr3__3[[#This Row],[ Total points ]],Log_17_4_nr0__3[[#This Row],[ Total points ]])</f>
        <v>8.1999999999999993</v>
      </c>
      <c r="C6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4.5999999999999996</v>
      </c>
      <c r="D6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3.6</v>
      </c>
      <c r="E6">
        <f>AVERAGE(Log_16_4_nr0__3[[#This Row],[ Steps ]],Log_16_4_nr1__3[[#This Row],[ Steps ]],Log_16_4_nr2__3[[#This Row],[ Steps ]],Log_16_4_nr3__3[[#This Row],[ Steps ]],Log_17_4_nr0__3[[#This Row],[ Steps ]])</f>
        <v>21.4</v>
      </c>
      <c r="F6">
        <f>AVERAGE(Log_16_4_nr0__3[[#This Row],[ Ray radius ]],Log_16_4_nr1__3[[#This Row],[ Ray radius ]],Log_16_4_nr2__3[[#This Row],[ Ray radius ]],Log_16_4_nr3__3[[#This Row],[ Ray radius ]],Log_17_4_nr0__3[[#This Row],[ Ray radius ]])</f>
        <v>12</v>
      </c>
      <c r="G6">
        <f>AVERAGE(Log_16_4_nr0__3[[#This Row],[ Sight ]],Log_16_4_nr1__3[[#This Row],[ Sight ]],Log_16_4_nr2__3[[#This Row],[ Sight ]],Log_16_4_nr3__3[[#This Row],[ Sight ]],Log_17_4_nr0__3[[#This Row],[ Sight ]])</f>
        <v>33.954466000000004</v>
      </c>
      <c r="H6">
        <f>AVERAGE(Log_16_4_nr0__3[[#This Row],[ moving speed ]],Log_16_4_nr1__3[[#This Row],[ moving speed ]],Log_16_4_nr2__3[[#This Row],[ moving speed ]],Log_16_4_nr3__3[[#This Row],[ moving speed ]],Log_17_4_nr0__3[[#This Row],[ moving speed ]])</f>
        <v>10.742633399999999</v>
      </c>
      <c r="J6">
        <f>AVERAGE(Log_16_4_nr0__3[[#This Row],[ Enemy weight ]],Log_16_4_nr1__3[[#This Row],[ Enemy weight ]],Log_16_4_nr2__3[[#This Row],[ Enemy weight ]],Log_16_4_nr3__3[[#This Row],[ Enemy weight ]],Log_17_4_nr0__3[[#This Row],[ Enemy weight ]])</f>
        <v>-0.81240826999999993</v>
      </c>
      <c r="K6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0.90268919999999997</v>
      </c>
      <c r="L6">
        <f>AVERAGE(Log_16_4_nr0__3[[#This Row],[ Bullet weight ]],Log_16_4_nr1__3[[#This Row],[ Bullet weight ]],Log_16_4_nr2__3[[#This Row],[ Bullet weight ]],Log_16_4_nr3__3[[#This Row],[ Bullet weight ]],Log_17_4_nr0__3[[#This Row],[ Bullet weight ]])</f>
        <v>1.5380363400000001</v>
      </c>
      <c r="M6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-0.71279718000000003</v>
      </c>
      <c r="N6">
        <f>AVERAGE(Log_16_4_nr0__3[[#This Row],[ Box weight ]],Log_16_4_nr1__3[[#This Row],[ Box weight ]],Log_16_4_nr2__3[[#This Row],[ Box weight ]],Log_16_4_nr3__3[[#This Row],[ Box weight ]],Log_17_4_nr0__3[[#This Row],[ Box weight ]])</f>
        <v>2.9103847999999997</v>
      </c>
      <c r="O6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0.2512742</v>
      </c>
      <c r="P6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11.8727196</v>
      </c>
      <c r="Q6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14.587737999999998</v>
      </c>
    </row>
    <row r="7" spans="1:17" x14ac:dyDescent="0.3">
      <c r="A7" s="2">
        <v>5</v>
      </c>
      <c r="B7">
        <f>AVERAGE(Log_16_4_nr0__3[[#This Row],[ Total points ]],Log_16_4_nr1__3[[#This Row],[ Total points ]],Log_16_4_nr2__3[[#This Row],[ Total points ]],Log_16_4_nr3__3[[#This Row],[ Total points ]],Log_17_4_nr0__3[[#This Row],[ Total points ]])</f>
        <v>8.8000000000000007</v>
      </c>
      <c r="C7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5.8</v>
      </c>
      <c r="D7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</v>
      </c>
      <c r="E7">
        <f>AVERAGE(Log_16_4_nr0__3[[#This Row],[ Steps ]],Log_16_4_nr1__3[[#This Row],[ Steps ]],Log_16_4_nr2__3[[#This Row],[ Steps ]],Log_16_4_nr3__3[[#This Row],[ Steps ]],Log_17_4_nr0__3[[#This Row],[ Steps ]])</f>
        <v>21.6</v>
      </c>
      <c r="F7">
        <f>AVERAGE(Log_16_4_nr0__3[[#This Row],[ Ray radius ]],Log_16_4_nr1__3[[#This Row],[ Ray radius ]],Log_16_4_nr2__3[[#This Row],[ Ray radius ]],Log_16_4_nr3__3[[#This Row],[ Ray radius ]],Log_17_4_nr0__3[[#This Row],[ Ray radius ]])</f>
        <v>12</v>
      </c>
      <c r="G7">
        <f>AVERAGE(Log_16_4_nr0__3[[#This Row],[ Sight ]],Log_16_4_nr1__3[[#This Row],[ Sight ]],Log_16_4_nr2__3[[#This Row],[ Sight ]],Log_16_4_nr3__3[[#This Row],[ Sight ]],Log_17_4_nr0__3[[#This Row],[ Sight ]])</f>
        <v>32.517250000000004</v>
      </c>
      <c r="H7">
        <f>AVERAGE(Log_16_4_nr0__3[[#This Row],[ moving speed ]],Log_16_4_nr1__3[[#This Row],[ moving speed ]],Log_16_4_nr2__3[[#This Row],[ moving speed ]],Log_16_4_nr3__3[[#This Row],[ moving speed ]],Log_17_4_nr0__3[[#This Row],[ moving speed ]])</f>
        <v>11.398219799999998</v>
      </c>
      <c r="J7">
        <f>AVERAGE(Log_16_4_nr0__3[[#This Row],[ Enemy weight ]],Log_16_4_nr1__3[[#This Row],[ Enemy weight ]],Log_16_4_nr2__3[[#This Row],[ Enemy weight ]],Log_16_4_nr3__3[[#This Row],[ Enemy weight ]],Log_17_4_nr0__3[[#This Row],[ Enemy weight ]])</f>
        <v>-0.990886194</v>
      </c>
      <c r="K7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1.1789049999999999</v>
      </c>
      <c r="L7">
        <f>AVERAGE(Log_16_4_nr0__3[[#This Row],[ Bullet weight ]],Log_16_4_nr1__3[[#This Row],[ Bullet weight ]],Log_16_4_nr2__3[[#This Row],[ Bullet weight ]],Log_16_4_nr3__3[[#This Row],[ Bullet weight ]],Log_17_4_nr0__3[[#This Row],[ Bullet weight ]])</f>
        <v>1.1423256399999999</v>
      </c>
      <c r="M7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-0.41309323999999997</v>
      </c>
      <c r="N7">
        <f>AVERAGE(Log_16_4_nr0__3[[#This Row],[ Box weight ]],Log_16_4_nr1__3[[#This Row],[ Box weight ]],Log_16_4_nr2__3[[#This Row],[ Box weight ]],Log_16_4_nr3__3[[#This Row],[ Box weight ]],Log_17_4_nr0__3[[#This Row],[ Box weight ]])</f>
        <v>2.3624541999999997</v>
      </c>
      <c r="O7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0.76957299999999995</v>
      </c>
      <c r="P7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11.212095199999998</v>
      </c>
      <c r="Q7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14.092232000000001</v>
      </c>
    </row>
    <row r="8" spans="1:17" x14ac:dyDescent="0.3">
      <c r="A8" s="1">
        <v>6</v>
      </c>
      <c r="B8">
        <f>AVERAGE(Log_16_4_nr0__3[[#This Row],[ Total points ]],Log_16_4_nr1__3[[#This Row],[ Total points ]],Log_16_4_nr2__3[[#This Row],[ Total points ]],Log_16_4_nr3__3[[#This Row],[ Total points ]],Log_17_4_nr0__3[[#This Row],[ Total points ]])</f>
        <v>8.6</v>
      </c>
      <c r="C8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4.4000000000000004</v>
      </c>
      <c r="D8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4.2</v>
      </c>
      <c r="E8">
        <f>AVERAGE(Log_16_4_nr0__3[[#This Row],[ Steps ]],Log_16_4_nr1__3[[#This Row],[ Steps ]],Log_16_4_nr2__3[[#This Row],[ Steps ]],Log_16_4_nr3__3[[#This Row],[ Steps ]],Log_17_4_nr0__3[[#This Row],[ Steps ]])</f>
        <v>21.6</v>
      </c>
      <c r="F8">
        <f>AVERAGE(Log_16_4_nr0__3[[#This Row],[ Ray radius ]],Log_16_4_nr1__3[[#This Row],[ Ray radius ]],Log_16_4_nr2__3[[#This Row],[ Ray radius ]],Log_16_4_nr3__3[[#This Row],[ Ray radius ]],Log_17_4_nr0__3[[#This Row],[ Ray radius ]])</f>
        <v>12</v>
      </c>
      <c r="G8">
        <f>AVERAGE(Log_16_4_nr0__3[[#This Row],[ Sight ]],Log_16_4_nr1__3[[#This Row],[ Sight ]],Log_16_4_nr2__3[[#This Row],[ Sight ]],Log_16_4_nr3__3[[#This Row],[ Sight ]],Log_17_4_nr0__3[[#This Row],[ Sight ]])</f>
        <v>31.724837999999998</v>
      </c>
      <c r="H8">
        <f>AVERAGE(Log_16_4_nr0__3[[#This Row],[ moving speed ]],Log_16_4_nr1__3[[#This Row],[ moving speed ]],Log_16_4_nr2__3[[#This Row],[ moving speed ]],Log_16_4_nr3__3[[#This Row],[ moving speed ]],Log_17_4_nr0__3[[#This Row],[ moving speed ]])</f>
        <v>9.552047</v>
      </c>
      <c r="J8">
        <f>AVERAGE(Log_16_4_nr0__3[[#This Row],[ Enemy weight ]],Log_16_4_nr1__3[[#This Row],[ Enemy weight ]],Log_16_4_nr2__3[[#This Row],[ Enemy weight ]],Log_16_4_nr3__3[[#This Row],[ Enemy weight ]],Log_17_4_nr0__3[[#This Row],[ Enemy weight ]])</f>
        <v>-0.80743383800000001</v>
      </c>
      <c r="K8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0.90268919999999997</v>
      </c>
      <c r="L8">
        <f>AVERAGE(Log_16_4_nr0__3[[#This Row],[ Bullet weight ]],Log_16_4_nr1__3[[#This Row],[ Bullet weight ]],Log_16_4_nr2__3[[#This Row],[ Bullet weight ]],Log_16_4_nr3__3[[#This Row],[ Bullet weight ]],Log_17_4_nr0__3[[#This Row],[ Bullet weight ]])</f>
        <v>2.08521986</v>
      </c>
      <c r="M8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-0.32068836000000001</v>
      </c>
      <c r="N8">
        <f>AVERAGE(Log_16_4_nr0__3[[#This Row],[ Box weight ]],Log_16_4_nr1__3[[#This Row],[ Box weight ]],Log_16_4_nr2__3[[#This Row],[ Box weight ]],Log_16_4_nr3__3[[#This Row],[ Box weight ]],Log_17_4_nr0__3[[#This Row],[ Box weight ]])</f>
        <v>2.6006057999999994</v>
      </c>
      <c r="O8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1.9552171999999999</v>
      </c>
      <c r="P8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11.192013599999999</v>
      </c>
      <c r="Q8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12.097288000000002</v>
      </c>
    </row>
    <row r="9" spans="1:17" x14ac:dyDescent="0.3">
      <c r="A9" s="2">
        <v>7</v>
      </c>
      <c r="B9">
        <f>AVERAGE(Log_16_4_nr0__3[[#This Row],[ Total points ]],Log_16_4_nr1__3[[#This Row],[ Total points ]],Log_16_4_nr2__3[[#This Row],[ Total points ]],Log_16_4_nr3__3[[#This Row],[ Total points ]],Log_17_4_nr0__3[[#This Row],[ Total points ]])</f>
        <v>7.6</v>
      </c>
      <c r="C9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5.2</v>
      </c>
      <c r="D9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2.4</v>
      </c>
      <c r="E9">
        <f>AVERAGE(Log_16_4_nr0__3[[#This Row],[ Steps ]],Log_16_4_nr1__3[[#This Row],[ Steps ]],Log_16_4_nr2__3[[#This Row],[ Steps ]],Log_16_4_nr3__3[[#This Row],[ Steps ]],Log_17_4_nr0__3[[#This Row],[ Steps ]])</f>
        <v>21.2</v>
      </c>
      <c r="F9">
        <f>AVERAGE(Log_16_4_nr0__3[[#This Row],[ Ray radius ]],Log_16_4_nr1__3[[#This Row],[ Ray radius ]],Log_16_4_nr2__3[[#This Row],[ Ray radius ]],Log_16_4_nr3__3[[#This Row],[ Ray radius ]],Log_17_4_nr0__3[[#This Row],[ Ray radius ]])</f>
        <v>12</v>
      </c>
      <c r="G9">
        <f>AVERAGE(Log_16_4_nr0__3[[#This Row],[ Sight ]],Log_16_4_nr1__3[[#This Row],[ Sight ]],Log_16_4_nr2__3[[#This Row],[ Sight ]],Log_16_4_nr3__3[[#This Row],[ Sight ]],Log_17_4_nr0__3[[#This Row],[ Sight ]])</f>
        <v>32.417162000000005</v>
      </c>
      <c r="H9">
        <f>AVERAGE(Log_16_4_nr0__3[[#This Row],[ moving speed ]],Log_16_4_nr1__3[[#This Row],[ moving speed ]],Log_16_4_nr2__3[[#This Row],[ moving speed ]],Log_16_4_nr3__3[[#This Row],[ moving speed ]],Log_17_4_nr0__3[[#This Row],[ moving speed ]])</f>
        <v>11.190361200000002</v>
      </c>
      <c r="J9">
        <f>AVERAGE(Log_16_4_nr0__3[[#This Row],[ Enemy weight ]],Log_16_4_nr1__3[[#This Row],[ Enemy weight ]],Log_16_4_nr2__3[[#This Row],[ Enemy weight ]],Log_16_4_nr3__3[[#This Row],[ Enemy weight ]],Log_17_4_nr0__3[[#This Row],[ Enemy weight ]])</f>
        <v>-0.41563229799999996</v>
      </c>
      <c r="K9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1.4551212</v>
      </c>
      <c r="L9">
        <f>AVERAGE(Log_16_4_nr0__3[[#This Row],[ Bullet weight ]],Log_16_4_nr1__3[[#This Row],[ Bullet weight ]],Log_16_4_nr2__3[[#This Row],[ Bullet weight ]],Log_16_4_nr3__3[[#This Row],[ Bullet weight ]],Log_17_4_nr0__3[[#This Row],[ Bullet weight ]])</f>
        <v>1.5600076999999999</v>
      </c>
      <c r="M9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-0.41309323999999997</v>
      </c>
      <c r="N9">
        <f>AVERAGE(Log_16_4_nr0__3[[#This Row],[ Box weight ]],Log_16_4_nr1__3[[#This Row],[ Box weight ]],Log_16_4_nr2__3[[#This Row],[ Box weight ]],Log_16_4_nr3__3[[#This Row],[ Box weight ]],Log_17_4_nr0__3[[#This Row],[ Box weight ]])</f>
        <v>2.59318092</v>
      </c>
      <c r="O9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1.3375539999999999</v>
      </c>
      <c r="P9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11.7576798</v>
      </c>
      <c r="Q9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13.580147999999999</v>
      </c>
    </row>
    <row r="10" spans="1:17" x14ac:dyDescent="0.3">
      <c r="A10" s="1">
        <v>8</v>
      </c>
      <c r="B10">
        <f>AVERAGE(Log_16_4_nr0__3[[#This Row],[ Total points ]],Log_16_4_nr1__3[[#This Row],[ Total points ]],Log_16_4_nr2__3[[#This Row],[ Total points ]],Log_16_4_nr3__3[[#This Row],[ Total points ]],Log_17_4_nr0__3[[#This Row],[ Total points ]])</f>
        <v>8.8000000000000007</v>
      </c>
      <c r="C10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4.5999999999999996</v>
      </c>
      <c r="D10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4.2</v>
      </c>
      <c r="E10">
        <f>AVERAGE(Log_16_4_nr0__3[[#This Row],[ Steps ]],Log_16_4_nr1__3[[#This Row],[ Steps ]],Log_16_4_nr2__3[[#This Row],[ Steps ]],Log_16_4_nr3__3[[#This Row],[ Steps ]],Log_17_4_nr0__3[[#This Row],[ Steps ]])</f>
        <v>21.6</v>
      </c>
      <c r="F10">
        <f>AVERAGE(Log_16_4_nr0__3[[#This Row],[ Ray radius ]],Log_16_4_nr1__3[[#This Row],[ Ray radius ]],Log_16_4_nr2__3[[#This Row],[ Ray radius ]],Log_16_4_nr3__3[[#This Row],[ Ray radius ]],Log_17_4_nr0__3[[#This Row],[ Ray radius ]])</f>
        <v>12</v>
      </c>
      <c r="G10">
        <f>AVERAGE(Log_16_4_nr0__3[[#This Row],[ Sight ]],Log_16_4_nr1__3[[#This Row],[ Sight ]],Log_16_4_nr2__3[[#This Row],[ Sight ]],Log_16_4_nr3__3[[#This Row],[ Sight ]],Log_17_4_nr0__3[[#This Row],[ Sight ]])</f>
        <v>32.359911999999994</v>
      </c>
      <c r="H10">
        <f>AVERAGE(Log_16_4_nr0__3[[#This Row],[ moving speed ]],Log_16_4_nr1__3[[#This Row],[ moving speed ]],Log_16_4_nr2__3[[#This Row],[ moving speed ]],Log_16_4_nr3__3[[#This Row],[ moving speed ]],Log_17_4_nr0__3[[#This Row],[ moving speed ]])</f>
        <v>10.666688800000001</v>
      </c>
      <c r="J10">
        <f>AVERAGE(Log_16_4_nr0__3[[#This Row],[ Enemy weight ]],Log_16_4_nr1__3[[#This Row],[ Enemy weight ]],Log_16_4_nr2__3[[#This Row],[ Enemy weight ]],Log_16_4_nr3__3[[#This Row],[ Enemy weight ]],Log_17_4_nr0__3[[#This Row],[ Enemy weight ]])</f>
        <v>0.48148727999999996</v>
      </c>
      <c r="K10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6.7706420000000017E-2</v>
      </c>
      <c r="L10">
        <f>AVERAGE(Log_16_4_nr0__3[[#This Row],[ Bullet weight ]],Log_16_4_nr1__3[[#This Row],[ Bullet weight ]],Log_16_4_nr2__3[[#This Row],[ Bullet weight ]],Log_16_4_nr3__3[[#This Row],[ Bullet weight ]],Log_17_4_nr0__3[[#This Row],[ Bullet weight ]])</f>
        <v>1.6447736960000001</v>
      </c>
      <c r="M10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-0.26090935999999998</v>
      </c>
      <c r="N10">
        <f>AVERAGE(Log_16_4_nr0__3[[#This Row],[ Box weight ]],Log_16_4_nr1__3[[#This Row],[ Box weight ]],Log_16_4_nr2__3[[#This Row],[ Box weight ]],Log_16_4_nr3__3[[#This Row],[ Box weight ]],Log_17_4_nr0__3[[#This Row],[ Box weight ]])</f>
        <v>2.8312989199999996</v>
      </c>
      <c r="O10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2.5464660399999999</v>
      </c>
      <c r="P10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11.426053799999998</v>
      </c>
      <c r="Q10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11.444177399999999</v>
      </c>
    </row>
    <row r="11" spans="1:17" x14ac:dyDescent="0.3">
      <c r="A11" s="2">
        <v>9</v>
      </c>
      <c r="B11">
        <f>AVERAGE(Log_16_4_nr0__3[[#This Row],[ Total points ]],Log_16_4_nr1__3[[#This Row],[ Total points ]],Log_16_4_nr2__3[[#This Row],[ Total points ]],Log_16_4_nr3__3[[#This Row],[ Total points ]],Log_17_4_nr0__3[[#This Row],[ Total points ]])</f>
        <v>8.1999999999999993</v>
      </c>
      <c r="C11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4.5999999999999996</v>
      </c>
      <c r="D11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3.6</v>
      </c>
      <c r="E11">
        <f>AVERAGE(Log_16_4_nr0__3[[#This Row],[ Steps ]],Log_16_4_nr1__3[[#This Row],[ Steps ]],Log_16_4_nr2__3[[#This Row],[ Steps ]],Log_16_4_nr3__3[[#This Row],[ Steps ]],Log_17_4_nr0__3[[#This Row],[ Steps ]])</f>
        <v>19.600000000000001</v>
      </c>
      <c r="F11">
        <f>AVERAGE(Log_16_4_nr0__3[[#This Row],[ Ray radius ]],Log_16_4_nr1__3[[#This Row],[ Ray radius ]],Log_16_4_nr2__3[[#This Row],[ Ray radius ]],Log_16_4_nr3__3[[#This Row],[ Ray radius ]],Log_17_4_nr0__3[[#This Row],[ Ray radius ]])</f>
        <v>12.8</v>
      </c>
      <c r="G11">
        <f>AVERAGE(Log_16_4_nr0__3[[#This Row],[ Sight ]],Log_16_4_nr1__3[[#This Row],[ Sight ]],Log_16_4_nr2__3[[#This Row],[ Sight ]],Log_16_4_nr3__3[[#This Row],[ Sight ]],Log_17_4_nr0__3[[#This Row],[ Sight ]])</f>
        <v>31.965170000000001</v>
      </c>
      <c r="H11">
        <f>AVERAGE(Log_16_4_nr0__3[[#This Row],[ moving speed ]],Log_16_4_nr1__3[[#This Row],[ moving speed ]],Log_16_4_nr2__3[[#This Row],[ moving speed ]],Log_16_4_nr3__3[[#This Row],[ moving speed ]],Log_17_4_nr0__3[[#This Row],[ moving speed ]])</f>
        <v>11.6987138</v>
      </c>
      <c r="J11">
        <f>AVERAGE(Log_16_4_nr0__3[[#This Row],[ Enemy weight ]],Log_16_4_nr1__3[[#This Row],[ Enemy weight ]],Log_16_4_nr2__3[[#This Row],[ Enemy weight ]],Log_16_4_nr3__3[[#This Row],[ Enemy weight ]],Log_17_4_nr0__3[[#This Row],[ Enemy weight ]])</f>
        <v>-0.78988875000000003</v>
      </c>
      <c r="K11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0.18778280000000006</v>
      </c>
      <c r="L11">
        <f>AVERAGE(Log_16_4_nr0__3[[#This Row],[ Bullet weight ]],Log_16_4_nr1__3[[#This Row],[ Bullet weight ]],Log_16_4_nr2__3[[#This Row],[ Bullet weight ]],Log_16_4_nr3__3[[#This Row],[ Bullet weight ]],Log_17_4_nr0__3[[#This Row],[ Bullet weight ]])</f>
        <v>1.1049925360000001</v>
      </c>
      <c r="M11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-0.32068836000000001</v>
      </c>
      <c r="N11">
        <f>AVERAGE(Log_16_4_nr0__3[[#This Row],[ Box weight ]],Log_16_4_nr1__3[[#This Row],[ Box weight ]],Log_16_4_nr2__3[[#This Row],[ Box weight ]],Log_16_4_nr3__3[[#This Row],[ Box weight ]],Log_17_4_nr0__3[[#This Row],[ Box weight ]])</f>
        <v>3.9913959999999995</v>
      </c>
      <c r="O11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1.2878719999999999</v>
      </c>
      <c r="P11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10.2680492</v>
      </c>
      <c r="Q11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11.309011999999999</v>
      </c>
    </row>
    <row r="12" spans="1:17" x14ac:dyDescent="0.3">
      <c r="A12" s="1">
        <v>10</v>
      </c>
      <c r="B12">
        <f>AVERAGE(Log_16_4_nr0__3[[#This Row],[ Total points ]],Log_16_4_nr1__3[[#This Row],[ Total points ]],Log_16_4_nr2__3[[#This Row],[ Total points ]],Log_16_4_nr3__3[[#This Row],[ Total points ]],Log_17_4_nr0__3[[#This Row],[ Total points ]])</f>
        <v>7.6</v>
      </c>
      <c r="C12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</v>
      </c>
      <c r="D12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3.6</v>
      </c>
      <c r="E12">
        <f>AVERAGE(Log_16_4_nr0__3[[#This Row],[ Steps ]],Log_16_4_nr1__3[[#This Row],[ Steps ]],Log_16_4_nr2__3[[#This Row],[ Steps ]],Log_16_4_nr3__3[[#This Row],[ Steps ]],Log_17_4_nr0__3[[#This Row],[ Steps ]])</f>
        <v>19.600000000000001</v>
      </c>
      <c r="F12">
        <f>AVERAGE(Log_16_4_nr0__3[[#This Row],[ Ray radius ]],Log_16_4_nr1__3[[#This Row],[ Ray radius ]],Log_16_4_nr2__3[[#This Row],[ Ray radius ]],Log_16_4_nr3__3[[#This Row],[ Ray radius ]],Log_17_4_nr0__3[[#This Row],[ Ray radius ]])</f>
        <v>12.8</v>
      </c>
      <c r="G12">
        <f>AVERAGE(Log_16_4_nr0__3[[#This Row],[ Sight ]],Log_16_4_nr1__3[[#This Row],[ Sight ]],Log_16_4_nr2__3[[#This Row],[ Sight ]],Log_16_4_nr3__3[[#This Row],[ Sight ]],Log_17_4_nr0__3[[#This Row],[ Sight ]])</f>
        <v>30.952683999999998</v>
      </c>
      <c r="H12">
        <f>AVERAGE(Log_16_4_nr0__3[[#This Row],[ moving speed ]],Log_16_4_nr1__3[[#This Row],[ moving speed ]],Log_16_4_nr2__3[[#This Row],[ moving speed ]],Log_16_4_nr3__3[[#This Row],[ moving speed ]],Log_17_4_nr0__3[[#This Row],[ moving speed ]])</f>
        <v>12.120547400000001</v>
      </c>
      <c r="J12">
        <f>AVERAGE(Log_16_4_nr0__3[[#This Row],[ Enemy weight ]],Log_16_4_nr1__3[[#This Row],[ Enemy weight ]],Log_16_4_nr2__3[[#This Row],[ Enemy weight ]],Log_16_4_nr3__3[[#This Row],[ Enemy weight ]],Log_17_4_nr0__3[[#This Row],[ Enemy weight ]])</f>
        <v>-1.082764818</v>
      </c>
      <c r="K12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1.36668794</v>
      </c>
      <c r="L12">
        <f>AVERAGE(Log_16_4_nr0__3[[#This Row],[ Bullet weight ]],Log_16_4_nr1__3[[#This Row],[ Bullet weight ]],Log_16_4_nr2__3[[#This Row],[ Bullet weight ]],Log_16_4_nr3__3[[#This Row],[ Bullet weight ]],Log_17_4_nr0__3[[#This Row],[ Bullet weight ]])</f>
        <v>0.94885571999999985</v>
      </c>
      <c r="M12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-0.32068836000000001</v>
      </c>
      <c r="N12">
        <f>AVERAGE(Log_16_4_nr0__3[[#This Row],[ Box weight ]],Log_16_4_nr1__3[[#This Row],[ Box weight ]],Log_16_4_nr2__3[[#This Row],[ Box weight ]],Log_16_4_nr3__3[[#This Row],[ Box weight ]],Log_17_4_nr0__3[[#This Row],[ Box weight ]])</f>
        <v>3.7858801999999998</v>
      </c>
      <c r="O12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1.6385103999999999</v>
      </c>
      <c r="P12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9.8329005999999985</v>
      </c>
      <c r="Q12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10.808648399999999</v>
      </c>
    </row>
    <row r="13" spans="1:17" x14ac:dyDescent="0.3">
      <c r="A13" s="2">
        <v>11</v>
      </c>
      <c r="B13">
        <f>AVERAGE(Log_16_4_nr0__3[[#This Row],[ Total points ]],Log_16_4_nr1__3[[#This Row],[ Total points ]],Log_16_4_nr2__3[[#This Row],[ Total points ]],Log_16_4_nr3__3[[#This Row],[ Total points ]],Log_17_4_nr0__3[[#This Row],[ Total points ]])</f>
        <v>8.8000000000000007</v>
      </c>
      <c r="C13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4.5999999999999996</v>
      </c>
      <c r="D13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4.2</v>
      </c>
      <c r="E13">
        <f>AVERAGE(Log_16_4_nr0__3[[#This Row],[ Steps ]],Log_16_4_nr1__3[[#This Row],[ Steps ]],Log_16_4_nr2__3[[#This Row],[ Steps ]],Log_16_4_nr3__3[[#This Row],[ Steps ]],Log_17_4_nr0__3[[#This Row],[ Steps ]])</f>
        <v>19.8</v>
      </c>
      <c r="F13">
        <f>AVERAGE(Log_16_4_nr0__3[[#This Row],[ Ray radius ]],Log_16_4_nr1__3[[#This Row],[ Ray radius ]],Log_16_4_nr2__3[[#This Row],[ Ray radius ]],Log_16_4_nr3__3[[#This Row],[ Ray radius ]],Log_17_4_nr0__3[[#This Row],[ Ray radius ]])</f>
        <v>13</v>
      </c>
      <c r="G13">
        <f>AVERAGE(Log_16_4_nr0__3[[#This Row],[ Sight ]],Log_16_4_nr1__3[[#This Row],[ Sight ]],Log_16_4_nr2__3[[#This Row],[ Sight ]],Log_16_4_nr3__3[[#This Row],[ Sight ]],Log_17_4_nr0__3[[#This Row],[ Sight ]])</f>
        <v>31.649721999999997</v>
      </c>
      <c r="H13">
        <f>AVERAGE(Log_16_4_nr0__3[[#This Row],[ moving speed ]],Log_16_4_nr1__3[[#This Row],[ moving speed ]],Log_16_4_nr2__3[[#This Row],[ moving speed ]],Log_16_4_nr3__3[[#This Row],[ moving speed ]],Log_17_4_nr0__3[[#This Row],[ moving speed ]])</f>
        <v>12.3776706</v>
      </c>
      <c r="J13">
        <f>AVERAGE(Log_16_4_nr0__3[[#This Row],[ Enemy weight ]],Log_16_4_nr1__3[[#This Row],[ Enemy weight ]],Log_16_4_nr2__3[[#This Row],[ Enemy weight ]],Log_16_4_nr3__3[[#This Row],[ Enemy weight ]],Log_17_4_nr0__3[[#This Row],[ Enemy weight ]])</f>
        <v>-0.8938489180000001</v>
      </c>
      <c r="K13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1.3666880000000001</v>
      </c>
      <c r="L13">
        <f>AVERAGE(Log_16_4_nr0__3[[#This Row],[ Bullet weight ]],Log_16_4_nr1__3[[#This Row],[ Bullet weight ]],Log_16_4_nr2__3[[#This Row],[ Bullet weight ]],Log_16_4_nr3__3[[#This Row],[ Bullet weight ]],Log_17_4_nr0__3[[#This Row],[ Bullet weight ]])</f>
        <v>1.100894716</v>
      </c>
      <c r="M13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-0.32068836000000001</v>
      </c>
      <c r="N13">
        <f>AVERAGE(Log_16_4_nr0__3[[#This Row],[ Box weight ]],Log_16_4_nr1__3[[#This Row],[ Box weight ]],Log_16_4_nr2__3[[#This Row],[ Box weight ]],Log_16_4_nr3__3[[#This Row],[ Box weight ]],Log_17_4_nr0__3[[#This Row],[ Box weight ]])</f>
        <v>3.5818029999999998</v>
      </c>
      <c r="O13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0.26399239999999996</v>
      </c>
      <c r="P13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9.7472467999999992</v>
      </c>
      <c r="Q13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11.222969199999998</v>
      </c>
    </row>
    <row r="14" spans="1:17" x14ac:dyDescent="0.3">
      <c r="A14" s="1">
        <v>12</v>
      </c>
      <c r="B14">
        <f>AVERAGE(Log_16_4_nr0__3[[#This Row],[ Total points ]],Log_16_4_nr1__3[[#This Row],[ Total points ]],Log_16_4_nr2__3[[#This Row],[ Total points ]],Log_16_4_nr3__3[[#This Row],[ Total points ]],Log_17_4_nr0__3[[#This Row],[ Total points ]])</f>
        <v>8</v>
      </c>
      <c r="C14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5</v>
      </c>
      <c r="D14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</v>
      </c>
      <c r="E14">
        <f>AVERAGE(Log_16_4_nr0__3[[#This Row],[ Steps ]],Log_16_4_nr1__3[[#This Row],[ Steps ]],Log_16_4_nr2__3[[#This Row],[ Steps ]],Log_16_4_nr3__3[[#This Row],[ Steps ]],Log_17_4_nr0__3[[#This Row],[ Steps ]])</f>
        <v>20.6</v>
      </c>
      <c r="F14">
        <f>AVERAGE(Log_16_4_nr0__3[[#This Row],[ Ray radius ]],Log_16_4_nr1__3[[#This Row],[ Ray radius ]],Log_16_4_nr2__3[[#This Row],[ Ray radius ]],Log_16_4_nr3__3[[#This Row],[ Ray radius ]],Log_17_4_nr0__3[[#This Row],[ Ray radius ]])</f>
        <v>12.8</v>
      </c>
      <c r="G14">
        <f>AVERAGE(Log_16_4_nr0__3[[#This Row],[ Sight ]],Log_16_4_nr1__3[[#This Row],[ Sight ]],Log_16_4_nr2__3[[#This Row],[ Sight ]],Log_16_4_nr3__3[[#This Row],[ Sight ]],Log_17_4_nr0__3[[#This Row],[ Sight ]])</f>
        <v>33.330264</v>
      </c>
      <c r="H14">
        <f>AVERAGE(Log_16_4_nr0__3[[#This Row],[ moving speed ]],Log_16_4_nr1__3[[#This Row],[ moving speed ]],Log_16_4_nr2__3[[#This Row],[ moving speed ]],Log_16_4_nr3__3[[#This Row],[ moving speed ]],Log_17_4_nr0__3[[#This Row],[ moving speed ]])</f>
        <v>13.501674200000002</v>
      </c>
      <c r="J14">
        <f>AVERAGE(Log_16_4_nr0__3[[#This Row],[ Enemy weight ]],Log_16_4_nr1__3[[#This Row],[ Enemy weight ]],Log_16_4_nr2__3[[#This Row],[ Enemy weight ]],Log_16_4_nr3__3[[#This Row],[ Enemy weight ]],Log_17_4_nr0__3[[#This Row],[ Enemy weight ]])</f>
        <v>0.60317650600000006</v>
      </c>
      <c r="K14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1.64290384</v>
      </c>
      <c r="L14">
        <f>AVERAGE(Log_16_4_nr0__3[[#This Row],[ Bullet weight ]],Log_16_4_nr1__3[[#This Row],[ Bullet weight ]],Log_16_4_nr2__3[[#This Row],[ Bullet weight ]],Log_16_4_nr3__3[[#This Row],[ Bullet weight ]],Log_17_4_nr0__3[[#This Row],[ Bullet weight ]])</f>
        <v>2.5086682199999997</v>
      </c>
      <c r="M14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-0.92009632000000008</v>
      </c>
      <c r="N14">
        <f>AVERAGE(Log_16_4_nr0__3[[#This Row],[ Box weight ]],Log_16_4_nr1__3[[#This Row],[ Box weight ]],Log_16_4_nr2__3[[#This Row],[ Box weight ]],Log_16_4_nr3__3[[#This Row],[ Box weight ]],Log_17_4_nr0__3[[#This Row],[ Box weight ]])</f>
        <v>3.6984082000000003</v>
      </c>
      <c r="O14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0.87180079999999993</v>
      </c>
      <c r="P14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12.802834000000001</v>
      </c>
      <c r="Q14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11.2758538</v>
      </c>
    </row>
    <row r="15" spans="1:17" x14ac:dyDescent="0.3">
      <c r="A15" s="2">
        <v>13</v>
      </c>
      <c r="B15">
        <f>AVERAGE(Log_16_4_nr0__3[[#This Row],[ Total points ]],Log_16_4_nr1__3[[#This Row],[ Total points ]],Log_16_4_nr2__3[[#This Row],[ Total points ]],Log_16_4_nr3__3[[#This Row],[ Total points ]],Log_17_4_nr0__3[[#This Row],[ Total points ]])</f>
        <v>7.2</v>
      </c>
      <c r="C15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4.2</v>
      </c>
      <c r="D15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</v>
      </c>
      <c r="E15">
        <f>AVERAGE(Log_16_4_nr0__3[[#This Row],[ Steps ]],Log_16_4_nr1__3[[#This Row],[ Steps ]],Log_16_4_nr2__3[[#This Row],[ Steps ]],Log_16_4_nr3__3[[#This Row],[ Steps ]],Log_17_4_nr0__3[[#This Row],[ Steps ]])</f>
        <v>21.2</v>
      </c>
      <c r="F15">
        <f>AVERAGE(Log_16_4_nr0__3[[#This Row],[ Ray radius ]],Log_16_4_nr1__3[[#This Row],[ Ray radius ]],Log_16_4_nr2__3[[#This Row],[ Ray radius ]],Log_16_4_nr3__3[[#This Row],[ Ray radius ]],Log_17_4_nr0__3[[#This Row],[ Ray radius ]])</f>
        <v>12.8</v>
      </c>
      <c r="G15">
        <f>AVERAGE(Log_16_4_nr0__3[[#This Row],[ Sight ]],Log_16_4_nr1__3[[#This Row],[ Sight ]],Log_16_4_nr2__3[[#This Row],[ Sight ]],Log_16_4_nr3__3[[#This Row],[ Sight ]],Log_17_4_nr0__3[[#This Row],[ Sight ]])</f>
        <v>34.614661999999996</v>
      </c>
      <c r="H15">
        <f>AVERAGE(Log_16_4_nr0__3[[#This Row],[ moving speed ]],Log_16_4_nr1__3[[#This Row],[ moving speed ]],Log_16_4_nr2__3[[#This Row],[ moving speed ]],Log_16_4_nr3__3[[#This Row],[ moving speed ]],Log_17_4_nr0__3[[#This Row],[ moving speed ]])</f>
        <v>12.207831000000002</v>
      </c>
      <c r="J15">
        <f>AVERAGE(Log_16_4_nr0__3[[#This Row],[ Enemy weight ]],Log_16_4_nr1__3[[#This Row],[ Enemy weight ]],Log_16_4_nr2__3[[#This Row],[ Enemy weight ]],Log_16_4_nr3__3[[#This Row],[ Enemy weight ]],Log_17_4_nr0__3[[#This Row],[ Enemy weight ]])</f>
        <v>0.73528200200000005</v>
      </c>
      <c r="K15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2.5670790000000001</v>
      </c>
      <c r="L15">
        <f>AVERAGE(Log_16_4_nr0__3[[#This Row],[ Bullet weight ]],Log_16_4_nr1__3[[#This Row],[ Bullet weight ]],Log_16_4_nr2__3[[#This Row],[ Bullet weight ]],Log_16_4_nr3__3[[#This Row],[ Bullet weight ]],Log_17_4_nr0__3[[#This Row],[ Bullet weight ]])</f>
        <v>3.8045789999999995</v>
      </c>
      <c r="M15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-1.5268317200000001</v>
      </c>
      <c r="N15">
        <f>AVERAGE(Log_16_4_nr0__3[[#This Row],[ Box weight ]],Log_16_4_nr1__3[[#This Row],[ Box weight ]],Log_16_4_nr2__3[[#This Row],[ Box weight ]],Log_16_4_nr3__3[[#This Row],[ Box weight ]],Log_17_4_nr0__3[[#This Row],[ Box weight ]])</f>
        <v>2.73275808</v>
      </c>
      <c r="O15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5.9523399999999962E-2</v>
      </c>
      <c r="P15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11.312879199999999</v>
      </c>
      <c r="Q15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10.9777606</v>
      </c>
    </row>
    <row r="16" spans="1:17" x14ac:dyDescent="0.3">
      <c r="A16" s="1">
        <v>14</v>
      </c>
      <c r="B16">
        <f>AVERAGE(Log_16_4_nr0__3[[#This Row],[ Total points ]],Log_16_4_nr1__3[[#This Row],[ Total points ]],Log_16_4_nr2__3[[#This Row],[ Total points ]],Log_16_4_nr3__3[[#This Row],[ Total points ]],Log_17_4_nr0__3[[#This Row],[ Total points ]])</f>
        <v>8.6</v>
      </c>
      <c r="C16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4.4000000000000004</v>
      </c>
      <c r="D16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4.2</v>
      </c>
      <c r="E16">
        <f>AVERAGE(Log_16_4_nr0__3[[#This Row],[ Steps ]],Log_16_4_nr1__3[[#This Row],[ Steps ]],Log_16_4_nr2__3[[#This Row],[ Steps ]],Log_16_4_nr3__3[[#This Row],[ Steps ]],Log_17_4_nr0__3[[#This Row],[ Steps ]])</f>
        <v>20.2</v>
      </c>
      <c r="F16">
        <f>AVERAGE(Log_16_4_nr0__3[[#This Row],[ Ray radius ]],Log_16_4_nr1__3[[#This Row],[ Ray radius ]],Log_16_4_nr2__3[[#This Row],[ Ray radius ]],Log_16_4_nr3__3[[#This Row],[ Ray radius ]],Log_17_4_nr0__3[[#This Row],[ Ray radius ]])</f>
        <v>12.8</v>
      </c>
      <c r="G16">
        <f>AVERAGE(Log_16_4_nr0__3[[#This Row],[ Sight ]],Log_16_4_nr1__3[[#This Row],[ Sight ]],Log_16_4_nr2__3[[#This Row],[ Sight ]],Log_16_4_nr3__3[[#This Row],[ Sight ]],Log_17_4_nr0__3[[#This Row],[ Sight ]])</f>
        <v>34.496137999999995</v>
      </c>
      <c r="H16">
        <f>AVERAGE(Log_16_4_nr0__3[[#This Row],[ moving speed ]],Log_16_4_nr1__3[[#This Row],[ moving speed ]],Log_16_4_nr2__3[[#This Row],[ moving speed ]],Log_16_4_nr3__3[[#This Row],[ moving speed ]],Log_17_4_nr0__3[[#This Row],[ moving speed ]])</f>
        <v>12.199522199999999</v>
      </c>
      <c r="J16">
        <f>AVERAGE(Log_16_4_nr0__3[[#This Row],[ Enemy weight ]],Log_16_4_nr1__3[[#This Row],[ Enemy weight ]],Log_16_4_nr2__3[[#This Row],[ Enemy weight ]],Log_16_4_nr3__3[[#This Row],[ Enemy weight ]],Log_17_4_nr0__3[[#This Row],[ Enemy weight ]])</f>
        <v>0.70123578199999992</v>
      </c>
      <c r="K16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2.6626063580000001</v>
      </c>
      <c r="L16">
        <f>AVERAGE(Log_16_4_nr0__3[[#This Row],[ Bullet weight ]],Log_16_4_nr1__3[[#This Row],[ Bullet weight ]],Log_16_4_nr2__3[[#This Row],[ Bullet weight ]],Log_16_4_nr3__3[[#This Row],[ Bullet weight ]],Log_17_4_nr0__3[[#This Row],[ Bullet weight ]])</f>
        <v>3.3095332200000001</v>
      </c>
      <c r="M16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-1.5341592800000001</v>
      </c>
      <c r="N16">
        <f>AVERAGE(Log_16_4_nr0__3[[#This Row],[ Box weight ]],Log_16_4_nr1__3[[#This Row],[ Box weight ]],Log_16_4_nr2__3[[#This Row],[ Box weight ]],Log_16_4_nr3__3[[#This Row],[ Box weight ]],Log_17_4_nr0__3[[#This Row],[ Box weight ]])</f>
        <v>2.4477680999999998</v>
      </c>
      <c r="O16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-0.37197714000000009</v>
      </c>
      <c r="P16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11.0874044</v>
      </c>
      <c r="Q16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10.683526000000001</v>
      </c>
    </row>
    <row r="17" spans="1:17" x14ac:dyDescent="0.3">
      <c r="A17" s="2">
        <v>15</v>
      </c>
      <c r="B17">
        <f>AVERAGE(Log_16_4_nr0__3[[#This Row],[ Total points ]],Log_16_4_nr1__3[[#This Row],[ Total points ]],Log_16_4_nr2__3[[#This Row],[ Total points ]],Log_16_4_nr3__3[[#This Row],[ Total points ]],Log_17_4_nr0__3[[#This Row],[ Total points ]])</f>
        <v>7</v>
      </c>
      <c r="C17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2.2000000000000002</v>
      </c>
      <c r="D17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4.8</v>
      </c>
      <c r="E17">
        <f>AVERAGE(Log_16_4_nr0__3[[#This Row],[ Steps ]],Log_16_4_nr1__3[[#This Row],[ Steps ]],Log_16_4_nr2__3[[#This Row],[ Steps ]],Log_16_4_nr3__3[[#This Row],[ Steps ]],Log_17_4_nr0__3[[#This Row],[ Steps ]])</f>
        <v>20.399999999999999</v>
      </c>
      <c r="F17">
        <f>AVERAGE(Log_16_4_nr0__3[[#This Row],[ Ray radius ]],Log_16_4_nr1__3[[#This Row],[ Ray radius ]],Log_16_4_nr2__3[[#This Row],[ Ray radius ]],Log_16_4_nr3__3[[#This Row],[ Ray radius ]],Log_17_4_nr0__3[[#This Row],[ Ray radius ]])</f>
        <v>12.8</v>
      </c>
      <c r="G17">
        <f>AVERAGE(Log_16_4_nr0__3[[#This Row],[ Sight ]],Log_16_4_nr1__3[[#This Row],[ Sight ]],Log_16_4_nr2__3[[#This Row],[ Sight ]],Log_16_4_nr3__3[[#This Row],[ Sight ]],Log_17_4_nr0__3[[#This Row],[ Sight ]])</f>
        <v>34.602034000000003</v>
      </c>
      <c r="H17">
        <f>AVERAGE(Log_16_4_nr0__3[[#This Row],[ moving speed ]],Log_16_4_nr1__3[[#This Row],[ moving speed ]],Log_16_4_nr2__3[[#This Row],[ moving speed ]],Log_16_4_nr3__3[[#This Row],[ moving speed ]],Log_17_4_nr0__3[[#This Row],[ moving speed ]])</f>
        <v>12.4118738</v>
      </c>
      <c r="J17">
        <f>AVERAGE(Log_16_4_nr0__3[[#This Row],[ Enemy weight ]],Log_16_4_nr1__3[[#This Row],[ Enemy weight ]],Log_16_4_nr2__3[[#This Row],[ Enemy weight ]],Log_16_4_nr3__3[[#This Row],[ Enemy weight ]],Log_17_4_nr0__3[[#This Row],[ Enemy weight ]])</f>
        <v>0.89179526199999992</v>
      </c>
      <c r="K17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3.2150382</v>
      </c>
      <c r="L17">
        <f>AVERAGE(Log_16_4_nr0__3[[#This Row],[ Bullet weight ]],Log_16_4_nr1__3[[#This Row],[ Bullet weight ]],Log_16_4_nr2__3[[#This Row],[ Bullet weight ]],Log_16_4_nr3__3[[#This Row],[ Bullet weight ]],Log_17_4_nr0__3[[#This Row],[ Bullet weight ]])</f>
        <v>3.7341963599999999</v>
      </c>
      <c r="M17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-2.2063583200000001</v>
      </c>
      <c r="N17">
        <f>AVERAGE(Log_16_4_nr0__3[[#This Row],[ Box weight ]],Log_16_4_nr1__3[[#This Row],[ Box weight ]],Log_16_4_nr2__3[[#This Row],[ Box weight ]],Log_16_4_nr3__3[[#This Row],[ Box weight ]],Log_17_4_nr0__3[[#This Row],[ Box weight ]])</f>
        <v>1.5025864400000004</v>
      </c>
      <c r="O17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0.24568599999999971</v>
      </c>
      <c r="P17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11.724189599999999</v>
      </c>
      <c r="Q17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10.9599846</v>
      </c>
    </row>
    <row r="18" spans="1:17" x14ac:dyDescent="0.3">
      <c r="A18" s="1">
        <v>16</v>
      </c>
      <c r="B18">
        <f>AVERAGE(Log_16_4_nr0__3[[#This Row],[ Total points ]],Log_16_4_nr1__3[[#This Row],[ Total points ]],Log_16_4_nr2__3[[#This Row],[ Total points ]],Log_16_4_nr3__3[[#This Row],[ Total points ]],Log_17_4_nr0__3[[#This Row],[ Total points ]])</f>
        <v>8.4</v>
      </c>
      <c r="C18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5.4</v>
      </c>
      <c r="D18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</v>
      </c>
      <c r="E18">
        <f>AVERAGE(Log_16_4_nr0__3[[#This Row],[ Steps ]],Log_16_4_nr1__3[[#This Row],[ Steps ]],Log_16_4_nr2__3[[#This Row],[ Steps ]],Log_16_4_nr3__3[[#This Row],[ Steps ]],Log_17_4_nr0__3[[#This Row],[ Steps ]])</f>
        <v>19.8</v>
      </c>
      <c r="F18">
        <f>AVERAGE(Log_16_4_nr0__3[[#This Row],[ Ray radius ]],Log_16_4_nr1__3[[#This Row],[ Ray radius ]],Log_16_4_nr2__3[[#This Row],[ Ray radius ]],Log_16_4_nr3__3[[#This Row],[ Ray radius ]],Log_17_4_nr0__3[[#This Row],[ Ray radius ]])</f>
        <v>12.2</v>
      </c>
      <c r="G18">
        <f>AVERAGE(Log_16_4_nr0__3[[#This Row],[ Sight ]],Log_16_4_nr1__3[[#This Row],[ Sight ]],Log_16_4_nr2__3[[#This Row],[ Sight ]],Log_16_4_nr3__3[[#This Row],[ Sight ]],Log_17_4_nr0__3[[#This Row],[ Sight ]])</f>
        <v>34.416575999999999</v>
      </c>
      <c r="H18">
        <f>AVERAGE(Log_16_4_nr0__3[[#This Row],[ moving speed ]],Log_16_4_nr1__3[[#This Row],[ moving speed ]],Log_16_4_nr2__3[[#This Row],[ moving speed ]],Log_16_4_nr3__3[[#This Row],[ moving speed ]],Log_17_4_nr0__3[[#This Row],[ moving speed ]])</f>
        <v>13.948332200000001</v>
      </c>
      <c r="J18">
        <f>AVERAGE(Log_16_4_nr0__3[[#This Row],[ Enemy weight ]],Log_16_4_nr1__3[[#This Row],[ Enemy weight ]],Log_16_4_nr2__3[[#This Row],[ Enemy weight ]],Log_16_4_nr3__3[[#This Row],[ Enemy weight ]],Log_17_4_nr0__3[[#This Row],[ Enemy weight ]])</f>
        <v>0.57956806199999988</v>
      </c>
      <c r="K18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3.1195108</v>
      </c>
      <c r="L18">
        <f>AVERAGE(Log_16_4_nr0__3[[#This Row],[ Bullet weight ]],Log_16_4_nr1__3[[#This Row],[ Bullet weight ]],Log_16_4_nr2__3[[#This Row],[ Bullet weight ]],Log_16_4_nr3__3[[#This Row],[ Bullet weight ]],Log_17_4_nr0__3[[#This Row],[ Bullet weight ]])</f>
        <v>3.9525206000000006</v>
      </c>
      <c r="M18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-1.8531242800000001</v>
      </c>
      <c r="N18">
        <f>AVERAGE(Log_16_4_nr0__3[[#This Row],[ Box weight ]],Log_16_4_nr1__3[[#This Row],[ Box weight ]],Log_16_4_nr2__3[[#This Row],[ Box weight ]],Log_16_4_nr3__3[[#This Row],[ Box weight ]],Log_17_4_nr0__3[[#This Row],[ Box weight ]])</f>
        <v>2.0262251400000002</v>
      </c>
      <c r="O18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-0.18888759999999999</v>
      </c>
      <c r="P18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11.954939200000002</v>
      </c>
      <c r="Q18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10.4712826</v>
      </c>
    </row>
    <row r="19" spans="1:17" x14ac:dyDescent="0.3">
      <c r="A19" s="2">
        <v>17</v>
      </c>
      <c r="B19">
        <f>AVERAGE(Log_16_4_nr0__3[[#This Row],[ Total points ]],Log_16_4_nr1__3[[#This Row],[ Total points ]],Log_16_4_nr2__3[[#This Row],[ Total points ]],Log_16_4_nr3__3[[#This Row],[ Total points ]],Log_17_4_nr0__3[[#This Row],[ Total points ]])</f>
        <v>7</v>
      </c>
      <c r="C19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3.4</v>
      </c>
      <c r="D19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3.6</v>
      </c>
      <c r="E19">
        <f>AVERAGE(Log_16_4_nr0__3[[#This Row],[ Steps ]],Log_16_4_nr1__3[[#This Row],[ Steps ]],Log_16_4_nr2__3[[#This Row],[ Steps ]],Log_16_4_nr3__3[[#This Row],[ Steps ]],Log_17_4_nr0__3[[#This Row],[ Steps ]])</f>
        <v>21.4</v>
      </c>
      <c r="F19">
        <f>AVERAGE(Log_16_4_nr0__3[[#This Row],[ Ray radius ]],Log_16_4_nr1__3[[#This Row],[ Ray radius ]],Log_16_4_nr2__3[[#This Row],[ Ray radius ]],Log_16_4_nr3__3[[#This Row],[ Ray radius ]],Log_17_4_nr0__3[[#This Row],[ Ray radius ]])</f>
        <v>13.4</v>
      </c>
      <c r="G19">
        <f>AVERAGE(Log_16_4_nr0__3[[#This Row],[ Sight ]],Log_16_4_nr1__3[[#This Row],[ Sight ]],Log_16_4_nr2__3[[#This Row],[ Sight ]],Log_16_4_nr3__3[[#This Row],[ Sight ]],Log_17_4_nr0__3[[#This Row],[ Sight ]])</f>
        <v>36.298856000000001</v>
      </c>
      <c r="H19">
        <f>AVERAGE(Log_16_4_nr0__3[[#This Row],[ moving speed ]],Log_16_4_nr1__3[[#This Row],[ moving speed ]],Log_16_4_nr2__3[[#This Row],[ moving speed ]],Log_16_4_nr3__3[[#This Row],[ moving speed ]],Log_17_4_nr0__3[[#This Row],[ moving speed ]])</f>
        <v>11.064865599999999</v>
      </c>
      <c r="J19">
        <f>AVERAGE(Log_16_4_nr0__3[[#This Row],[ Enemy weight ]],Log_16_4_nr1__3[[#This Row],[ Enemy weight ]],Log_16_4_nr2__3[[#This Row],[ Enemy weight ]],Log_16_4_nr3__3[[#This Row],[ Enemy weight ]],Log_17_4_nr0__3[[#This Row],[ Enemy weight ]])</f>
        <v>2.2021520000000003</v>
      </c>
      <c r="K19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5.3100075180000008</v>
      </c>
      <c r="L19">
        <f>AVERAGE(Log_16_4_nr0__3[[#This Row],[ Bullet weight ]],Log_16_4_nr1__3[[#This Row],[ Bullet weight ]],Log_16_4_nr2__3[[#This Row],[ Bullet weight ]],Log_16_4_nr3__3[[#This Row],[ Bullet weight ]],Log_17_4_nr0__3[[#This Row],[ Bullet weight ]])</f>
        <v>5.0496759999999998</v>
      </c>
      <c r="M19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-2.3943962599999997</v>
      </c>
      <c r="N19">
        <f>AVERAGE(Log_16_4_nr0__3[[#This Row],[ Box weight ]],Log_16_4_nr1__3[[#This Row],[ Box weight ]],Log_16_4_nr2__3[[#This Row],[ Box weight ]],Log_16_4_nr3__3[[#This Row],[ Box weight ]],Log_17_4_nr0__3[[#This Row],[ Box weight ]])</f>
        <v>1.5293912000000005</v>
      </c>
      <c r="O19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-0.26563494000000015</v>
      </c>
      <c r="P19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11.200855800000001</v>
      </c>
      <c r="Q19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9.7591319999999993</v>
      </c>
    </row>
    <row r="20" spans="1:17" x14ac:dyDescent="0.3">
      <c r="A20" s="1">
        <v>18</v>
      </c>
      <c r="B20">
        <f>AVERAGE(Log_16_4_nr0__3[[#This Row],[ Total points ]],Log_16_4_nr1__3[[#This Row],[ Total points ]],Log_16_4_nr2__3[[#This Row],[ Total points ]],Log_16_4_nr3__3[[#This Row],[ Total points ]],Log_17_4_nr0__3[[#This Row],[ Total points ]])</f>
        <v>8</v>
      </c>
      <c r="C20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3.2</v>
      </c>
      <c r="D20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4.8</v>
      </c>
      <c r="E20">
        <f>AVERAGE(Log_16_4_nr0__3[[#This Row],[ Steps ]],Log_16_4_nr1__3[[#This Row],[ Steps ]],Log_16_4_nr2__3[[#This Row],[ Steps ]],Log_16_4_nr3__3[[#This Row],[ Steps ]],Log_17_4_nr0__3[[#This Row],[ Steps ]])</f>
        <v>19.399999999999999</v>
      </c>
      <c r="F20">
        <f>AVERAGE(Log_16_4_nr0__3[[#This Row],[ Ray radius ]],Log_16_4_nr1__3[[#This Row],[ Ray radius ]],Log_16_4_nr2__3[[#This Row],[ Ray radius ]],Log_16_4_nr3__3[[#This Row],[ Ray radius ]],Log_17_4_nr0__3[[#This Row],[ Ray radius ]])</f>
        <v>11.6</v>
      </c>
      <c r="G20">
        <f>AVERAGE(Log_16_4_nr0__3[[#This Row],[ Sight ]],Log_16_4_nr1__3[[#This Row],[ Sight ]],Log_16_4_nr2__3[[#This Row],[ Sight ]],Log_16_4_nr3__3[[#This Row],[ Sight ]],Log_17_4_nr0__3[[#This Row],[ Sight ]])</f>
        <v>35.949317999999998</v>
      </c>
      <c r="H20">
        <f>AVERAGE(Log_16_4_nr0__3[[#This Row],[ moving speed ]],Log_16_4_nr1__3[[#This Row],[ moving speed ]],Log_16_4_nr2__3[[#This Row],[ moving speed ]],Log_16_4_nr3__3[[#This Row],[ moving speed ]],Log_17_4_nr0__3[[#This Row],[ moving speed ]])</f>
        <v>13.107105800000003</v>
      </c>
      <c r="J20">
        <f>AVERAGE(Log_16_4_nr0__3[[#This Row],[ Enemy weight ]],Log_16_4_nr1__3[[#This Row],[ Enemy weight ]],Log_16_4_nr2__3[[#This Row],[ Enemy weight ]],Log_16_4_nr3__3[[#This Row],[ Enemy weight ]],Log_17_4_nr0__3[[#This Row],[ Enemy weight ]])</f>
        <v>1.3629401820000002</v>
      </c>
      <c r="K20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3.8415113179999998</v>
      </c>
      <c r="L20">
        <f>AVERAGE(Log_16_4_nr0__3[[#This Row],[ Bullet weight ]],Log_16_4_nr1__3[[#This Row],[ Bullet weight ]],Log_16_4_nr2__3[[#This Row],[ Bullet weight ]],Log_16_4_nr3__3[[#This Row],[ Bullet weight ]],Log_17_4_nr0__3[[#This Row],[ Bullet weight ]])</f>
        <v>4.4009353999999998</v>
      </c>
      <c r="M20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-2.4598598000000003</v>
      </c>
      <c r="N20">
        <f>AVERAGE(Log_16_4_nr0__3[[#This Row],[ Box weight ]],Log_16_4_nr1__3[[#This Row],[ Box weight ]],Log_16_4_nr2__3[[#This Row],[ Box weight ]],Log_16_4_nr3__3[[#This Row],[ Box weight ]],Log_17_4_nr0__3[[#This Row],[ Box weight ]])</f>
        <v>2.5520321400000006</v>
      </c>
      <c r="O20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0.49696033999999989</v>
      </c>
      <c r="P20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13.417737599999999</v>
      </c>
      <c r="Q20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9.7670738000000004</v>
      </c>
    </row>
    <row r="21" spans="1:17" x14ac:dyDescent="0.3">
      <c r="A21" s="2">
        <v>19</v>
      </c>
      <c r="B21">
        <f>AVERAGE(Log_16_4_nr0__3[[#This Row],[ Total points ]],Log_16_4_nr1__3[[#This Row],[ Total points ]],Log_16_4_nr2__3[[#This Row],[ Total points ]],Log_16_4_nr3__3[[#This Row],[ Total points ]],Log_17_4_nr0__3[[#This Row],[ Total points ]])</f>
        <v>7</v>
      </c>
      <c r="C21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4.5999999999999996</v>
      </c>
      <c r="D21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2.4</v>
      </c>
      <c r="E21">
        <f>AVERAGE(Log_16_4_nr0__3[[#This Row],[ Steps ]],Log_16_4_nr1__3[[#This Row],[ Steps ]],Log_16_4_nr2__3[[#This Row],[ Steps ]],Log_16_4_nr3__3[[#This Row],[ Steps ]],Log_17_4_nr0__3[[#This Row],[ Steps ]])</f>
        <v>19</v>
      </c>
      <c r="F21">
        <f>AVERAGE(Log_16_4_nr0__3[[#This Row],[ Ray radius ]],Log_16_4_nr1__3[[#This Row],[ Ray radius ]],Log_16_4_nr2__3[[#This Row],[ Ray radius ]],Log_16_4_nr3__3[[#This Row],[ Ray radius ]],Log_17_4_nr0__3[[#This Row],[ Ray radius ]])</f>
        <v>11.6</v>
      </c>
      <c r="G21">
        <f>AVERAGE(Log_16_4_nr0__3[[#This Row],[ Sight ]],Log_16_4_nr1__3[[#This Row],[ Sight ]],Log_16_4_nr2__3[[#This Row],[ Sight ]],Log_16_4_nr3__3[[#This Row],[ Sight ]],Log_17_4_nr0__3[[#This Row],[ Sight ]])</f>
        <v>36.650266000000002</v>
      </c>
      <c r="H21">
        <f>AVERAGE(Log_16_4_nr0__3[[#This Row],[ moving speed ]],Log_16_4_nr1__3[[#This Row],[ moving speed ]],Log_16_4_nr2__3[[#This Row],[ moving speed ]],Log_16_4_nr3__3[[#This Row],[ moving speed ]],Log_17_4_nr0__3[[#This Row],[ moving speed ]])</f>
        <v>13.459460799999999</v>
      </c>
      <c r="J21">
        <f>AVERAGE(Log_16_4_nr0__3[[#This Row],[ Enemy weight ]],Log_16_4_nr1__3[[#This Row],[ Enemy weight ]],Log_16_4_nr2__3[[#This Row],[ Enemy weight ]],Log_16_4_nr3__3[[#This Row],[ Enemy weight ]],Log_17_4_nr0__3[[#This Row],[ Enemy weight ]])</f>
        <v>1.5570749820000001</v>
      </c>
      <c r="K21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4.117727318</v>
      </c>
      <c r="L21">
        <f>AVERAGE(Log_16_4_nr0__3[[#This Row],[ Bullet weight ]],Log_16_4_nr1__3[[#This Row],[ Bullet weight ]],Log_16_4_nr2__3[[#This Row],[ Bullet weight ]],Log_16_4_nr3__3[[#This Row],[ Bullet weight ]],Log_17_4_nr0__3[[#This Row],[ Bullet weight ]])</f>
        <v>5.9141181999999999</v>
      </c>
      <c r="M21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-3.0592676000000001</v>
      </c>
      <c r="N21">
        <f>AVERAGE(Log_16_4_nr0__3[[#This Row],[ Box weight ]],Log_16_4_nr1__3[[#This Row],[ Box weight ]],Log_16_4_nr2__3[[#This Row],[ Box weight ]],Log_16_4_nr3__3[[#This Row],[ Box weight ]],Log_17_4_nr0__3[[#This Row],[ Box weight ]])</f>
        <v>2.4729796500000001</v>
      </c>
      <c r="O21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-7.1020860000000144E-2</v>
      </c>
      <c r="P21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14.269329199999998</v>
      </c>
      <c r="Q21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9.7692709999999998</v>
      </c>
    </row>
    <row r="22" spans="1:17" x14ac:dyDescent="0.3">
      <c r="A22" s="1">
        <v>20</v>
      </c>
      <c r="B22">
        <f>AVERAGE(Log_16_4_nr0__3[[#This Row],[ Total points ]],Log_16_4_nr1__3[[#This Row],[ Total points ]],Log_16_4_nr2__3[[#This Row],[ Total points ]],Log_16_4_nr3__3[[#This Row],[ Total points ]],Log_17_4_nr0__3[[#This Row],[ Total points ]])</f>
        <v>7.2</v>
      </c>
      <c r="C22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3</v>
      </c>
      <c r="D22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4.2</v>
      </c>
      <c r="E22">
        <f>AVERAGE(Log_16_4_nr0__3[[#This Row],[ Steps ]],Log_16_4_nr1__3[[#This Row],[ Steps ]],Log_16_4_nr2__3[[#This Row],[ Steps ]],Log_16_4_nr3__3[[#This Row],[ Steps ]],Log_17_4_nr0__3[[#This Row],[ Steps ]])</f>
        <v>19.600000000000001</v>
      </c>
      <c r="F22">
        <f>AVERAGE(Log_16_4_nr0__3[[#This Row],[ Ray radius ]],Log_16_4_nr1__3[[#This Row],[ Ray radius ]],Log_16_4_nr2__3[[#This Row],[ Ray radius ]],Log_16_4_nr3__3[[#This Row],[ Ray radius ]],Log_17_4_nr0__3[[#This Row],[ Ray radius ]])</f>
        <v>10.6</v>
      </c>
      <c r="G22">
        <f>AVERAGE(Log_16_4_nr0__3[[#This Row],[ Sight ]],Log_16_4_nr1__3[[#This Row],[ Sight ]],Log_16_4_nr2__3[[#This Row],[ Sight ]],Log_16_4_nr3__3[[#This Row],[ Sight ]],Log_17_4_nr0__3[[#This Row],[ Sight ]])</f>
        <v>37.434065999999994</v>
      </c>
      <c r="H22">
        <f>AVERAGE(Log_16_4_nr0__3[[#This Row],[ moving speed ]],Log_16_4_nr1__3[[#This Row],[ moving speed ]],Log_16_4_nr2__3[[#This Row],[ moving speed ]],Log_16_4_nr3__3[[#This Row],[ moving speed ]],Log_17_4_nr0__3[[#This Row],[ moving speed ]])</f>
        <v>12.382668799999999</v>
      </c>
      <c r="J22">
        <f>AVERAGE(Log_16_4_nr0__3[[#This Row],[ Enemy weight ]],Log_16_4_nr1__3[[#This Row],[ Enemy weight ]],Log_16_4_nr2__3[[#This Row],[ Enemy weight ]],Log_16_4_nr3__3[[#This Row],[ Enemy weight ]],Log_17_4_nr0__3[[#This Row],[ Enemy weight ]])</f>
        <v>2.2776045820000004</v>
      </c>
      <c r="K22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4.117727318</v>
      </c>
      <c r="L22">
        <f>AVERAGE(Log_16_4_nr0__3[[#This Row],[ Bullet weight ]],Log_16_4_nr1__3[[#This Row],[ Bullet weight ]],Log_16_4_nr2__3[[#This Row],[ Bullet weight ]],Log_16_4_nr3__3[[#This Row],[ Bullet weight ]],Log_17_4_nr0__3[[#This Row],[ Bullet weight ]])</f>
        <v>5.0195948000000001</v>
      </c>
      <c r="M22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-2.0367432000000001</v>
      </c>
      <c r="N22">
        <f>AVERAGE(Log_16_4_nr0__3[[#This Row],[ Box weight ]],Log_16_4_nr1__3[[#This Row],[ Box weight ]],Log_16_4_nr2__3[[#This Row],[ Box weight ]],Log_16_4_nr3__3[[#This Row],[ Box weight ]],Log_17_4_nr0__3[[#This Row],[ Box weight ]])</f>
        <v>2.0154643200000004</v>
      </c>
      <c r="O22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-0.34711034000000007</v>
      </c>
      <c r="P22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13.711209999999999</v>
      </c>
      <c r="Q22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8.8645278000000012</v>
      </c>
    </row>
    <row r="23" spans="1:17" x14ac:dyDescent="0.3">
      <c r="A23" s="2">
        <v>21</v>
      </c>
      <c r="B23">
        <f>AVERAGE(Log_16_4_nr0__3[[#This Row],[ Total points ]],Log_16_4_nr1__3[[#This Row],[ Total points ]],Log_16_4_nr2__3[[#This Row],[ Total points ]],Log_16_4_nr3__3[[#This Row],[ Total points ]],Log_17_4_nr0__3[[#This Row],[ Total points ]])</f>
        <v>7</v>
      </c>
      <c r="C23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3.4</v>
      </c>
      <c r="D23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3.6</v>
      </c>
      <c r="E23">
        <f>AVERAGE(Log_16_4_nr0__3[[#This Row],[ Steps ]],Log_16_4_nr1__3[[#This Row],[ Steps ]],Log_16_4_nr2__3[[#This Row],[ Steps ]],Log_16_4_nr3__3[[#This Row],[ Steps ]],Log_17_4_nr0__3[[#This Row],[ Steps ]])</f>
        <v>19.2</v>
      </c>
      <c r="F23">
        <f>AVERAGE(Log_16_4_nr0__3[[#This Row],[ Ray radius ]],Log_16_4_nr1__3[[#This Row],[ Ray radius ]],Log_16_4_nr2__3[[#This Row],[ Ray radius ]],Log_16_4_nr3__3[[#This Row],[ Ray radius ]],Log_17_4_nr0__3[[#This Row],[ Ray radius ]])</f>
        <v>11.2</v>
      </c>
      <c r="G23">
        <f>AVERAGE(Log_16_4_nr0__3[[#This Row],[ Sight ]],Log_16_4_nr1__3[[#This Row],[ Sight ]],Log_16_4_nr2__3[[#This Row],[ Sight ]],Log_16_4_nr3__3[[#This Row],[ Sight ]],Log_17_4_nr0__3[[#This Row],[ Sight ]])</f>
        <v>39.301344</v>
      </c>
      <c r="H23">
        <f>AVERAGE(Log_16_4_nr0__3[[#This Row],[ moving speed ]],Log_16_4_nr1__3[[#This Row],[ moving speed ]],Log_16_4_nr2__3[[#This Row],[ moving speed ]],Log_16_4_nr3__3[[#This Row],[ moving speed ]],Log_17_4_nr0__3[[#This Row],[ moving speed ]])</f>
        <v>13.347075999999998</v>
      </c>
      <c r="J23">
        <f>AVERAGE(Log_16_4_nr0__3[[#This Row],[ Enemy weight ]],Log_16_4_nr1__3[[#This Row],[ Enemy weight ]],Log_16_4_nr2__3[[#This Row],[ Enemy weight ]],Log_16_4_nr3__3[[#This Row],[ Enemy weight ]],Log_17_4_nr0__3[[#This Row],[ Enemy weight ]])</f>
        <v>4.1804496000000002</v>
      </c>
      <c r="K23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4.2561719999999994</v>
      </c>
      <c r="L23">
        <f>AVERAGE(Log_16_4_nr0__3[[#This Row],[ Bullet weight ]],Log_16_4_nr1__3[[#This Row],[ Bullet weight ]],Log_16_4_nr2__3[[#This Row],[ Bullet weight ]],Log_16_4_nr3__3[[#This Row],[ Bullet weight ]],Log_17_4_nr0__3[[#This Row],[ Bullet weight ]])</f>
        <v>6.115095600000001</v>
      </c>
      <c r="M23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-2.6361509999999999</v>
      </c>
      <c r="N23">
        <f>AVERAGE(Log_16_4_nr0__3[[#This Row],[ Box weight ]],Log_16_4_nr1__3[[#This Row],[ Box weight ]],Log_16_4_nr2__3[[#This Row],[ Box weight ]],Log_16_4_nr3__3[[#This Row],[ Box weight ]],Log_17_4_nr0__3[[#This Row],[ Box weight ]])</f>
        <v>1.9438370200000001</v>
      </c>
      <c r="O23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-0.39679254000000003</v>
      </c>
      <c r="P23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17.448508</v>
      </c>
      <c r="Q23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8.832018399999999</v>
      </c>
    </row>
    <row r="24" spans="1:17" x14ac:dyDescent="0.3">
      <c r="A24" s="1">
        <v>22</v>
      </c>
      <c r="B24">
        <f>AVERAGE(Log_16_4_nr0__3[[#This Row],[ Total points ]],Log_16_4_nr1__3[[#This Row],[ Total points ]],Log_16_4_nr2__3[[#This Row],[ Total points ]],Log_16_4_nr3__3[[#This Row],[ Total points ]],Log_17_4_nr0__3[[#This Row],[ Total points ]])</f>
        <v>7</v>
      </c>
      <c r="C24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4.5999999999999996</v>
      </c>
      <c r="D24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2.4</v>
      </c>
      <c r="E24">
        <f>AVERAGE(Log_16_4_nr0__3[[#This Row],[ Steps ]],Log_16_4_nr1__3[[#This Row],[ Steps ]],Log_16_4_nr2__3[[#This Row],[ Steps ]],Log_16_4_nr3__3[[#This Row],[ Steps ]],Log_17_4_nr0__3[[#This Row],[ Steps ]])</f>
        <v>19</v>
      </c>
      <c r="F24">
        <f>AVERAGE(Log_16_4_nr0__3[[#This Row],[ Ray radius ]],Log_16_4_nr1__3[[#This Row],[ Ray radius ]],Log_16_4_nr2__3[[#This Row],[ Ray radius ]],Log_16_4_nr3__3[[#This Row],[ Ray radius ]],Log_17_4_nr0__3[[#This Row],[ Ray radius ]])</f>
        <v>11.2</v>
      </c>
      <c r="G24">
        <f>AVERAGE(Log_16_4_nr0__3[[#This Row],[ Sight ]],Log_16_4_nr1__3[[#This Row],[ Sight ]],Log_16_4_nr2__3[[#This Row],[ Sight ]],Log_16_4_nr3__3[[#This Row],[ Sight ]],Log_17_4_nr0__3[[#This Row],[ Sight ]])</f>
        <v>37.884183999999998</v>
      </c>
      <c r="H24">
        <f>AVERAGE(Log_16_4_nr0__3[[#This Row],[ moving speed ]],Log_16_4_nr1__3[[#This Row],[ moving speed ]],Log_16_4_nr2__3[[#This Row],[ moving speed ]],Log_16_4_nr3__3[[#This Row],[ moving speed ]],Log_17_4_nr0__3[[#This Row],[ moving speed ]])</f>
        <v>13.128477999999998</v>
      </c>
      <c r="J24">
        <f>AVERAGE(Log_16_4_nr0__3[[#This Row],[ Enemy weight ]],Log_16_4_nr1__3[[#This Row],[ Enemy weight ]],Log_16_4_nr2__3[[#This Row],[ Enemy weight ]],Log_16_4_nr3__3[[#This Row],[ Enemy weight ]],Log_17_4_nr0__3[[#This Row],[ Enemy weight ]])</f>
        <v>4.7961520000000002</v>
      </c>
      <c r="K24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5.2758747999999995</v>
      </c>
      <c r="L24">
        <f>AVERAGE(Log_16_4_nr0__3[[#This Row],[ Bullet weight ]],Log_16_4_nr1__3[[#This Row],[ Bullet weight ]],Log_16_4_nr2__3[[#This Row],[ Bullet weight ]],Log_16_4_nr3__3[[#This Row],[ Bullet weight ]],Log_17_4_nr0__3[[#This Row],[ Bullet weight ]])</f>
        <v>5.2284358000000006</v>
      </c>
      <c r="M24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-2.6046040000000001</v>
      </c>
      <c r="N24">
        <f>AVERAGE(Log_16_4_nr0__3[[#This Row],[ Box weight ]],Log_16_4_nr1__3[[#This Row],[ Box weight ]],Log_16_4_nr2__3[[#This Row],[ Box weight ]],Log_16_4_nr3__3[[#This Row],[ Box weight ]],Log_17_4_nr0__3[[#This Row],[ Box weight ]])</f>
        <v>0.42075319999999988</v>
      </c>
      <c r="O24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-0.24467299999999997</v>
      </c>
      <c r="P24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14.9039982</v>
      </c>
      <c r="Q24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7.6896649999999998</v>
      </c>
    </row>
    <row r="25" spans="1:17" x14ac:dyDescent="0.3">
      <c r="A25" s="2">
        <v>23</v>
      </c>
      <c r="B25">
        <f>AVERAGE(Log_16_4_nr0__3[[#This Row],[ Total points ]],Log_16_4_nr1__3[[#This Row],[ Total points ]],Log_16_4_nr2__3[[#This Row],[ Total points ]],Log_16_4_nr3__3[[#This Row],[ Total points ]],Log_17_4_nr0__3[[#This Row],[ Total points ]])</f>
        <v>7.2</v>
      </c>
      <c r="C25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3</v>
      </c>
      <c r="D25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4.2</v>
      </c>
      <c r="E25">
        <f>AVERAGE(Log_16_4_nr0__3[[#This Row],[ Steps ]],Log_16_4_nr1__3[[#This Row],[ Steps ]],Log_16_4_nr2__3[[#This Row],[ Steps ]],Log_16_4_nr3__3[[#This Row],[ Steps ]],Log_17_4_nr0__3[[#This Row],[ Steps ]])</f>
        <v>19.2</v>
      </c>
      <c r="F25">
        <f>AVERAGE(Log_16_4_nr0__3[[#This Row],[ Ray radius ]],Log_16_4_nr1__3[[#This Row],[ Ray radius ]],Log_16_4_nr2__3[[#This Row],[ Ray radius ]],Log_16_4_nr3__3[[#This Row],[ Ray radius ]],Log_17_4_nr0__3[[#This Row],[ Ray radius ]])</f>
        <v>11</v>
      </c>
      <c r="G25">
        <f>AVERAGE(Log_16_4_nr0__3[[#This Row],[ Sight ]],Log_16_4_nr1__3[[#This Row],[ Sight ]],Log_16_4_nr2__3[[#This Row],[ Sight ]],Log_16_4_nr3__3[[#This Row],[ Sight ]],Log_17_4_nr0__3[[#This Row],[ Sight ]])</f>
        <v>37.828530000000001</v>
      </c>
      <c r="H25">
        <f>AVERAGE(Log_16_4_nr0__3[[#This Row],[ moving speed ]],Log_16_4_nr1__3[[#This Row],[ moving speed ]],Log_16_4_nr2__3[[#This Row],[ moving speed ]],Log_16_4_nr3__3[[#This Row],[ moving speed ]],Log_17_4_nr0__3[[#This Row],[ moving speed ]])</f>
        <v>12.965163999999998</v>
      </c>
      <c r="J25">
        <f>AVERAGE(Log_16_4_nr0__3[[#This Row],[ Enemy weight ]],Log_16_4_nr1__3[[#This Row],[ Enemy weight ]],Log_16_4_nr2__3[[#This Row],[ Enemy weight ]],Log_16_4_nr3__3[[#This Row],[ Enemy weight ]],Log_17_4_nr0__3[[#This Row],[ Enemy weight ]])</f>
        <v>3.8872139500000005</v>
      </c>
      <c r="K25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5.3339938</v>
      </c>
      <c r="L25">
        <f>AVERAGE(Log_16_4_nr0__3[[#This Row],[ Bullet weight ]],Log_16_4_nr1__3[[#This Row],[ Bullet weight ]],Log_16_4_nr2__3[[#This Row],[ Bullet weight ]],Log_16_4_nr3__3[[#This Row],[ Bullet weight ]],Log_17_4_nr0__3[[#This Row],[ Bullet weight ]])</f>
        <v>6.1593687399999997</v>
      </c>
      <c r="M25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-2.7231298000000002</v>
      </c>
      <c r="N25">
        <f>AVERAGE(Log_16_4_nr0__3[[#This Row],[ Box weight ]],Log_16_4_nr1__3[[#This Row],[ Box weight ]],Log_16_4_nr2__3[[#This Row],[ Box weight ]],Log_16_4_nr3__3[[#This Row],[ Box weight ]],Log_17_4_nr0__3[[#This Row],[ Box weight ]])</f>
        <v>2.4791458200000003</v>
      </c>
      <c r="O25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-0.780586</v>
      </c>
      <c r="P25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15.106963400000001</v>
      </c>
      <c r="Q25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8.8427366000000003</v>
      </c>
    </row>
    <row r="26" spans="1:17" x14ac:dyDescent="0.3">
      <c r="A26" s="1">
        <v>24</v>
      </c>
      <c r="B26">
        <f>AVERAGE(Log_16_4_nr0__3[[#This Row],[ Total points ]],Log_16_4_nr1__3[[#This Row],[ Total points ]],Log_16_4_nr2__3[[#This Row],[ Total points ]],Log_16_4_nr3__3[[#This Row],[ Total points ]],Log_17_4_nr0__3[[#This Row],[ Total points ]])</f>
        <v>7.6</v>
      </c>
      <c r="C26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4.5999999999999996</v>
      </c>
      <c r="D26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</v>
      </c>
      <c r="E26">
        <f>AVERAGE(Log_16_4_nr0__3[[#This Row],[ Steps ]],Log_16_4_nr1__3[[#This Row],[ Steps ]],Log_16_4_nr2__3[[#This Row],[ Steps ]],Log_16_4_nr3__3[[#This Row],[ Steps ]],Log_17_4_nr0__3[[#This Row],[ Steps ]])</f>
        <v>19.399999999999999</v>
      </c>
      <c r="F26">
        <f>AVERAGE(Log_16_4_nr0__3[[#This Row],[ Ray radius ]],Log_16_4_nr1__3[[#This Row],[ Ray radius ]],Log_16_4_nr2__3[[#This Row],[ Ray radius ]],Log_16_4_nr3__3[[#This Row],[ Ray radius ]],Log_17_4_nr0__3[[#This Row],[ Ray radius ]])</f>
        <v>11.4</v>
      </c>
      <c r="G26">
        <f>AVERAGE(Log_16_4_nr0__3[[#This Row],[ Sight ]],Log_16_4_nr1__3[[#This Row],[ Sight ]],Log_16_4_nr2__3[[#This Row],[ Sight ]],Log_16_4_nr3__3[[#This Row],[ Sight ]],Log_17_4_nr0__3[[#This Row],[ Sight ]])</f>
        <v>38.729849999999999</v>
      </c>
      <c r="H26">
        <f>AVERAGE(Log_16_4_nr0__3[[#This Row],[ moving speed ]],Log_16_4_nr1__3[[#This Row],[ moving speed ]],Log_16_4_nr2__3[[#This Row],[ moving speed ]],Log_16_4_nr3__3[[#This Row],[ moving speed ]],Log_17_4_nr0__3[[#This Row],[ moving speed ]])</f>
        <v>13.308526000000001</v>
      </c>
      <c r="J26">
        <f>AVERAGE(Log_16_4_nr0__3[[#This Row],[ Enemy weight ]],Log_16_4_nr1__3[[#This Row],[ Enemy weight ]],Log_16_4_nr2__3[[#This Row],[ Enemy weight ]],Log_16_4_nr3__3[[#This Row],[ Enemy weight ]],Log_17_4_nr0__3[[#This Row],[ Enemy weight ]])</f>
        <v>6.5142908000000004</v>
      </c>
      <c r="K26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4.8602556000000003</v>
      </c>
      <c r="L26">
        <f>AVERAGE(Log_16_4_nr0__3[[#This Row],[ Bullet weight ]],Log_16_4_nr1__3[[#This Row],[ Bullet weight ]],Log_16_4_nr2__3[[#This Row],[ Bullet weight ]],Log_16_4_nr3__3[[#This Row],[ Bullet weight ]],Log_17_4_nr0__3[[#This Row],[ Bullet weight ]])</f>
        <v>6.0879981999999995</v>
      </c>
      <c r="M26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-2.5652613999999998</v>
      </c>
      <c r="N26">
        <f>AVERAGE(Log_16_4_nr0__3[[#This Row],[ Box weight ]],Log_16_4_nr1__3[[#This Row],[ Box weight ]],Log_16_4_nr2__3[[#This Row],[ Box weight ]],Log_16_4_nr3__3[[#This Row],[ Box weight ]],Log_17_4_nr0__3[[#This Row],[ Box weight ]])</f>
        <v>1.2958882199999997</v>
      </c>
      <c r="O26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-0.64696880000000001</v>
      </c>
      <c r="P26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15.6930224</v>
      </c>
      <c r="Q26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7.8246474000000008</v>
      </c>
    </row>
    <row r="27" spans="1:17" x14ac:dyDescent="0.3">
      <c r="A27" s="2">
        <v>25</v>
      </c>
      <c r="B27">
        <f>AVERAGE(Log_16_4_nr0__3[[#This Row],[ Total points ]],Log_16_4_nr1__3[[#This Row],[ Total points ]],Log_16_4_nr2__3[[#This Row],[ Total points ]],Log_16_4_nr3__3[[#This Row],[ Total points ]],Log_17_4_nr0__3[[#This Row],[ Total points ]])</f>
        <v>7.8</v>
      </c>
      <c r="C27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4.2</v>
      </c>
      <c r="D27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3.6</v>
      </c>
      <c r="E27">
        <f>AVERAGE(Log_16_4_nr0__3[[#This Row],[ Steps ]],Log_16_4_nr1__3[[#This Row],[ Steps ]],Log_16_4_nr2__3[[#This Row],[ Steps ]],Log_16_4_nr3__3[[#This Row],[ Steps ]],Log_17_4_nr0__3[[#This Row],[ Steps ]])</f>
        <v>20.399999999999999</v>
      </c>
      <c r="F27">
        <f>AVERAGE(Log_16_4_nr0__3[[#This Row],[ Ray radius ]],Log_16_4_nr1__3[[#This Row],[ Ray radius ]],Log_16_4_nr2__3[[#This Row],[ Ray radius ]],Log_16_4_nr3__3[[#This Row],[ Ray radius ]],Log_17_4_nr0__3[[#This Row],[ Ray radius ]])</f>
        <v>11.8</v>
      </c>
      <c r="G27">
        <f>AVERAGE(Log_16_4_nr0__3[[#This Row],[ Sight ]],Log_16_4_nr1__3[[#This Row],[ Sight ]],Log_16_4_nr2__3[[#This Row],[ Sight ]],Log_16_4_nr3__3[[#This Row],[ Sight ]],Log_17_4_nr0__3[[#This Row],[ Sight ]])</f>
        <v>38.539755999999997</v>
      </c>
      <c r="H27">
        <f>AVERAGE(Log_16_4_nr0__3[[#This Row],[ moving speed ]],Log_16_4_nr1__3[[#This Row],[ moving speed ]],Log_16_4_nr2__3[[#This Row],[ moving speed ]],Log_16_4_nr3__3[[#This Row],[ moving speed ]],Log_17_4_nr0__3[[#This Row],[ moving speed ]])</f>
        <v>13.3851</v>
      </c>
      <c r="J27">
        <f>AVERAGE(Log_16_4_nr0__3[[#This Row],[ Enemy weight ]],Log_16_4_nr1__3[[#This Row],[ Enemy weight ]],Log_16_4_nr2__3[[#This Row],[ Enemy weight ]],Log_16_4_nr3__3[[#This Row],[ Enemy weight ]],Log_17_4_nr0__3[[#This Row],[ Enemy weight ]])</f>
        <v>5.6830899500000003</v>
      </c>
      <c r="K27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5.5439366000000003</v>
      </c>
      <c r="L27">
        <f>AVERAGE(Log_16_4_nr0__3[[#This Row],[ Bullet weight ]],Log_16_4_nr1__3[[#This Row],[ Bullet weight ]],Log_16_4_nr2__3[[#This Row],[ Bullet weight ]],Log_16_4_nr3__3[[#This Row],[ Bullet weight ]],Log_17_4_nr0__3[[#This Row],[ Bullet weight ]])</f>
        <v>7.4771072000000007</v>
      </c>
      <c r="M27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-3.2570740000000002</v>
      </c>
      <c r="N27">
        <f>AVERAGE(Log_16_4_nr0__3[[#This Row],[ Box weight ]],Log_16_4_nr1__3[[#This Row],[ Box weight ]],Log_16_4_nr2__3[[#This Row],[ Box weight ]],Log_16_4_nr3__3[[#This Row],[ Box weight ]],Log_17_4_nr0__3[[#This Row],[ Box weight ]])</f>
        <v>1.5587533999999998</v>
      </c>
      <c r="O27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-1.1127219799999997</v>
      </c>
      <c r="P27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15.232251400000001</v>
      </c>
      <c r="Q27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7.5360828</v>
      </c>
    </row>
    <row r="28" spans="1:17" x14ac:dyDescent="0.3">
      <c r="A28" s="1">
        <v>26</v>
      </c>
      <c r="B28">
        <f>AVERAGE(Log_16_4_nr0__3[[#This Row],[ Total points ]],Log_16_4_nr1__3[[#This Row],[ Total points ]],Log_16_4_nr2__3[[#This Row],[ Total points ]],Log_16_4_nr3__3[[#This Row],[ Total points ]],Log_17_4_nr0__3[[#This Row],[ Total points ]])</f>
        <v>6.4</v>
      </c>
      <c r="C28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3.4</v>
      </c>
      <c r="D28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</v>
      </c>
      <c r="E28">
        <f>AVERAGE(Log_16_4_nr0__3[[#This Row],[ Steps ]],Log_16_4_nr1__3[[#This Row],[ Steps ]],Log_16_4_nr2__3[[#This Row],[ Steps ]],Log_16_4_nr3__3[[#This Row],[ Steps ]],Log_17_4_nr0__3[[#This Row],[ Steps ]])</f>
        <v>19.399999999999999</v>
      </c>
      <c r="F28">
        <f>AVERAGE(Log_16_4_nr0__3[[#This Row],[ Ray radius ]],Log_16_4_nr1__3[[#This Row],[ Ray radius ]],Log_16_4_nr2__3[[#This Row],[ Ray radius ]],Log_16_4_nr3__3[[#This Row],[ Ray radius ]],Log_17_4_nr0__3[[#This Row],[ Ray radius ]])</f>
        <v>11.8</v>
      </c>
      <c r="G28">
        <f>AVERAGE(Log_16_4_nr0__3[[#This Row],[ Sight ]],Log_16_4_nr1__3[[#This Row],[ Sight ]],Log_16_4_nr2__3[[#This Row],[ Sight ]],Log_16_4_nr3__3[[#This Row],[ Sight ]],Log_17_4_nr0__3[[#This Row],[ Sight ]])</f>
        <v>39.279910000000001</v>
      </c>
      <c r="H28">
        <f>AVERAGE(Log_16_4_nr0__3[[#This Row],[ moving speed ]],Log_16_4_nr1__3[[#This Row],[ moving speed ]],Log_16_4_nr2__3[[#This Row],[ moving speed ]],Log_16_4_nr3__3[[#This Row],[ moving speed ]],Log_17_4_nr0__3[[#This Row],[ moving speed ]])</f>
        <v>13.901926000000003</v>
      </c>
      <c r="J28">
        <f>AVERAGE(Log_16_4_nr0__3[[#This Row],[ Enemy weight ]],Log_16_4_nr1__3[[#This Row],[ Enemy weight ]],Log_16_4_nr2__3[[#This Row],[ Enemy weight ]],Log_16_4_nr3__3[[#This Row],[ Enemy weight ]],Log_17_4_nr0__3[[#This Row],[ Enemy weight ]])</f>
        <v>7.5818269999999997</v>
      </c>
      <c r="K28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5.6689015999999999</v>
      </c>
      <c r="L28">
        <f>AVERAGE(Log_16_4_nr0__3[[#This Row],[ Bullet weight ]],Log_16_4_nr1__3[[#This Row],[ Bullet weight ]],Log_16_4_nr2__3[[#This Row],[ Bullet weight ]],Log_16_4_nr3__3[[#This Row],[ Bullet weight ]],Log_17_4_nr0__3[[#This Row],[ Bullet weight ]])</f>
        <v>7.0613133400000008</v>
      </c>
      <c r="M28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-3.4723118800000004</v>
      </c>
      <c r="N28">
        <f>AVERAGE(Log_16_4_nr0__3[[#This Row],[ Box weight ]],Log_16_4_nr1__3[[#This Row],[ Box weight ]],Log_16_4_nr2__3[[#This Row],[ Box weight ]],Log_16_4_nr3__3[[#This Row],[ Box weight ]],Log_17_4_nr0__3[[#This Row],[ Box weight ]])</f>
        <v>0.47014659999999964</v>
      </c>
      <c r="O28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-0.39373577999999998</v>
      </c>
      <c r="P28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15.066392799999999</v>
      </c>
      <c r="Q28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7.3735535999999993</v>
      </c>
    </row>
    <row r="29" spans="1:17" x14ac:dyDescent="0.3">
      <c r="A29" s="2">
        <v>27</v>
      </c>
      <c r="B29">
        <f>AVERAGE(Log_16_4_nr0__3[[#This Row],[ Total points ]],Log_16_4_nr1__3[[#This Row],[ Total points ]],Log_16_4_nr2__3[[#This Row],[ Total points ]],Log_16_4_nr3__3[[#This Row],[ Total points ]],Log_17_4_nr0__3[[#This Row],[ Total points ]])</f>
        <v>7</v>
      </c>
      <c r="C29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3.4</v>
      </c>
      <c r="D29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3.6</v>
      </c>
      <c r="E29">
        <f>AVERAGE(Log_16_4_nr0__3[[#This Row],[ Steps ]],Log_16_4_nr1__3[[#This Row],[ Steps ]],Log_16_4_nr2__3[[#This Row],[ Steps ]],Log_16_4_nr3__3[[#This Row],[ Steps ]],Log_17_4_nr0__3[[#This Row],[ Steps ]])</f>
        <v>19</v>
      </c>
      <c r="F29">
        <f>AVERAGE(Log_16_4_nr0__3[[#This Row],[ Ray radius ]],Log_16_4_nr1__3[[#This Row],[ Ray radius ]],Log_16_4_nr2__3[[#This Row],[ Ray radius ]],Log_16_4_nr3__3[[#This Row],[ Ray radius ]],Log_17_4_nr0__3[[#This Row],[ Ray radius ]])</f>
        <v>11.4</v>
      </c>
      <c r="G29">
        <f>AVERAGE(Log_16_4_nr0__3[[#This Row],[ Sight ]],Log_16_4_nr1__3[[#This Row],[ Sight ]],Log_16_4_nr2__3[[#This Row],[ Sight ]],Log_16_4_nr3__3[[#This Row],[ Sight ]],Log_17_4_nr0__3[[#This Row],[ Sight ]])</f>
        <v>40.604818000000002</v>
      </c>
      <c r="H29">
        <f>AVERAGE(Log_16_4_nr0__3[[#This Row],[ moving speed ]],Log_16_4_nr1__3[[#This Row],[ moving speed ]],Log_16_4_nr2__3[[#This Row],[ moving speed ]],Log_16_4_nr3__3[[#This Row],[ moving speed ]],Log_17_4_nr0__3[[#This Row],[ moving speed ]])</f>
        <v>12.6775424</v>
      </c>
      <c r="J29">
        <f>AVERAGE(Log_16_4_nr0__3[[#This Row],[ Enemy weight ]],Log_16_4_nr1__3[[#This Row],[ Enemy weight ]],Log_16_4_nr2__3[[#This Row],[ Enemy weight ]],Log_16_4_nr3__3[[#This Row],[ Enemy weight ]],Log_17_4_nr0__3[[#This Row],[ Enemy weight ]])</f>
        <v>6.7205458000000009</v>
      </c>
      <c r="K29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6.207043399999999</v>
      </c>
      <c r="L29">
        <f>AVERAGE(Log_16_4_nr0__3[[#This Row],[ Bullet weight ]],Log_16_4_nr1__3[[#This Row],[ Bullet weight ]],Log_16_4_nr2__3[[#This Row],[ Bullet weight ]],Log_16_4_nr3__3[[#This Row],[ Bullet weight ]],Log_17_4_nr0__3[[#This Row],[ Bullet weight ]])</f>
        <v>8.2422918000000003</v>
      </c>
      <c r="M29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-3.7646880800000004</v>
      </c>
      <c r="N29">
        <f>AVERAGE(Log_16_4_nr0__3[[#This Row],[ Box weight ]],Log_16_4_nr1__3[[#This Row],[ Box weight ]],Log_16_4_nr2__3[[#This Row],[ Box weight ]],Log_16_4_nr3__3[[#This Row],[ Box weight ]],Log_17_4_nr0__3[[#This Row],[ Box weight ]])</f>
        <v>0.56712139999999989</v>
      </c>
      <c r="O29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-0.17248839999999993</v>
      </c>
      <c r="P29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16.106510399999998</v>
      </c>
      <c r="Q29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7.3705523999999993</v>
      </c>
    </row>
    <row r="30" spans="1:17" x14ac:dyDescent="0.3">
      <c r="A30" s="1">
        <v>28</v>
      </c>
      <c r="B30">
        <f>AVERAGE(Log_16_4_nr0__3[[#This Row],[ Total points ]],Log_16_4_nr1__3[[#This Row],[ Total points ]],Log_16_4_nr2__3[[#This Row],[ Total points ]],Log_16_4_nr3__3[[#This Row],[ Total points ]],Log_17_4_nr0__3[[#This Row],[ Total points ]])</f>
        <v>7.4</v>
      </c>
      <c r="C30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5</v>
      </c>
      <c r="D30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2.4</v>
      </c>
      <c r="E30">
        <f>AVERAGE(Log_16_4_nr0__3[[#This Row],[ Steps ]],Log_16_4_nr1__3[[#This Row],[ Steps ]],Log_16_4_nr2__3[[#This Row],[ Steps ]],Log_16_4_nr3__3[[#This Row],[ Steps ]],Log_17_4_nr0__3[[#This Row],[ Steps ]])</f>
        <v>19.8</v>
      </c>
      <c r="F30">
        <f>AVERAGE(Log_16_4_nr0__3[[#This Row],[ Ray radius ]],Log_16_4_nr1__3[[#This Row],[ Ray radius ]],Log_16_4_nr2__3[[#This Row],[ Ray radius ]],Log_16_4_nr3__3[[#This Row],[ Ray radius ]],Log_17_4_nr0__3[[#This Row],[ Ray radius ]])</f>
        <v>10.8</v>
      </c>
      <c r="G30">
        <f>AVERAGE(Log_16_4_nr0__3[[#This Row],[ Sight ]],Log_16_4_nr1__3[[#This Row],[ Sight ]],Log_16_4_nr2__3[[#This Row],[ Sight ]],Log_16_4_nr3__3[[#This Row],[ Sight ]],Log_17_4_nr0__3[[#This Row],[ Sight ]])</f>
        <v>40.245254000000003</v>
      </c>
      <c r="H30">
        <f>AVERAGE(Log_16_4_nr0__3[[#This Row],[ moving speed ]],Log_16_4_nr1__3[[#This Row],[ moving speed ]],Log_16_4_nr2__3[[#This Row],[ moving speed ]],Log_16_4_nr3__3[[#This Row],[ moving speed ]],Log_17_4_nr0__3[[#This Row],[ moving speed ]])</f>
        <v>12.272417600000001</v>
      </c>
      <c r="J30">
        <f>AVERAGE(Log_16_4_nr0__3[[#This Row],[ Enemy weight ]],Log_16_4_nr1__3[[#This Row],[ Enemy weight ]],Log_16_4_nr2__3[[#This Row],[ Enemy weight ]],Log_16_4_nr3__3[[#This Row],[ Enemy weight ]],Log_17_4_nr0__3[[#This Row],[ Enemy weight ]])</f>
        <v>7.6176632000000009</v>
      </c>
      <c r="K30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6.4832591999999991</v>
      </c>
      <c r="L30">
        <f>AVERAGE(Log_16_4_nr0__3[[#This Row],[ Bullet weight ]],Log_16_4_nr1__3[[#This Row],[ Bullet weight ]],Log_16_4_nr2__3[[#This Row],[ Bullet weight ]],Log_16_4_nr3__3[[#This Row],[ Bullet weight ]],Log_17_4_nr0__3[[#This Row],[ Bullet weight ]])</f>
        <v>7.6945418000000005</v>
      </c>
      <c r="M30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-3.4649842</v>
      </c>
      <c r="N30">
        <f>AVERAGE(Log_16_4_nr0__3[[#This Row],[ Box weight ]],Log_16_4_nr1__3[[#This Row],[ Box weight ]],Log_16_4_nr2__3[[#This Row],[ Box weight ]],Log_16_4_nr3__3[[#This Row],[ Box weight ]],Log_17_4_nr0__3[[#This Row],[ Box weight ]])</f>
        <v>0.32896979999999998</v>
      </c>
      <c r="O30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0.39549259999999992</v>
      </c>
      <c r="P30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15.570903400000001</v>
      </c>
      <c r="Q30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7.3754111999999994</v>
      </c>
    </row>
    <row r="31" spans="1:17" x14ac:dyDescent="0.3">
      <c r="A31" s="2">
        <v>29</v>
      </c>
      <c r="B31">
        <f>AVERAGE(Log_16_4_nr0__3[[#This Row],[ Total points ]],Log_16_4_nr1__3[[#This Row],[ Total points ]],Log_16_4_nr2__3[[#This Row],[ Total points ]],Log_16_4_nr3__3[[#This Row],[ Total points ]],Log_17_4_nr0__3[[#This Row],[ Total points ]])</f>
        <v>7</v>
      </c>
      <c r="C31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4.5999999999999996</v>
      </c>
      <c r="D31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2.4</v>
      </c>
      <c r="E31">
        <f>AVERAGE(Log_16_4_nr0__3[[#This Row],[ Steps ]],Log_16_4_nr1__3[[#This Row],[ Steps ]],Log_16_4_nr2__3[[#This Row],[ Steps ]],Log_16_4_nr3__3[[#This Row],[ Steps ]],Log_17_4_nr0__3[[#This Row],[ Steps ]])</f>
        <v>20.8</v>
      </c>
      <c r="F31">
        <f>AVERAGE(Log_16_4_nr0__3[[#This Row],[ Ray radius ]],Log_16_4_nr1__3[[#This Row],[ Ray radius ]],Log_16_4_nr2__3[[#This Row],[ Ray radius ]],Log_16_4_nr3__3[[#This Row],[ Ray radius ]],Log_17_4_nr0__3[[#This Row],[ Ray radius ]])</f>
        <v>12.6</v>
      </c>
      <c r="G31">
        <f>AVERAGE(Log_16_4_nr0__3[[#This Row],[ Sight ]],Log_16_4_nr1__3[[#This Row],[ Sight ]],Log_16_4_nr2__3[[#This Row],[ Sight ]],Log_16_4_nr3__3[[#This Row],[ Sight ]],Log_17_4_nr0__3[[#This Row],[ Sight ]])</f>
        <v>39.322741999999998</v>
      </c>
      <c r="H31">
        <f>AVERAGE(Log_16_4_nr0__3[[#This Row],[ moving speed ]],Log_16_4_nr1__3[[#This Row],[ moving speed ]],Log_16_4_nr2__3[[#This Row],[ moving speed ]],Log_16_4_nr3__3[[#This Row],[ moving speed ]],Log_17_4_nr0__3[[#This Row],[ moving speed ]])</f>
        <v>14.269547200000002</v>
      </c>
      <c r="J31">
        <f>AVERAGE(Log_16_4_nr0__3[[#This Row],[ Enemy weight ]],Log_16_4_nr1__3[[#This Row],[ Enemy weight ]],Log_16_4_nr2__3[[#This Row],[ Enemy weight ]],Log_16_4_nr3__3[[#This Row],[ Enemy weight ]],Log_17_4_nr0__3[[#This Row],[ Enemy weight ]])</f>
        <v>9.3999325999999996</v>
      </c>
      <c r="K31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7.0392780000000004</v>
      </c>
      <c r="L31">
        <f>AVERAGE(Log_16_4_nr0__3[[#This Row],[ Bullet weight ]],Log_16_4_nr1__3[[#This Row],[ Bullet weight ]],Log_16_4_nr2__3[[#This Row],[ Bullet weight ]],Log_16_4_nr3__3[[#This Row],[ Bullet weight ]],Log_17_4_nr0__3[[#This Row],[ Bullet weight ]])</f>
        <v>6.01605816</v>
      </c>
      <c r="M31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-3.2250591999999996</v>
      </c>
      <c r="N31">
        <f>AVERAGE(Log_16_4_nr0__3[[#This Row],[ Box weight ]],Log_16_4_nr1__3[[#This Row],[ Box weight ]],Log_16_4_nr2__3[[#This Row],[ Box weight ]],Log_16_4_nr3__3[[#This Row],[ Box weight ]],Log_17_4_nr0__3[[#This Row],[ Box weight ]])</f>
        <v>1.2809000000000001</v>
      </c>
      <c r="O31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-0.1460739999999999</v>
      </c>
      <c r="P31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14.512337400000002</v>
      </c>
      <c r="Q31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7.3527334</v>
      </c>
    </row>
    <row r="32" spans="1:17" x14ac:dyDescent="0.3">
      <c r="A32" s="1">
        <v>30</v>
      </c>
      <c r="B32">
        <f>AVERAGE(Log_16_4_nr0__3[[#This Row],[ Total points ]],Log_16_4_nr1__3[[#This Row],[ Total points ]],Log_16_4_nr2__3[[#This Row],[ Total points ]],Log_16_4_nr3__3[[#This Row],[ Total points ]],Log_17_4_nr0__3[[#This Row],[ Total points ]])</f>
        <v>6.6</v>
      </c>
      <c r="C32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3</v>
      </c>
      <c r="D32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3.6</v>
      </c>
      <c r="E32">
        <f>AVERAGE(Log_16_4_nr0__3[[#This Row],[ Steps ]],Log_16_4_nr1__3[[#This Row],[ Steps ]],Log_16_4_nr2__3[[#This Row],[ Steps ]],Log_16_4_nr3__3[[#This Row],[ Steps ]],Log_17_4_nr0__3[[#This Row],[ Steps ]])</f>
        <v>19.8</v>
      </c>
      <c r="F32">
        <f>AVERAGE(Log_16_4_nr0__3[[#This Row],[ Ray radius ]],Log_16_4_nr1__3[[#This Row],[ Ray radius ]],Log_16_4_nr2__3[[#This Row],[ Ray radius ]],Log_16_4_nr3__3[[#This Row],[ Ray radius ]],Log_17_4_nr0__3[[#This Row],[ Ray radius ]])</f>
        <v>11.6</v>
      </c>
      <c r="G32">
        <f>AVERAGE(Log_16_4_nr0__3[[#This Row],[ Sight ]],Log_16_4_nr1__3[[#This Row],[ Sight ]],Log_16_4_nr2__3[[#This Row],[ Sight ]],Log_16_4_nr3__3[[#This Row],[ Sight ]],Log_17_4_nr0__3[[#This Row],[ Sight ]])</f>
        <v>40.476227999999999</v>
      </c>
      <c r="H32">
        <f>AVERAGE(Log_16_4_nr0__3[[#This Row],[ moving speed ]],Log_16_4_nr1__3[[#This Row],[ moving speed ]],Log_16_4_nr2__3[[#This Row],[ moving speed ]],Log_16_4_nr3__3[[#This Row],[ moving speed ]],Log_17_4_nr0__3[[#This Row],[ moving speed ]])</f>
        <v>13.2485094</v>
      </c>
      <c r="J32">
        <f>AVERAGE(Log_16_4_nr0__3[[#This Row],[ Enemy weight ]],Log_16_4_nr1__3[[#This Row],[ Enemy weight ]],Log_16_4_nr2__3[[#This Row],[ Enemy weight ]],Log_16_4_nr3__3[[#This Row],[ Enemy weight ]],Log_17_4_nr0__3[[#This Row],[ Enemy weight ]])</f>
        <v>9.4469951999999999</v>
      </c>
      <c r="K32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5.4921369999999996</v>
      </c>
      <c r="L32">
        <f>AVERAGE(Log_16_4_nr0__3[[#This Row],[ Bullet weight ]],Log_16_4_nr1__3[[#This Row],[ Bullet weight ]],Log_16_4_nr2__3[[#This Row],[ Bullet weight ]],Log_16_4_nr3__3[[#This Row],[ Bullet weight ]],Log_17_4_nr0__3[[#This Row],[ Bullet weight ]])</f>
        <v>6.256416419999999</v>
      </c>
      <c r="M32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-3.1652801999999998</v>
      </c>
      <c r="N32">
        <f>AVERAGE(Log_16_4_nr0__3[[#This Row],[ Box weight ]],Log_16_4_nr1__3[[#This Row],[ Box weight ]],Log_16_4_nr2__3[[#This Row],[ Box weight ]],Log_16_4_nr3__3[[#This Row],[ Box weight ]],Log_17_4_nr0__3[[#This Row],[ Box weight ]])</f>
        <v>0.86947540000000001</v>
      </c>
      <c r="O32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0.44517480000000004</v>
      </c>
      <c r="P32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15.544959599999999</v>
      </c>
      <c r="Q32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7.3754111999999994</v>
      </c>
    </row>
    <row r="33" spans="1:17" x14ac:dyDescent="0.3">
      <c r="A33" s="2">
        <v>31</v>
      </c>
      <c r="B33">
        <f>AVERAGE(Log_16_4_nr0__3[[#This Row],[ Total points ]],Log_16_4_nr1__3[[#This Row],[ Total points ]],Log_16_4_nr2__3[[#This Row],[ Total points ]],Log_16_4_nr3__3[[#This Row],[ Total points ]],Log_17_4_nr0__3[[#This Row],[ Total points ]])</f>
        <v>6.8</v>
      </c>
      <c r="C33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4.4000000000000004</v>
      </c>
      <c r="D33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2.4</v>
      </c>
      <c r="E33">
        <f>AVERAGE(Log_16_4_nr0__3[[#This Row],[ Steps ]],Log_16_4_nr1__3[[#This Row],[ Steps ]],Log_16_4_nr2__3[[#This Row],[ Steps ]],Log_16_4_nr3__3[[#This Row],[ Steps ]],Log_17_4_nr0__3[[#This Row],[ Steps ]])</f>
        <v>20.399999999999999</v>
      </c>
      <c r="F33">
        <f>AVERAGE(Log_16_4_nr0__3[[#This Row],[ Ray radius ]],Log_16_4_nr1__3[[#This Row],[ Ray radius ]],Log_16_4_nr2__3[[#This Row],[ Ray radius ]],Log_16_4_nr3__3[[#This Row],[ Ray radius ]],Log_17_4_nr0__3[[#This Row],[ Ray radius ]])</f>
        <v>12.6</v>
      </c>
      <c r="G33">
        <f>AVERAGE(Log_16_4_nr0__3[[#This Row],[ Sight ]],Log_16_4_nr1__3[[#This Row],[ Sight ]],Log_16_4_nr2__3[[#This Row],[ Sight ]],Log_16_4_nr3__3[[#This Row],[ Sight ]],Log_17_4_nr0__3[[#This Row],[ Sight ]])</f>
        <v>40.306349999999995</v>
      </c>
      <c r="H33">
        <f>AVERAGE(Log_16_4_nr0__3[[#This Row],[ moving speed ]],Log_16_4_nr1__3[[#This Row],[ moving speed ]],Log_16_4_nr2__3[[#This Row],[ moving speed ]],Log_16_4_nr3__3[[#This Row],[ moving speed ]],Log_17_4_nr0__3[[#This Row],[ moving speed ]])</f>
        <v>13.877977199999998</v>
      </c>
      <c r="J33">
        <f>AVERAGE(Log_16_4_nr0__3[[#This Row],[ Enemy weight ]],Log_16_4_nr1__3[[#This Row],[ Enemy weight ]],Log_16_4_nr2__3[[#This Row],[ Enemy weight ]],Log_16_4_nr3__3[[#This Row],[ Enemy weight ]],Log_17_4_nr0__3[[#This Row],[ Enemy weight ]])</f>
        <v>9.8974721999999993</v>
      </c>
      <c r="K33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5.9642369999999998</v>
      </c>
      <c r="L33">
        <f>AVERAGE(Log_16_4_nr0__3[[#This Row],[ Bullet weight ]],Log_16_4_nr1__3[[#This Row],[ Bullet weight ]],Log_16_4_nr2__3[[#This Row],[ Bullet weight ]],Log_16_4_nr3__3[[#This Row],[ Bullet weight ]],Log_17_4_nr0__3[[#This Row],[ Bullet weight ]])</f>
        <v>7.1362323220000006</v>
      </c>
      <c r="M33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-3.5247630000000001</v>
      </c>
      <c r="N33">
        <f>AVERAGE(Log_16_4_nr0__3[[#This Row],[ Box weight ]],Log_16_4_nr1__3[[#This Row],[ Box weight ]],Log_16_4_nr2__3[[#This Row],[ Box weight ]],Log_16_4_nr3__3[[#This Row],[ Box weight ]],Log_17_4_nr0__3[[#This Row],[ Box weight ]])</f>
        <v>1.7418561999999997</v>
      </c>
      <c r="O33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0.47158940000000038</v>
      </c>
      <c r="P33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16.215561600000001</v>
      </c>
      <c r="Q33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7.0815140000000003</v>
      </c>
    </row>
    <row r="34" spans="1:17" x14ac:dyDescent="0.3">
      <c r="A34" s="1">
        <v>32</v>
      </c>
      <c r="B34">
        <f>AVERAGE(Log_16_4_nr0__3[[#This Row],[ Total points ]],Log_16_4_nr1__3[[#This Row],[ Total points ]],Log_16_4_nr2__3[[#This Row],[ Total points ]],Log_16_4_nr3__3[[#This Row],[ Total points ]],Log_17_4_nr0__3[[#This Row],[ Total points ]])</f>
        <v>6.6</v>
      </c>
      <c r="C34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3</v>
      </c>
      <c r="D34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3.6</v>
      </c>
      <c r="E34">
        <f>AVERAGE(Log_16_4_nr0__3[[#This Row],[ Steps ]],Log_16_4_nr1__3[[#This Row],[ Steps ]],Log_16_4_nr2__3[[#This Row],[ Steps ]],Log_16_4_nr3__3[[#This Row],[ Steps ]],Log_17_4_nr0__3[[#This Row],[ Steps ]])</f>
        <v>21</v>
      </c>
      <c r="F34">
        <f>AVERAGE(Log_16_4_nr0__3[[#This Row],[ Ray radius ]],Log_16_4_nr1__3[[#This Row],[ Ray radius ]],Log_16_4_nr2__3[[#This Row],[ Ray radius ]],Log_16_4_nr3__3[[#This Row],[ Ray radius ]],Log_17_4_nr0__3[[#This Row],[ Ray radius ]])</f>
        <v>10.8</v>
      </c>
      <c r="G34">
        <f>AVERAGE(Log_16_4_nr0__3[[#This Row],[ Sight ]],Log_16_4_nr1__3[[#This Row],[ Sight ]],Log_16_4_nr2__3[[#This Row],[ Sight ]],Log_16_4_nr3__3[[#This Row],[ Sight ]],Log_17_4_nr0__3[[#This Row],[ Sight ]])</f>
        <v>42.289535999999998</v>
      </c>
      <c r="H34">
        <f>AVERAGE(Log_16_4_nr0__3[[#This Row],[ moving speed ]],Log_16_4_nr1__3[[#This Row],[ moving speed ]],Log_16_4_nr2__3[[#This Row],[ moving speed ]],Log_16_4_nr3__3[[#This Row],[ moving speed ]],Log_17_4_nr0__3[[#This Row],[ moving speed ]])</f>
        <v>13.448078200000001</v>
      </c>
      <c r="J34">
        <f>AVERAGE(Log_16_4_nr0__3[[#This Row],[ Enemy weight ]],Log_16_4_nr1__3[[#This Row],[ Enemy weight ]],Log_16_4_nr2__3[[#This Row],[ Enemy weight ]],Log_16_4_nr3__3[[#This Row],[ Enemy weight ]],Log_17_4_nr0__3[[#This Row],[ Enemy weight ]])</f>
        <v>11.413499120000001</v>
      </c>
      <c r="K34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6.7737648000000004</v>
      </c>
      <c r="L34">
        <f>AVERAGE(Log_16_4_nr0__3[[#This Row],[ Bullet weight ]],Log_16_4_nr1__3[[#This Row],[ Bullet weight ]],Log_16_4_nr2__3[[#This Row],[ Bullet weight ]],Log_16_4_nr3__3[[#This Row],[ Bullet weight ]],Log_17_4_nr0__3[[#This Row],[ Bullet weight ]])</f>
        <v>7.5794242000000001</v>
      </c>
      <c r="M34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-4.0717195999999998</v>
      </c>
      <c r="N34">
        <f>AVERAGE(Log_16_4_nr0__3[[#This Row],[ Box weight ]],Log_16_4_nr1__3[[#This Row],[ Box weight ]],Log_16_4_nr2__3[[#This Row],[ Box weight ]],Log_16_4_nr3__3[[#This Row],[ Box weight ]],Log_17_4_nr0__3[[#This Row],[ Box weight ]])</f>
        <v>-0.33454420000000018</v>
      </c>
      <c r="O34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-0.44508739999999991</v>
      </c>
      <c r="P34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16.667255000000001</v>
      </c>
      <c r="Q34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7.2757896000000004</v>
      </c>
    </row>
    <row r="35" spans="1:17" x14ac:dyDescent="0.3">
      <c r="A35" s="2">
        <v>33</v>
      </c>
      <c r="B35">
        <f>AVERAGE(Log_16_4_nr0__3[[#This Row],[ Total points ]],Log_16_4_nr1__3[[#This Row],[ Total points ]],Log_16_4_nr2__3[[#This Row],[ Total points ]],Log_16_4_nr3__3[[#This Row],[ Total points ]],Log_17_4_nr0__3[[#This Row],[ Total points ]])</f>
        <v>7.2</v>
      </c>
      <c r="C35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4.8</v>
      </c>
      <c r="D35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2.4</v>
      </c>
      <c r="E35">
        <f>AVERAGE(Log_16_4_nr0__3[[#This Row],[ Steps ]],Log_16_4_nr1__3[[#This Row],[ Steps ]],Log_16_4_nr2__3[[#This Row],[ Steps ]],Log_16_4_nr3__3[[#This Row],[ Steps ]],Log_17_4_nr0__3[[#This Row],[ Steps ]])</f>
        <v>21.4</v>
      </c>
      <c r="F35">
        <f>AVERAGE(Log_16_4_nr0__3[[#This Row],[ Ray radius ]],Log_16_4_nr1__3[[#This Row],[ Ray radius ]],Log_16_4_nr2__3[[#This Row],[ Ray radius ]],Log_16_4_nr3__3[[#This Row],[ Ray radius ]],Log_17_4_nr0__3[[#This Row],[ Ray radius ]])</f>
        <v>11.2</v>
      </c>
      <c r="G35">
        <f>AVERAGE(Log_16_4_nr0__3[[#This Row],[ Sight ]],Log_16_4_nr1__3[[#This Row],[ Sight ]],Log_16_4_nr2__3[[#This Row],[ Sight ]],Log_16_4_nr3__3[[#This Row],[ Sight ]],Log_17_4_nr0__3[[#This Row],[ Sight ]])</f>
        <v>42.066265999999999</v>
      </c>
      <c r="H35">
        <f>AVERAGE(Log_16_4_nr0__3[[#This Row],[ moving speed ]],Log_16_4_nr1__3[[#This Row],[ moving speed ]],Log_16_4_nr2__3[[#This Row],[ moving speed ]],Log_16_4_nr3__3[[#This Row],[ moving speed ]],Log_17_4_nr0__3[[#This Row],[ moving speed ]])</f>
        <v>14.086193600000001</v>
      </c>
      <c r="J35">
        <f>AVERAGE(Log_16_4_nr0__3[[#This Row],[ Enemy weight ]],Log_16_4_nr1__3[[#This Row],[ Enemy weight ]],Log_16_4_nr2__3[[#This Row],[ Enemy weight ]],Log_16_4_nr3__3[[#This Row],[ Enemy weight ]],Log_17_4_nr0__3[[#This Row],[ Enemy weight ]])</f>
        <v>11.64332512</v>
      </c>
      <c r="K35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6.0445682000000005</v>
      </c>
      <c r="L35">
        <f>AVERAGE(Log_16_4_nr0__3[[#This Row],[ Bullet weight ]],Log_16_4_nr1__3[[#This Row],[ Bullet weight ]],Log_16_4_nr2__3[[#This Row],[ Bullet weight ]],Log_16_4_nr3__3[[#This Row],[ Bullet weight ]],Log_17_4_nr0__3[[#This Row],[ Bullet weight ]])</f>
        <v>7.84286554</v>
      </c>
      <c r="M35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-4.0643918000000001</v>
      </c>
      <c r="N35">
        <f>AVERAGE(Log_16_4_nr0__3[[#This Row],[ Box weight ]],Log_16_4_nr1__3[[#This Row],[ Box weight ]],Log_16_4_nr2__3[[#This Row],[ Box weight ]],Log_16_4_nr3__3[[#This Row],[ Box weight ]],Log_17_4_nr0__3[[#This Row],[ Box weight ]])</f>
        <v>0.10954480000000015</v>
      </c>
      <c r="O35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0.45502960000000015</v>
      </c>
      <c r="P35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17.338548600000003</v>
      </c>
      <c r="Q35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7.0983314000000011</v>
      </c>
    </row>
    <row r="36" spans="1:17" x14ac:dyDescent="0.3">
      <c r="A36" s="1">
        <v>34</v>
      </c>
      <c r="B36">
        <f>AVERAGE(Log_16_4_nr0__3[[#This Row],[ Total points ]],Log_16_4_nr1__3[[#This Row],[ Total points ]],Log_16_4_nr2__3[[#This Row],[ Total points ]],Log_16_4_nr3__3[[#This Row],[ Total points ]],Log_17_4_nr0__3[[#This Row],[ Total points ]])</f>
        <v>7.2</v>
      </c>
      <c r="C36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4.2</v>
      </c>
      <c r="D36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</v>
      </c>
      <c r="E36">
        <f>AVERAGE(Log_16_4_nr0__3[[#This Row],[ Steps ]],Log_16_4_nr1__3[[#This Row],[ Steps ]],Log_16_4_nr2__3[[#This Row],[ Steps ]],Log_16_4_nr3__3[[#This Row],[ Steps ]],Log_17_4_nr0__3[[#This Row],[ Steps ]])</f>
        <v>20.6</v>
      </c>
      <c r="F36">
        <f>AVERAGE(Log_16_4_nr0__3[[#This Row],[ Ray radius ]],Log_16_4_nr1__3[[#This Row],[ Ray radius ]],Log_16_4_nr2__3[[#This Row],[ Ray radius ]],Log_16_4_nr3__3[[#This Row],[ Ray radius ]],Log_17_4_nr0__3[[#This Row],[ Ray radius ]])</f>
        <v>10.6</v>
      </c>
      <c r="G36">
        <f>AVERAGE(Log_16_4_nr0__3[[#This Row],[ Sight ]],Log_16_4_nr1__3[[#This Row],[ Sight ]],Log_16_4_nr2__3[[#This Row],[ Sight ]],Log_16_4_nr3__3[[#This Row],[ Sight ]],Log_17_4_nr0__3[[#This Row],[ Sight ]])</f>
        <v>41.603038000000005</v>
      </c>
      <c r="H36">
        <f>AVERAGE(Log_16_4_nr0__3[[#This Row],[ moving speed ]],Log_16_4_nr1__3[[#This Row],[ moving speed ]],Log_16_4_nr2__3[[#This Row],[ moving speed ]],Log_16_4_nr3__3[[#This Row],[ moving speed ]],Log_17_4_nr0__3[[#This Row],[ moving speed ]])</f>
        <v>14.984825000000001</v>
      </c>
      <c r="J36">
        <f>AVERAGE(Log_16_4_nr0__3[[#This Row],[ Enemy weight ]],Log_16_4_nr1__3[[#This Row],[ Enemy weight ]],Log_16_4_nr2__3[[#This Row],[ Enemy weight ]],Log_16_4_nr3__3[[#This Row],[ Enemy weight ]],Log_17_4_nr0__3[[#This Row],[ Enemy weight ]])</f>
        <v>10.74581212</v>
      </c>
      <c r="K36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5.7683521999999998</v>
      </c>
      <c r="L36">
        <f>AVERAGE(Log_16_4_nr0__3[[#This Row],[ Bullet weight ]],Log_16_4_nr1__3[[#This Row],[ Bullet weight ]],Log_16_4_nr2__3[[#This Row],[ Bullet weight ]],Log_16_4_nr3__3[[#This Row],[ Bullet weight ]],Log_17_4_nr0__3[[#This Row],[ Bullet weight ]])</f>
        <v>7.8085995199999996</v>
      </c>
      <c r="M36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-4.3640956000000006</v>
      </c>
      <c r="N36">
        <f>AVERAGE(Log_16_4_nr0__3[[#This Row],[ Box weight ]],Log_16_4_nr1__3[[#This Row],[ Box weight ]],Log_16_4_nr2__3[[#This Row],[ Box weight ]],Log_16_4_nr3__3[[#This Row],[ Box weight ]],Log_17_4_nr0__3[[#This Row],[ Box weight ]])</f>
        <v>0.1174676000000002</v>
      </c>
      <c r="O36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1.6406739400000003</v>
      </c>
      <c r="P36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18.0810116</v>
      </c>
      <c r="Q36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6.4424289999999997</v>
      </c>
    </row>
    <row r="37" spans="1:17" x14ac:dyDescent="0.3">
      <c r="A37" s="2">
        <v>35</v>
      </c>
      <c r="B37">
        <f>AVERAGE(Log_16_4_nr0__3[[#This Row],[ Total points ]],Log_16_4_nr1__3[[#This Row],[ Total points ]],Log_16_4_nr2__3[[#This Row],[ Total points ]],Log_16_4_nr3__3[[#This Row],[ Total points ]],Log_17_4_nr0__3[[#This Row],[ Total points ]])</f>
        <v>7.2</v>
      </c>
      <c r="C37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3.6</v>
      </c>
      <c r="D37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3.6</v>
      </c>
      <c r="E37">
        <f>AVERAGE(Log_16_4_nr0__3[[#This Row],[ Steps ]],Log_16_4_nr1__3[[#This Row],[ Steps ]],Log_16_4_nr2__3[[#This Row],[ Steps ]],Log_16_4_nr3__3[[#This Row],[ Steps ]],Log_17_4_nr0__3[[#This Row],[ Steps ]])</f>
        <v>20.8</v>
      </c>
      <c r="F37">
        <f>AVERAGE(Log_16_4_nr0__3[[#This Row],[ Ray radius ]],Log_16_4_nr1__3[[#This Row],[ Ray radius ]],Log_16_4_nr2__3[[#This Row],[ Ray radius ]],Log_16_4_nr3__3[[#This Row],[ Ray radius ]],Log_17_4_nr0__3[[#This Row],[ Ray radius ]])</f>
        <v>11.2</v>
      </c>
      <c r="G37">
        <f>AVERAGE(Log_16_4_nr0__3[[#This Row],[ Sight ]],Log_16_4_nr1__3[[#This Row],[ Sight ]],Log_16_4_nr2__3[[#This Row],[ Sight ]],Log_16_4_nr3__3[[#This Row],[ Sight ]],Log_17_4_nr0__3[[#This Row],[ Sight ]])</f>
        <v>41.952362000000001</v>
      </c>
      <c r="H37">
        <f>AVERAGE(Log_16_4_nr0__3[[#This Row],[ moving speed ]],Log_16_4_nr1__3[[#This Row],[ moving speed ]],Log_16_4_nr2__3[[#This Row],[ moving speed ]],Log_16_4_nr3__3[[#This Row],[ moving speed ]],Log_17_4_nr0__3[[#This Row],[ moving speed ]])</f>
        <v>16.770446400000001</v>
      </c>
      <c r="J37">
        <f>AVERAGE(Log_16_4_nr0__3[[#This Row],[ Enemy weight ]],Log_16_4_nr1__3[[#This Row],[ Enemy weight ]],Log_16_4_nr2__3[[#This Row],[ Enemy weight ]],Log_16_4_nr3__3[[#This Row],[ Enemy weight ]],Log_17_4_nr0__3[[#This Row],[ Enemy weight ]])</f>
        <v>11.386547799999999</v>
      </c>
      <c r="K37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5.2186021999999994</v>
      </c>
      <c r="L37">
        <f>AVERAGE(Log_16_4_nr0__3[[#This Row],[ Bullet weight ]],Log_16_4_nr1__3[[#This Row],[ Bullet weight ]],Log_16_4_nr2__3[[#This Row],[ Bullet weight ]],Log_16_4_nr3__3[[#This Row],[ Bullet weight ]],Log_17_4_nr0__3[[#This Row],[ Bullet weight ]])</f>
        <v>7.9915931999999996</v>
      </c>
      <c r="M37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-4.6637995999999999</v>
      </c>
      <c r="N37">
        <f>AVERAGE(Log_16_4_nr0__3[[#This Row],[ Box weight ]],Log_16_4_nr1__3[[#This Row],[ Box weight ]],Log_16_4_nr2__3[[#This Row],[ Box weight ]],Log_16_4_nr3__3[[#This Row],[ Box weight ]],Log_17_4_nr0__3[[#This Row],[ Box weight ]])</f>
        <v>0.11746720000000015</v>
      </c>
      <c r="O37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0.97332879999999999</v>
      </c>
      <c r="P37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18.446309599999999</v>
      </c>
      <c r="Q37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6.7683356000000003</v>
      </c>
    </row>
    <row r="38" spans="1:17" x14ac:dyDescent="0.3">
      <c r="A38" s="1">
        <v>36</v>
      </c>
      <c r="B38">
        <f>AVERAGE(Log_16_4_nr0__3[[#This Row],[ Total points ]],Log_16_4_nr1__3[[#This Row],[ Total points ]],Log_16_4_nr2__3[[#This Row],[ Total points ]],Log_16_4_nr3__3[[#This Row],[ Total points ]],Log_17_4_nr0__3[[#This Row],[ Total points ]])</f>
        <v>7.8</v>
      </c>
      <c r="C38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6</v>
      </c>
      <c r="D38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1.8</v>
      </c>
      <c r="E38">
        <f>AVERAGE(Log_16_4_nr0__3[[#This Row],[ Steps ]],Log_16_4_nr1__3[[#This Row],[ Steps ]],Log_16_4_nr2__3[[#This Row],[ Steps ]],Log_16_4_nr3__3[[#This Row],[ Steps ]],Log_17_4_nr0__3[[#This Row],[ Steps ]])</f>
        <v>21</v>
      </c>
      <c r="F38">
        <f>AVERAGE(Log_16_4_nr0__3[[#This Row],[ Ray radius ]],Log_16_4_nr1__3[[#This Row],[ Ray radius ]],Log_16_4_nr2__3[[#This Row],[ Ray radius ]],Log_16_4_nr3__3[[#This Row],[ Ray radius ]],Log_17_4_nr0__3[[#This Row],[ Ray radius ]])</f>
        <v>11</v>
      </c>
      <c r="G38">
        <f>AVERAGE(Log_16_4_nr0__3[[#This Row],[ Sight ]],Log_16_4_nr1__3[[#This Row],[ Sight ]],Log_16_4_nr2__3[[#This Row],[ Sight ]],Log_16_4_nr3__3[[#This Row],[ Sight ]],Log_17_4_nr0__3[[#This Row],[ Sight ]])</f>
        <v>42.292036000000003</v>
      </c>
      <c r="H38">
        <f>AVERAGE(Log_16_4_nr0__3[[#This Row],[ moving speed ]],Log_16_4_nr1__3[[#This Row],[ moving speed ]],Log_16_4_nr2__3[[#This Row],[ moving speed ]],Log_16_4_nr3__3[[#This Row],[ moving speed ]],Log_17_4_nr0__3[[#This Row],[ moving speed ]])</f>
        <v>16.406760800000001</v>
      </c>
      <c r="J38">
        <f>AVERAGE(Log_16_4_nr0__3[[#This Row],[ Enemy weight ]],Log_16_4_nr1__3[[#This Row],[ Enemy weight ]],Log_16_4_nr2__3[[#This Row],[ Enemy weight ]],Log_16_4_nr3__3[[#This Row],[ Enemy weight ]],Log_17_4_nr0__3[[#This Row],[ Enemy weight ]])</f>
        <v>12.433320779999999</v>
      </c>
      <c r="K38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5.2328922000000002</v>
      </c>
      <c r="L38">
        <f>AVERAGE(Log_16_4_nr0__3[[#This Row],[ Bullet weight ]],Log_16_4_nr1__3[[#This Row],[ Bullet weight ]],Log_16_4_nr2__3[[#This Row],[ Bullet weight ]],Log_16_4_nr3__3[[#This Row],[ Bullet weight ]],Log_17_4_nr0__3[[#This Row],[ Bullet weight ]])</f>
        <v>7.7942521799999991</v>
      </c>
      <c r="M38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-4.671127199999999</v>
      </c>
      <c r="N38">
        <f>AVERAGE(Log_16_4_nr0__3[[#This Row],[ Box weight ]],Log_16_4_nr1__3[[#This Row],[ Box weight ]],Log_16_4_nr2__3[[#This Row],[ Box weight ]],Log_16_4_nr3__3[[#This Row],[ Box weight ]],Log_17_4_nr0__3[[#This Row],[ Box weight ]])</f>
        <v>-0.72337600000000002</v>
      </c>
      <c r="O38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0.7405565999999999</v>
      </c>
      <c r="P38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18.050943600000004</v>
      </c>
      <c r="Q38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6.7711948000000008</v>
      </c>
    </row>
    <row r="39" spans="1:17" x14ac:dyDescent="0.3">
      <c r="A39" s="2">
        <v>37</v>
      </c>
      <c r="B39">
        <f>AVERAGE(Log_16_4_nr0__3[[#This Row],[ Total points ]],Log_16_4_nr1__3[[#This Row],[ Total points ]],Log_16_4_nr2__3[[#This Row],[ Total points ]],Log_16_4_nr3__3[[#This Row],[ Total points ]],Log_17_4_nr0__3[[#This Row],[ Total points ]])</f>
        <v>8.6</v>
      </c>
      <c r="C39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5.6</v>
      </c>
      <c r="D39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</v>
      </c>
      <c r="E39">
        <f>AVERAGE(Log_16_4_nr0__3[[#This Row],[ Steps ]],Log_16_4_nr1__3[[#This Row],[ Steps ]],Log_16_4_nr2__3[[#This Row],[ Steps ]],Log_16_4_nr3__3[[#This Row],[ Steps ]],Log_17_4_nr0__3[[#This Row],[ Steps ]])</f>
        <v>21.4</v>
      </c>
      <c r="F39">
        <f>AVERAGE(Log_16_4_nr0__3[[#This Row],[ Ray radius ]],Log_16_4_nr1__3[[#This Row],[ Ray radius ]],Log_16_4_nr2__3[[#This Row],[ Ray radius ]],Log_16_4_nr3__3[[#This Row],[ Ray radius ]],Log_17_4_nr0__3[[#This Row],[ Ray radius ]])</f>
        <v>11</v>
      </c>
      <c r="G39">
        <f>AVERAGE(Log_16_4_nr0__3[[#This Row],[ Sight ]],Log_16_4_nr1__3[[#This Row],[ Sight ]],Log_16_4_nr2__3[[#This Row],[ Sight ]],Log_16_4_nr3__3[[#This Row],[ Sight ]],Log_17_4_nr0__3[[#This Row],[ Sight ]])</f>
        <v>43.223658</v>
      </c>
      <c r="H39">
        <f>AVERAGE(Log_16_4_nr0__3[[#This Row],[ moving speed ]],Log_16_4_nr1__3[[#This Row],[ moving speed ]],Log_16_4_nr2__3[[#This Row],[ moving speed ]],Log_16_4_nr3__3[[#This Row],[ moving speed ]],Log_17_4_nr0__3[[#This Row],[ moving speed ]])</f>
        <v>16.507721999999998</v>
      </c>
      <c r="J39">
        <f>AVERAGE(Log_16_4_nr0__3[[#This Row],[ Enemy weight ]],Log_16_4_nr1__3[[#This Row],[ Enemy weight ]],Log_16_4_nr2__3[[#This Row],[ Enemy weight ]],Log_16_4_nr3__3[[#This Row],[ Enemy weight ]],Log_17_4_nr0__3[[#This Row],[ Enemy weight ]])</f>
        <v>13.464582780000001</v>
      </c>
      <c r="K39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5.8808528000000013</v>
      </c>
      <c r="L39">
        <f>AVERAGE(Log_16_4_nr0__3[[#This Row],[ Bullet weight ]],Log_16_4_nr1__3[[#This Row],[ Bullet weight ]],Log_16_4_nr2__3[[#This Row],[ Bullet weight ]],Log_16_4_nr3__3[[#This Row],[ Bullet weight ]],Log_17_4_nr0__3[[#This Row],[ Bullet weight ]])</f>
        <v>7.5813144800000005</v>
      </c>
      <c r="M39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-4.9781589999999998</v>
      </c>
      <c r="N39">
        <f>AVERAGE(Log_16_4_nr0__3[[#This Row],[ Box weight ]],Log_16_4_nr1__3[[#This Row],[ Box weight ]],Log_16_4_nr2__3[[#This Row],[ Box weight ]],Log_16_4_nr3__3[[#This Row],[ Box weight ]],Log_17_4_nr0__3[[#This Row],[ Box weight ]])</f>
        <v>-1.6437676399999996</v>
      </c>
      <c r="O39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0.45810279999999981</v>
      </c>
      <c r="P39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18.090675600000001</v>
      </c>
      <c r="Q39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6.7711948000000008</v>
      </c>
    </row>
    <row r="40" spans="1:17" x14ac:dyDescent="0.3">
      <c r="A40" s="1">
        <v>38</v>
      </c>
      <c r="B40">
        <f>AVERAGE(Log_16_4_nr0__3[[#This Row],[ Total points ]],Log_16_4_nr1__3[[#This Row],[ Total points ]],Log_16_4_nr2__3[[#This Row],[ Total points ]],Log_16_4_nr3__3[[#This Row],[ Total points ]],Log_17_4_nr0__3[[#This Row],[ Total points ]])</f>
        <v>6.4</v>
      </c>
      <c r="C40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4.5999999999999996</v>
      </c>
      <c r="D40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1.8</v>
      </c>
      <c r="E40">
        <f>AVERAGE(Log_16_4_nr0__3[[#This Row],[ Steps ]],Log_16_4_nr1__3[[#This Row],[ Steps ]],Log_16_4_nr2__3[[#This Row],[ Steps ]],Log_16_4_nr3__3[[#This Row],[ Steps ]],Log_17_4_nr0__3[[#This Row],[ Steps ]])</f>
        <v>20.6</v>
      </c>
      <c r="F40">
        <f>AVERAGE(Log_16_4_nr0__3[[#This Row],[ Ray radius ]],Log_16_4_nr1__3[[#This Row],[ Ray radius ]],Log_16_4_nr2__3[[#This Row],[ Ray radius ]],Log_16_4_nr3__3[[#This Row],[ Ray radius ]],Log_17_4_nr0__3[[#This Row],[ Ray radius ]])</f>
        <v>10.6</v>
      </c>
      <c r="G40">
        <f>AVERAGE(Log_16_4_nr0__3[[#This Row],[ Sight ]],Log_16_4_nr1__3[[#This Row],[ Sight ]],Log_16_4_nr2__3[[#This Row],[ Sight ]],Log_16_4_nr3__3[[#This Row],[ Sight ]],Log_17_4_nr0__3[[#This Row],[ Sight ]])</f>
        <v>43.360354000000008</v>
      </c>
      <c r="H40">
        <f>AVERAGE(Log_16_4_nr0__3[[#This Row],[ moving speed ]],Log_16_4_nr1__3[[#This Row],[ moving speed ]],Log_16_4_nr2__3[[#This Row],[ moving speed ]],Log_16_4_nr3__3[[#This Row],[ moving speed ]],Log_17_4_nr0__3[[#This Row],[ moving speed ]])</f>
        <v>15.970727800000001</v>
      </c>
      <c r="J40">
        <f>AVERAGE(Log_16_4_nr0__3[[#This Row],[ Enemy weight ]],Log_16_4_nr1__3[[#This Row],[ Enemy weight ]],Log_16_4_nr2__3[[#This Row],[ Enemy weight ]],Log_16_4_nr3__3[[#This Row],[ Enemy weight ]],Log_17_4_nr0__3[[#This Row],[ Enemy weight ]])</f>
        <v>13.645600779999999</v>
      </c>
      <c r="K40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6.2383049999999995</v>
      </c>
      <c r="L40">
        <f>AVERAGE(Log_16_4_nr0__3[[#This Row],[ Bullet weight ]],Log_16_4_nr1__3[[#This Row],[ Bullet weight ]],Log_16_4_nr2__3[[#This Row],[ Bullet weight ]],Log_16_4_nr3__3[[#This Row],[ Bullet weight ]],Log_17_4_nr0__3[[#This Row],[ Bullet weight ]])</f>
        <v>7.8313593999999993</v>
      </c>
      <c r="M40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-5.2316604</v>
      </c>
      <c r="N40">
        <f>AVERAGE(Log_16_4_nr0__3[[#This Row],[ Box weight ]],Log_16_4_nr1__3[[#This Row],[ Box weight ]],Log_16_4_nr2__3[[#This Row],[ Box weight ]],Log_16_4_nr3__3[[#This Row],[ Box weight ]],Log_17_4_nr0__3[[#This Row],[ Box weight ]])</f>
        <v>-1.3260659999999997</v>
      </c>
      <c r="O40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1.7431115399999997</v>
      </c>
      <c r="P40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18.5564696</v>
      </c>
      <c r="Q40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6.2708311999999999</v>
      </c>
    </row>
    <row r="41" spans="1:17" x14ac:dyDescent="0.3">
      <c r="A41" s="2">
        <v>39</v>
      </c>
      <c r="B41">
        <f>AVERAGE(Log_16_4_nr0__3[[#This Row],[ Total points ]],Log_16_4_nr1__3[[#This Row],[ Total points ]],Log_16_4_nr2__3[[#This Row],[ Total points ]],Log_16_4_nr3__3[[#This Row],[ Total points ]],Log_17_4_nr0__3[[#This Row],[ Total points ]])</f>
        <v>7</v>
      </c>
      <c r="C41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5.2</v>
      </c>
      <c r="D41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1.8</v>
      </c>
      <c r="E41">
        <f>AVERAGE(Log_16_4_nr0__3[[#This Row],[ Steps ]],Log_16_4_nr1__3[[#This Row],[ Steps ]],Log_16_4_nr2__3[[#This Row],[ Steps ]],Log_16_4_nr3__3[[#This Row],[ Steps ]],Log_17_4_nr0__3[[#This Row],[ Steps ]])</f>
        <v>19.8</v>
      </c>
      <c r="F41">
        <f>AVERAGE(Log_16_4_nr0__3[[#This Row],[ Ray radius ]],Log_16_4_nr1__3[[#This Row],[ Ray radius ]],Log_16_4_nr2__3[[#This Row],[ Ray radius ]],Log_16_4_nr3__3[[#This Row],[ Ray radius ]],Log_17_4_nr0__3[[#This Row],[ Ray radius ]])</f>
        <v>11</v>
      </c>
      <c r="G41">
        <f>AVERAGE(Log_16_4_nr0__3[[#This Row],[ Sight ]],Log_16_4_nr1__3[[#This Row],[ Sight ]],Log_16_4_nr2__3[[#This Row],[ Sight ]],Log_16_4_nr3__3[[#This Row],[ Sight ]],Log_17_4_nr0__3[[#This Row],[ Sight ]])</f>
        <v>44.476292000000001</v>
      </c>
      <c r="H41">
        <f>AVERAGE(Log_16_4_nr0__3[[#This Row],[ moving speed ]],Log_16_4_nr1__3[[#This Row],[ moving speed ]],Log_16_4_nr2__3[[#This Row],[ moving speed ]],Log_16_4_nr3__3[[#This Row],[ moving speed ]],Log_17_4_nr0__3[[#This Row],[ moving speed ]])</f>
        <v>16.55189</v>
      </c>
      <c r="J41">
        <f>AVERAGE(Log_16_4_nr0__3[[#This Row],[ Enemy weight ]],Log_16_4_nr1__3[[#This Row],[ Enemy weight ]],Log_16_4_nr2__3[[#This Row],[ Enemy weight ]],Log_16_4_nr3__3[[#This Row],[ Enemy weight ]],Log_17_4_nr0__3[[#This Row],[ Enemy weight ]])</f>
        <v>14.919654780000002</v>
      </c>
      <c r="K41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6.1570678000000001</v>
      </c>
      <c r="L41">
        <f>AVERAGE(Log_16_4_nr0__3[[#This Row],[ Bullet weight ]],Log_16_4_nr1__3[[#This Row],[ Bullet weight ]],Log_16_4_nr2__3[[#This Row],[ Bullet weight ]],Log_16_4_nr3__3[[#This Row],[ Bullet weight ]],Log_17_4_nr0__3[[#This Row],[ Bullet weight ]])</f>
        <v>7.5045165999999996</v>
      </c>
      <c r="M41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-5.185458800000001</v>
      </c>
      <c r="N41">
        <f>AVERAGE(Log_16_4_nr0__3[[#This Row],[ Box weight ]],Log_16_4_nr1__3[[#This Row],[ Box weight ]],Log_16_4_nr2__3[[#This Row],[ Box weight ]],Log_16_4_nr3__3[[#This Row],[ Box weight ]],Log_17_4_nr0__3[[#This Row],[ Box weight ]])</f>
        <v>-1.5637220400000003</v>
      </c>
      <c r="O41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0.5574669999999996</v>
      </c>
      <c r="P41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18.902207199999999</v>
      </c>
      <c r="Q41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6</v>
      </c>
    </row>
    <row r="42" spans="1:17" x14ac:dyDescent="0.3">
      <c r="A42" s="1">
        <v>40</v>
      </c>
      <c r="B42">
        <f>AVERAGE(Log_16_4_nr0__3[[#This Row],[ Total points ]],Log_16_4_nr1__3[[#This Row],[ Total points ]],Log_16_4_nr2__3[[#This Row],[ Total points ]],Log_16_4_nr3__3[[#This Row],[ Total points ]],Log_17_4_nr0__3[[#This Row],[ Total points ]])</f>
        <v>8.4</v>
      </c>
      <c r="C42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5.4</v>
      </c>
      <c r="D42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</v>
      </c>
      <c r="E42">
        <f>AVERAGE(Log_16_4_nr0__3[[#This Row],[ Steps ]],Log_16_4_nr1__3[[#This Row],[ Steps ]],Log_16_4_nr2__3[[#This Row],[ Steps ]],Log_16_4_nr3__3[[#This Row],[ Steps ]],Log_17_4_nr0__3[[#This Row],[ Steps ]])</f>
        <v>20.2</v>
      </c>
      <c r="F42">
        <f>AVERAGE(Log_16_4_nr0__3[[#This Row],[ Ray radius ]],Log_16_4_nr1__3[[#This Row],[ Ray radius ]],Log_16_4_nr2__3[[#This Row],[ Ray radius ]],Log_16_4_nr3__3[[#This Row],[ Ray radius ]],Log_17_4_nr0__3[[#This Row],[ Ray radius ]])</f>
        <v>11</v>
      </c>
      <c r="G42">
        <f>AVERAGE(Log_16_4_nr0__3[[#This Row],[ Sight ]],Log_16_4_nr1__3[[#This Row],[ Sight ]],Log_16_4_nr2__3[[#This Row],[ Sight ]],Log_16_4_nr3__3[[#This Row],[ Sight ]],Log_17_4_nr0__3[[#This Row],[ Sight ]])</f>
        <v>43.916311999999991</v>
      </c>
      <c r="H42">
        <f>AVERAGE(Log_16_4_nr0__3[[#This Row],[ moving speed ]],Log_16_4_nr1__3[[#This Row],[ moving speed ]],Log_16_4_nr2__3[[#This Row],[ moving speed ]],Log_16_4_nr3__3[[#This Row],[ moving speed ]],Log_17_4_nr0__3[[#This Row],[ moving speed ]])</f>
        <v>17.738211799999998</v>
      </c>
      <c r="J42">
        <f>AVERAGE(Log_16_4_nr0__3[[#This Row],[ Enemy weight ]],Log_16_4_nr1__3[[#This Row],[ Enemy weight ]],Log_16_4_nr2__3[[#This Row],[ Enemy weight ]],Log_16_4_nr3__3[[#This Row],[ Enemy weight ]],Log_17_4_nr0__3[[#This Row],[ Enemy weight ]])</f>
        <v>14.926519899999999</v>
      </c>
      <c r="K42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5.8808518000000003</v>
      </c>
      <c r="L42">
        <f>AVERAGE(Log_16_4_nr0__3[[#This Row],[ Bullet weight ]],Log_16_4_nr1__3[[#This Row],[ Bullet weight ]],Log_16_4_nr2__3[[#This Row],[ Bullet weight ]],Log_16_4_nr3__3[[#This Row],[ Bullet weight ]],Log_17_4_nr0__3[[#This Row],[ Bullet weight ]])</f>
        <v>7.0218392000000005</v>
      </c>
      <c r="M42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-5.1854579999999997</v>
      </c>
      <c r="N42">
        <f>AVERAGE(Log_16_4_nr0__3[[#This Row],[ Box weight ]],Log_16_4_nr1__3[[#This Row],[ Box weight ]],Log_16_4_nr2__3[[#This Row],[ Box weight ]],Log_16_4_nr3__3[[#This Row],[ Box weight ]],Log_17_4_nr0__3[[#This Row],[ Box weight ]])</f>
        <v>-1.4051183999999999</v>
      </c>
      <c r="O42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1.7431116</v>
      </c>
      <c r="P42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19.468187</v>
      </c>
      <c r="Q42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6.1298045999999999</v>
      </c>
    </row>
    <row r="43" spans="1:17" x14ac:dyDescent="0.3">
      <c r="A43" s="2">
        <v>41</v>
      </c>
      <c r="B43">
        <f>AVERAGE(Log_16_4_nr0__3[[#This Row],[ Total points ]],Log_16_4_nr1__3[[#This Row],[ Total points ]],Log_16_4_nr2__3[[#This Row],[ Total points ]],Log_16_4_nr3__3[[#This Row],[ Total points ]],Log_17_4_nr0__3[[#This Row],[ Total points ]])</f>
        <v>6.6</v>
      </c>
      <c r="C43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4.2</v>
      </c>
      <c r="D43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2.4</v>
      </c>
      <c r="E43">
        <f>AVERAGE(Log_16_4_nr0__3[[#This Row],[ Steps ]],Log_16_4_nr1__3[[#This Row],[ Steps ]],Log_16_4_nr2__3[[#This Row],[ Steps ]],Log_16_4_nr3__3[[#This Row],[ Steps ]],Log_17_4_nr0__3[[#This Row],[ Steps ]])</f>
        <v>19.8</v>
      </c>
      <c r="F43">
        <f>AVERAGE(Log_16_4_nr0__3[[#This Row],[ Ray radius ]],Log_16_4_nr1__3[[#This Row],[ Ray radius ]],Log_16_4_nr2__3[[#This Row],[ Ray radius ]],Log_16_4_nr3__3[[#This Row],[ Ray radius ]],Log_17_4_nr0__3[[#This Row],[ Ray radius ]])</f>
        <v>11.4</v>
      </c>
      <c r="G43">
        <f>AVERAGE(Log_16_4_nr0__3[[#This Row],[ Sight ]],Log_16_4_nr1__3[[#This Row],[ Sight ]],Log_16_4_nr2__3[[#This Row],[ Sight ]],Log_16_4_nr3__3[[#This Row],[ Sight ]],Log_17_4_nr0__3[[#This Row],[ Sight ]])</f>
        <v>43.488883999999999</v>
      </c>
      <c r="H43">
        <f>AVERAGE(Log_16_4_nr0__3[[#This Row],[ moving speed ]],Log_16_4_nr1__3[[#This Row],[ moving speed ]],Log_16_4_nr2__3[[#This Row],[ moving speed ]],Log_16_4_nr3__3[[#This Row],[ moving speed ]],Log_17_4_nr0__3[[#This Row],[ moving speed ]])</f>
        <v>18.0500744</v>
      </c>
      <c r="J43">
        <f>AVERAGE(Log_16_4_nr0__3[[#This Row],[ Enemy weight ]],Log_16_4_nr1__3[[#This Row],[ Enemy weight ]],Log_16_4_nr2__3[[#This Row],[ Enemy weight ]],Log_16_4_nr3__3[[#This Row],[ Enemy weight ]],Log_17_4_nr0__3[[#This Row],[ Enemy weight ]])</f>
        <v>15.498486780000002</v>
      </c>
      <c r="K43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5.6618432940000005</v>
      </c>
      <c r="L43">
        <f>AVERAGE(Log_16_4_nr0__3[[#This Row],[ Bullet weight ]],Log_16_4_nr1__3[[#This Row],[ Bullet weight ]],Log_16_4_nr2__3[[#This Row],[ Bullet weight ]],Log_16_4_nr3__3[[#This Row],[ Bullet weight ]],Log_17_4_nr0__3[[#This Row],[ Bullet weight ]])</f>
        <v>6.5719080000000005</v>
      </c>
      <c r="M43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-5.1854579999999997</v>
      </c>
      <c r="N43">
        <f>AVERAGE(Log_16_4_nr0__3[[#This Row],[ Box weight ]],Log_16_4_nr1__3[[#This Row],[ Box weight ]],Log_16_4_nr2__3[[#This Row],[ Box weight ]],Log_16_4_nr3__3[[#This Row],[ Box weight ]],Log_17_4_nr0__3[[#This Row],[ Box weight ]])</f>
        <v>-1.3255680399999998</v>
      </c>
      <c r="O43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1.6437475399999997</v>
      </c>
      <c r="P43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19.168055600000002</v>
      </c>
      <c r="Q43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6</v>
      </c>
    </row>
    <row r="44" spans="1:17" x14ac:dyDescent="0.3">
      <c r="A44" s="1">
        <v>42</v>
      </c>
      <c r="B44">
        <f>AVERAGE(Log_16_4_nr0__3[[#This Row],[ Total points ]],Log_16_4_nr1__3[[#This Row],[ Total points ]],Log_16_4_nr2__3[[#This Row],[ Total points ]],Log_16_4_nr3__3[[#This Row],[ Total points ]],Log_17_4_nr0__3[[#This Row],[ Total points ]])</f>
        <v>7.2</v>
      </c>
      <c r="C44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6</v>
      </c>
      <c r="D44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1.2</v>
      </c>
      <c r="E44">
        <f>AVERAGE(Log_16_4_nr0__3[[#This Row],[ Steps ]],Log_16_4_nr1__3[[#This Row],[ Steps ]],Log_16_4_nr2__3[[#This Row],[ Steps ]],Log_16_4_nr3__3[[#This Row],[ Steps ]],Log_17_4_nr0__3[[#This Row],[ Steps ]])</f>
        <v>20.2</v>
      </c>
      <c r="F44">
        <f>AVERAGE(Log_16_4_nr0__3[[#This Row],[ Ray radius ]],Log_16_4_nr1__3[[#This Row],[ Ray radius ]],Log_16_4_nr2__3[[#This Row],[ Ray radius ]],Log_16_4_nr3__3[[#This Row],[ Ray radius ]],Log_17_4_nr0__3[[#This Row],[ Ray radius ]])</f>
        <v>11.6</v>
      </c>
      <c r="G44">
        <f>AVERAGE(Log_16_4_nr0__3[[#This Row],[ Sight ]],Log_16_4_nr1__3[[#This Row],[ Sight ]],Log_16_4_nr2__3[[#This Row],[ Sight ]],Log_16_4_nr3__3[[#This Row],[ Sight ]],Log_17_4_nr0__3[[#This Row],[ Sight ]])</f>
        <v>44.842055999999999</v>
      </c>
      <c r="H44">
        <f>AVERAGE(Log_16_4_nr0__3[[#This Row],[ moving speed ]],Log_16_4_nr1__3[[#This Row],[ moving speed ]],Log_16_4_nr2__3[[#This Row],[ moving speed ]],Log_16_4_nr3__3[[#This Row],[ moving speed ]],Log_17_4_nr0__3[[#This Row],[ moving speed ]])</f>
        <v>18.429831400000001</v>
      </c>
      <c r="J44">
        <f>AVERAGE(Log_16_4_nr0__3[[#This Row],[ Enemy weight ]],Log_16_4_nr1__3[[#This Row],[ Enemy weight ]],Log_16_4_nr2__3[[#This Row],[ Enemy weight ]],Log_16_4_nr3__3[[#This Row],[ Enemy weight ]],Log_17_4_nr0__3[[#This Row],[ Enemy weight ]])</f>
        <v>16.339188780000001</v>
      </c>
      <c r="K44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6.5860186940000007</v>
      </c>
      <c r="L44">
        <f>AVERAGE(Log_16_4_nr0__3[[#This Row],[ Bullet weight ]],Log_16_4_nr1__3[[#This Row],[ Bullet weight ]],Log_16_4_nr2__3[[#This Row],[ Bullet weight ]],Log_16_4_nr3__3[[#This Row],[ Bullet weight ]],Log_17_4_nr0__3[[#This Row],[ Bullet weight ]])</f>
        <v>6.9067201999999996</v>
      </c>
      <c r="M44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-5.7921936000000001</v>
      </c>
      <c r="N44">
        <f>AVERAGE(Log_16_4_nr0__3[[#This Row],[ Box weight ]],Log_16_4_nr1__3[[#This Row],[ Box weight ]],Log_16_4_nr2__3[[#This Row],[ Box weight ]],Log_16_4_nr3__3[[#This Row],[ Box weight ]],Log_17_4_nr0__3[[#This Row],[ Box weight ]])</f>
        <v>-2.9979690400000001</v>
      </c>
      <c r="O44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0.79331213999999983</v>
      </c>
      <c r="P44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18.987443199999998</v>
      </c>
      <c r="Q44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6</v>
      </c>
    </row>
    <row r="45" spans="1:17" x14ac:dyDescent="0.3">
      <c r="A45" s="2">
        <v>43</v>
      </c>
      <c r="B45">
        <f>AVERAGE(Log_16_4_nr0__3[[#This Row],[ Total points ]],Log_16_4_nr1__3[[#This Row],[ Total points ]],Log_16_4_nr2__3[[#This Row],[ Total points ]],Log_16_4_nr3__3[[#This Row],[ Total points ]],Log_17_4_nr0__3[[#This Row],[ Total points ]])</f>
        <v>6.8</v>
      </c>
      <c r="C45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5</v>
      </c>
      <c r="D45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1.8</v>
      </c>
      <c r="E45">
        <f>AVERAGE(Log_16_4_nr0__3[[#This Row],[ Steps ]],Log_16_4_nr1__3[[#This Row],[ Steps ]],Log_16_4_nr2__3[[#This Row],[ Steps ]],Log_16_4_nr3__3[[#This Row],[ Steps ]],Log_17_4_nr0__3[[#This Row],[ Steps ]])</f>
        <v>19.399999999999999</v>
      </c>
      <c r="F45">
        <f>AVERAGE(Log_16_4_nr0__3[[#This Row],[ Ray radius ]],Log_16_4_nr1__3[[#This Row],[ Ray radius ]],Log_16_4_nr2__3[[#This Row],[ Ray radius ]],Log_16_4_nr3__3[[#This Row],[ Ray radius ]],Log_17_4_nr0__3[[#This Row],[ Ray radius ]])</f>
        <v>12</v>
      </c>
      <c r="G45">
        <f>AVERAGE(Log_16_4_nr0__3[[#This Row],[ Sight ]],Log_16_4_nr1__3[[#This Row],[ Sight ]],Log_16_4_nr2__3[[#This Row],[ Sight ]],Log_16_4_nr3__3[[#This Row],[ Sight ]],Log_17_4_nr0__3[[#This Row],[ Sight ]])</f>
        <v>44.051423999999997</v>
      </c>
      <c r="H45">
        <f>AVERAGE(Log_16_4_nr0__3[[#This Row],[ moving speed ]],Log_16_4_nr1__3[[#This Row],[ moving speed ]],Log_16_4_nr2__3[[#This Row],[ moving speed ]],Log_16_4_nr3__3[[#This Row],[ moving speed ]],Log_17_4_nr0__3[[#This Row],[ moving speed ]])</f>
        <v>19.124848199999995</v>
      </c>
      <c r="J45">
        <f>AVERAGE(Log_16_4_nr0__3[[#This Row],[ Enemy weight ]],Log_16_4_nr1__3[[#This Row],[ Enemy weight ]],Log_16_4_nr2__3[[#This Row],[ Enemy weight ]],Log_16_4_nr3__3[[#This Row],[ Enemy weight ]],Log_17_4_nr0__3[[#This Row],[ Enemy weight ]])</f>
        <v>16.723732779999999</v>
      </c>
      <c r="K45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5.3999176940000009</v>
      </c>
      <c r="L45">
        <f>AVERAGE(Log_16_4_nr0__3[[#This Row],[ Bullet weight ]],Log_16_4_nr1__3[[#This Row],[ Bullet weight ]],Log_16_4_nr2__3[[#This Row],[ Bullet weight ]],Log_16_4_nr3__3[[#This Row],[ Bullet weight ]],Log_17_4_nr0__3[[#This Row],[ Bullet weight ]])</f>
        <v>6.1882637999999996</v>
      </c>
      <c r="M45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-5.4924896000000007</v>
      </c>
      <c r="N45">
        <f>AVERAGE(Log_16_4_nr0__3[[#This Row],[ Box weight ]],Log_16_4_nr1__3[[#This Row],[ Box weight ]],Log_16_4_nr2__3[[#This Row],[ Box weight ]],Log_16_4_nr3__3[[#This Row],[ Box weight ]],Log_17_4_nr0__3[[#This Row],[ Box weight ]])</f>
        <v>-0.81367299999999965</v>
      </c>
      <c r="O45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0.84299413999999973</v>
      </c>
      <c r="P45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18.178830600000005</v>
      </c>
      <c r="Q45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6</v>
      </c>
    </row>
    <row r="46" spans="1:17" x14ac:dyDescent="0.3">
      <c r="A46" s="1">
        <v>44</v>
      </c>
      <c r="B46">
        <f>AVERAGE(Log_16_4_nr0__3[[#This Row],[ Total points ]],Log_16_4_nr1__3[[#This Row],[ Total points ]],Log_16_4_nr2__3[[#This Row],[ Total points ]],Log_16_4_nr3__3[[#This Row],[ Total points ]],Log_17_4_nr0__3[[#This Row],[ Total points ]])</f>
        <v>7.4</v>
      </c>
      <c r="C46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5.6</v>
      </c>
      <c r="D46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1.8</v>
      </c>
      <c r="E46">
        <f>AVERAGE(Log_16_4_nr0__3[[#This Row],[ Steps ]],Log_16_4_nr1__3[[#This Row],[ Steps ]],Log_16_4_nr2__3[[#This Row],[ Steps ]],Log_16_4_nr3__3[[#This Row],[ Steps ]],Log_17_4_nr0__3[[#This Row],[ Steps ]])</f>
        <v>19.8</v>
      </c>
      <c r="F46">
        <f>AVERAGE(Log_16_4_nr0__3[[#This Row],[ Ray radius ]],Log_16_4_nr1__3[[#This Row],[ Ray radius ]],Log_16_4_nr2__3[[#This Row],[ Ray radius ]],Log_16_4_nr3__3[[#This Row],[ Ray radius ]],Log_17_4_nr0__3[[#This Row],[ Ray radius ]])</f>
        <v>11.2</v>
      </c>
      <c r="G46">
        <f>AVERAGE(Log_16_4_nr0__3[[#This Row],[ Sight ]],Log_16_4_nr1__3[[#This Row],[ Sight ]],Log_16_4_nr2__3[[#This Row],[ Sight ]],Log_16_4_nr3__3[[#This Row],[ Sight ]],Log_17_4_nr0__3[[#This Row],[ Sight ]])</f>
        <v>44.670788000000002</v>
      </c>
      <c r="H46">
        <f>AVERAGE(Log_16_4_nr0__3[[#This Row],[ moving speed ]],Log_16_4_nr1__3[[#This Row],[ moving speed ]],Log_16_4_nr2__3[[#This Row],[ moving speed ]],Log_16_4_nr3__3[[#This Row],[ moving speed ]],Log_17_4_nr0__3[[#This Row],[ moving speed ]])</f>
        <v>20.754642</v>
      </c>
      <c r="J46">
        <f>AVERAGE(Log_16_4_nr0__3[[#This Row],[ Enemy weight ]],Log_16_4_nr1__3[[#This Row],[ Enemy weight ]],Log_16_4_nr2__3[[#This Row],[ Enemy weight ]],Log_16_4_nr3__3[[#This Row],[ Enemy weight ]],Log_17_4_nr0__3[[#This Row],[ Enemy weight ]])</f>
        <v>17.482536779999997</v>
      </c>
      <c r="K46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6.5860186940000007</v>
      </c>
      <c r="L46">
        <f>AVERAGE(Log_16_4_nr0__3[[#This Row],[ Bullet weight ]],Log_16_4_nr1__3[[#This Row],[ Bullet weight ]],Log_16_4_nr2__3[[#This Row],[ Bullet weight ]],Log_16_4_nr3__3[[#This Row],[ Bullet weight ]],Log_17_4_nr0__3[[#This Row],[ Bullet weight ]])</f>
        <v>5.9898945999999995</v>
      </c>
      <c r="M46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-5.4924896000000007</v>
      </c>
      <c r="N46">
        <f>AVERAGE(Log_16_4_nr0__3[[#This Row],[ Box weight ]],Log_16_4_nr1__3[[#This Row],[ Box weight ]],Log_16_4_nr2__3[[#This Row],[ Box weight ]],Log_16_4_nr3__3[[#This Row],[ Box weight ]],Log_17_4_nr0__3[[#This Row],[ Box weight ]])</f>
        <v>-2.1931606399999994</v>
      </c>
      <c r="O46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0.84299413999999973</v>
      </c>
      <c r="P46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19.106820600000002</v>
      </c>
      <c r="Q46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6</v>
      </c>
    </row>
    <row r="47" spans="1:17" x14ac:dyDescent="0.3">
      <c r="A47" s="2">
        <v>45</v>
      </c>
      <c r="B47">
        <f>AVERAGE(Log_16_4_nr0__3[[#This Row],[ Total points ]],Log_16_4_nr1__3[[#This Row],[ Total points ]],Log_16_4_nr2__3[[#This Row],[ Total points ]],Log_16_4_nr3__3[[#This Row],[ Total points ]],Log_17_4_nr0__3[[#This Row],[ Total points ]])</f>
        <v>8</v>
      </c>
      <c r="C47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5.6</v>
      </c>
      <c r="D47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2.4</v>
      </c>
      <c r="E47">
        <f>AVERAGE(Log_16_4_nr0__3[[#This Row],[ Steps ]],Log_16_4_nr1__3[[#This Row],[ Steps ]],Log_16_4_nr2__3[[#This Row],[ Steps ]],Log_16_4_nr3__3[[#This Row],[ Steps ]],Log_17_4_nr0__3[[#This Row],[ Steps ]])</f>
        <v>19.600000000000001</v>
      </c>
      <c r="F47">
        <f>AVERAGE(Log_16_4_nr0__3[[#This Row],[ Ray radius ]],Log_16_4_nr1__3[[#This Row],[ Ray radius ]],Log_16_4_nr2__3[[#This Row],[ Ray radius ]],Log_16_4_nr3__3[[#This Row],[ Ray radius ]],Log_17_4_nr0__3[[#This Row],[ Ray radius ]])</f>
        <v>11.2</v>
      </c>
      <c r="G47">
        <f>AVERAGE(Log_16_4_nr0__3[[#This Row],[ Sight ]],Log_16_4_nr1__3[[#This Row],[ Sight ]],Log_16_4_nr2__3[[#This Row],[ Sight ]],Log_16_4_nr3__3[[#This Row],[ Sight ]],Log_17_4_nr0__3[[#This Row],[ Sight ]])</f>
        <v>44.248303999999997</v>
      </c>
      <c r="H47">
        <f>AVERAGE(Log_16_4_nr0__3[[#This Row],[ moving speed ]],Log_16_4_nr1__3[[#This Row],[ moving speed ]],Log_16_4_nr2__3[[#This Row],[ moving speed ]],Log_16_4_nr3__3[[#This Row],[ moving speed ]],Log_17_4_nr0__3[[#This Row],[ moving speed ]])</f>
        <v>21.955982200000001</v>
      </c>
      <c r="J47">
        <f>AVERAGE(Log_16_4_nr0__3[[#This Row],[ Enemy weight ]],Log_16_4_nr1__3[[#This Row],[ Enemy weight ]],Log_16_4_nr2__3[[#This Row],[ Enemy weight ]],Log_16_4_nr3__3[[#This Row],[ Enemy weight ]],Log_17_4_nr0__3[[#This Row],[ Enemy weight ]])</f>
        <v>18.251302779999996</v>
      </c>
      <c r="K47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6.3937212940000006</v>
      </c>
      <c r="L47">
        <f>AVERAGE(Log_16_4_nr0__3[[#This Row],[ Bullet weight ]],Log_16_4_nr1__3[[#This Row],[ Bullet weight ]],Log_16_4_nr2__3[[#This Row],[ Bullet weight ]],Log_16_4_nr3__3[[#This Row],[ Bullet weight ]],Log_17_4_nr0__3[[#This Row],[ Bullet weight ]])</f>
        <v>5.2706331999999998</v>
      </c>
      <c r="M47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-5.3538824000000007</v>
      </c>
      <c r="N47">
        <f>AVERAGE(Log_16_4_nr0__3[[#This Row],[ Box weight ]],Log_16_4_nr1__3[[#This Row],[ Box weight ]],Log_16_4_nr2__3[[#This Row],[ Box weight ]],Log_16_4_nr3__3[[#This Row],[ Box weight ]],Log_17_4_nr0__3[[#This Row],[ Box weight ]])</f>
        <v>-2.3704898399999998</v>
      </c>
      <c r="O47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0.18550273999999944</v>
      </c>
      <c r="P47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19.212226600000001</v>
      </c>
      <c r="Q47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6</v>
      </c>
    </row>
    <row r="48" spans="1:17" x14ac:dyDescent="0.3">
      <c r="A48" s="1">
        <v>46</v>
      </c>
      <c r="B48">
        <f>AVERAGE(Log_16_4_nr0__3[[#This Row],[ Total points ]],Log_16_4_nr1__3[[#This Row],[ Total points ]],Log_16_4_nr2__3[[#This Row],[ Total points ]],Log_16_4_nr3__3[[#This Row],[ Total points ]],Log_17_4_nr0__3[[#This Row],[ Total points ]])</f>
        <v>7.8</v>
      </c>
      <c r="C48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5.4</v>
      </c>
      <c r="D48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2.4</v>
      </c>
      <c r="E48">
        <f>AVERAGE(Log_16_4_nr0__3[[#This Row],[ Steps ]],Log_16_4_nr1__3[[#This Row],[ Steps ]],Log_16_4_nr2__3[[#This Row],[ Steps ]],Log_16_4_nr3__3[[#This Row],[ Steps ]],Log_17_4_nr0__3[[#This Row],[ Steps ]])</f>
        <v>20.399999999999999</v>
      </c>
      <c r="F48">
        <f>AVERAGE(Log_16_4_nr0__3[[#This Row],[ Ray radius ]],Log_16_4_nr1__3[[#This Row],[ Ray radius ]],Log_16_4_nr2__3[[#This Row],[ Ray radius ]],Log_16_4_nr3__3[[#This Row],[ Ray radius ]],Log_17_4_nr0__3[[#This Row],[ Ray radius ]])</f>
        <v>11</v>
      </c>
      <c r="G48">
        <f>AVERAGE(Log_16_4_nr0__3[[#This Row],[ Sight ]],Log_16_4_nr1__3[[#This Row],[ Sight ]],Log_16_4_nr2__3[[#This Row],[ Sight ]],Log_16_4_nr3__3[[#This Row],[ Sight ]],Log_17_4_nr0__3[[#This Row],[ Sight ]])</f>
        <v>44.923203999999998</v>
      </c>
      <c r="H48">
        <f>AVERAGE(Log_16_4_nr0__3[[#This Row],[ moving speed ]],Log_16_4_nr1__3[[#This Row],[ moving speed ]],Log_16_4_nr2__3[[#This Row],[ moving speed ]],Log_16_4_nr3__3[[#This Row],[ moving speed ]],Log_17_4_nr0__3[[#This Row],[ moving speed ]])</f>
        <v>17.85474</v>
      </c>
      <c r="J48">
        <f>AVERAGE(Log_16_4_nr0__3[[#This Row],[ Enemy weight ]],Log_16_4_nr1__3[[#This Row],[ Enemy weight ]],Log_16_4_nr2__3[[#This Row],[ Enemy weight ]],Log_16_4_nr3__3[[#This Row],[ Enemy weight ]],Log_17_4_nr0__3[[#This Row],[ Enemy weight ]])</f>
        <v>17.442378780000002</v>
      </c>
      <c r="K48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6.5860186940000007</v>
      </c>
      <c r="L48">
        <f>AVERAGE(Log_16_4_nr0__3[[#This Row],[ Bullet weight ]],Log_16_4_nr1__3[[#This Row],[ Bullet weight ]],Log_16_4_nr2__3[[#This Row],[ Bullet weight ]],Log_16_4_nr3__3[[#This Row],[ Bullet weight ]],Log_17_4_nr0__3[[#This Row],[ Bullet weight ]])</f>
        <v>7.8903581999999997</v>
      </c>
      <c r="M48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-6.0456954000000005</v>
      </c>
      <c r="N48">
        <f>AVERAGE(Log_16_4_nr0__3[[#This Row],[ Box weight ]],Log_16_4_nr1__3[[#This Row],[ Box weight ]],Log_16_4_nr2__3[[#This Row],[ Box weight ]],Log_16_4_nr3__3[[#This Row],[ Box weight ]],Log_17_4_nr0__3[[#This Row],[ Box weight ]])</f>
        <v>-1.7166398399999998</v>
      </c>
      <c r="O48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0.74195935999999985</v>
      </c>
      <c r="P48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18.283022800000005</v>
      </c>
      <c r="Q48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6</v>
      </c>
    </row>
    <row r="49" spans="1:17" x14ac:dyDescent="0.3">
      <c r="A49" s="2">
        <v>47</v>
      </c>
      <c r="B49">
        <f>AVERAGE(Log_16_4_nr0__3[[#This Row],[ Total points ]],Log_16_4_nr1__3[[#This Row],[ Total points ]],Log_16_4_nr2__3[[#This Row],[ Total points ]],Log_16_4_nr3__3[[#This Row],[ Total points ]],Log_17_4_nr0__3[[#This Row],[ Total points ]])</f>
        <v>6.8</v>
      </c>
      <c r="C49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5</v>
      </c>
      <c r="D49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1.8</v>
      </c>
      <c r="E49">
        <f>AVERAGE(Log_16_4_nr0__3[[#This Row],[ Steps ]],Log_16_4_nr1__3[[#This Row],[ Steps ]],Log_16_4_nr2__3[[#This Row],[ Steps ]],Log_16_4_nr3__3[[#This Row],[ Steps ]],Log_17_4_nr0__3[[#This Row],[ Steps ]])</f>
        <v>19.2</v>
      </c>
      <c r="F49">
        <f>AVERAGE(Log_16_4_nr0__3[[#This Row],[ Ray radius ]],Log_16_4_nr1__3[[#This Row],[ Ray radius ]],Log_16_4_nr2__3[[#This Row],[ Ray radius ]],Log_16_4_nr3__3[[#This Row],[ Ray radius ]],Log_17_4_nr0__3[[#This Row],[ Ray radius ]])</f>
        <v>11</v>
      </c>
      <c r="G49">
        <f>AVERAGE(Log_16_4_nr0__3[[#This Row],[ Sight ]],Log_16_4_nr1__3[[#This Row],[ Sight ]],Log_16_4_nr2__3[[#This Row],[ Sight ]],Log_16_4_nr3__3[[#This Row],[ Sight ]],Log_17_4_nr0__3[[#This Row],[ Sight ]])</f>
        <v>44.750403999999996</v>
      </c>
      <c r="H49">
        <f>AVERAGE(Log_16_4_nr0__3[[#This Row],[ moving speed ]],Log_16_4_nr1__3[[#This Row],[ moving speed ]],Log_16_4_nr2__3[[#This Row],[ moving speed ]],Log_16_4_nr3__3[[#This Row],[ moving speed ]],Log_17_4_nr0__3[[#This Row],[ moving speed ]])</f>
        <v>17.704693600000002</v>
      </c>
      <c r="J49">
        <f>AVERAGE(Log_16_4_nr0__3[[#This Row],[ Enemy weight ]],Log_16_4_nr1__3[[#This Row],[ Enemy weight ]],Log_16_4_nr2__3[[#This Row],[ Enemy weight ]],Log_16_4_nr3__3[[#This Row],[ Enemy weight ]],Log_17_4_nr0__3[[#This Row],[ Enemy weight ]])</f>
        <v>18.6176782</v>
      </c>
      <c r="K49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7.329503894000001</v>
      </c>
      <c r="L49">
        <f>AVERAGE(Log_16_4_nr0__3[[#This Row],[ Bullet weight ]],Log_16_4_nr1__3[[#This Row],[ Bullet weight ]],Log_16_4_nr2__3[[#This Row],[ Bullet weight ]],Log_16_4_nr3__3[[#This Row],[ Bullet weight ]],Log_17_4_nr0__3[[#This Row],[ Bullet weight ]])</f>
        <v>7.1949021999999996</v>
      </c>
      <c r="M49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-6.6135558000000003</v>
      </c>
      <c r="N49">
        <f>AVERAGE(Log_16_4_nr0__3[[#This Row],[ Box weight ]],Log_16_4_nr1__3[[#This Row],[ Box weight ]],Log_16_4_nr2__3[[#This Row],[ Box weight ]],Log_16_4_nr3__3[[#This Row],[ Box weight ]],Log_17_4_nr0__3[[#This Row],[ Box weight ]])</f>
        <v>-2.4953593999999999</v>
      </c>
      <c r="O49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2.2402951600000001</v>
      </c>
      <c r="P49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18.419727000000002</v>
      </c>
      <c r="Q49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6</v>
      </c>
    </row>
    <row r="50" spans="1:17" x14ac:dyDescent="0.3">
      <c r="A50" s="1">
        <v>48</v>
      </c>
      <c r="B50">
        <f>AVERAGE(Log_16_4_nr0__3[[#This Row],[ Total points ]],Log_16_4_nr1__3[[#This Row],[ Total points ]],Log_16_4_nr2__3[[#This Row],[ Total points ]],Log_16_4_nr3__3[[#This Row],[ Total points ]],Log_17_4_nr0__3[[#This Row],[ Total points ]])</f>
        <v>6.8</v>
      </c>
      <c r="C50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5.6</v>
      </c>
      <c r="D50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1.2</v>
      </c>
      <c r="E50">
        <f>AVERAGE(Log_16_4_nr0__3[[#This Row],[ Steps ]],Log_16_4_nr1__3[[#This Row],[ Steps ]],Log_16_4_nr2__3[[#This Row],[ Steps ]],Log_16_4_nr3__3[[#This Row],[ Steps ]],Log_17_4_nr0__3[[#This Row],[ Steps ]])</f>
        <v>20.399999999999999</v>
      </c>
      <c r="F50">
        <f>AVERAGE(Log_16_4_nr0__3[[#This Row],[ Ray radius ]],Log_16_4_nr1__3[[#This Row],[ Ray radius ]],Log_16_4_nr2__3[[#This Row],[ Ray radius ]],Log_16_4_nr3__3[[#This Row],[ Ray radius ]],Log_17_4_nr0__3[[#This Row],[ Ray radius ]])</f>
        <v>10.8</v>
      </c>
      <c r="G50">
        <f>AVERAGE(Log_16_4_nr0__3[[#This Row],[ Sight ]],Log_16_4_nr1__3[[#This Row],[ Sight ]],Log_16_4_nr2__3[[#This Row],[ Sight ]],Log_16_4_nr3__3[[#This Row],[ Sight ]],Log_17_4_nr0__3[[#This Row],[ Sight ]])</f>
        <v>44.705557999999996</v>
      </c>
      <c r="H50">
        <f>AVERAGE(Log_16_4_nr0__3[[#This Row],[ moving speed ]],Log_16_4_nr1__3[[#This Row],[ moving speed ]],Log_16_4_nr2__3[[#This Row],[ moving speed ]],Log_16_4_nr3__3[[#This Row],[ moving speed ]],Log_17_4_nr0__3[[#This Row],[ moving speed ]])</f>
        <v>17.641171199999999</v>
      </c>
      <c r="J50">
        <f>AVERAGE(Log_16_4_nr0__3[[#This Row],[ Enemy weight ]],Log_16_4_nr1__3[[#This Row],[ Enemy weight ]],Log_16_4_nr2__3[[#This Row],[ Enemy weight ]],Log_16_4_nr3__3[[#This Row],[ Enemy weight ]],Log_17_4_nr0__3[[#This Row],[ Enemy weight ]])</f>
        <v>19.025621000000001</v>
      </c>
      <c r="K50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7.4091092940000012</v>
      </c>
      <c r="L50">
        <f>AVERAGE(Log_16_4_nr0__3[[#This Row],[ Bullet weight ]],Log_16_4_nr1__3[[#This Row],[ Bullet weight ]],Log_16_4_nr2__3[[#This Row],[ Bullet weight ]],Log_16_4_nr3__3[[#This Row],[ Bullet weight ]],Log_17_4_nr0__3[[#This Row],[ Bullet weight ]])</f>
        <v>7.3651445999999989</v>
      </c>
      <c r="M50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-6.3669139999999995</v>
      </c>
      <c r="N50">
        <f>AVERAGE(Log_16_4_nr0__3[[#This Row],[ Box weight ]],Log_16_4_nr1__3[[#This Row],[ Box weight ]],Log_16_4_nr2__3[[#This Row],[ Box weight ]],Log_16_4_nr3__3[[#This Row],[ Box weight ]],Log_17_4_nr0__3[[#This Row],[ Box weight ]])</f>
        <v>-1.8583772399999994</v>
      </c>
      <c r="O50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1.7883162799999996</v>
      </c>
      <c r="P50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17.2903564</v>
      </c>
      <c r="Q50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6</v>
      </c>
    </row>
    <row r="51" spans="1:17" x14ac:dyDescent="0.3">
      <c r="A51" s="2">
        <v>49</v>
      </c>
      <c r="B51">
        <f>AVERAGE(Log_16_4_nr0__3[[#This Row],[ Total points ]],Log_16_4_nr1__3[[#This Row],[ Total points ]],Log_16_4_nr2__3[[#This Row],[ Total points ]],Log_16_4_nr3__3[[#This Row],[ Total points ]],Log_17_4_nr0__3[[#This Row],[ Total points ]])</f>
        <v>7.4</v>
      </c>
      <c r="C51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5.6</v>
      </c>
      <c r="D51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1.8</v>
      </c>
      <c r="E51">
        <f>AVERAGE(Log_16_4_nr0__3[[#This Row],[ Steps ]],Log_16_4_nr1__3[[#This Row],[ Steps ]],Log_16_4_nr2__3[[#This Row],[ Steps ]],Log_16_4_nr3__3[[#This Row],[ Steps ]],Log_17_4_nr0__3[[#This Row],[ Steps ]])</f>
        <v>20.399999999999999</v>
      </c>
      <c r="F51">
        <f>AVERAGE(Log_16_4_nr0__3[[#This Row],[ Ray radius ]],Log_16_4_nr1__3[[#This Row],[ Ray radius ]],Log_16_4_nr2__3[[#This Row],[ Ray radius ]],Log_16_4_nr3__3[[#This Row],[ Ray radius ]],Log_17_4_nr0__3[[#This Row],[ Ray radius ]])</f>
        <v>11</v>
      </c>
      <c r="G51">
        <f>AVERAGE(Log_16_4_nr0__3[[#This Row],[ Sight ]],Log_16_4_nr1__3[[#This Row],[ Sight ]],Log_16_4_nr2__3[[#This Row],[ Sight ]],Log_16_4_nr3__3[[#This Row],[ Sight ]],Log_17_4_nr0__3[[#This Row],[ Sight ]])</f>
        <v>46.412461999999991</v>
      </c>
      <c r="H51">
        <f>AVERAGE(Log_16_4_nr0__3[[#This Row],[ moving speed ]],Log_16_4_nr1__3[[#This Row],[ moving speed ]],Log_16_4_nr2__3[[#This Row],[ moving speed ]],Log_16_4_nr3__3[[#This Row],[ moving speed ]],Log_17_4_nr0__3[[#This Row],[ moving speed ]])</f>
        <v>17.287139599999996</v>
      </c>
      <c r="J51">
        <f>AVERAGE(Log_16_4_nr0__3[[#This Row],[ Enemy weight ]],Log_16_4_nr1__3[[#This Row],[ Enemy weight ]],Log_16_4_nr2__3[[#This Row],[ Enemy weight ]],Log_16_4_nr3__3[[#This Row],[ Enemy weight ]],Log_17_4_nr0__3[[#This Row],[ Enemy weight ]])</f>
        <v>19.119571000000001</v>
      </c>
      <c r="K51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7.5531114000000006</v>
      </c>
      <c r="L51">
        <f>AVERAGE(Log_16_4_nr0__3[[#This Row],[ Bullet weight ]],Log_16_4_nr1__3[[#This Row],[ Bullet weight ]],Log_16_4_nr2__3[[#This Row],[ Bullet weight ]],Log_16_4_nr3__3[[#This Row],[ Bullet weight ]],Log_17_4_nr0__3[[#This Row],[ Bullet weight ]])</f>
        <v>8.5231225999999989</v>
      </c>
      <c r="M51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-6.3453992000000001</v>
      </c>
      <c r="N51">
        <f>AVERAGE(Log_16_4_nr0__3[[#This Row],[ Box weight ]],Log_16_4_nr1__3[[#This Row],[ Box weight ]],Log_16_4_nr2__3[[#This Row],[ Box weight ]],Log_16_4_nr3__3[[#This Row],[ Box weight ]],Log_17_4_nr0__3[[#This Row],[ Box weight ]])</f>
        <v>-1.5685060399999997</v>
      </c>
      <c r="O51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0.25029341999999988</v>
      </c>
      <c r="P51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17.241902200000002</v>
      </c>
      <c r="Q51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6</v>
      </c>
    </row>
    <row r="52" spans="1:17" x14ac:dyDescent="0.3">
      <c r="A52" s="1">
        <v>50</v>
      </c>
      <c r="B52">
        <f>AVERAGE(Log_16_4_nr0__3[[#This Row],[ Total points ]],Log_16_4_nr1__3[[#This Row],[ Total points ]],Log_16_4_nr2__3[[#This Row],[ Total points ]],Log_16_4_nr3__3[[#This Row],[ Total points ]],Log_17_4_nr0__3[[#This Row],[ Total points ]])</f>
        <v>7.8</v>
      </c>
      <c r="C52">
        <f>AVERAGE(Log_16_4_nr0__3[[#This Row],[ Points from boxes ]],Log_16_4_nr1__3[[#This Row],[ Points from boxes ]],Log_16_4_nr2__3[[#This Row],[ Points from boxes ]],Log_16_4_nr3__3[[#This Row],[ Points from boxes ]],Log_17_4_nr0__3[[#This Row],[ Points from boxes ]])</f>
        <v>4.8</v>
      </c>
      <c r="D52">
        <f>AVERAGE(Log_16_4_nr0__3[[#This Row],[ Points from kills ]],Log_16_4_nr1__3[[#This Row],[ Points from kills ]],Log_16_4_nr2__3[[#This Row],[ Points from kills ]],Log_16_4_nr3__3[[#This Row],[ Points from kills ]],Log_17_4_nr0__3[[#This Row],[ Points from kills ]])</f>
        <v>3</v>
      </c>
      <c r="E52">
        <f>AVERAGE(Log_16_4_nr0__3[[#This Row],[ Steps ]],Log_16_4_nr1__3[[#This Row],[ Steps ]],Log_16_4_nr2__3[[#This Row],[ Steps ]],Log_16_4_nr3__3[[#This Row],[ Steps ]],Log_17_4_nr0__3[[#This Row],[ Steps ]])</f>
        <v>19.399999999999999</v>
      </c>
      <c r="F52">
        <f>AVERAGE(Log_16_4_nr0__3[[#This Row],[ Ray radius ]],Log_16_4_nr1__3[[#This Row],[ Ray radius ]],Log_16_4_nr2__3[[#This Row],[ Ray radius ]],Log_16_4_nr3__3[[#This Row],[ Ray radius ]],Log_17_4_nr0__3[[#This Row],[ Ray radius ]])</f>
        <v>11</v>
      </c>
      <c r="G52">
        <f>AVERAGE(Log_16_4_nr0__3[[#This Row],[ Sight ]],Log_16_4_nr1__3[[#This Row],[ Sight ]],Log_16_4_nr2__3[[#This Row],[ Sight ]],Log_16_4_nr3__3[[#This Row],[ Sight ]],Log_17_4_nr0__3[[#This Row],[ Sight ]])</f>
        <v>46.816663999999996</v>
      </c>
      <c r="H52">
        <f>AVERAGE(Log_16_4_nr0__3[[#This Row],[ moving speed ]],Log_16_4_nr1__3[[#This Row],[ moving speed ]],Log_16_4_nr2__3[[#This Row],[ moving speed ]],Log_16_4_nr3__3[[#This Row],[ moving speed ]],Log_17_4_nr0__3[[#This Row],[ moving speed ]])</f>
        <v>19.385327799999999</v>
      </c>
      <c r="J52">
        <f>AVERAGE(Log_16_4_nr0__3[[#This Row],[ Enemy weight ]],Log_16_4_nr1__3[[#This Row],[ Enemy weight ]],Log_16_4_nr2__3[[#This Row],[ Enemy weight ]],Log_16_4_nr3__3[[#This Row],[ Enemy weight ]],Log_17_4_nr0__3[[#This Row],[ Enemy weight ]])</f>
        <v>20.480060999999999</v>
      </c>
      <c r="K52">
        <f>AVERAGE(Log_16_4_nr0__3[[#This Row],[ Enemy distance factor ]],Log_16_4_nr1__3[[#This Row],[ Enemy distance factor ]],Log_16_4_nr2__3[[#This Row],[ Enemy distance factor ]],Log_16_4_nr3__3[[#This Row],[ Enemy distance factor ]],Log_17_4_nr0__3[[#This Row],[ Enemy distance factor ]])</f>
        <v>7.6057198940000008</v>
      </c>
      <c r="L52">
        <f>AVERAGE(Log_16_4_nr0__3[[#This Row],[ Bullet weight ]],Log_16_4_nr1__3[[#This Row],[ Bullet weight ]],Log_16_4_nr2__3[[#This Row],[ Bullet weight ]],Log_16_4_nr3__3[[#This Row],[ Bullet weight ]],Log_17_4_nr0__3[[#This Row],[ Bullet weight ]])</f>
        <v>8.3004110000000004</v>
      </c>
      <c r="M52">
        <f>AVERAGE(Log_16_4_nr0__3[[#This Row],[ Bullet distance factor ]],Log_16_4_nr1__3[[#This Row],[ Bullet distance factor ]],Log_16_4_nr2__3[[#This Row],[ Bullet distance factor ]],Log_16_4_nr3__3[[#This Row],[ Bullet distance factor ]],Log_17_4_nr0__3[[#This Row],[ Bullet distance factor ]])</f>
        <v>-7.2129646000000012</v>
      </c>
      <c r="N52">
        <f>AVERAGE(Log_16_4_nr0__3[[#This Row],[ Box weight ]],Log_16_4_nr1__3[[#This Row],[ Box weight ]],Log_16_4_nr2__3[[#This Row],[ Box weight ]],Log_16_4_nr3__3[[#This Row],[ Box weight ]],Log_17_4_nr0__3[[#This Row],[ Box weight ]])</f>
        <v>-2.3815185999999997</v>
      </c>
      <c r="O52">
        <f>AVERAGE(Log_16_4_nr0__3[[#This Row],[ Box distance factor ]],Log_16_4_nr1__3[[#This Row],[ Box distance factor ]],Log_16_4_nr2__3[[#This Row],[ Box distance factor ]],Log_16_4_nr3__3[[#This Row],[ Box distance factor ]],Log_17_4_nr0__3[[#This Row],[ Box distance factor ]])</f>
        <v>0.94376100000000007</v>
      </c>
      <c r="P52">
        <f>AVERAGE(Log_16_4_nr0__3[[#This Row],[ projectile Speed ]],Log_16_4_nr1__3[[#This Row],[ projectile Speed ]],Log_16_4_nr2__3[[#This Row],[ projectile Speed ]],Log_16_4_nr3__3[[#This Row],[ projectile Speed ]],Log_17_4_nr0__3[[#This Row],[ projectile Speed ]])</f>
        <v>19.8603904</v>
      </c>
      <c r="Q52">
        <f>AVERAGE(Log_16_4_nr0__3[[#This Row],[ Fire rate per minute ]],Log_16_4_nr1__3[[#This Row],[ Fire rate per minute ]],Log_16_4_nr2__3[[#This Row],[ Fire rate per minute ]],Log_16_4_nr3__3[[#This Row],[ Fire rate per minute ]],Log_17_4_nr0__3[[#This Row],[ Fire rate per minute ]])</f>
        <v>6</v>
      </c>
    </row>
    <row r="56" spans="1:17" x14ac:dyDescent="0.3">
      <c r="A56" t="s">
        <v>1207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20F4-354B-4868-BC66-B7E1B970199F}">
  <dimension ref="A1:Q52"/>
  <sheetViews>
    <sheetView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4</v>
      </c>
      <c r="C2">
        <v>1</v>
      </c>
      <c r="D2">
        <v>3</v>
      </c>
      <c r="E2">
        <v>24</v>
      </c>
      <c r="F2">
        <v>15</v>
      </c>
      <c r="G2">
        <v>30</v>
      </c>
      <c r="H2">
        <v>2</v>
      </c>
      <c r="I2" t="s">
        <v>18</v>
      </c>
      <c r="J2">
        <v>0.89646720000000002</v>
      </c>
      <c r="K2">
        <v>2.800853</v>
      </c>
      <c r="L2">
        <v>0</v>
      </c>
      <c r="M2">
        <v>-1.800529</v>
      </c>
      <c r="N2">
        <v>0</v>
      </c>
      <c r="O2">
        <v>2.5057149999999999</v>
      </c>
      <c r="P2">
        <v>11.85872</v>
      </c>
      <c r="Q2">
        <v>14.98141</v>
      </c>
    </row>
    <row r="3" spans="1:17" x14ac:dyDescent="0.3">
      <c r="A3">
        <v>1</v>
      </c>
      <c r="B3">
        <v>8</v>
      </c>
      <c r="C3">
        <v>2</v>
      </c>
      <c r="D3">
        <v>6</v>
      </c>
      <c r="E3">
        <v>19</v>
      </c>
      <c r="F3">
        <v>16</v>
      </c>
      <c r="G3">
        <v>30</v>
      </c>
      <c r="H3">
        <v>2</v>
      </c>
      <c r="I3" t="s">
        <v>79</v>
      </c>
      <c r="J3">
        <v>0</v>
      </c>
      <c r="K3">
        <v>0</v>
      </c>
      <c r="L3">
        <v>-1.527417</v>
      </c>
      <c r="M3">
        <v>0</v>
      </c>
      <c r="N3">
        <v>1.5488949999999999</v>
      </c>
      <c r="O3">
        <v>3.0403799999999999</v>
      </c>
      <c r="P3">
        <v>11.92905</v>
      </c>
      <c r="Q3">
        <v>16.812629999999999</v>
      </c>
    </row>
    <row r="4" spans="1:17" x14ac:dyDescent="0.3">
      <c r="A4">
        <v>2</v>
      </c>
      <c r="B4">
        <v>8</v>
      </c>
      <c r="C4">
        <v>2</v>
      </c>
      <c r="D4">
        <v>6</v>
      </c>
      <c r="E4">
        <v>16</v>
      </c>
      <c r="F4">
        <v>16</v>
      </c>
      <c r="G4">
        <v>30</v>
      </c>
      <c r="H4">
        <v>2</v>
      </c>
      <c r="I4" t="s">
        <v>1041</v>
      </c>
      <c r="J4">
        <v>0</v>
      </c>
      <c r="K4">
        <v>0</v>
      </c>
      <c r="L4">
        <v>-1.527417</v>
      </c>
      <c r="M4">
        <v>-1.862476</v>
      </c>
      <c r="N4">
        <v>1.5488949999999999</v>
      </c>
      <c r="O4">
        <v>3.0403799999999999</v>
      </c>
      <c r="P4">
        <v>11.92905</v>
      </c>
      <c r="Q4">
        <v>16.812629999999999</v>
      </c>
    </row>
    <row r="5" spans="1:17" x14ac:dyDescent="0.3">
      <c r="A5">
        <v>3</v>
      </c>
      <c r="B5">
        <v>7</v>
      </c>
      <c r="C5">
        <v>1</v>
      </c>
      <c r="D5">
        <v>6</v>
      </c>
      <c r="E5">
        <v>13</v>
      </c>
      <c r="F5">
        <v>16</v>
      </c>
      <c r="G5">
        <v>29.909890000000001</v>
      </c>
      <c r="H5">
        <v>2.7209099999999999</v>
      </c>
      <c r="I5" t="s">
        <v>1042</v>
      </c>
      <c r="J5">
        <v>0</v>
      </c>
      <c r="K5">
        <v>0</v>
      </c>
      <c r="L5">
        <v>-3.7042190000000002</v>
      </c>
      <c r="M5">
        <v>-3.724952</v>
      </c>
      <c r="N5">
        <v>0</v>
      </c>
      <c r="O5">
        <v>3.0403799999999999</v>
      </c>
      <c r="P5">
        <v>13.05851</v>
      </c>
      <c r="Q5">
        <v>16.812629999999999</v>
      </c>
    </row>
    <row r="6" spans="1:17" x14ac:dyDescent="0.3">
      <c r="A6">
        <v>4</v>
      </c>
      <c r="B6">
        <v>7</v>
      </c>
      <c r="C6">
        <v>1</v>
      </c>
      <c r="D6">
        <v>6</v>
      </c>
      <c r="E6">
        <v>18</v>
      </c>
      <c r="F6">
        <v>16</v>
      </c>
      <c r="G6">
        <v>28.259609999999999</v>
      </c>
      <c r="H6">
        <v>4.7293209999999997</v>
      </c>
      <c r="I6" t="s">
        <v>1043</v>
      </c>
      <c r="J6">
        <v>2.7020409999999999</v>
      </c>
      <c r="K6">
        <v>0</v>
      </c>
      <c r="L6">
        <v>-3.7042190000000002</v>
      </c>
      <c r="M6">
        <v>-1.862476</v>
      </c>
      <c r="N6">
        <v>0</v>
      </c>
      <c r="O6">
        <v>3.0403799999999999</v>
      </c>
      <c r="P6">
        <v>13.05851</v>
      </c>
      <c r="Q6">
        <v>16.812629999999999</v>
      </c>
    </row>
    <row r="7" spans="1:17" x14ac:dyDescent="0.3">
      <c r="A7">
        <v>5</v>
      </c>
      <c r="B7">
        <v>6</v>
      </c>
      <c r="C7">
        <v>3</v>
      </c>
      <c r="D7">
        <v>3</v>
      </c>
      <c r="E7">
        <v>18</v>
      </c>
      <c r="F7">
        <v>16</v>
      </c>
      <c r="G7">
        <v>27.864000000000001</v>
      </c>
      <c r="H7">
        <v>7.8941509999999999</v>
      </c>
      <c r="I7" t="s">
        <v>1043</v>
      </c>
      <c r="J7">
        <v>2.7020409999999999</v>
      </c>
      <c r="K7">
        <v>0</v>
      </c>
      <c r="L7">
        <v>-4.7689120000000003</v>
      </c>
      <c r="M7">
        <v>-1.862476</v>
      </c>
      <c r="N7">
        <v>0</v>
      </c>
      <c r="O7">
        <v>3.0403799999999999</v>
      </c>
      <c r="P7">
        <v>13.05851</v>
      </c>
      <c r="Q7">
        <v>16.812629999999999</v>
      </c>
    </row>
    <row r="8" spans="1:17" x14ac:dyDescent="0.3">
      <c r="A8">
        <v>6</v>
      </c>
      <c r="B8">
        <v>7</v>
      </c>
      <c r="C8">
        <v>1</v>
      </c>
      <c r="D8">
        <v>6</v>
      </c>
      <c r="E8">
        <v>16</v>
      </c>
      <c r="F8">
        <v>16</v>
      </c>
      <c r="G8">
        <v>27.002369999999999</v>
      </c>
      <c r="H8">
        <v>4.7293209999999997</v>
      </c>
      <c r="I8" t="s">
        <v>1044</v>
      </c>
      <c r="J8">
        <v>2.7281360000000001</v>
      </c>
      <c r="K8">
        <v>0</v>
      </c>
      <c r="L8">
        <v>-1.8793299999999999</v>
      </c>
      <c r="M8">
        <v>-3.724952</v>
      </c>
      <c r="N8">
        <v>0</v>
      </c>
      <c r="O8">
        <v>3.0403799999999999</v>
      </c>
      <c r="P8">
        <v>13.05851</v>
      </c>
      <c r="Q8">
        <v>16.812629999999999</v>
      </c>
    </row>
    <row r="9" spans="1:17" x14ac:dyDescent="0.3">
      <c r="A9">
        <v>7</v>
      </c>
      <c r="B9">
        <v>8</v>
      </c>
      <c r="C9">
        <v>2</v>
      </c>
      <c r="D9">
        <v>6</v>
      </c>
      <c r="E9">
        <v>19</v>
      </c>
      <c r="F9">
        <v>16</v>
      </c>
      <c r="G9">
        <v>27.002369999999999</v>
      </c>
      <c r="H9">
        <v>4.7293209999999997</v>
      </c>
      <c r="I9" t="s">
        <v>1045</v>
      </c>
      <c r="J9">
        <v>2.7281360000000001</v>
      </c>
      <c r="K9">
        <v>0</v>
      </c>
      <c r="L9">
        <v>-1.8793299999999999</v>
      </c>
      <c r="M9">
        <v>-1.862476</v>
      </c>
      <c r="N9">
        <v>3.0977890000000001</v>
      </c>
      <c r="O9">
        <v>3.0403799999999999</v>
      </c>
      <c r="P9">
        <v>10.799580000000001</v>
      </c>
      <c r="Q9">
        <v>16.812629999999999</v>
      </c>
    </row>
    <row r="10" spans="1:17" x14ac:dyDescent="0.3">
      <c r="A10">
        <v>8</v>
      </c>
      <c r="B10">
        <v>10</v>
      </c>
      <c r="C10">
        <v>4</v>
      </c>
      <c r="D10">
        <v>6</v>
      </c>
      <c r="E10">
        <v>19</v>
      </c>
      <c r="F10">
        <v>16</v>
      </c>
      <c r="G10">
        <v>29.248919999999998</v>
      </c>
      <c r="H10">
        <v>4.5889119999999997</v>
      </c>
      <c r="I10" t="s">
        <v>1046</v>
      </c>
      <c r="J10">
        <v>2.7281360000000001</v>
      </c>
      <c r="K10">
        <v>0</v>
      </c>
      <c r="L10">
        <v>-1.8793299999999999</v>
      </c>
      <c r="M10">
        <v>-1.862476</v>
      </c>
      <c r="N10">
        <v>3.0977890000000001</v>
      </c>
      <c r="O10">
        <v>3.0403799999999999</v>
      </c>
      <c r="P10">
        <v>10.799580000000001</v>
      </c>
      <c r="Q10">
        <v>16.812629999999999</v>
      </c>
    </row>
    <row r="11" spans="1:17" x14ac:dyDescent="0.3">
      <c r="A11">
        <v>9</v>
      </c>
      <c r="B11">
        <v>5</v>
      </c>
      <c r="C11">
        <v>2</v>
      </c>
      <c r="D11">
        <v>3</v>
      </c>
      <c r="E11">
        <v>19</v>
      </c>
      <c r="F11">
        <v>16</v>
      </c>
      <c r="G11">
        <v>29.248919999999998</v>
      </c>
      <c r="H11">
        <v>4.5889119999999997</v>
      </c>
      <c r="I11" t="s">
        <v>1047</v>
      </c>
      <c r="J11">
        <v>2.7281360000000001</v>
      </c>
      <c r="K11">
        <v>0</v>
      </c>
      <c r="L11">
        <v>-1.8793299999999999</v>
      </c>
      <c r="M11">
        <v>-1.862476</v>
      </c>
      <c r="N11">
        <v>1.5488949999999999</v>
      </c>
      <c r="O11">
        <v>2.5435590000000001</v>
      </c>
      <c r="P11">
        <v>11.92905</v>
      </c>
      <c r="Q11">
        <v>16.812629999999999</v>
      </c>
    </row>
    <row r="12" spans="1:17" x14ac:dyDescent="0.3">
      <c r="A12">
        <v>10</v>
      </c>
      <c r="B12">
        <v>8</v>
      </c>
      <c r="C12">
        <v>2</v>
      </c>
      <c r="D12">
        <v>6</v>
      </c>
      <c r="E12">
        <v>20</v>
      </c>
      <c r="F12">
        <v>16</v>
      </c>
      <c r="G12">
        <v>27.991679999999999</v>
      </c>
      <c r="H12">
        <v>4.5889119999999997</v>
      </c>
      <c r="I12" t="s">
        <v>1047</v>
      </c>
      <c r="J12">
        <v>2.7542309999999999</v>
      </c>
      <c r="K12">
        <v>0</v>
      </c>
      <c r="L12">
        <v>-5.444098E-2</v>
      </c>
      <c r="M12">
        <v>-1.862476</v>
      </c>
      <c r="N12">
        <v>1.5488949999999999</v>
      </c>
      <c r="O12">
        <v>2.5435590000000001</v>
      </c>
      <c r="P12">
        <v>11.92905</v>
      </c>
      <c r="Q12">
        <v>16.812629999999999</v>
      </c>
    </row>
    <row r="13" spans="1:17" x14ac:dyDescent="0.3">
      <c r="A13">
        <v>11</v>
      </c>
      <c r="B13">
        <v>9</v>
      </c>
      <c r="C13">
        <v>3</v>
      </c>
      <c r="D13">
        <v>6</v>
      </c>
      <c r="E13">
        <v>20</v>
      </c>
      <c r="F13">
        <v>16</v>
      </c>
      <c r="G13">
        <v>30.238230000000001</v>
      </c>
      <c r="H13">
        <v>4.4485029999999997</v>
      </c>
      <c r="I13" t="s">
        <v>1048</v>
      </c>
      <c r="J13">
        <v>2.7542309999999999</v>
      </c>
      <c r="K13">
        <v>0</v>
      </c>
      <c r="L13">
        <v>-5.444098E-2</v>
      </c>
      <c r="M13">
        <v>-1.862476</v>
      </c>
      <c r="N13">
        <v>4.6466839999999996</v>
      </c>
      <c r="O13">
        <v>3.0403799999999999</v>
      </c>
      <c r="P13">
        <v>9.6701160000000002</v>
      </c>
      <c r="Q13">
        <v>16.812629999999999</v>
      </c>
    </row>
    <row r="14" spans="1:17" x14ac:dyDescent="0.3">
      <c r="A14">
        <v>12</v>
      </c>
      <c r="B14">
        <v>6</v>
      </c>
      <c r="C14">
        <v>0</v>
      </c>
      <c r="D14">
        <v>6</v>
      </c>
      <c r="E14">
        <v>17</v>
      </c>
      <c r="F14">
        <v>16</v>
      </c>
      <c r="G14">
        <v>30.223089999999999</v>
      </c>
      <c r="H14">
        <v>4.569655</v>
      </c>
      <c r="I14" t="s">
        <v>1049</v>
      </c>
      <c r="J14">
        <v>-0.49370619999999998</v>
      </c>
      <c r="K14">
        <v>3.1323660000000002</v>
      </c>
      <c r="L14">
        <v>-5.444098E-2</v>
      </c>
      <c r="M14">
        <v>-3.724952</v>
      </c>
      <c r="N14">
        <v>5.6028739999999999</v>
      </c>
      <c r="O14">
        <v>1.2084349999999999</v>
      </c>
      <c r="P14">
        <v>10.799580000000001</v>
      </c>
      <c r="Q14">
        <v>16.812629999999999</v>
      </c>
    </row>
    <row r="15" spans="1:17" x14ac:dyDescent="0.3">
      <c r="A15">
        <v>13</v>
      </c>
      <c r="B15">
        <v>5</v>
      </c>
      <c r="C15">
        <v>2</v>
      </c>
      <c r="D15">
        <v>3</v>
      </c>
      <c r="E15">
        <v>18</v>
      </c>
      <c r="F15">
        <v>16</v>
      </c>
      <c r="G15">
        <v>28.96585</v>
      </c>
      <c r="H15">
        <v>4.569655</v>
      </c>
      <c r="I15" t="s">
        <v>1049</v>
      </c>
      <c r="J15">
        <v>-0.46761130000000001</v>
      </c>
      <c r="K15">
        <v>3.1323660000000002</v>
      </c>
      <c r="L15">
        <v>1.770448</v>
      </c>
      <c r="M15">
        <v>-3.724952</v>
      </c>
      <c r="N15">
        <v>5.6028739999999999</v>
      </c>
      <c r="O15">
        <v>1.2084349999999999</v>
      </c>
      <c r="P15">
        <v>10.799580000000001</v>
      </c>
      <c r="Q15">
        <v>16.812629999999999</v>
      </c>
    </row>
    <row r="16" spans="1:17" x14ac:dyDescent="0.3">
      <c r="A16">
        <v>14</v>
      </c>
      <c r="B16">
        <v>8</v>
      </c>
      <c r="C16">
        <v>2</v>
      </c>
      <c r="D16">
        <v>6</v>
      </c>
      <c r="E16">
        <v>19</v>
      </c>
      <c r="F16">
        <v>16</v>
      </c>
      <c r="G16">
        <v>27.70861</v>
      </c>
      <c r="H16">
        <v>4.569655</v>
      </c>
      <c r="I16" t="s">
        <v>1049</v>
      </c>
      <c r="J16">
        <v>-0.44151639999999998</v>
      </c>
      <c r="K16">
        <v>3.1323660000000002</v>
      </c>
      <c r="L16">
        <v>3.5953369999999998</v>
      </c>
      <c r="M16">
        <v>-3.724952</v>
      </c>
      <c r="N16">
        <v>5.6028739999999999</v>
      </c>
      <c r="O16">
        <v>1.2084349999999999</v>
      </c>
      <c r="P16">
        <v>10.799580000000001</v>
      </c>
      <c r="Q16">
        <v>16.812629999999999</v>
      </c>
    </row>
    <row r="17" spans="1:17" x14ac:dyDescent="0.3">
      <c r="A17">
        <v>15</v>
      </c>
      <c r="B17">
        <v>8</v>
      </c>
      <c r="C17">
        <v>2</v>
      </c>
      <c r="D17">
        <v>6</v>
      </c>
      <c r="E17">
        <v>20</v>
      </c>
      <c r="F17">
        <v>16</v>
      </c>
      <c r="G17">
        <v>26.451370000000001</v>
      </c>
      <c r="H17">
        <v>4.569655</v>
      </c>
      <c r="I17" t="s">
        <v>1049</v>
      </c>
      <c r="J17">
        <v>-0.4154215</v>
      </c>
      <c r="K17">
        <v>3.1323660000000002</v>
      </c>
      <c r="L17">
        <v>5.4202260000000004</v>
      </c>
      <c r="M17">
        <v>-3.724952</v>
      </c>
      <c r="N17">
        <v>5.6028739999999999</v>
      </c>
      <c r="O17">
        <v>1.2084349999999999</v>
      </c>
      <c r="P17">
        <v>10.799580000000001</v>
      </c>
      <c r="Q17">
        <v>16.812629999999999</v>
      </c>
    </row>
    <row r="18" spans="1:17" x14ac:dyDescent="0.3">
      <c r="A18">
        <v>16</v>
      </c>
      <c r="B18">
        <v>7</v>
      </c>
      <c r="C18">
        <v>1</v>
      </c>
      <c r="D18">
        <v>6</v>
      </c>
      <c r="E18">
        <v>21</v>
      </c>
      <c r="F18">
        <v>16</v>
      </c>
      <c r="G18">
        <v>25.194130000000001</v>
      </c>
      <c r="H18">
        <v>4.569655</v>
      </c>
      <c r="I18" t="s">
        <v>1049</v>
      </c>
      <c r="J18">
        <v>-0.38932660000000002</v>
      </c>
      <c r="K18">
        <v>3.1323660000000002</v>
      </c>
      <c r="L18">
        <v>7.2451150000000002</v>
      </c>
      <c r="M18">
        <v>-3.724952</v>
      </c>
      <c r="N18">
        <v>5.6028739999999999</v>
      </c>
      <c r="O18">
        <v>1.2084349999999999</v>
      </c>
      <c r="P18">
        <v>10.799580000000001</v>
      </c>
      <c r="Q18">
        <v>16.812629999999999</v>
      </c>
    </row>
    <row r="19" spans="1:17" x14ac:dyDescent="0.3">
      <c r="A19">
        <v>17</v>
      </c>
      <c r="B19">
        <v>10</v>
      </c>
      <c r="C19">
        <v>4</v>
      </c>
      <c r="D19">
        <v>6</v>
      </c>
      <c r="E19">
        <v>14</v>
      </c>
      <c r="F19">
        <v>16</v>
      </c>
      <c r="G19">
        <v>30.223089999999999</v>
      </c>
      <c r="H19">
        <v>4.569655</v>
      </c>
      <c r="I19" t="s">
        <v>1050</v>
      </c>
      <c r="J19">
        <v>-0.49370619999999998</v>
      </c>
      <c r="K19">
        <v>4.5134460000000001</v>
      </c>
      <c r="L19">
        <v>-5.444098E-2</v>
      </c>
      <c r="M19">
        <v>-5.5874280000000001</v>
      </c>
      <c r="N19">
        <v>5.9610099999999999</v>
      </c>
      <c r="O19">
        <v>0.71161319999999995</v>
      </c>
      <c r="P19">
        <v>8.3681140000000003</v>
      </c>
      <c r="Q19">
        <v>16.812629999999999</v>
      </c>
    </row>
    <row r="20" spans="1:17" x14ac:dyDescent="0.3">
      <c r="A20">
        <v>18</v>
      </c>
      <c r="B20">
        <v>7</v>
      </c>
      <c r="C20">
        <v>1</v>
      </c>
      <c r="D20">
        <v>6</v>
      </c>
      <c r="E20">
        <v>11</v>
      </c>
      <c r="F20">
        <v>16</v>
      </c>
      <c r="G20">
        <v>32.469639999999998</v>
      </c>
      <c r="H20">
        <v>4.429246</v>
      </c>
      <c r="I20" t="s">
        <v>1051</v>
      </c>
      <c r="J20">
        <v>-0.49370619999999998</v>
      </c>
      <c r="K20">
        <v>4.5134460000000001</v>
      </c>
      <c r="L20">
        <v>-5.444098E-2</v>
      </c>
      <c r="M20">
        <v>-7.4499029999999999</v>
      </c>
      <c r="N20">
        <v>4.4121160000000001</v>
      </c>
      <c r="O20">
        <v>0.71161319999999995</v>
      </c>
      <c r="P20">
        <v>9.4975799999999992</v>
      </c>
      <c r="Q20">
        <v>16.812629999999999</v>
      </c>
    </row>
    <row r="21" spans="1:17" x14ac:dyDescent="0.3">
      <c r="A21">
        <v>19</v>
      </c>
      <c r="B21">
        <v>7</v>
      </c>
      <c r="C21">
        <v>4</v>
      </c>
      <c r="D21">
        <v>3</v>
      </c>
      <c r="E21">
        <v>9</v>
      </c>
      <c r="F21">
        <v>16</v>
      </c>
      <c r="G21">
        <v>30.223089999999999</v>
      </c>
      <c r="H21">
        <v>4.569655</v>
      </c>
      <c r="I21" t="s">
        <v>1052</v>
      </c>
      <c r="J21">
        <v>-0.49370619999999998</v>
      </c>
      <c r="K21">
        <v>4.5134460000000001</v>
      </c>
      <c r="L21">
        <v>-0.83512509999999995</v>
      </c>
      <c r="M21">
        <v>-7.4499029999999999</v>
      </c>
      <c r="N21">
        <v>4.8098640000000001</v>
      </c>
      <c r="O21">
        <v>0.46320250000000002</v>
      </c>
      <c r="P21">
        <v>9.4975799999999992</v>
      </c>
      <c r="Q21">
        <v>16.812629999999999</v>
      </c>
    </row>
    <row r="22" spans="1:17" x14ac:dyDescent="0.3">
      <c r="A22">
        <v>20</v>
      </c>
      <c r="B22">
        <v>6</v>
      </c>
      <c r="C22">
        <v>3</v>
      </c>
      <c r="D22">
        <v>3</v>
      </c>
      <c r="E22">
        <v>12</v>
      </c>
      <c r="F22">
        <v>16</v>
      </c>
      <c r="G22">
        <v>34.013249999999999</v>
      </c>
      <c r="H22">
        <v>4.2541929999999999</v>
      </c>
      <c r="I22" t="s">
        <v>1053</v>
      </c>
      <c r="J22">
        <v>2.0381040000000001</v>
      </c>
      <c r="K22">
        <v>6.3721620000000003</v>
      </c>
      <c r="L22">
        <v>1.770448</v>
      </c>
      <c r="M22">
        <v>-8.9850619999999992</v>
      </c>
      <c r="N22">
        <v>1.000912</v>
      </c>
      <c r="O22">
        <v>-0.45224569999999997</v>
      </c>
      <c r="P22">
        <v>9.4975799999999992</v>
      </c>
      <c r="Q22">
        <v>15.317159999999999</v>
      </c>
    </row>
    <row r="23" spans="1:17" x14ac:dyDescent="0.3">
      <c r="A23">
        <v>21</v>
      </c>
      <c r="B23">
        <v>7</v>
      </c>
      <c r="C23">
        <v>1</v>
      </c>
      <c r="D23">
        <v>6</v>
      </c>
      <c r="E23">
        <v>12</v>
      </c>
      <c r="F23">
        <v>16</v>
      </c>
      <c r="G23">
        <v>33.458950000000002</v>
      </c>
      <c r="H23">
        <v>4.2888359999999999</v>
      </c>
      <c r="I23" t="s">
        <v>1054</v>
      </c>
      <c r="J23">
        <v>-0.46761130000000001</v>
      </c>
      <c r="K23">
        <v>4.5134460000000001</v>
      </c>
      <c r="L23">
        <v>1.770448</v>
      </c>
      <c r="M23">
        <v>-7.4499029999999999</v>
      </c>
      <c r="N23">
        <v>4.4121160000000001</v>
      </c>
      <c r="O23">
        <v>0.46320250000000002</v>
      </c>
      <c r="P23">
        <v>9.4975799999999992</v>
      </c>
      <c r="Q23">
        <v>16.812629999999999</v>
      </c>
    </row>
    <row r="24" spans="1:17" x14ac:dyDescent="0.3">
      <c r="A24">
        <v>22</v>
      </c>
      <c r="B24">
        <v>7</v>
      </c>
      <c r="C24">
        <v>1</v>
      </c>
      <c r="D24">
        <v>6</v>
      </c>
      <c r="E24">
        <v>10</v>
      </c>
      <c r="F24">
        <v>16</v>
      </c>
      <c r="G24">
        <v>33.443800000000003</v>
      </c>
      <c r="H24">
        <v>4.4099890000000004</v>
      </c>
      <c r="I24" t="s">
        <v>1055</v>
      </c>
      <c r="J24">
        <v>-3.7155490000000002</v>
      </c>
      <c r="K24">
        <v>7.6458120000000003</v>
      </c>
      <c r="L24">
        <v>1.770448</v>
      </c>
      <c r="M24">
        <v>-7.2188910000000002</v>
      </c>
      <c r="N24">
        <v>6.9172010000000004</v>
      </c>
      <c r="O24">
        <v>-1.1203320000000001</v>
      </c>
      <c r="P24">
        <v>9.4975799999999992</v>
      </c>
      <c r="Q24">
        <v>14.32709</v>
      </c>
    </row>
    <row r="25" spans="1:17" x14ac:dyDescent="0.3">
      <c r="A25">
        <v>23</v>
      </c>
      <c r="B25">
        <v>7</v>
      </c>
      <c r="C25">
        <v>1</v>
      </c>
      <c r="D25">
        <v>6</v>
      </c>
      <c r="E25">
        <v>13</v>
      </c>
      <c r="F25">
        <v>16</v>
      </c>
      <c r="G25">
        <v>32.187289999999997</v>
      </c>
      <c r="H25">
        <v>4.4042009999999996</v>
      </c>
      <c r="I25" t="s">
        <v>1056</v>
      </c>
      <c r="J25">
        <v>-0.44151639999999998</v>
      </c>
      <c r="K25">
        <v>4.5134460000000001</v>
      </c>
      <c r="L25">
        <v>3.5953369999999998</v>
      </c>
      <c r="M25">
        <v>-7.4499029999999999</v>
      </c>
      <c r="N25">
        <v>4.4121160000000001</v>
      </c>
      <c r="O25">
        <v>-2.5758399999999999</v>
      </c>
      <c r="P25">
        <v>9.4975799999999992</v>
      </c>
      <c r="Q25">
        <v>16.38241</v>
      </c>
    </row>
    <row r="26" spans="1:17" x14ac:dyDescent="0.3">
      <c r="A26">
        <v>24</v>
      </c>
      <c r="B26">
        <v>7</v>
      </c>
      <c r="C26">
        <v>1</v>
      </c>
      <c r="D26">
        <v>6</v>
      </c>
      <c r="E26">
        <v>13</v>
      </c>
      <c r="F26">
        <v>16</v>
      </c>
      <c r="G26">
        <v>35.002560000000003</v>
      </c>
      <c r="H26">
        <v>4.1137829999999997</v>
      </c>
      <c r="I26" t="s">
        <v>1057</v>
      </c>
      <c r="J26">
        <v>2.0641980000000002</v>
      </c>
      <c r="K26">
        <v>6.3721620000000003</v>
      </c>
      <c r="L26">
        <v>3.5953369999999998</v>
      </c>
      <c r="M26">
        <v>-8.9850619999999992</v>
      </c>
      <c r="N26">
        <v>1.000912</v>
      </c>
      <c r="O26">
        <v>-0.94906710000000005</v>
      </c>
      <c r="P26">
        <v>9.4975799999999992</v>
      </c>
      <c r="Q26">
        <v>15.317159999999999</v>
      </c>
    </row>
    <row r="27" spans="1:17" x14ac:dyDescent="0.3">
      <c r="A27">
        <v>25</v>
      </c>
      <c r="B27">
        <v>6</v>
      </c>
      <c r="C27">
        <v>0</v>
      </c>
      <c r="D27">
        <v>6</v>
      </c>
      <c r="E27">
        <v>14</v>
      </c>
      <c r="F27">
        <v>16</v>
      </c>
      <c r="G27">
        <v>33.176600000000001</v>
      </c>
      <c r="H27">
        <v>4.2637910000000003</v>
      </c>
      <c r="I27" t="s">
        <v>1058</v>
      </c>
      <c r="J27">
        <v>-0.4154215</v>
      </c>
      <c r="K27">
        <v>4.5134460000000001</v>
      </c>
      <c r="L27">
        <v>5.4202260000000004</v>
      </c>
      <c r="M27">
        <v>-7.4499029999999999</v>
      </c>
      <c r="N27">
        <v>4.4121160000000001</v>
      </c>
      <c r="O27">
        <v>-2.5758399999999999</v>
      </c>
      <c r="P27">
        <v>9.4975799999999992</v>
      </c>
      <c r="Q27">
        <v>16.38241</v>
      </c>
    </row>
    <row r="28" spans="1:17" x14ac:dyDescent="0.3">
      <c r="A28">
        <v>26</v>
      </c>
      <c r="B28">
        <v>7</v>
      </c>
      <c r="C28">
        <v>1</v>
      </c>
      <c r="D28">
        <v>6</v>
      </c>
      <c r="E28">
        <v>15</v>
      </c>
      <c r="F28">
        <v>16</v>
      </c>
      <c r="G28">
        <v>31.919360000000001</v>
      </c>
      <c r="H28">
        <v>4.2637910000000003</v>
      </c>
      <c r="I28" t="s">
        <v>1058</v>
      </c>
      <c r="J28">
        <v>-0.38932660000000002</v>
      </c>
      <c r="K28">
        <v>4.5134460000000001</v>
      </c>
      <c r="L28">
        <v>7.2451150000000002</v>
      </c>
      <c r="M28">
        <v>-7.4499029999999999</v>
      </c>
      <c r="N28">
        <v>4.4121160000000001</v>
      </c>
      <c r="O28">
        <v>-2.5758399999999999</v>
      </c>
      <c r="P28">
        <v>9.4975799999999992</v>
      </c>
      <c r="Q28">
        <v>16.38241</v>
      </c>
    </row>
    <row r="29" spans="1:17" x14ac:dyDescent="0.3">
      <c r="A29">
        <v>27</v>
      </c>
      <c r="B29">
        <v>6</v>
      </c>
      <c r="C29">
        <v>0</v>
      </c>
      <c r="D29">
        <v>6</v>
      </c>
      <c r="E29">
        <v>9</v>
      </c>
      <c r="F29">
        <v>16</v>
      </c>
      <c r="G29">
        <v>30.930050000000001</v>
      </c>
      <c r="H29">
        <v>4.4042009999999996</v>
      </c>
      <c r="I29" t="s">
        <v>1059</v>
      </c>
      <c r="J29">
        <v>-0.4154215</v>
      </c>
      <c r="K29">
        <v>4.5134460000000001</v>
      </c>
      <c r="L29">
        <v>4.6395419999999996</v>
      </c>
      <c r="M29">
        <v>-9.3123799999999992</v>
      </c>
      <c r="N29">
        <v>4.8098640000000001</v>
      </c>
      <c r="O29">
        <v>-2.8242509999999998</v>
      </c>
      <c r="P29">
        <v>9.4975799999999992</v>
      </c>
      <c r="Q29">
        <v>16.38241</v>
      </c>
    </row>
    <row r="30" spans="1:17" x14ac:dyDescent="0.3">
      <c r="A30">
        <v>28</v>
      </c>
      <c r="B30">
        <v>8</v>
      </c>
      <c r="C30">
        <v>2</v>
      </c>
      <c r="D30">
        <v>6</v>
      </c>
      <c r="E30">
        <v>10</v>
      </c>
      <c r="F30">
        <v>16</v>
      </c>
      <c r="G30">
        <v>30.839939999999999</v>
      </c>
      <c r="H30">
        <v>5.1251100000000003</v>
      </c>
      <c r="I30" t="s">
        <v>1060</v>
      </c>
      <c r="J30">
        <v>-0.4154215</v>
      </c>
      <c r="K30">
        <v>4.5134460000000001</v>
      </c>
      <c r="L30">
        <v>1.682056</v>
      </c>
      <c r="M30">
        <v>-7.4499029999999999</v>
      </c>
      <c r="N30">
        <v>5.2076120000000001</v>
      </c>
      <c r="O30">
        <v>-2.8242509999999998</v>
      </c>
      <c r="P30">
        <v>9.4975799999999992</v>
      </c>
      <c r="Q30">
        <v>16.38241</v>
      </c>
    </row>
    <row r="31" spans="1:17" x14ac:dyDescent="0.3">
      <c r="A31">
        <v>29</v>
      </c>
      <c r="B31">
        <v>8</v>
      </c>
      <c r="C31">
        <v>2</v>
      </c>
      <c r="D31">
        <v>6</v>
      </c>
      <c r="E31">
        <v>11</v>
      </c>
      <c r="F31">
        <v>16</v>
      </c>
      <c r="G31">
        <v>29.582699999999999</v>
      </c>
      <c r="H31">
        <v>5.1251100000000003</v>
      </c>
      <c r="I31" t="s">
        <v>1060</v>
      </c>
      <c r="J31">
        <v>-0.38932660000000002</v>
      </c>
      <c r="K31">
        <v>4.5134460000000001</v>
      </c>
      <c r="L31">
        <v>3.506945</v>
      </c>
      <c r="M31">
        <v>-7.4499029999999999</v>
      </c>
      <c r="N31">
        <v>5.2076120000000001</v>
      </c>
      <c r="O31">
        <v>-2.8242509999999998</v>
      </c>
      <c r="P31">
        <v>9.4975799999999992</v>
      </c>
      <c r="Q31">
        <v>16.38241</v>
      </c>
    </row>
    <row r="32" spans="1:17" x14ac:dyDescent="0.3">
      <c r="A32">
        <v>30</v>
      </c>
      <c r="B32">
        <v>7</v>
      </c>
      <c r="C32">
        <v>1</v>
      </c>
      <c r="D32">
        <v>6</v>
      </c>
      <c r="E32">
        <v>8</v>
      </c>
      <c r="F32">
        <v>16</v>
      </c>
      <c r="G32">
        <v>32.81044</v>
      </c>
      <c r="H32">
        <v>4.8989560000000001</v>
      </c>
      <c r="I32" t="s">
        <v>1061</v>
      </c>
      <c r="J32">
        <v>1.4558599999999999</v>
      </c>
      <c r="K32">
        <v>4.5134460000000001</v>
      </c>
      <c r="L32">
        <v>3.0781740000000002</v>
      </c>
      <c r="M32">
        <v>-7.4499029999999999</v>
      </c>
      <c r="N32">
        <v>5.6053600000000001</v>
      </c>
      <c r="O32">
        <v>-3.0726610000000001</v>
      </c>
      <c r="P32">
        <v>12.42788</v>
      </c>
      <c r="Q32">
        <v>16.353110000000001</v>
      </c>
    </row>
    <row r="33" spans="1:17" x14ac:dyDescent="0.3">
      <c r="A33">
        <v>31</v>
      </c>
      <c r="B33">
        <v>7</v>
      </c>
      <c r="C33">
        <v>4</v>
      </c>
      <c r="D33">
        <v>3</v>
      </c>
      <c r="E33">
        <v>11</v>
      </c>
      <c r="F33">
        <v>18</v>
      </c>
      <c r="G33">
        <v>29.302800000000001</v>
      </c>
      <c r="H33">
        <v>7.3642830000000004</v>
      </c>
      <c r="I33" t="s">
        <v>1060</v>
      </c>
      <c r="J33">
        <v>-0.38932660000000002</v>
      </c>
      <c r="K33">
        <v>1.3451</v>
      </c>
      <c r="L33">
        <v>0.97328930000000002</v>
      </c>
      <c r="M33">
        <v>-7.4499029999999999</v>
      </c>
      <c r="N33">
        <v>5.2076120000000001</v>
      </c>
      <c r="O33">
        <v>-2.8242509999999998</v>
      </c>
      <c r="P33">
        <v>9.4975799999999992</v>
      </c>
      <c r="Q33">
        <v>13.175459999999999</v>
      </c>
    </row>
    <row r="34" spans="1:17" x14ac:dyDescent="0.3">
      <c r="A34">
        <v>32</v>
      </c>
      <c r="B34">
        <v>6</v>
      </c>
      <c r="C34">
        <v>3</v>
      </c>
      <c r="D34">
        <v>3</v>
      </c>
      <c r="E34">
        <v>9</v>
      </c>
      <c r="F34">
        <v>19</v>
      </c>
      <c r="G34">
        <v>29.498080000000002</v>
      </c>
      <c r="H34">
        <v>6.6368010000000002</v>
      </c>
      <c r="I34" t="s">
        <v>1062</v>
      </c>
      <c r="J34">
        <v>-0.38932660000000002</v>
      </c>
      <c r="K34">
        <v>1.3451</v>
      </c>
      <c r="L34">
        <v>2.3694069999999998</v>
      </c>
      <c r="M34">
        <v>-7.4499029999999999</v>
      </c>
      <c r="N34">
        <v>3.0360800000000001</v>
      </c>
      <c r="O34">
        <v>-2.8242509999999998</v>
      </c>
      <c r="P34">
        <v>9.4975799999999992</v>
      </c>
      <c r="Q34">
        <v>13.175459999999999</v>
      </c>
    </row>
    <row r="35" spans="1:17" x14ac:dyDescent="0.3">
      <c r="A35">
        <v>33</v>
      </c>
      <c r="B35">
        <v>7</v>
      </c>
      <c r="C35">
        <v>1</v>
      </c>
      <c r="D35">
        <v>6</v>
      </c>
      <c r="E35">
        <v>9</v>
      </c>
      <c r="F35">
        <v>19</v>
      </c>
      <c r="G35">
        <v>29.498080000000002</v>
      </c>
      <c r="H35">
        <v>6.6368010000000002</v>
      </c>
      <c r="I35" t="s">
        <v>1062</v>
      </c>
      <c r="J35">
        <v>-0.38932660000000002</v>
      </c>
      <c r="K35">
        <v>2.7261799999999998</v>
      </c>
      <c r="L35">
        <v>2.3694069999999998</v>
      </c>
      <c r="M35">
        <v>-7.4499029999999999</v>
      </c>
      <c r="N35">
        <v>1.845321</v>
      </c>
      <c r="O35">
        <v>-2.8242509999999998</v>
      </c>
      <c r="P35">
        <v>8.1955779999999994</v>
      </c>
      <c r="Q35">
        <v>13.175459999999999</v>
      </c>
    </row>
    <row r="36" spans="1:17" x14ac:dyDescent="0.3">
      <c r="A36">
        <v>34</v>
      </c>
      <c r="B36">
        <v>9</v>
      </c>
      <c r="C36">
        <v>3</v>
      </c>
      <c r="D36">
        <v>6</v>
      </c>
      <c r="E36">
        <v>9</v>
      </c>
      <c r="F36">
        <v>19</v>
      </c>
      <c r="G36">
        <v>27.355740000000001</v>
      </c>
      <c r="H36">
        <v>7.7728190000000001</v>
      </c>
      <c r="I36" t="s">
        <v>1062</v>
      </c>
      <c r="J36">
        <v>-1.3078110000000001</v>
      </c>
      <c r="K36">
        <v>1.3451</v>
      </c>
      <c r="L36">
        <v>1.3047139999999999</v>
      </c>
      <c r="M36">
        <v>-7.4499029999999999</v>
      </c>
      <c r="N36">
        <v>3.0360800000000001</v>
      </c>
      <c r="O36">
        <v>0.2640653</v>
      </c>
      <c r="P36">
        <v>8.7963760000000004</v>
      </c>
      <c r="Q36">
        <v>10.673640000000001</v>
      </c>
    </row>
    <row r="37" spans="1:17" x14ac:dyDescent="0.3">
      <c r="A37">
        <v>35</v>
      </c>
      <c r="B37">
        <v>9</v>
      </c>
      <c r="C37">
        <v>0</v>
      </c>
      <c r="D37">
        <v>9</v>
      </c>
      <c r="E37">
        <v>8</v>
      </c>
      <c r="F37">
        <v>19</v>
      </c>
      <c r="G37">
        <v>29.10248</v>
      </c>
      <c r="H37">
        <v>9.8016299999999994</v>
      </c>
      <c r="I37" t="s">
        <v>1063</v>
      </c>
      <c r="J37">
        <v>2.3127149999999999</v>
      </c>
      <c r="K37">
        <v>1.3451</v>
      </c>
      <c r="L37">
        <v>1.3047139999999999</v>
      </c>
      <c r="M37">
        <v>-9.3123799999999992</v>
      </c>
      <c r="N37">
        <v>3.0360800000000001</v>
      </c>
      <c r="O37">
        <v>-2.8242509999999998</v>
      </c>
      <c r="P37">
        <v>9.4975799999999992</v>
      </c>
      <c r="Q37">
        <v>13.175459999999999</v>
      </c>
    </row>
    <row r="38" spans="1:17" x14ac:dyDescent="0.3">
      <c r="A38">
        <v>36</v>
      </c>
      <c r="B38">
        <v>7</v>
      </c>
      <c r="C38">
        <v>1</v>
      </c>
      <c r="D38">
        <v>6</v>
      </c>
      <c r="E38">
        <v>7</v>
      </c>
      <c r="F38">
        <v>17</v>
      </c>
      <c r="G38">
        <v>29.10248</v>
      </c>
      <c r="H38">
        <v>7.5976090000000003</v>
      </c>
      <c r="I38" t="s">
        <v>1064</v>
      </c>
      <c r="J38">
        <v>2.3127149999999999</v>
      </c>
      <c r="K38">
        <v>1.3451</v>
      </c>
      <c r="L38">
        <v>0.52402959999999998</v>
      </c>
      <c r="M38">
        <v>-5.698277</v>
      </c>
      <c r="N38">
        <v>0.18178559999999999</v>
      </c>
      <c r="O38">
        <v>-4.1470770000000003</v>
      </c>
      <c r="P38">
        <v>9.4975799999999992</v>
      </c>
      <c r="Q38">
        <v>11.14681</v>
      </c>
    </row>
    <row r="39" spans="1:17" x14ac:dyDescent="0.3">
      <c r="A39">
        <v>37</v>
      </c>
      <c r="B39">
        <v>8</v>
      </c>
      <c r="C39">
        <v>2</v>
      </c>
      <c r="D39">
        <v>6</v>
      </c>
      <c r="E39">
        <v>8</v>
      </c>
      <c r="F39">
        <v>19</v>
      </c>
      <c r="G39">
        <v>32.074710000000003</v>
      </c>
      <c r="H39">
        <v>6.144139</v>
      </c>
      <c r="I39" t="s">
        <v>1065</v>
      </c>
      <c r="J39">
        <v>2.3127149999999999</v>
      </c>
      <c r="K39">
        <v>1.3451</v>
      </c>
      <c r="L39">
        <v>2.4399449999999998</v>
      </c>
      <c r="M39">
        <v>-9.3123799999999992</v>
      </c>
      <c r="N39">
        <v>2.8494039999999998</v>
      </c>
      <c r="O39">
        <v>-5.7217779999999996</v>
      </c>
      <c r="P39">
        <v>6.2821899999999999</v>
      </c>
      <c r="Q39">
        <v>13.175459999999999</v>
      </c>
    </row>
    <row r="40" spans="1:17" x14ac:dyDescent="0.3">
      <c r="A40">
        <v>38</v>
      </c>
      <c r="B40">
        <v>6</v>
      </c>
      <c r="C40">
        <v>3</v>
      </c>
      <c r="D40">
        <v>3</v>
      </c>
      <c r="E40">
        <v>10</v>
      </c>
      <c r="F40">
        <v>19</v>
      </c>
      <c r="G40">
        <v>29.10248</v>
      </c>
      <c r="H40">
        <v>9.8016299999999994</v>
      </c>
      <c r="I40" t="s">
        <v>1066</v>
      </c>
      <c r="J40">
        <v>7.7167969999999997</v>
      </c>
      <c r="K40">
        <v>1.3451</v>
      </c>
      <c r="L40">
        <v>0.52402959999999998</v>
      </c>
      <c r="M40">
        <v>-9.3123799999999992</v>
      </c>
      <c r="N40">
        <v>3.4338280000000001</v>
      </c>
      <c r="O40">
        <v>-2.8242509999999998</v>
      </c>
      <c r="P40">
        <v>9.4975799999999992</v>
      </c>
      <c r="Q40">
        <v>13.175459999999999</v>
      </c>
    </row>
    <row r="41" spans="1:17" x14ac:dyDescent="0.3">
      <c r="A41">
        <v>39</v>
      </c>
      <c r="B41">
        <v>9</v>
      </c>
      <c r="C41">
        <v>3</v>
      </c>
      <c r="D41">
        <v>6</v>
      </c>
      <c r="E41">
        <v>8</v>
      </c>
      <c r="F41">
        <v>19</v>
      </c>
      <c r="G41">
        <v>28.639900000000001</v>
      </c>
      <c r="H41">
        <v>13.50226</v>
      </c>
      <c r="I41" t="s">
        <v>1066</v>
      </c>
      <c r="J41">
        <v>6.9374830000000003</v>
      </c>
      <c r="K41">
        <v>1.3451</v>
      </c>
      <c r="L41">
        <v>-1.652773</v>
      </c>
      <c r="M41">
        <v>-9.3123799999999992</v>
      </c>
      <c r="N41">
        <v>3.4338280000000001</v>
      </c>
      <c r="O41">
        <v>-2.8242509999999998</v>
      </c>
      <c r="P41">
        <v>10.927210000000001</v>
      </c>
      <c r="Q41">
        <v>13.161160000000001</v>
      </c>
    </row>
    <row r="42" spans="1:17" x14ac:dyDescent="0.3">
      <c r="A42">
        <v>40</v>
      </c>
      <c r="B42">
        <v>7</v>
      </c>
      <c r="C42">
        <v>4</v>
      </c>
      <c r="D42">
        <v>3</v>
      </c>
      <c r="E42">
        <v>8</v>
      </c>
      <c r="F42">
        <v>19</v>
      </c>
      <c r="G42">
        <v>28.639900000000001</v>
      </c>
      <c r="H42">
        <v>13.50226</v>
      </c>
      <c r="I42" t="s">
        <v>1066</v>
      </c>
      <c r="J42">
        <v>6.9374830000000003</v>
      </c>
      <c r="K42">
        <v>2.7261799999999998</v>
      </c>
      <c r="L42">
        <v>-1.652773</v>
      </c>
      <c r="M42">
        <v>-9.3123799999999992</v>
      </c>
      <c r="N42">
        <v>2.2430699999999999</v>
      </c>
      <c r="O42">
        <v>-2.8242509999999998</v>
      </c>
      <c r="P42">
        <v>9.6252110000000002</v>
      </c>
      <c r="Q42">
        <v>13.161160000000001</v>
      </c>
    </row>
    <row r="43" spans="1:17" x14ac:dyDescent="0.3">
      <c r="A43">
        <v>41</v>
      </c>
      <c r="B43">
        <v>10</v>
      </c>
      <c r="C43">
        <v>7</v>
      </c>
      <c r="D43">
        <v>3</v>
      </c>
      <c r="E43">
        <v>10</v>
      </c>
      <c r="F43">
        <v>21</v>
      </c>
      <c r="G43">
        <v>28.450119999999998</v>
      </c>
      <c r="H43">
        <v>15.020519999999999</v>
      </c>
      <c r="I43" t="s">
        <v>1066</v>
      </c>
      <c r="J43">
        <v>9.6395239999999998</v>
      </c>
      <c r="K43">
        <v>-1.823245</v>
      </c>
      <c r="L43">
        <v>-2.0096259999999999</v>
      </c>
      <c r="M43">
        <v>-9.3123799999999992</v>
      </c>
      <c r="N43">
        <v>3.4338280000000001</v>
      </c>
      <c r="O43">
        <v>-2.8242509999999998</v>
      </c>
      <c r="P43">
        <v>10.927210000000001</v>
      </c>
      <c r="Q43">
        <v>9.9542120000000001</v>
      </c>
    </row>
    <row r="44" spans="1:17" x14ac:dyDescent="0.3">
      <c r="A44">
        <v>42</v>
      </c>
      <c r="B44">
        <v>6</v>
      </c>
      <c r="C44">
        <v>0</v>
      </c>
      <c r="D44">
        <v>6</v>
      </c>
      <c r="E44">
        <v>8</v>
      </c>
      <c r="F44">
        <v>21</v>
      </c>
      <c r="G44">
        <v>28.450119999999998</v>
      </c>
      <c r="H44">
        <v>15.020519999999999</v>
      </c>
      <c r="I44" t="s">
        <v>1067</v>
      </c>
      <c r="J44">
        <v>6.9374830000000003</v>
      </c>
      <c r="K44">
        <v>-0.44216539999999999</v>
      </c>
      <c r="L44">
        <v>-2.0096259999999999</v>
      </c>
      <c r="M44">
        <v>-9.3123799999999992</v>
      </c>
      <c r="N44">
        <v>2.2430699999999999</v>
      </c>
      <c r="O44">
        <v>-3.0726610000000001</v>
      </c>
      <c r="P44">
        <v>9.6252110000000002</v>
      </c>
      <c r="Q44">
        <v>9.9542120000000001</v>
      </c>
    </row>
    <row r="45" spans="1:17" x14ac:dyDescent="0.3">
      <c r="A45">
        <v>43</v>
      </c>
      <c r="B45">
        <v>11</v>
      </c>
      <c r="C45">
        <v>8</v>
      </c>
      <c r="D45">
        <v>3</v>
      </c>
      <c r="E45">
        <v>8</v>
      </c>
      <c r="F45">
        <v>21</v>
      </c>
      <c r="G45">
        <v>28.450119999999998</v>
      </c>
      <c r="H45">
        <v>15.020519999999999</v>
      </c>
      <c r="I45" t="s">
        <v>1067</v>
      </c>
      <c r="J45">
        <v>6.9374830000000003</v>
      </c>
      <c r="K45">
        <v>0.93891420000000003</v>
      </c>
      <c r="L45">
        <v>-2.0096259999999999</v>
      </c>
      <c r="M45">
        <v>-9.3123799999999992</v>
      </c>
      <c r="N45">
        <v>1.052311</v>
      </c>
      <c r="O45">
        <v>-3.0726610000000001</v>
      </c>
      <c r="P45">
        <v>8.3232090000000003</v>
      </c>
      <c r="Q45">
        <v>9.9542120000000001</v>
      </c>
    </row>
    <row r="46" spans="1:17" x14ac:dyDescent="0.3">
      <c r="A46">
        <v>44</v>
      </c>
      <c r="B46">
        <v>5</v>
      </c>
      <c r="C46">
        <v>2</v>
      </c>
      <c r="D46">
        <v>3</v>
      </c>
      <c r="E46">
        <v>8</v>
      </c>
      <c r="F46">
        <v>23</v>
      </c>
      <c r="G46">
        <v>28.26033</v>
      </c>
      <c r="H46">
        <v>16.538779999999999</v>
      </c>
      <c r="I46" t="s">
        <v>1068</v>
      </c>
      <c r="J46">
        <v>6.9374830000000003</v>
      </c>
      <c r="K46">
        <v>-3.6105109999999998</v>
      </c>
      <c r="L46">
        <v>-2.366479</v>
      </c>
      <c r="M46">
        <v>-9.3123799999999992</v>
      </c>
      <c r="N46">
        <v>3.7919640000000001</v>
      </c>
      <c r="O46">
        <v>-3.0726610000000001</v>
      </c>
      <c r="P46">
        <v>8.4957469999999997</v>
      </c>
      <c r="Q46">
        <v>6.747261</v>
      </c>
    </row>
    <row r="47" spans="1:17" x14ac:dyDescent="0.3">
      <c r="A47">
        <v>45</v>
      </c>
      <c r="B47">
        <v>7</v>
      </c>
      <c r="C47">
        <v>7</v>
      </c>
      <c r="D47">
        <v>0</v>
      </c>
      <c r="E47">
        <v>10</v>
      </c>
      <c r="F47">
        <v>24</v>
      </c>
      <c r="G47">
        <v>30.915710000000001</v>
      </c>
      <c r="H47">
        <v>15.416119999999999</v>
      </c>
      <c r="I47" t="s">
        <v>1069</v>
      </c>
      <c r="J47">
        <v>7.2738620000000003</v>
      </c>
      <c r="K47">
        <v>-3.1909179999999999</v>
      </c>
      <c r="L47">
        <v>-3.7423769999999998</v>
      </c>
      <c r="M47">
        <v>-9.3123799999999992</v>
      </c>
      <c r="N47">
        <v>1.6586449999999999</v>
      </c>
      <c r="O47">
        <v>-5.9701890000000004</v>
      </c>
      <c r="P47">
        <v>3.6760920000000001</v>
      </c>
      <c r="Q47">
        <v>6.747261</v>
      </c>
    </row>
    <row r="48" spans="1:17" x14ac:dyDescent="0.3">
      <c r="A48">
        <v>46</v>
      </c>
      <c r="B48">
        <v>5</v>
      </c>
      <c r="C48">
        <v>2</v>
      </c>
      <c r="D48">
        <v>3</v>
      </c>
      <c r="E48">
        <v>10</v>
      </c>
      <c r="F48">
        <v>24</v>
      </c>
      <c r="G48">
        <v>30.915710000000001</v>
      </c>
      <c r="H48">
        <v>15.416119999999999</v>
      </c>
      <c r="I48" t="s">
        <v>1069</v>
      </c>
      <c r="J48">
        <v>7.2738620000000003</v>
      </c>
      <c r="K48">
        <v>-1.8098380000000001</v>
      </c>
      <c r="L48">
        <v>-3.7423769999999998</v>
      </c>
      <c r="M48">
        <v>-9.3123799999999992</v>
      </c>
      <c r="N48">
        <v>0.46788629999999998</v>
      </c>
      <c r="O48">
        <v>-5.9701890000000004</v>
      </c>
      <c r="P48">
        <v>2.3740899999999998</v>
      </c>
      <c r="Q48">
        <v>6.747261</v>
      </c>
    </row>
    <row r="49" spans="1:17" x14ac:dyDescent="0.3">
      <c r="A49">
        <v>47</v>
      </c>
      <c r="B49">
        <v>6</v>
      </c>
      <c r="C49">
        <v>6</v>
      </c>
      <c r="D49">
        <v>0</v>
      </c>
      <c r="E49">
        <v>10</v>
      </c>
      <c r="F49">
        <v>24</v>
      </c>
      <c r="G49">
        <v>30.520109999999999</v>
      </c>
      <c r="H49">
        <v>18.580950000000001</v>
      </c>
      <c r="I49" t="s">
        <v>1069</v>
      </c>
      <c r="J49">
        <v>7.2738620000000003</v>
      </c>
      <c r="K49">
        <v>-1.8098380000000001</v>
      </c>
      <c r="L49">
        <v>-4.8070709999999996</v>
      </c>
      <c r="M49">
        <v>-9.3123799999999992</v>
      </c>
      <c r="N49">
        <v>0.46788629999999998</v>
      </c>
      <c r="O49">
        <v>-5.9701890000000004</v>
      </c>
      <c r="P49">
        <v>2.3740899999999998</v>
      </c>
      <c r="Q49">
        <v>6.747261</v>
      </c>
    </row>
    <row r="50" spans="1:17" x14ac:dyDescent="0.3">
      <c r="A50">
        <v>48</v>
      </c>
      <c r="B50">
        <v>6</v>
      </c>
      <c r="C50">
        <v>3</v>
      </c>
      <c r="D50">
        <v>3</v>
      </c>
      <c r="E50">
        <v>10</v>
      </c>
      <c r="F50">
        <v>24</v>
      </c>
      <c r="G50">
        <v>30.915710000000001</v>
      </c>
      <c r="H50">
        <v>15.416119999999999</v>
      </c>
      <c r="I50" t="s">
        <v>1070</v>
      </c>
      <c r="J50">
        <v>12.78431</v>
      </c>
      <c r="K50">
        <v>-1.117615</v>
      </c>
      <c r="L50">
        <v>-4.5230610000000002</v>
      </c>
      <c r="M50">
        <v>-9.3123799999999992</v>
      </c>
      <c r="N50">
        <v>2.0563929999999999</v>
      </c>
      <c r="O50">
        <v>-5.9701890000000004</v>
      </c>
      <c r="P50">
        <v>3.6760920000000001</v>
      </c>
      <c r="Q50">
        <v>6.6338710000000001</v>
      </c>
    </row>
    <row r="51" spans="1:17" x14ac:dyDescent="0.3">
      <c r="A51">
        <v>49</v>
      </c>
      <c r="B51">
        <v>6</v>
      </c>
      <c r="C51">
        <v>3</v>
      </c>
      <c r="D51">
        <v>3</v>
      </c>
      <c r="E51">
        <v>11</v>
      </c>
      <c r="F51">
        <v>24</v>
      </c>
      <c r="G51">
        <v>29.658480000000001</v>
      </c>
      <c r="H51">
        <v>15.416119999999999</v>
      </c>
      <c r="I51" t="s">
        <v>1070</v>
      </c>
      <c r="J51">
        <v>12.8104</v>
      </c>
      <c r="K51">
        <v>-1.117615</v>
      </c>
      <c r="L51">
        <v>-2.698172</v>
      </c>
      <c r="M51">
        <v>-9.3123799999999992</v>
      </c>
      <c r="N51">
        <v>2.0563929999999999</v>
      </c>
      <c r="O51">
        <v>-5.9701890000000004</v>
      </c>
      <c r="P51">
        <v>3.6760920000000001</v>
      </c>
      <c r="Q51">
        <v>6.6338710000000001</v>
      </c>
    </row>
    <row r="52" spans="1:17" x14ac:dyDescent="0.3">
      <c r="A52">
        <v>50</v>
      </c>
      <c r="B52">
        <v>6</v>
      </c>
      <c r="C52">
        <v>3</v>
      </c>
      <c r="D52">
        <v>3</v>
      </c>
      <c r="E52">
        <v>10</v>
      </c>
      <c r="F52">
        <v>23</v>
      </c>
      <c r="G52">
        <v>30.915710000000001</v>
      </c>
      <c r="H52">
        <v>15.416119999999999</v>
      </c>
      <c r="I52" t="s">
        <v>1071</v>
      </c>
      <c r="J52">
        <v>14.627700000000001</v>
      </c>
      <c r="K52">
        <v>1.1391279999999999</v>
      </c>
      <c r="L52">
        <v>-4.5230610000000002</v>
      </c>
      <c r="M52">
        <v>-9.3833169999999999</v>
      </c>
      <c r="N52">
        <v>0.86563440000000003</v>
      </c>
      <c r="O52">
        <v>-6.2479990000000001</v>
      </c>
      <c r="P52">
        <v>2.3740899999999998</v>
      </c>
      <c r="Q52">
        <v>6.6338710000000001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7962-2AAB-440A-AA23-B4A870F8F7D3}">
  <dimension ref="A1:Q52"/>
  <sheetViews>
    <sheetView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4</v>
      </c>
      <c r="C2">
        <v>1</v>
      </c>
      <c r="D2">
        <v>3</v>
      </c>
      <c r="E2">
        <v>24</v>
      </c>
      <c r="F2">
        <v>15</v>
      </c>
      <c r="G2">
        <v>30</v>
      </c>
      <c r="H2">
        <v>2</v>
      </c>
      <c r="I2" t="s">
        <v>18</v>
      </c>
      <c r="J2">
        <v>0.89646720000000002</v>
      </c>
      <c r="K2">
        <v>2.800853</v>
      </c>
      <c r="L2">
        <v>0</v>
      </c>
      <c r="M2">
        <v>-1.800529</v>
      </c>
      <c r="N2">
        <v>0</v>
      </c>
      <c r="O2">
        <v>2.5057149999999999</v>
      </c>
      <c r="P2">
        <v>11.85872</v>
      </c>
      <c r="Q2">
        <v>14.98141</v>
      </c>
    </row>
    <row r="3" spans="1:17" x14ac:dyDescent="0.3">
      <c r="A3">
        <v>1</v>
      </c>
      <c r="B3">
        <v>8</v>
      </c>
      <c r="C3">
        <v>2</v>
      </c>
      <c r="D3">
        <v>6</v>
      </c>
      <c r="E3">
        <v>19</v>
      </c>
      <c r="F3">
        <v>16</v>
      </c>
      <c r="G3">
        <v>30</v>
      </c>
      <c r="H3">
        <v>2</v>
      </c>
      <c r="I3" t="s">
        <v>79</v>
      </c>
      <c r="J3">
        <v>0</v>
      </c>
      <c r="K3">
        <v>0</v>
      </c>
      <c r="L3">
        <v>-1.527417</v>
      </c>
      <c r="M3">
        <v>0</v>
      </c>
      <c r="N3">
        <v>1.5488949999999999</v>
      </c>
      <c r="O3">
        <v>3.0403799999999999</v>
      </c>
      <c r="P3">
        <v>11.92905</v>
      </c>
      <c r="Q3">
        <v>16.812629999999999</v>
      </c>
    </row>
    <row r="4" spans="1:17" x14ac:dyDescent="0.3">
      <c r="A4">
        <v>2</v>
      </c>
      <c r="B4">
        <v>4</v>
      </c>
      <c r="C4">
        <v>1</v>
      </c>
      <c r="D4">
        <v>3</v>
      </c>
      <c r="E4">
        <v>19</v>
      </c>
      <c r="F4">
        <v>16</v>
      </c>
      <c r="G4">
        <v>29.985579999999999</v>
      </c>
      <c r="H4">
        <v>2.115364</v>
      </c>
      <c r="I4" t="s">
        <v>473</v>
      </c>
      <c r="J4">
        <v>0</v>
      </c>
      <c r="K4">
        <v>0</v>
      </c>
      <c r="L4">
        <v>-1.527417</v>
      </c>
      <c r="M4">
        <v>0</v>
      </c>
      <c r="N4">
        <v>1.5488949999999999</v>
      </c>
      <c r="O4">
        <v>1.3375279999999999E-3</v>
      </c>
      <c r="P4">
        <v>11.92905</v>
      </c>
      <c r="Q4">
        <v>16.38241</v>
      </c>
    </row>
    <row r="5" spans="1:17" x14ac:dyDescent="0.3">
      <c r="A5">
        <v>3</v>
      </c>
      <c r="B5">
        <v>4</v>
      </c>
      <c r="C5">
        <v>1</v>
      </c>
      <c r="D5">
        <v>3</v>
      </c>
      <c r="E5">
        <v>19</v>
      </c>
      <c r="F5">
        <v>16</v>
      </c>
      <c r="G5">
        <v>29.985579999999999</v>
      </c>
      <c r="H5">
        <v>2.115364</v>
      </c>
      <c r="I5" t="s">
        <v>1072</v>
      </c>
      <c r="J5">
        <v>0</v>
      </c>
      <c r="K5">
        <v>0</v>
      </c>
      <c r="L5">
        <v>-1.527417</v>
      </c>
      <c r="M5">
        <v>0</v>
      </c>
      <c r="N5">
        <v>1.5488949999999999</v>
      </c>
      <c r="O5">
        <v>-0.24707319999999999</v>
      </c>
      <c r="P5">
        <v>11.92905</v>
      </c>
      <c r="Q5">
        <v>16.38241</v>
      </c>
    </row>
    <row r="6" spans="1:17" x14ac:dyDescent="0.3">
      <c r="A6">
        <v>4</v>
      </c>
      <c r="B6">
        <v>6</v>
      </c>
      <c r="C6">
        <v>0</v>
      </c>
      <c r="D6">
        <v>6</v>
      </c>
      <c r="E6">
        <v>19</v>
      </c>
      <c r="F6">
        <v>16</v>
      </c>
      <c r="G6">
        <v>32.21698</v>
      </c>
      <c r="H6">
        <v>2.0961080000000001</v>
      </c>
      <c r="I6" t="s">
        <v>1073</v>
      </c>
      <c r="J6">
        <v>-3.2479369999999999</v>
      </c>
      <c r="K6">
        <v>3.1323660000000002</v>
      </c>
      <c r="L6">
        <v>-1.527417</v>
      </c>
      <c r="M6">
        <v>0</v>
      </c>
      <c r="N6">
        <v>2.5050849999999998</v>
      </c>
      <c r="O6">
        <v>-2.0790190000000002</v>
      </c>
      <c r="P6">
        <v>13.05851</v>
      </c>
      <c r="Q6">
        <v>16.38241</v>
      </c>
    </row>
    <row r="7" spans="1:17" x14ac:dyDescent="0.3">
      <c r="A7">
        <v>5</v>
      </c>
      <c r="B7">
        <v>6</v>
      </c>
      <c r="C7">
        <v>0</v>
      </c>
      <c r="D7">
        <v>6</v>
      </c>
      <c r="E7">
        <v>19</v>
      </c>
      <c r="F7">
        <v>16</v>
      </c>
      <c r="G7">
        <v>29.955290000000002</v>
      </c>
      <c r="H7">
        <v>2.3576709999999999</v>
      </c>
      <c r="I7" t="s">
        <v>1074</v>
      </c>
      <c r="J7">
        <v>-6.4958739999999997</v>
      </c>
      <c r="K7">
        <v>6.2647320000000004</v>
      </c>
      <c r="L7">
        <v>-1.527417</v>
      </c>
      <c r="M7">
        <v>0</v>
      </c>
      <c r="N7">
        <v>6.5590650000000004</v>
      </c>
      <c r="O7">
        <v>-3.9109639999999999</v>
      </c>
      <c r="P7">
        <v>11.92905</v>
      </c>
      <c r="Q7">
        <v>16.38241</v>
      </c>
    </row>
    <row r="8" spans="1:17" x14ac:dyDescent="0.3">
      <c r="A8">
        <v>6</v>
      </c>
      <c r="B8">
        <v>8</v>
      </c>
      <c r="C8">
        <v>2</v>
      </c>
      <c r="D8">
        <v>6</v>
      </c>
      <c r="E8">
        <v>19</v>
      </c>
      <c r="F8">
        <v>16</v>
      </c>
      <c r="G8">
        <v>29.97043</v>
      </c>
      <c r="H8">
        <v>2.2365170000000001</v>
      </c>
      <c r="I8" t="s">
        <v>1075</v>
      </c>
      <c r="J8">
        <v>-3.2479369999999999</v>
      </c>
      <c r="K8">
        <v>3.1323660000000002</v>
      </c>
      <c r="L8">
        <v>-1.527417</v>
      </c>
      <c r="M8">
        <v>0</v>
      </c>
      <c r="N8">
        <v>7.15177</v>
      </c>
      <c r="O8">
        <v>-2.0790190000000002</v>
      </c>
      <c r="P8">
        <v>9.6701160000000002</v>
      </c>
      <c r="Q8">
        <v>16.38241</v>
      </c>
    </row>
    <row r="9" spans="1:17" x14ac:dyDescent="0.3">
      <c r="A9">
        <v>7</v>
      </c>
      <c r="B9">
        <v>5</v>
      </c>
      <c r="C9">
        <v>2</v>
      </c>
      <c r="D9">
        <v>3</v>
      </c>
      <c r="E9">
        <v>20</v>
      </c>
      <c r="F9">
        <v>16</v>
      </c>
      <c r="G9">
        <v>28.713200000000001</v>
      </c>
      <c r="H9">
        <v>2.2365170000000001</v>
      </c>
      <c r="I9" t="s">
        <v>1075</v>
      </c>
      <c r="J9">
        <v>-3.2218420000000001</v>
      </c>
      <c r="K9">
        <v>3.1323660000000002</v>
      </c>
      <c r="L9">
        <v>0.29747210000000002</v>
      </c>
      <c r="M9">
        <v>0</v>
      </c>
      <c r="N9">
        <v>7.15177</v>
      </c>
      <c r="O9">
        <v>-2.0790190000000002</v>
      </c>
      <c r="P9">
        <v>9.6701160000000002</v>
      </c>
      <c r="Q9">
        <v>16.38241</v>
      </c>
    </row>
    <row r="10" spans="1:17" x14ac:dyDescent="0.3">
      <c r="A10">
        <v>8</v>
      </c>
      <c r="B10">
        <v>6</v>
      </c>
      <c r="C10">
        <v>0</v>
      </c>
      <c r="D10">
        <v>6</v>
      </c>
      <c r="E10">
        <v>17</v>
      </c>
      <c r="F10">
        <v>14</v>
      </c>
      <c r="G10">
        <v>31.850819999999999</v>
      </c>
      <c r="H10">
        <v>1</v>
      </c>
      <c r="I10" t="s">
        <v>1076</v>
      </c>
      <c r="J10">
        <v>-1.376655</v>
      </c>
      <c r="K10">
        <v>3.1323660000000002</v>
      </c>
      <c r="L10">
        <v>-1.527417</v>
      </c>
      <c r="M10">
        <v>1.7516259999999999</v>
      </c>
      <c r="N10">
        <v>2.350832</v>
      </c>
      <c r="O10">
        <v>-3.650255</v>
      </c>
      <c r="P10">
        <v>13.72988</v>
      </c>
      <c r="Q10">
        <v>14.32446</v>
      </c>
    </row>
    <row r="11" spans="1:17" x14ac:dyDescent="0.3">
      <c r="A11">
        <v>9</v>
      </c>
      <c r="B11">
        <v>6</v>
      </c>
      <c r="C11">
        <v>0</v>
      </c>
      <c r="D11">
        <v>6</v>
      </c>
      <c r="E11">
        <v>19</v>
      </c>
      <c r="F11">
        <v>16</v>
      </c>
      <c r="G11">
        <v>31.836400000000001</v>
      </c>
      <c r="H11">
        <v>2.8466369999999999</v>
      </c>
      <c r="I11" t="s">
        <v>1077</v>
      </c>
      <c r="J11">
        <v>-1.376655</v>
      </c>
      <c r="K11">
        <v>3.1323660000000002</v>
      </c>
      <c r="L11">
        <v>-1.527417</v>
      </c>
      <c r="M11">
        <v>0</v>
      </c>
      <c r="N11">
        <v>5.602875</v>
      </c>
      <c r="O11">
        <v>-5.6148819999999997</v>
      </c>
      <c r="P11">
        <v>13.72988</v>
      </c>
      <c r="Q11">
        <v>15.922890000000001</v>
      </c>
    </row>
    <row r="12" spans="1:17" x14ac:dyDescent="0.3">
      <c r="A12">
        <v>10</v>
      </c>
      <c r="B12">
        <v>3</v>
      </c>
      <c r="C12">
        <v>0</v>
      </c>
      <c r="D12">
        <v>3</v>
      </c>
      <c r="E12">
        <v>20</v>
      </c>
      <c r="F12">
        <v>16</v>
      </c>
      <c r="G12">
        <v>30.579160000000002</v>
      </c>
      <c r="H12">
        <v>2.8466369999999999</v>
      </c>
      <c r="I12" t="s">
        <v>1077</v>
      </c>
      <c r="J12">
        <v>-1.35056</v>
      </c>
      <c r="K12">
        <v>3.1323660000000002</v>
      </c>
      <c r="L12">
        <v>0.29747210000000002</v>
      </c>
      <c r="M12">
        <v>0</v>
      </c>
      <c r="N12">
        <v>5.602875</v>
      </c>
      <c r="O12">
        <v>-5.6148819999999997</v>
      </c>
      <c r="P12">
        <v>13.72988</v>
      </c>
      <c r="Q12">
        <v>15.922890000000001</v>
      </c>
    </row>
    <row r="13" spans="1:17" x14ac:dyDescent="0.3">
      <c r="A13">
        <v>11</v>
      </c>
      <c r="B13">
        <v>4</v>
      </c>
      <c r="C13">
        <v>1</v>
      </c>
      <c r="D13">
        <v>3</v>
      </c>
      <c r="E13">
        <v>19</v>
      </c>
      <c r="F13">
        <v>16</v>
      </c>
      <c r="G13">
        <v>31.836400000000001</v>
      </c>
      <c r="H13">
        <v>2.8466369999999999</v>
      </c>
      <c r="I13" t="s">
        <v>1078</v>
      </c>
      <c r="J13">
        <v>-1.376655</v>
      </c>
      <c r="K13">
        <v>4.5134460000000001</v>
      </c>
      <c r="L13">
        <v>-1.527417</v>
      </c>
      <c r="M13">
        <v>0</v>
      </c>
      <c r="N13">
        <v>5.9610110000000001</v>
      </c>
      <c r="O13">
        <v>-5.6148819999999997</v>
      </c>
      <c r="P13">
        <v>11.298410000000001</v>
      </c>
      <c r="Q13">
        <v>15.922890000000001</v>
      </c>
    </row>
    <row r="14" spans="1:17" x14ac:dyDescent="0.3">
      <c r="A14">
        <v>12</v>
      </c>
      <c r="B14">
        <v>4</v>
      </c>
      <c r="C14">
        <v>1</v>
      </c>
      <c r="D14">
        <v>3</v>
      </c>
      <c r="E14">
        <v>19</v>
      </c>
      <c r="F14">
        <v>16</v>
      </c>
      <c r="G14">
        <v>34.637250000000002</v>
      </c>
      <c r="H14">
        <v>2.6715840000000002</v>
      </c>
      <c r="I14" t="s">
        <v>1079</v>
      </c>
      <c r="J14">
        <v>1.12906</v>
      </c>
      <c r="K14">
        <v>6.3721620000000003</v>
      </c>
      <c r="L14">
        <v>-1.527417</v>
      </c>
      <c r="M14">
        <v>-1.535158</v>
      </c>
      <c r="N14">
        <v>2.5498069999999999</v>
      </c>
      <c r="O14">
        <v>-6.7787410000000001</v>
      </c>
      <c r="P14">
        <v>11.298410000000001</v>
      </c>
      <c r="Q14">
        <v>14.427429999999999</v>
      </c>
    </row>
    <row r="15" spans="1:17" x14ac:dyDescent="0.3">
      <c r="A15">
        <v>13</v>
      </c>
      <c r="B15">
        <v>4</v>
      </c>
      <c r="C15">
        <v>1</v>
      </c>
      <c r="D15">
        <v>3</v>
      </c>
      <c r="E15">
        <v>19</v>
      </c>
      <c r="F15">
        <v>16</v>
      </c>
      <c r="G15">
        <v>31.44079</v>
      </c>
      <c r="H15">
        <v>6.0114669999999997</v>
      </c>
      <c r="I15" t="s">
        <v>1080</v>
      </c>
      <c r="J15">
        <v>-1.376655</v>
      </c>
      <c r="K15">
        <v>4.5134460000000001</v>
      </c>
      <c r="L15">
        <v>-2.5921099999999999</v>
      </c>
      <c r="M15">
        <v>0</v>
      </c>
      <c r="N15">
        <v>5.9610110000000001</v>
      </c>
      <c r="O15">
        <v>-5.8632929999999996</v>
      </c>
      <c r="P15">
        <v>11.298410000000001</v>
      </c>
      <c r="Q15">
        <v>15.922890000000001</v>
      </c>
    </row>
    <row r="16" spans="1:17" x14ac:dyDescent="0.3">
      <c r="A16">
        <v>14</v>
      </c>
      <c r="B16">
        <v>6</v>
      </c>
      <c r="C16">
        <v>0</v>
      </c>
      <c r="D16">
        <v>6</v>
      </c>
      <c r="E16">
        <v>19</v>
      </c>
      <c r="F16">
        <v>16</v>
      </c>
      <c r="G16">
        <v>31.335540000000002</v>
      </c>
      <c r="H16">
        <v>6.8535300000000001</v>
      </c>
      <c r="I16" t="s">
        <v>1081</v>
      </c>
      <c r="J16">
        <v>-4.624593</v>
      </c>
      <c r="K16">
        <v>7.6458120000000003</v>
      </c>
      <c r="L16">
        <v>-4.7689120000000003</v>
      </c>
      <c r="M16">
        <v>0</v>
      </c>
      <c r="N16">
        <v>8.4660960000000003</v>
      </c>
      <c r="O16">
        <v>-7.446828</v>
      </c>
      <c r="P16">
        <v>11.298410000000001</v>
      </c>
      <c r="Q16">
        <v>15.922890000000001</v>
      </c>
    </row>
    <row r="17" spans="1:17" x14ac:dyDescent="0.3">
      <c r="A17">
        <v>15</v>
      </c>
      <c r="B17">
        <v>4</v>
      </c>
      <c r="C17">
        <v>1</v>
      </c>
      <c r="D17">
        <v>3</v>
      </c>
      <c r="E17">
        <v>19</v>
      </c>
      <c r="F17">
        <v>16</v>
      </c>
      <c r="G17">
        <v>34.13711</v>
      </c>
      <c r="H17">
        <v>6.672688</v>
      </c>
      <c r="I17" t="s">
        <v>1082</v>
      </c>
      <c r="J17">
        <v>1.12906</v>
      </c>
      <c r="K17">
        <v>6.3721620000000003</v>
      </c>
      <c r="L17">
        <v>-4.7689120000000003</v>
      </c>
      <c r="M17">
        <v>-1.535158</v>
      </c>
      <c r="N17">
        <v>2.5498069999999999</v>
      </c>
      <c r="O17">
        <v>-9.8177830000000004</v>
      </c>
      <c r="P17">
        <v>11.298410000000001</v>
      </c>
      <c r="Q17">
        <v>13.997210000000001</v>
      </c>
    </row>
    <row r="18" spans="1:17" x14ac:dyDescent="0.3">
      <c r="A18">
        <v>16</v>
      </c>
      <c r="B18">
        <v>4</v>
      </c>
      <c r="C18">
        <v>1</v>
      </c>
      <c r="D18">
        <v>3</v>
      </c>
      <c r="E18">
        <v>20</v>
      </c>
      <c r="F18">
        <v>16</v>
      </c>
      <c r="G18">
        <v>32.324849999999998</v>
      </c>
      <c r="H18">
        <v>6.71312</v>
      </c>
      <c r="I18" t="s">
        <v>1083</v>
      </c>
      <c r="J18">
        <v>-4.5984980000000002</v>
      </c>
      <c r="K18">
        <v>7.6458120000000003</v>
      </c>
      <c r="L18">
        <v>-2.9440230000000001</v>
      </c>
      <c r="M18">
        <v>0</v>
      </c>
      <c r="N18">
        <v>8.4660960000000003</v>
      </c>
      <c r="O18">
        <v>-7.446828</v>
      </c>
      <c r="P18">
        <v>11.298410000000001</v>
      </c>
      <c r="Q18">
        <v>15.922890000000001</v>
      </c>
    </row>
    <row r="19" spans="1:17" x14ac:dyDescent="0.3">
      <c r="A19">
        <v>17</v>
      </c>
      <c r="B19">
        <v>7</v>
      </c>
      <c r="C19">
        <v>1</v>
      </c>
      <c r="D19">
        <v>6</v>
      </c>
      <c r="E19">
        <v>19</v>
      </c>
      <c r="F19">
        <v>16</v>
      </c>
      <c r="G19">
        <v>33.741509999999998</v>
      </c>
      <c r="H19">
        <v>9.8375179999999993</v>
      </c>
      <c r="I19" t="s">
        <v>1084</v>
      </c>
      <c r="J19">
        <v>1.12906</v>
      </c>
      <c r="K19">
        <v>6.3721620000000003</v>
      </c>
      <c r="L19">
        <v>-5.8336059999999996</v>
      </c>
      <c r="M19">
        <v>-1.535158</v>
      </c>
      <c r="N19">
        <v>4.0987010000000001</v>
      </c>
      <c r="O19">
        <v>-9.8177830000000004</v>
      </c>
      <c r="P19">
        <v>10.168950000000001</v>
      </c>
      <c r="Q19">
        <v>13.997210000000001</v>
      </c>
    </row>
    <row r="20" spans="1:17" x14ac:dyDescent="0.3">
      <c r="A20">
        <v>18</v>
      </c>
      <c r="B20">
        <v>5</v>
      </c>
      <c r="C20">
        <v>2</v>
      </c>
      <c r="D20">
        <v>3</v>
      </c>
      <c r="E20">
        <v>20</v>
      </c>
      <c r="F20">
        <v>16</v>
      </c>
      <c r="G20">
        <v>34.571399999999997</v>
      </c>
      <c r="H20">
        <v>6.572711</v>
      </c>
      <c r="I20" t="s">
        <v>1085</v>
      </c>
      <c r="J20">
        <v>-4.5984980000000002</v>
      </c>
      <c r="K20">
        <v>9.0268920000000001</v>
      </c>
      <c r="L20">
        <v>-2.9440230000000001</v>
      </c>
      <c r="M20">
        <v>0</v>
      </c>
      <c r="N20">
        <v>7.2753370000000004</v>
      </c>
      <c r="O20">
        <v>-7.446828</v>
      </c>
      <c r="P20">
        <v>9.9964099999999991</v>
      </c>
      <c r="Q20">
        <v>15.922890000000001</v>
      </c>
    </row>
    <row r="21" spans="1:17" x14ac:dyDescent="0.3">
      <c r="A21">
        <v>19</v>
      </c>
      <c r="B21">
        <v>7</v>
      </c>
      <c r="C21">
        <v>4</v>
      </c>
      <c r="D21">
        <v>3</v>
      </c>
      <c r="E21">
        <v>20</v>
      </c>
      <c r="F21">
        <v>16</v>
      </c>
      <c r="G21">
        <v>34.175800000000002</v>
      </c>
      <c r="H21">
        <v>9.7375410000000002</v>
      </c>
      <c r="I21" t="s">
        <v>1085</v>
      </c>
      <c r="J21">
        <v>-4.5984980000000002</v>
      </c>
      <c r="K21">
        <v>9.0268920000000001</v>
      </c>
      <c r="L21">
        <v>-4.0087169999999999</v>
      </c>
      <c r="M21">
        <v>0</v>
      </c>
      <c r="N21">
        <v>7.2753370000000004</v>
      </c>
      <c r="O21">
        <v>-7.446828</v>
      </c>
      <c r="P21">
        <v>9.9964099999999991</v>
      </c>
      <c r="Q21">
        <v>15.922890000000001</v>
      </c>
    </row>
    <row r="22" spans="1:17" x14ac:dyDescent="0.3">
      <c r="A22">
        <v>20</v>
      </c>
      <c r="B22">
        <v>6</v>
      </c>
      <c r="C22">
        <v>3</v>
      </c>
      <c r="D22">
        <v>3</v>
      </c>
      <c r="E22">
        <v>20</v>
      </c>
      <c r="F22">
        <v>13</v>
      </c>
      <c r="G22">
        <v>36.260959999999997</v>
      </c>
      <c r="H22">
        <v>9.6072190000000006</v>
      </c>
      <c r="I22" t="s">
        <v>1086</v>
      </c>
      <c r="J22">
        <v>-4.5984980000000002</v>
      </c>
      <c r="K22">
        <v>9.0268920000000001</v>
      </c>
      <c r="L22">
        <v>-4.0087169999999999</v>
      </c>
      <c r="M22">
        <v>0</v>
      </c>
      <c r="N22">
        <v>7.2753370000000004</v>
      </c>
      <c r="O22">
        <v>-7.446828</v>
      </c>
      <c r="P22">
        <v>11.750959999999999</v>
      </c>
      <c r="Q22">
        <v>15.90535</v>
      </c>
    </row>
    <row r="23" spans="1:17" x14ac:dyDescent="0.3">
      <c r="A23">
        <v>21</v>
      </c>
      <c r="B23">
        <v>7</v>
      </c>
      <c r="C23">
        <v>1</v>
      </c>
      <c r="D23">
        <v>6</v>
      </c>
      <c r="E23">
        <v>20</v>
      </c>
      <c r="F23">
        <v>13</v>
      </c>
      <c r="G23">
        <v>36.260959999999997</v>
      </c>
      <c r="H23">
        <v>9.6072190000000006</v>
      </c>
      <c r="I23" t="s">
        <v>1086</v>
      </c>
      <c r="J23">
        <v>-4.5984980000000002</v>
      </c>
      <c r="K23">
        <v>10.407970000000001</v>
      </c>
      <c r="L23">
        <v>-4.0087169999999999</v>
      </c>
      <c r="M23">
        <v>0</v>
      </c>
      <c r="N23">
        <v>6.0845789999999997</v>
      </c>
      <c r="O23">
        <v>-7.446828</v>
      </c>
      <c r="P23">
        <v>10.44896</v>
      </c>
      <c r="Q23">
        <v>15.90535</v>
      </c>
    </row>
    <row r="24" spans="1:17" x14ac:dyDescent="0.3">
      <c r="A24">
        <v>22</v>
      </c>
      <c r="B24">
        <v>8</v>
      </c>
      <c r="C24">
        <v>5</v>
      </c>
      <c r="D24">
        <v>3</v>
      </c>
      <c r="E24">
        <v>20</v>
      </c>
      <c r="F24">
        <v>13</v>
      </c>
      <c r="G24">
        <v>35.865349999999999</v>
      </c>
      <c r="H24">
        <v>12.77205</v>
      </c>
      <c r="I24" t="s">
        <v>1086</v>
      </c>
      <c r="J24">
        <v>-4.5984980000000002</v>
      </c>
      <c r="K24">
        <v>10.407970000000001</v>
      </c>
      <c r="L24">
        <v>-5.07341</v>
      </c>
      <c r="M24">
        <v>0</v>
      </c>
      <c r="N24">
        <v>6.0845789999999997</v>
      </c>
      <c r="O24">
        <v>-7.446828</v>
      </c>
      <c r="P24">
        <v>10.44896</v>
      </c>
      <c r="Q24">
        <v>15.90535</v>
      </c>
    </row>
    <row r="25" spans="1:17" x14ac:dyDescent="0.3">
      <c r="A25">
        <v>23</v>
      </c>
      <c r="B25">
        <v>7</v>
      </c>
      <c r="C25">
        <v>1</v>
      </c>
      <c r="D25">
        <v>6</v>
      </c>
      <c r="E25">
        <v>20</v>
      </c>
      <c r="F25">
        <v>15</v>
      </c>
      <c r="G25">
        <v>36.056759999999997</v>
      </c>
      <c r="H25">
        <v>11.24085</v>
      </c>
      <c r="I25" t="s">
        <v>1087</v>
      </c>
      <c r="J25">
        <v>-4.5984980000000002</v>
      </c>
      <c r="K25">
        <v>7.2396260000000003</v>
      </c>
      <c r="L25">
        <v>-4.36557</v>
      </c>
      <c r="M25">
        <v>0</v>
      </c>
      <c r="N25">
        <v>6.0845789999999997</v>
      </c>
      <c r="O25">
        <v>-10.48587</v>
      </c>
      <c r="P25">
        <v>10.44896</v>
      </c>
      <c r="Q25">
        <v>12.268179999999999</v>
      </c>
    </row>
    <row r="26" spans="1:17" x14ac:dyDescent="0.3">
      <c r="A26">
        <v>24</v>
      </c>
      <c r="B26">
        <v>8</v>
      </c>
      <c r="C26">
        <v>5</v>
      </c>
      <c r="D26">
        <v>3</v>
      </c>
      <c r="E26">
        <v>18</v>
      </c>
      <c r="F26">
        <v>15</v>
      </c>
      <c r="G26">
        <v>37.951560000000001</v>
      </c>
      <c r="H26">
        <v>11.620240000000001</v>
      </c>
      <c r="I26" t="s">
        <v>1088</v>
      </c>
      <c r="J26">
        <v>-2.7272159999999999</v>
      </c>
      <c r="K26">
        <v>7.2396260000000003</v>
      </c>
      <c r="L26">
        <v>-5.1462539999999999</v>
      </c>
      <c r="M26">
        <v>0</v>
      </c>
      <c r="N26">
        <v>6.4823269999999997</v>
      </c>
      <c r="O26">
        <v>-7.446828</v>
      </c>
      <c r="P26">
        <v>13.37926</v>
      </c>
      <c r="Q26">
        <v>12.669090000000001</v>
      </c>
    </row>
    <row r="27" spans="1:17" x14ac:dyDescent="0.3">
      <c r="A27">
        <v>25</v>
      </c>
      <c r="B27">
        <v>8</v>
      </c>
      <c r="C27">
        <v>5</v>
      </c>
      <c r="D27">
        <v>3</v>
      </c>
      <c r="E27">
        <v>18</v>
      </c>
      <c r="F27">
        <v>15</v>
      </c>
      <c r="G27">
        <v>37.951560000000001</v>
      </c>
      <c r="H27">
        <v>11.620240000000001</v>
      </c>
      <c r="I27" t="s">
        <v>1089</v>
      </c>
      <c r="J27">
        <v>-2.7272159999999999</v>
      </c>
      <c r="K27">
        <v>7.2396260000000003</v>
      </c>
      <c r="L27">
        <v>-5.1462539999999999</v>
      </c>
      <c r="M27">
        <v>0</v>
      </c>
      <c r="N27">
        <v>6.4823269999999997</v>
      </c>
      <c r="O27">
        <v>-7.6952389999999999</v>
      </c>
      <c r="P27">
        <v>13.37926</v>
      </c>
      <c r="Q27">
        <v>12.669090000000001</v>
      </c>
    </row>
    <row r="28" spans="1:17" x14ac:dyDescent="0.3">
      <c r="A28">
        <v>26</v>
      </c>
      <c r="B28">
        <v>9</v>
      </c>
      <c r="C28">
        <v>3</v>
      </c>
      <c r="D28">
        <v>6</v>
      </c>
      <c r="E28">
        <v>18</v>
      </c>
      <c r="F28">
        <v>15</v>
      </c>
      <c r="G28">
        <v>37.951560000000001</v>
      </c>
      <c r="H28">
        <v>11.620240000000001</v>
      </c>
      <c r="I28" t="s">
        <v>1089</v>
      </c>
      <c r="J28">
        <v>-2.7272159999999999</v>
      </c>
      <c r="K28">
        <v>8.6207060000000002</v>
      </c>
      <c r="L28">
        <v>-5.1462539999999999</v>
      </c>
      <c r="M28">
        <v>0</v>
      </c>
      <c r="N28">
        <v>5.2915679999999998</v>
      </c>
      <c r="O28">
        <v>-7.6952389999999999</v>
      </c>
      <c r="P28">
        <v>12.077249999999999</v>
      </c>
      <c r="Q28">
        <v>12.669090000000001</v>
      </c>
    </row>
    <row r="29" spans="1:17" x14ac:dyDescent="0.3">
      <c r="A29">
        <v>27</v>
      </c>
      <c r="B29">
        <v>9</v>
      </c>
      <c r="C29">
        <v>3</v>
      </c>
      <c r="D29">
        <v>6</v>
      </c>
      <c r="E29">
        <v>18</v>
      </c>
      <c r="F29">
        <v>12</v>
      </c>
      <c r="G29">
        <v>42.283270000000002</v>
      </c>
      <c r="H29">
        <v>11.34951</v>
      </c>
      <c r="I29" t="s">
        <v>1090</v>
      </c>
      <c r="J29">
        <v>-2.7272159999999999</v>
      </c>
      <c r="K29">
        <v>7.2396260000000003</v>
      </c>
      <c r="L29">
        <v>-5.1462539999999999</v>
      </c>
      <c r="M29">
        <v>0</v>
      </c>
      <c r="N29">
        <v>6.4823269999999997</v>
      </c>
      <c r="O29">
        <v>-7.6952389999999999</v>
      </c>
      <c r="P29">
        <v>15.133800000000001</v>
      </c>
      <c r="Q29">
        <v>12.65155</v>
      </c>
    </row>
    <row r="30" spans="1:17" x14ac:dyDescent="0.3">
      <c r="A30">
        <v>28</v>
      </c>
      <c r="B30">
        <v>9</v>
      </c>
      <c r="C30">
        <v>3</v>
      </c>
      <c r="D30">
        <v>6</v>
      </c>
      <c r="E30">
        <v>18</v>
      </c>
      <c r="F30">
        <v>12</v>
      </c>
      <c r="G30">
        <v>41.800490000000003</v>
      </c>
      <c r="H30">
        <v>14.336119999999999</v>
      </c>
      <c r="I30" t="s">
        <v>1091</v>
      </c>
      <c r="J30">
        <v>-0.80448850000000005</v>
      </c>
      <c r="K30">
        <v>7.2396260000000003</v>
      </c>
      <c r="L30">
        <v>-2.4075039999999999</v>
      </c>
      <c r="M30">
        <v>-1.4985189999999999</v>
      </c>
      <c r="N30">
        <v>6.4823269999999997</v>
      </c>
      <c r="O30">
        <v>-7.6952389999999999</v>
      </c>
      <c r="P30">
        <v>18.992809999999999</v>
      </c>
      <c r="Q30">
        <v>12.612959999999999</v>
      </c>
    </row>
    <row r="31" spans="1:17" x14ac:dyDescent="0.3">
      <c r="A31">
        <v>29</v>
      </c>
      <c r="B31">
        <v>11</v>
      </c>
      <c r="C31">
        <v>5</v>
      </c>
      <c r="D31">
        <v>6</v>
      </c>
      <c r="E31">
        <v>18</v>
      </c>
      <c r="F31">
        <v>12</v>
      </c>
      <c r="G31">
        <v>41.800490000000003</v>
      </c>
      <c r="H31">
        <v>14.336119999999999</v>
      </c>
      <c r="I31" t="s">
        <v>1091</v>
      </c>
      <c r="J31">
        <v>-0.80448850000000005</v>
      </c>
      <c r="K31">
        <v>8.6207060000000002</v>
      </c>
      <c r="L31">
        <v>-2.4075039999999999</v>
      </c>
      <c r="M31">
        <v>-1.4985189999999999</v>
      </c>
      <c r="N31">
        <v>5.2915679999999998</v>
      </c>
      <c r="O31">
        <v>-7.6952389999999999</v>
      </c>
      <c r="P31">
        <v>17.690809999999999</v>
      </c>
      <c r="Q31">
        <v>12.612959999999999</v>
      </c>
    </row>
    <row r="32" spans="1:17" x14ac:dyDescent="0.3">
      <c r="A32">
        <v>30</v>
      </c>
      <c r="B32">
        <v>6</v>
      </c>
      <c r="C32">
        <v>6</v>
      </c>
      <c r="D32">
        <v>0</v>
      </c>
      <c r="E32">
        <v>16</v>
      </c>
      <c r="F32">
        <v>13</v>
      </c>
      <c r="G32">
        <v>38.022689999999997</v>
      </c>
      <c r="H32">
        <v>12.43425</v>
      </c>
      <c r="I32" t="s">
        <v>1092</v>
      </c>
      <c r="J32">
        <v>-1.7229730000000001</v>
      </c>
      <c r="K32">
        <v>7.2396260000000003</v>
      </c>
      <c r="L32">
        <v>-5.9269379999999998</v>
      </c>
      <c r="M32">
        <v>0</v>
      </c>
      <c r="N32">
        <v>4.3107939999999996</v>
      </c>
      <c r="O32">
        <v>-4.6069230000000001</v>
      </c>
      <c r="P32">
        <v>15.86223</v>
      </c>
      <c r="Q32">
        <v>10.135429999999999</v>
      </c>
    </row>
    <row r="33" spans="1:17" x14ac:dyDescent="0.3">
      <c r="A33">
        <v>31</v>
      </c>
      <c r="B33">
        <v>7</v>
      </c>
      <c r="C33">
        <v>1</v>
      </c>
      <c r="D33">
        <v>6</v>
      </c>
      <c r="E33">
        <v>16</v>
      </c>
      <c r="F33">
        <v>14</v>
      </c>
      <c r="G33">
        <v>42.010829999999999</v>
      </c>
      <c r="H33">
        <v>14.32297</v>
      </c>
      <c r="I33" t="s">
        <v>1093</v>
      </c>
      <c r="J33">
        <v>-0.80448850000000005</v>
      </c>
      <c r="K33">
        <v>7.2396260000000003</v>
      </c>
      <c r="L33">
        <v>-3.1881879999999998</v>
      </c>
      <c r="M33">
        <v>-1.4985189999999999</v>
      </c>
      <c r="N33">
        <v>1.741514</v>
      </c>
      <c r="O33">
        <v>-7.6952389999999999</v>
      </c>
      <c r="P33">
        <v>18.992809999999999</v>
      </c>
      <c r="Q33">
        <v>12.612959999999999</v>
      </c>
    </row>
    <row r="34" spans="1:17" x14ac:dyDescent="0.3">
      <c r="A34">
        <v>32</v>
      </c>
      <c r="B34">
        <v>9</v>
      </c>
      <c r="C34">
        <v>6</v>
      </c>
      <c r="D34">
        <v>3</v>
      </c>
      <c r="E34">
        <v>16</v>
      </c>
      <c r="F34">
        <v>14</v>
      </c>
      <c r="G34">
        <v>38.127850000000002</v>
      </c>
      <c r="H34">
        <v>12.427670000000001</v>
      </c>
      <c r="I34" t="s">
        <v>1094</v>
      </c>
      <c r="J34">
        <v>-1.7229730000000001</v>
      </c>
      <c r="K34">
        <v>7.2396260000000003</v>
      </c>
      <c r="L34">
        <v>-5.9269379999999998</v>
      </c>
      <c r="M34">
        <v>0</v>
      </c>
      <c r="N34">
        <v>1.741514</v>
      </c>
      <c r="O34">
        <v>-4.8553329999999999</v>
      </c>
      <c r="P34">
        <v>15.86223</v>
      </c>
      <c r="Q34">
        <v>10.135429999999999</v>
      </c>
    </row>
    <row r="35" spans="1:17" x14ac:dyDescent="0.3">
      <c r="A35">
        <v>33</v>
      </c>
      <c r="B35">
        <v>10</v>
      </c>
      <c r="C35">
        <v>4</v>
      </c>
      <c r="D35">
        <v>6</v>
      </c>
      <c r="E35">
        <v>16</v>
      </c>
      <c r="F35">
        <v>11</v>
      </c>
      <c r="G35">
        <v>44.09599</v>
      </c>
      <c r="H35">
        <v>14.19265</v>
      </c>
      <c r="I35" t="s">
        <v>1095</v>
      </c>
      <c r="J35">
        <v>-0.80448850000000005</v>
      </c>
      <c r="K35">
        <v>7.2396260000000003</v>
      </c>
      <c r="L35">
        <v>-3.1881879999999998</v>
      </c>
      <c r="M35">
        <v>-1.4985189999999999</v>
      </c>
      <c r="N35">
        <v>1.741514</v>
      </c>
      <c r="O35">
        <v>-7.9436489999999997</v>
      </c>
      <c r="P35">
        <v>20.74736</v>
      </c>
      <c r="Q35">
        <v>12.595409999999999</v>
      </c>
    </row>
    <row r="36" spans="1:17" x14ac:dyDescent="0.3">
      <c r="A36">
        <v>34</v>
      </c>
      <c r="B36">
        <v>11</v>
      </c>
      <c r="C36">
        <v>2</v>
      </c>
      <c r="D36">
        <v>9</v>
      </c>
      <c r="E36">
        <v>16</v>
      </c>
      <c r="F36">
        <v>11</v>
      </c>
      <c r="G36">
        <v>44.005870000000002</v>
      </c>
      <c r="H36">
        <v>14.91356</v>
      </c>
      <c r="I36" t="s">
        <v>1095</v>
      </c>
      <c r="J36">
        <v>-0.80448850000000005</v>
      </c>
      <c r="K36">
        <v>7.2396260000000003</v>
      </c>
      <c r="L36">
        <v>-5.3649899999999997</v>
      </c>
      <c r="M36">
        <v>-1.4985189999999999</v>
      </c>
      <c r="N36">
        <v>1.741514</v>
      </c>
      <c r="O36">
        <v>-7.9436489999999997</v>
      </c>
      <c r="P36">
        <v>20.74736</v>
      </c>
      <c r="Q36">
        <v>12.595409999999999</v>
      </c>
    </row>
    <row r="37" spans="1:17" x14ac:dyDescent="0.3">
      <c r="A37">
        <v>35</v>
      </c>
      <c r="B37">
        <v>11</v>
      </c>
      <c r="C37">
        <v>5</v>
      </c>
      <c r="D37">
        <v>6</v>
      </c>
      <c r="E37">
        <v>16</v>
      </c>
      <c r="F37">
        <v>11</v>
      </c>
      <c r="G37">
        <v>48.27834</v>
      </c>
      <c r="H37">
        <v>14.64653</v>
      </c>
      <c r="I37" t="s">
        <v>1096</v>
      </c>
      <c r="J37">
        <v>-0.80448850000000005</v>
      </c>
      <c r="K37">
        <v>7.2396260000000003</v>
      </c>
      <c r="L37">
        <v>0.1125097</v>
      </c>
      <c r="M37">
        <v>-4.4955579999999999</v>
      </c>
      <c r="N37">
        <v>1.741514</v>
      </c>
      <c r="O37">
        <v>-7.6952389999999999</v>
      </c>
      <c r="P37">
        <v>25.606110000000001</v>
      </c>
      <c r="Q37">
        <v>12.54682</v>
      </c>
    </row>
    <row r="38" spans="1:17" x14ac:dyDescent="0.3">
      <c r="A38">
        <v>36</v>
      </c>
      <c r="B38">
        <v>9</v>
      </c>
      <c r="C38">
        <v>3</v>
      </c>
      <c r="D38">
        <v>6</v>
      </c>
      <c r="E38">
        <v>16</v>
      </c>
      <c r="F38">
        <v>11</v>
      </c>
      <c r="G38">
        <v>48.27834</v>
      </c>
      <c r="H38">
        <v>14.64653</v>
      </c>
      <c r="I38" t="s">
        <v>1096</v>
      </c>
      <c r="J38">
        <v>-0.80448850000000005</v>
      </c>
      <c r="K38">
        <v>8.6207060000000002</v>
      </c>
      <c r="L38">
        <v>0.1125097</v>
      </c>
      <c r="M38">
        <v>-4.4955579999999999</v>
      </c>
      <c r="N38">
        <v>0.55075549999999995</v>
      </c>
      <c r="O38">
        <v>-7.6952389999999999</v>
      </c>
      <c r="P38">
        <v>24.304110000000001</v>
      </c>
      <c r="Q38">
        <v>12.54682</v>
      </c>
    </row>
    <row r="39" spans="1:17" x14ac:dyDescent="0.3">
      <c r="A39">
        <v>37</v>
      </c>
      <c r="B39">
        <v>12</v>
      </c>
      <c r="C39">
        <v>3</v>
      </c>
      <c r="D39">
        <v>9</v>
      </c>
      <c r="E39">
        <v>18</v>
      </c>
      <c r="F39">
        <v>12</v>
      </c>
      <c r="G39">
        <v>45.825249999999997</v>
      </c>
      <c r="H39">
        <v>17.314869999999999</v>
      </c>
      <c r="I39" t="s">
        <v>1097</v>
      </c>
      <c r="J39">
        <v>2.2339310000000001</v>
      </c>
      <c r="K39">
        <v>7.6592190000000002</v>
      </c>
      <c r="L39">
        <v>-5.9180529999999996</v>
      </c>
      <c r="M39">
        <v>-2.997039</v>
      </c>
      <c r="N39">
        <v>1.741514</v>
      </c>
      <c r="O39">
        <v>-7.9436489999999997</v>
      </c>
      <c r="P39">
        <v>20.443000000000001</v>
      </c>
      <c r="Q39">
        <v>12.571120000000001</v>
      </c>
    </row>
    <row r="40" spans="1:17" x14ac:dyDescent="0.3">
      <c r="A40">
        <v>38</v>
      </c>
      <c r="B40">
        <v>8</v>
      </c>
      <c r="C40">
        <v>2</v>
      </c>
      <c r="D40">
        <v>6</v>
      </c>
      <c r="E40">
        <v>18</v>
      </c>
      <c r="F40">
        <v>12</v>
      </c>
      <c r="G40">
        <v>45.825249999999997</v>
      </c>
      <c r="H40">
        <v>17.314869999999999</v>
      </c>
      <c r="I40" t="s">
        <v>1097</v>
      </c>
      <c r="J40">
        <v>2.2339310000000001</v>
      </c>
      <c r="K40">
        <v>9.0402979999999999</v>
      </c>
      <c r="L40">
        <v>-5.9180529999999996</v>
      </c>
      <c r="M40">
        <v>-2.997039</v>
      </c>
      <c r="N40">
        <v>0.55075549999999995</v>
      </c>
      <c r="O40">
        <v>-7.9436489999999997</v>
      </c>
      <c r="P40">
        <v>19.140999999999998</v>
      </c>
      <c r="Q40">
        <v>12.571120000000001</v>
      </c>
    </row>
    <row r="41" spans="1:17" x14ac:dyDescent="0.3">
      <c r="A41">
        <v>39</v>
      </c>
      <c r="B41">
        <v>11</v>
      </c>
      <c r="C41">
        <v>5</v>
      </c>
      <c r="D41">
        <v>6</v>
      </c>
      <c r="E41">
        <v>18</v>
      </c>
      <c r="F41">
        <v>12</v>
      </c>
      <c r="G41">
        <v>46.380920000000003</v>
      </c>
      <c r="H41">
        <v>13.239420000000001</v>
      </c>
      <c r="I41" t="s">
        <v>1098</v>
      </c>
      <c r="J41">
        <v>2.8503500000000002</v>
      </c>
      <c r="K41">
        <v>7.2396260000000003</v>
      </c>
      <c r="L41">
        <v>-2.6262400000000001</v>
      </c>
      <c r="M41">
        <v>-2.997039</v>
      </c>
      <c r="N41">
        <v>-0.82776590000000005</v>
      </c>
      <c r="O41">
        <v>-4.8553329999999999</v>
      </c>
      <c r="P41">
        <v>25.405830000000002</v>
      </c>
      <c r="Q41">
        <v>10.039999999999999</v>
      </c>
    </row>
    <row r="42" spans="1:17" x14ac:dyDescent="0.3">
      <c r="A42">
        <v>40</v>
      </c>
      <c r="B42">
        <v>7</v>
      </c>
      <c r="C42">
        <v>1</v>
      </c>
      <c r="D42">
        <v>6</v>
      </c>
      <c r="E42">
        <v>18</v>
      </c>
      <c r="F42">
        <v>11</v>
      </c>
      <c r="G42">
        <v>46.185639999999999</v>
      </c>
      <c r="H42">
        <v>13.966900000000001</v>
      </c>
      <c r="I42" t="s">
        <v>1099</v>
      </c>
      <c r="J42">
        <v>2.8503500000000002</v>
      </c>
      <c r="K42">
        <v>7.2396260000000003</v>
      </c>
      <c r="L42">
        <v>-4.8030419999999996</v>
      </c>
      <c r="M42">
        <v>-2.997039</v>
      </c>
      <c r="N42">
        <v>1.741514</v>
      </c>
      <c r="O42">
        <v>-5.1037439999999998</v>
      </c>
      <c r="P42">
        <v>25.405830000000002</v>
      </c>
      <c r="Q42">
        <v>10.039999999999999</v>
      </c>
    </row>
    <row r="43" spans="1:17" x14ac:dyDescent="0.3">
      <c r="A43">
        <v>41</v>
      </c>
      <c r="B43">
        <v>7</v>
      </c>
      <c r="C43">
        <v>4</v>
      </c>
      <c r="D43">
        <v>3</v>
      </c>
      <c r="E43">
        <v>18</v>
      </c>
      <c r="F43">
        <v>11</v>
      </c>
      <c r="G43">
        <v>45.790039999999998</v>
      </c>
      <c r="H43">
        <v>17.131730000000001</v>
      </c>
      <c r="I43" t="s">
        <v>1099</v>
      </c>
      <c r="J43">
        <v>2.8503500000000002</v>
      </c>
      <c r="K43">
        <v>7.2396260000000003</v>
      </c>
      <c r="L43">
        <v>-5.8677359999999998</v>
      </c>
      <c r="M43">
        <v>-2.997039</v>
      </c>
      <c r="N43">
        <v>1.741514</v>
      </c>
      <c r="O43">
        <v>-5.1037439999999998</v>
      </c>
      <c r="P43">
        <v>25.405830000000002</v>
      </c>
      <c r="Q43">
        <v>10.039999999999999</v>
      </c>
    </row>
    <row r="44" spans="1:17" x14ac:dyDescent="0.3">
      <c r="A44">
        <v>42</v>
      </c>
      <c r="B44">
        <v>6</v>
      </c>
      <c r="C44">
        <v>3</v>
      </c>
      <c r="D44">
        <v>3</v>
      </c>
      <c r="E44">
        <v>12</v>
      </c>
      <c r="F44">
        <v>11</v>
      </c>
      <c r="G44">
        <v>46.185639999999999</v>
      </c>
      <c r="H44">
        <v>13.966900000000001</v>
      </c>
      <c r="I44" t="s">
        <v>1100</v>
      </c>
      <c r="J44">
        <v>2.8503500000000002</v>
      </c>
      <c r="K44">
        <v>7.2396260000000003</v>
      </c>
      <c r="L44">
        <v>-5.5837260000000004</v>
      </c>
      <c r="M44">
        <v>-2.535015</v>
      </c>
      <c r="N44">
        <v>2.139262</v>
      </c>
      <c r="O44">
        <v>-4.8553329999999999</v>
      </c>
      <c r="P44">
        <v>25.405830000000002</v>
      </c>
      <c r="Q44">
        <v>6</v>
      </c>
    </row>
    <row r="45" spans="1:17" x14ac:dyDescent="0.3">
      <c r="A45">
        <v>43</v>
      </c>
      <c r="B45">
        <v>7</v>
      </c>
      <c r="C45">
        <v>4</v>
      </c>
      <c r="D45">
        <v>3</v>
      </c>
      <c r="E45">
        <v>14</v>
      </c>
      <c r="F45">
        <v>9</v>
      </c>
      <c r="G45">
        <v>46.185639999999999</v>
      </c>
      <c r="H45">
        <v>13.867509999999999</v>
      </c>
      <c r="I45" t="s">
        <v>1101</v>
      </c>
      <c r="J45">
        <v>2.8503500000000002</v>
      </c>
      <c r="K45">
        <v>4.8519779999999999</v>
      </c>
      <c r="L45">
        <v>-5.5837260000000004</v>
      </c>
      <c r="M45">
        <v>-2.4671319999999999</v>
      </c>
      <c r="N45">
        <v>0.98794839999999995</v>
      </c>
      <c r="O45">
        <v>-2.1475</v>
      </c>
      <c r="P45">
        <v>24.27637</v>
      </c>
      <c r="Q45">
        <v>7.5544580000000003</v>
      </c>
    </row>
    <row r="46" spans="1:17" x14ac:dyDescent="0.3">
      <c r="A46">
        <v>44</v>
      </c>
      <c r="B46">
        <v>6</v>
      </c>
      <c r="C46">
        <v>3</v>
      </c>
      <c r="D46">
        <v>3</v>
      </c>
      <c r="E46">
        <v>14</v>
      </c>
      <c r="F46">
        <v>9</v>
      </c>
      <c r="G46">
        <v>49.157879999999999</v>
      </c>
      <c r="H46">
        <v>10.21002</v>
      </c>
      <c r="I46" t="s">
        <v>1102</v>
      </c>
      <c r="J46">
        <v>2.8503500000000002</v>
      </c>
      <c r="K46">
        <v>4.8519779999999999</v>
      </c>
      <c r="L46">
        <v>-4.4484950000000003</v>
      </c>
      <c r="M46">
        <v>-2.4671319999999999</v>
      </c>
      <c r="N46">
        <v>-0.74762260000000003</v>
      </c>
      <c r="O46">
        <v>-5.0450280000000003</v>
      </c>
      <c r="P46">
        <v>22.190439999999999</v>
      </c>
      <c r="Q46">
        <v>7.5544580000000003</v>
      </c>
    </row>
    <row r="47" spans="1:17" x14ac:dyDescent="0.3">
      <c r="A47">
        <v>45</v>
      </c>
      <c r="B47">
        <v>8</v>
      </c>
      <c r="C47">
        <v>5</v>
      </c>
      <c r="D47">
        <v>3</v>
      </c>
      <c r="E47">
        <v>14</v>
      </c>
      <c r="F47">
        <v>9</v>
      </c>
      <c r="G47">
        <v>48.321869999999997</v>
      </c>
      <c r="H47">
        <v>13.73399</v>
      </c>
      <c r="I47" t="s">
        <v>1103</v>
      </c>
      <c r="J47">
        <v>2.8503500000000002</v>
      </c>
      <c r="K47">
        <v>6.2330569999999996</v>
      </c>
      <c r="L47">
        <v>-2.8449759999999999</v>
      </c>
      <c r="M47">
        <v>-3.9656509999999998</v>
      </c>
      <c r="N47">
        <v>-0.2028103</v>
      </c>
      <c r="O47">
        <v>-2.1475</v>
      </c>
      <c r="P47">
        <v>25.403739999999999</v>
      </c>
      <c r="Q47">
        <v>7.5301640000000001</v>
      </c>
    </row>
    <row r="48" spans="1:17" x14ac:dyDescent="0.3">
      <c r="A48">
        <v>46</v>
      </c>
      <c r="B48">
        <v>5</v>
      </c>
      <c r="C48">
        <v>2</v>
      </c>
      <c r="D48">
        <v>3</v>
      </c>
      <c r="E48">
        <v>10</v>
      </c>
      <c r="F48">
        <v>9</v>
      </c>
      <c r="G48">
        <v>46.185639999999999</v>
      </c>
      <c r="H48">
        <v>13.867509999999999</v>
      </c>
      <c r="I48" t="s">
        <v>1104</v>
      </c>
      <c r="J48">
        <v>2.8503500000000002</v>
      </c>
      <c r="K48">
        <v>6.2330569999999996</v>
      </c>
      <c r="L48">
        <v>-7.1450940000000003</v>
      </c>
      <c r="M48">
        <v>-2.4671319999999999</v>
      </c>
      <c r="N48">
        <v>0.59268620000000005</v>
      </c>
      <c r="O48">
        <v>-2.1475</v>
      </c>
      <c r="P48">
        <v>22.974360000000001</v>
      </c>
      <c r="Q48">
        <v>7.5544580000000003</v>
      </c>
    </row>
    <row r="49" spans="1:17" x14ac:dyDescent="0.3">
      <c r="A49">
        <v>47</v>
      </c>
      <c r="B49">
        <v>7</v>
      </c>
      <c r="C49">
        <v>4</v>
      </c>
      <c r="D49">
        <v>3</v>
      </c>
      <c r="E49">
        <v>12</v>
      </c>
      <c r="F49">
        <v>9</v>
      </c>
      <c r="G49">
        <v>48.059730000000002</v>
      </c>
      <c r="H49">
        <v>16.70682</v>
      </c>
      <c r="I49" t="s">
        <v>1105</v>
      </c>
      <c r="J49">
        <v>4.7730769999999998</v>
      </c>
      <c r="K49">
        <v>6.2330569999999996</v>
      </c>
      <c r="L49">
        <v>-6.3644100000000003</v>
      </c>
      <c r="M49">
        <v>-2.4671319999999999</v>
      </c>
      <c r="N49">
        <v>0.1949379</v>
      </c>
      <c r="O49">
        <v>-2.1475</v>
      </c>
      <c r="P49">
        <v>24.404</v>
      </c>
      <c r="Q49">
        <v>7.5401619999999996</v>
      </c>
    </row>
    <row r="50" spans="1:17" x14ac:dyDescent="0.3">
      <c r="A50">
        <v>48</v>
      </c>
      <c r="B50">
        <v>6</v>
      </c>
      <c r="C50">
        <v>3</v>
      </c>
      <c r="D50">
        <v>3</v>
      </c>
      <c r="E50">
        <v>10</v>
      </c>
      <c r="F50">
        <v>10</v>
      </c>
      <c r="G50">
        <v>48.115340000000003</v>
      </c>
      <c r="H50">
        <v>16.26193</v>
      </c>
      <c r="I50" t="s">
        <v>1106</v>
      </c>
      <c r="J50">
        <v>3.186728</v>
      </c>
      <c r="K50">
        <v>6.6526500000000004</v>
      </c>
      <c r="L50">
        <v>-10.436909999999999</v>
      </c>
      <c r="M50">
        <v>-2.4671319999999999</v>
      </c>
      <c r="N50">
        <v>0.59268620000000005</v>
      </c>
      <c r="O50">
        <v>-2.1475</v>
      </c>
      <c r="P50">
        <v>20.240629999999999</v>
      </c>
      <c r="Q50">
        <v>7.5544580000000003</v>
      </c>
    </row>
    <row r="51" spans="1:17" x14ac:dyDescent="0.3">
      <c r="A51">
        <v>49</v>
      </c>
      <c r="B51">
        <v>6</v>
      </c>
      <c r="C51">
        <v>3</v>
      </c>
      <c r="D51">
        <v>3</v>
      </c>
      <c r="E51">
        <v>12</v>
      </c>
      <c r="F51">
        <v>9</v>
      </c>
      <c r="G51">
        <v>49.940109999999997</v>
      </c>
      <c r="H51">
        <v>17.20157</v>
      </c>
      <c r="I51" t="s">
        <v>1105</v>
      </c>
      <c r="J51">
        <v>6.6443599999999998</v>
      </c>
      <c r="K51">
        <v>7.6141370000000004</v>
      </c>
      <c r="L51">
        <v>-6.3644100000000003</v>
      </c>
      <c r="M51">
        <v>-2.4671319999999999</v>
      </c>
      <c r="N51">
        <v>-0.99582079999999995</v>
      </c>
      <c r="O51">
        <v>-2.1475</v>
      </c>
      <c r="P51">
        <v>26.03229</v>
      </c>
      <c r="Q51">
        <v>7.510859</v>
      </c>
    </row>
    <row r="52" spans="1:17" x14ac:dyDescent="0.3">
      <c r="A52">
        <v>50</v>
      </c>
      <c r="B52">
        <v>6</v>
      </c>
      <c r="C52">
        <v>3</v>
      </c>
      <c r="D52">
        <v>3</v>
      </c>
      <c r="E52">
        <v>14</v>
      </c>
      <c r="F52">
        <v>9</v>
      </c>
      <c r="G52">
        <v>52.912350000000004</v>
      </c>
      <c r="H52">
        <v>13.544079999999999</v>
      </c>
      <c r="I52" t="s">
        <v>1107</v>
      </c>
      <c r="J52">
        <v>6.6443599999999998</v>
      </c>
      <c r="K52">
        <v>7.6141370000000004</v>
      </c>
      <c r="L52">
        <v>-4.4484950000000003</v>
      </c>
      <c r="M52">
        <v>-2.4671319999999999</v>
      </c>
      <c r="N52">
        <v>-1.5802449999999999</v>
      </c>
      <c r="O52">
        <v>-5.0450280000000003</v>
      </c>
      <c r="P52">
        <v>22.8169</v>
      </c>
      <c r="Q52">
        <v>7.510859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C04F-BF9D-465A-8190-10E80FD5F573}">
  <dimension ref="A1:Q52"/>
  <sheetViews>
    <sheetView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3</v>
      </c>
      <c r="C2">
        <v>0</v>
      </c>
      <c r="D2">
        <v>3</v>
      </c>
      <c r="E2">
        <v>19</v>
      </c>
      <c r="F2">
        <v>16</v>
      </c>
      <c r="G2">
        <v>30</v>
      </c>
      <c r="H2">
        <v>2</v>
      </c>
      <c r="I2" t="s">
        <v>17</v>
      </c>
      <c r="J2">
        <v>0</v>
      </c>
      <c r="K2">
        <v>0</v>
      </c>
      <c r="L2">
        <v>-1.527417</v>
      </c>
      <c r="M2">
        <v>0</v>
      </c>
      <c r="N2">
        <v>0</v>
      </c>
      <c r="O2">
        <v>3.0403799999999999</v>
      </c>
      <c r="P2">
        <v>13.05851</v>
      </c>
      <c r="Q2">
        <v>16.812629999999999</v>
      </c>
    </row>
    <row r="3" spans="1:17" x14ac:dyDescent="0.3">
      <c r="A3">
        <v>1</v>
      </c>
      <c r="B3">
        <v>4</v>
      </c>
      <c r="C3">
        <v>1</v>
      </c>
      <c r="D3">
        <v>3</v>
      </c>
      <c r="E3">
        <v>22</v>
      </c>
      <c r="F3">
        <v>16</v>
      </c>
      <c r="G3">
        <v>30</v>
      </c>
      <c r="H3">
        <v>2</v>
      </c>
      <c r="I3" t="s">
        <v>202</v>
      </c>
      <c r="J3">
        <v>0</v>
      </c>
      <c r="K3">
        <v>0.1211531</v>
      </c>
      <c r="L3">
        <v>0</v>
      </c>
      <c r="M3">
        <v>3.0583149999999999</v>
      </c>
      <c r="N3">
        <v>-1.6990430000000001</v>
      </c>
      <c r="O3">
        <v>3.1323660000000002</v>
      </c>
      <c r="P3">
        <v>8.8705350000000003</v>
      </c>
      <c r="Q3">
        <v>15</v>
      </c>
    </row>
    <row r="4" spans="1:17" x14ac:dyDescent="0.3">
      <c r="A4">
        <v>2</v>
      </c>
      <c r="B4">
        <v>4</v>
      </c>
      <c r="C4">
        <v>1</v>
      </c>
      <c r="D4">
        <v>3</v>
      </c>
      <c r="E4">
        <v>22</v>
      </c>
      <c r="F4">
        <v>16</v>
      </c>
      <c r="G4">
        <v>32.800849999999997</v>
      </c>
      <c r="H4">
        <v>1.8249470000000001</v>
      </c>
      <c r="I4" t="s">
        <v>1108</v>
      </c>
      <c r="J4">
        <v>2.5057149999999999</v>
      </c>
      <c r="K4">
        <v>1.97987</v>
      </c>
      <c r="L4">
        <v>0</v>
      </c>
      <c r="M4">
        <v>1.5231570000000001</v>
      </c>
      <c r="N4">
        <v>-5.1102470000000002</v>
      </c>
      <c r="O4">
        <v>1.968507</v>
      </c>
      <c r="P4">
        <v>8.8705350000000003</v>
      </c>
      <c r="Q4">
        <v>13.504530000000001</v>
      </c>
    </row>
    <row r="5" spans="1:17" x14ac:dyDescent="0.3">
      <c r="A5">
        <v>3</v>
      </c>
      <c r="B5">
        <v>4</v>
      </c>
      <c r="C5">
        <v>1</v>
      </c>
      <c r="D5">
        <v>3</v>
      </c>
      <c r="E5">
        <v>22</v>
      </c>
      <c r="F5">
        <v>16</v>
      </c>
      <c r="G5">
        <v>35.601709999999997</v>
      </c>
      <c r="H5">
        <v>1.6498930000000001</v>
      </c>
      <c r="I5" t="s">
        <v>1109</v>
      </c>
      <c r="J5">
        <v>5.0114299999999998</v>
      </c>
      <c r="K5">
        <v>3.8385859999999998</v>
      </c>
      <c r="L5">
        <v>0</v>
      </c>
      <c r="M5">
        <v>-1.2001039999999999E-2</v>
      </c>
      <c r="N5">
        <v>-8.5214499999999997</v>
      </c>
      <c r="O5">
        <v>0.80464840000000004</v>
      </c>
      <c r="P5">
        <v>8.8705350000000003</v>
      </c>
      <c r="Q5">
        <v>12.009069999999999</v>
      </c>
    </row>
    <row r="6" spans="1:17" x14ac:dyDescent="0.3">
      <c r="A6">
        <v>4</v>
      </c>
      <c r="B6">
        <v>3</v>
      </c>
      <c r="C6">
        <v>0</v>
      </c>
      <c r="D6">
        <v>3</v>
      </c>
      <c r="E6">
        <v>23</v>
      </c>
      <c r="F6">
        <v>16</v>
      </c>
      <c r="G6">
        <v>34.344470000000001</v>
      </c>
      <c r="H6">
        <v>1.6498930000000001</v>
      </c>
      <c r="I6" t="s">
        <v>1109</v>
      </c>
      <c r="J6">
        <v>5.0375249999999996</v>
      </c>
      <c r="K6">
        <v>3.8385859999999998</v>
      </c>
      <c r="L6">
        <v>1.824889</v>
      </c>
      <c r="M6">
        <v>-1.2001039999999999E-2</v>
      </c>
      <c r="N6">
        <v>-8.5214499999999997</v>
      </c>
      <c r="O6">
        <v>0.80464840000000004</v>
      </c>
      <c r="P6">
        <v>8.8705350000000003</v>
      </c>
      <c r="Q6">
        <v>12.009069999999999</v>
      </c>
    </row>
    <row r="7" spans="1:17" x14ac:dyDescent="0.3">
      <c r="A7">
        <v>5</v>
      </c>
      <c r="B7">
        <v>4</v>
      </c>
      <c r="C7">
        <v>1</v>
      </c>
      <c r="D7">
        <v>3</v>
      </c>
      <c r="E7">
        <v>24</v>
      </c>
      <c r="F7">
        <v>16</v>
      </c>
      <c r="G7">
        <v>41.203409999999998</v>
      </c>
      <c r="H7">
        <v>1.299787</v>
      </c>
      <c r="I7" t="s">
        <v>1110</v>
      </c>
      <c r="J7">
        <v>12.7249</v>
      </c>
      <c r="K7">
        <v>7.556019</v>
      </c>
      <c r="L7">
        <v>0</v>
      </c>
      <c r="M7">
        <v>-3.0823170000000002</v>
      </c>
      <c r="N7">
        <v>-16.892749999999999</v>
      </c>
      <c r="O7">
        <v>-1.523069</v>
      </c>
      <c r="P7">
        <v>10</v>
      </c>
      <c r="Q7">
        <v>9.0181349999999991</v>
      </c>
    </row>
    <row r="8" spans="1:17" x14ac:dyDescent="0.3">
      <c r="A8">
        <v>6</v>
      </c>
      <c r="B8">
        <v>4</v>
      </c>
      <c r="C8">
        <v>1</v>
      </c>
      <c r="D8">
        <v>3</v>
      </c>
      <c r="E8">
        <v>22</v>
      </c>
      <c r="F8">
        <v>16</v>
      </c>
      <c r="G8">
        <v>42.993690000000001</v>
      </c>
      <c r="H8">
        <v>2.5154519999999998</v>
      </c>
      <c r="I8" t="s">
        <v>1110</v>
      </c>
      <c r="J8">
        <v>11.89414</v>
      </c>
      <c r="K8">
        <v>7.556019</v>
      </c>
      <c r="L8">
        <v>-2.1768019999999999</v>
      </c>
      <c r="M8">
        <v>-3.0823170000000002</v>
      </c>
      <c r="N8">
        <v>-16.892749999999999</v>
      </c>
      <c r="O8">
        <v>-1.523069</v>
      </c>
      <c r="P8">
        <v>12.930300000000001</v>
      </c>
      <c r="Q8">
        <v>8.9888320000000004</v>
      </c>
    </row>
    <row r="9" spans="1:17" x14ac:dyDescent="0.3">
      <c r="A9">
        <v>7</v>
      </c>
      <c r="B9">
        <v>4</v>
      </c>
      <c r="C9">
        <v>1</v>
      </c>
      <c r="D9">
        <v>3</v>
      </c>
      <c r="E9">
        <v>26</v>
      </c>
      <c r="F9">
        <v>16</v>
      </c>
      <c r="G9">
        <v>43.083799999999997</v>
      </c>
      <c r="H9">
        <v>1.7945420000000001</v>
      </c>
      <c r="I9" t="s">
        <v>1110</v>
      </c>
      <c r="J9">
        <v>17.298220000000001</v>
      </c>
      <c r="K9">
        <v>7.556019</v>
      </c>
      <c r="L9">
        <v>0</v>
      </c>
      <c r="M9">
        <v>-3.0823170000000002</v>
      </c>
      <c r="N9">
        <v>-16.892749999999999</v>
      </c>
      <c r="O9">
        <v>-1.523069</v>
      </c>
      <c r="P9">
        <v>12.930300000000001</v>
      </c>
      <c r="Q9">
        <v>8.9888320000000004</v>
      </c>
    </row>
    <row r="10" spans="1:17" x14ac:dyDescent="0.3">
      <c r="A10">
        <v>8</v>
      </c>
      <c r="B10">
        <v>4</v>
      </c>
      <c r="C10">
        <v>1</v>
      </c>
      <c r="D10">
        <v>3</v>
      </c>
      <c r="E10">
        <v>24</v>
      </c>
      <c r="F10">
        <v>16</v>
      </c>
      <c r="G10">
        <v>46.844569999999997</v>
      </c>
      <c r="H10">
        <v>2.7840530000000001</v>
      </c>
      <c r="I10" t="s">
        <v>1110</v>
      </c>
      <c r="J10">
        <v>18.338750000000001</v>
      </c>
      <c r="K10">
        <v>7.556019</v>
      </c>
      <c r="L10">
        <v>0</v>
      </c>
      <c r="M10">
        <v>-3.0823170000000002</v>
      </c>
      <c r="N10">
        <v>-16.892749999999999</v>
      </c>
      <c r="O10">
        <v>-1.523069</v>
      </c>
      <c r="P10">
        <v>18.790890000000001</v>
      </c>
      <c r="Q10">
        <v>8.9302270000000004</v>
      </c>
    </row>
    <row r="11" spans="1:17" x14ac:dyDescent="0.3">
      <c r="A11">
        <v>9</v>
      </c>
      <c r="B11">
        <v>6</v>
      </c>
      <c r="C11">
        <v>0</v>
      </c>
      <c r="D11">
        <v>6</v>
      </c>
      <c r="E11">
        <v>25</v>
      </c>
      <c r="F11">
        <v>16</v>
      </c>
      <c r="G11">
        <v>45.587339999999998</v>
      </c>
      <c r="H11">
        <v>2.7840530000000001</v>
      </c>
      <c r="I11" t="s">
        <v>1110</v>
      </c>
      <c r="J11">
        <v>18.364840000000001</v>
      </c>
      <c r="K11">
        <v>7.556019</v>
      </c>
      <c r="L11">
        <v>1.824889</v>
      </c>
      <c r="M11">
        <v>-3.0823170000000002</v>
      </c>
      <c r="N11">
        <v>-16.892749999999999</v>
      </c>
      <c r="O11">
        <v>-1.523069</v>
      </c>
      <c r="P11">
        <v>18.790890000000001</v>
      </c>
      <c r="Q11">
        <v>8.9302270000000004</v>
      </c>
    </row>
    <row r="12" spans="1:17" x14ac:dyDescent="0.3">
      <c r="A12">
        <v>10</v>
      </c>
      <c r="B12">
        <v>3</v>
      </c>
      <c r="C12">
        <v>0</v>
      </c>
      <c r="D12">
        <v>3</v>
      </c>
      <c r="E12">
        <v>26</v>
      </c>
      <c r="F12">
        <v>14</v>
      </c>
      <c r="G12">
        <v>44.964190000000002</v>
      </c>
      <c r="H12">
        <v>1</v>
      </c>
      <c r="I12" t="s">
        <v>1111</v>
      </c>
      <c r="J12">
        <v>21.871549999999999</v>
      </c>
      <c r="K12">
        <v>7.556019</v>
      </c>
      <c r="L12">
        <v>0</v>
      </c>
      <c r="M12">
        <v>-1.3306910000000001</v>
      </c>
      <c r="N12">
        <v>-20.14479</v>
      </c>
      <c r="O12">
        <v>-2.8458950000000001</v>
      </c>
      <c r="P12">
        <v>15.8606</v>
      </c>
      <c r="Q12">
        <v>6.9308759999999996</v>
      </c>
    </row>
    <row r="13" spans="1:17" x14ac:dyDescent="0.3">
      <c r="A13">
        <v>11</v>
      </c>
      <c r="B13">
        <v>3</v>
      </c>
      <c r="C13">
        <v>0</v>
      </c>
      <c r="D13">
        <v>3</v>
      </c>
      <c r="E13">
        <v>27</v>
      </c>
      <c r="F13">
        <v>14</v>
      </c>
      <c r="G13">
        <v>43.706949999999999</v>
      </c>
      <c r="H13">
        <v>1</v>
      </c>
      <c r="I13" t="s">
        <v>1111</v>
      </c>
      <c r="J13">
        <v>21.897639999999999</v>
      </c>
      <c r="K13">
        <v>7.556019</v>
      </c>
      <c r="L13">
        <v>1.824889</v>
      </c>
      <c r="M13">
        <v>-1.3306910000000001</v>
      </c>
      <c r="N13">
        <v>-20.14479</v>
      </c>
      <c r="O13">
        <v>-2.8458950000000001</v>
      </c>
      <c r="P13">
        <v>15.8606</v>
      </c>
      <c r="Q13">
        <v>6.9308759999999996</v>
      </c>
    </row>
    <row r="14" spans="1:17" x14ac:dyDescent="0.3">
      <c r="A14">
        <v>12</v>
      </c>
      <c r="B14">
        <v>3</v>
      </c>
      <c r="C14">
        <v>0</v>
      </c>
      <c r="D14">
        <v>3</v>
      </c>
      <c r="E14">
        <v>28</v>
      </c>
      <c r="F14">
        <v>14</v>
      </c>
      <c r="G14">
        <v>47.563960000000002</v>
      </c>
      <c r="H14">
        <v>3.9797169999999999</v>
      </c>
      <c r="I14" t="s">
        <v>1112</v>
      </c>
      <c r="J14">
        <v>23.794280000000001</v>
      </c>
      <c r="K14">
        <v>7.556019</v>
      </c>
      <c r="L14">
        <v>1.915915</v>
      </c>
      <c r="M14">
        <v>-1.3306910000000001</v>
      </c>
      <c r="N14">
        <v>-20.729220000000002</v>
      </c>
      <c r="O14">
        <v>-5.7434229999999999</v>
      </c>
      <c r="P14">
        <v>14.07484</v>
      </c>
      <c r="Q14">
        <v>6.9165799999999997</v>
      </c>
    </row>
    <row r="15" spans="1:17" x14ac:dyDescent="0.3">
      <c r="A15">
        <v>13</v>
      </c>
      <c r="B15">
        <v>4</v>
      </c>
      <c r="C15">
        <v>1</v>
      </c>
      <c r="D15">
        <v>3</v>
      </c>
      <c r="E15">
        <v>28</v>
      </c>
      <c r="F15">
        <v>14</v>
      </c>
      <c r="G15">
        <v>52.416580000000003</v>
      </c>
      <c r="H15">
        <v>1</v>
      </c>
      <c r="I15" t="s">
        <v>1113</v>
      </c>
      <c r="J15">
        <v>22.963519999999999</v>
      </c>
      <c r="K15">
        <v>7.556019</v>
      </c>
      <c r="L15">
        <v>3.8318300000000001</v>
      </c>
      <c r="M15">
        <v>-1.3306910000000001</v>
      </c>
      <c r="N15">
        <v>-21.313639999999999</v>
      </c>
      <c r="O15">
        <v>-8.6409509999999994</v>
      </c>
      <c r="P15">
        <v>13.78975</v>
      </c>
      <c r="Q15">
        <v>6.8872770000000001</v>
      </c>
    </row>
    <row r="16" spans="1:17" x14ac:dyDescent="0.3">
      <c r="A16">
        <v>14</v>
      </c>
      <c r="B16">
        <v>3</v>
      </c>
      <c r="C16">
        <v>0</v>
      </c>
      <c r="D16">
        <v>3</v>
      </c>
      <c r="E16">
        <v>30</v>
      </c>
      <c r="F16">
        <v>14</v>
      </c>
      <c r="G16">
        <v>52.416580000000003</v>
      </c>
      <c r="H16">
        <v>1</v>
      </c>
      <c r="I16" t="s">
        <v>1113</v>
      </c>
      <c r="J16">
        <v>25.665559999999999</v>
      </c>
      <c r="K16">
        <v>7.556019</v>
      </c>
      <c r="L16">
        <v>3.8318300000000001</v>
      </c>
      <c r="M16">
        <v>-1.3306910000000001</v>
      </c>
      <c r="N16">
        <v>-21.313639999999999</v>
      </c>
      <c r="O16">
        <v>-8.6409509999999994</v>
      </c>
      <c r="P16">
        <v>13.78975</v>
      </c>
      <c r="Q16">
        <v>6.8872770000000001</v>
      </c>
    </row>
    <row r="17" spans="1:17" x14ac:dyDescent="0.3">
      <c r="A17">
        <v>15</v>
      </c>
      <c r="B17">
        <v>4</v>
      </c>
      <c r="C17">
        <v>1</v>
      </c>
      <c r="D17">
        <v>3</v>
      </c>
      <c r="E17">
        <v>28</v>
      </c>
      <c r="F17">
        <v>14</v>
      </c>
      <c r="G17">
        <v>49.578000000000003</v>
      </c>
      <c r="H17">
        <v>2.9404159999999999</v>
      </c>
      <c r="I17" t="s">
        <v>1112</v>
      </c>
      <c r="J17">
        <v>26.618359999999999</v>
      </c>
      <c r="K17">
        <v>7.556019</v>
      </c>
      <c r="L17">
        <v>1.915915</v>
      </c>
      <c r="M17">
        <v>-1.3306910000000001</v>
      </c>
      <c r="N17">
        <v>-20.729220000000002</v>
      </c>
      <c r="O17">
        <v>-2.6551070000000001</v>
      </c>
      <c r="P17">
        <v>19.23423</v>
      </c>
      <c r="Q17">
        <v>6</v>
      </c>
    </row>
    <row r="18" spans="1:17" x14ac:dyDescent="0.3">
      <c r="A18">
        <v>16</v>
      </c>
      <c r="B18">
        <v>3</v>
      </c>
      <c r="C18">
        <v>0</v>
      </c>
      <c r="D18">
        <v>3</v>
      </c>
      <c r="E18">
        <v>32</v>
      </c>
      <c r="F18">
        <v>14</v>
      </c>
      <c r="G18">
        <v>50.669849999999997</v>
      </c>
      <c r="H18">
        <v>1</v>
      </c>
      <c r="I18" t="s">
        <v>1113</v>
      </c>
      <c r="J18">
        <v>27.449120000000001</v>
      </c>
      <c r="K18">
        <v>7.556019</v>
      </c>
      <c r="L18">
        <v>3.8318300000000001</v>
      </c>
      <c r="M18">
        <v>-1.3306910000000001</v>
      </c>
      <c r="N18">
        <v>-21.313639999999999</v>
      </c>
      <c r="O18">
        <v>-5.5526350000000004</v>
      </c>
      <c r="P18">
        <v>13.08854</v>
      </c>
      <c r="Q18">
        <v>6</v>
      </c>
    </row>
    <row r="19" spans="1:17" x14ac:dyDescent="0.3">
      <c r="A19">
        <v>17</v>
      </c>
      <c r="B19">
        <v>3</v>
      </c>
      <c r="C19">
        <v>0</v>
      </c>
      <c r="D19">
        <v>3</v>
      </c>
      <c r="E19">
        <v>28</v>
      </c>
      <c r="F19">
        <v>14</v>
      </c>
      <c r="G19">
        <v>49.182389999999998</v>
      </c>
      <c r="H19">
        <v>6.1052460000000002</v>
      </c>
      <c r="I19" t="s">
        <v>1114</v>
      </c>
      <c r="J19">
        <v>26.618359999999999</v>
      </c>
      <c r="K19">
        <v>7.556019</v>
      </c>
      <c r="L19">
        <v>0.85122140000000002</v>
      </c>
      <c r="M19">
        <v>-1.3306910000000001</v>
      </c>
      <c r="N19">
        <v>-20.729220000000002</v>
      </c>
      <c r="O19">
        <v>-2.903518</v>
      </c>
      <c r="P19">
        <v>19.23423</v>
      </c>
      <c r="Q19">
        <v>6</v>
      </c>
    </row>
    <row r="20" spans="1:17" x14ac:dyDescent="0.3">
      <c r="A20">
        <v>18</v>
      </c>
      <c r="B20">
        <v>4</v>
      </c>
      <c r="C20">
        <v>1</v>
      </c>
      <c r="D20">
        <v>3</v>
      </c>
      <c r="E20">
        <v>30</v>
      </c>
      <c r="F20">
        <v>14</v>
      </c>
      <c r="G20">
        <v>52.139479999999999</v>
      </c>
      <c r="H20">
        <v>2.5689069999999998</v>
      </c>
      <c r="I20" t="s">
        <v>1115</v>
      </c>
      <c r="J20">
        <v>23.370419999999999</v>
      </c>
      <c r="K20">
        <v>10.68839</v>
      </c>
      <c r="L20">
        <v>2.7671359999999998</v>
      </c>
      <c r="M20">
        <v>-1.3306910000000001</v>
      </c>
      <c r="N20">
        <v>-18.80856</v>
      </c>
      <c r="O20">
        <v>-7.3845799999999997</v>
      </c>
      <c r="P20">
        <v>16.018840000000001</v>
      </c>
      <c r="Q20">
        <v>6</v>
      </c>
    </row>
    <row r="21" spans="1:17" x14ac:dyDescent="0.3">
      <c r="A21">
        <v>19</v>
      </c>
      <c r="B21">
        <v>3</v>
      </c>
      <c r="C21">
        <v>0</v>
      </c>
      <c r="D21">
        <v>3</v>
      </c>
      <c r="E21">
        <v>32</v>
      </c>
      <c r="F21">
        <v>14</v>
      </c>
      <c r="G21">
        <v>49.167250000000003</v>
      </c>
      <c r="H21">
        <v>6.2263979999999997</v>
      </c>
      <c r="I21" t="s">
        <v>1116</v>
      </c>
      <c r="J21">
        <v>28.7745</v>
      </c>
      <c r="K21">
        <v>10.68839</v>
      </c>
      <c r="L21">
        <v>0.85122140000000002</v>
      </c>
      <c r="M21">
        <v>-1.3306910000000001</v>
      </c>
      <c r="N21">
        <v>-18.224129999999999</v>
      </c>
      <c r="O21">
        <v>-4.4870520000000003</v>
      </c>
      <c r="P21">
        <v>19.23423</v>
      </c>
      <c r="Q21">
        <v>6</v>
      </c>
    </row>
    <row r="22" spans="1:17" x14ac:dyDescent="0.3">
      <c r="A22">
        <v>20</v>
      </c>
      <c r="B22">
        <v>4</v>
      </c>
      <c r="C22">
        <v>1</v>
      </c>
      <c r="D22">
        <v>3</v>
      </c>
      <c r="E22">
        <v>32</v>
      </c>
      <c r="F22">
        <v>14</v>
      </c>
      <c r="G22">
        <v>54.27572</v>
      </c>
      <c r="H22">
        <v>2.4353919999999998</v>
      </c>
      <c r="I22" t="s">
        <v>1117</v>
      </c>
      <c r="J22">
        <v>26.07246</v>
      </c>
      <c r="K22">
        <v>10.68839</v>
      </c>
      <c r="L22">
        <v>5.5058870000000004</v>
      </c>
      <c r="M22">
        <v>-2.8292109999999999</v>
      </c>
      <c r="N22">
        <v>-18.80856</v>
      </c>
      <c r="O22">
        <v>-7.3845799999999997</v>
      </c>
      <c r="P22">
        <v>18.448219999999999</v>
      </c>
      <c r="Q22">
        <v>6</v>
      </c>
    </row>
    <row r="23" spans="1:17" x14ac:dyDescent="0.3">
      <c r="A23">
        <v>21</v>
      </c>
      <c r="B23">
        <v>3</v>
      </c>
      <c r="C23">
        <v>0</v>
      </c>
      <c r="D23">
        <v>3</v>
      </c>
      <c r="E23">
        <v>32</v>
      </c>
      <c r="F23">
        <v>14</v>
      </c>
      <c r="G23">
        <v>51.213369999999998</v>
      </c>
      <c r="H23">
        <v>6.8137930000000004</v>
      </c>
      <c r="I23" t="s">
        <v>1118</v>
      </c>
      <c r="J23">
        <v>28.7745</v>
      </c>
      <c r="K23">
        <v>10.68839</v>
      </c>
      <c r="L23">
        <v>1.4131689999999999</v>
      </c>
      <c r="M23">
        <v>-2.8292109999999999</v>
      </c>
      <c r="N23">
        <v>-18.224129999999999</v>
      </c>
      <c r="O23">
        <v>-4.4870520000000003</v>
      </c>
      <c r="P23">
        <v>21.663609999999998</v>
      </c>
      <c r="Q23">
        <v>6</v>
      </c>
    </row>
    <row r="24" spans="1:17" x14ac:dyDescent="0.3">
      <c r="A24">
        <v>22</v>
      </c>
      <c r="B24">
        <v>4</v>
      </c>
      <c r="C24">
        <v>1</v>
      </c>
      <c r="D24">
        <v>3</v>
      </c>
      <c r="E24">
        <v>32</v>
      </c>
      <c r="F24">
        <v>14</v>
      </c>
      <c r="G24">
        <v>51.198219999999999</v>
      </c>
      <c r="H24">
        <v>6.9349460000000001</v>
      </c>
      <c r="I24" t="s">
        <v>1119</v>
      </c>
      <c r="J24">
        <v>25.52657</v>
      </c>
      <c r="K24">
        <v>13.82075</v>
      </c>
      <c r="L24">
        <v>1.4131689999999999</v>
      </c>
      <c r="M24">
        <v>-2.8292109999999999</v>
      </c>
      <c r="N24">
        <v>-15.719049999999999</v>
      </c>
      <c r="O24">
        <v>-6.3189979999999997</v>
      </c>
      <c r="P24">
        <v>21.663609999999998</v>
      </c>
      <c r="Q24">
        <v>6</v>
      </c>
    </row>
    <row r="25" spans="1:17" x14ac:dyDescent="0.3">
      <c r="A25">
        <v>23</v>
      </c>
      <c r="B25">
        <v>4</v>
      </c>
      <c r="C25">
        <v>1</v>
      </c>
      <c r="D25">
        <v>3</v>
      </c>
      <c r="E25">
        <v>30</v>
      </c>
      <c r="F25">
        <v>14</v>
      </c>
      <c r="G25">
        <v>51.198219999999999</v>
      </c>
      <c r="H25">
        <v>6.9349460000000001</v>
      </c>
      <c r="I25" t="s">
        <v>1120</v>
      </c>
      <c r="J25">
        <v>22.82452</v>
      </c>
      <c r="K25">
        <v>13.82075</v>
      </c>
      <c r="L25">
        <v>1.4131689999999999</v>
      </c>
      <c r="M25">
        <v>-2.8292109999999999</v>
      </c>
      <c r="N25">
        <v>-12.621259999999999</v>
      </c>
      <c r="O25">
        <v>-6.3189979999999997</v>
      </c>
      <c r="P25">
        <v>19.404679999999999</v>
      </c>
      <c r="Q25">
        <v>6</v>
      </c>
    </row>
    <row r="26" spans="1:17" x14ac:dyDescent="0.3">
      <c r="A26">
        <v>24</v>
      </c>
      <c r="B26">
        <v>4</v>
      </c>
      <c r="C26">
        <v>1</v>
      </c>
      <c r="D26">
        <v>3</v>
      </c>
      <c r="E26">
        <v>34</v>
      </c>
      <c r="F26">
        <v>14</v>
      </c>
      <c r="G26">
        <v>57.142699999999998</v>
      </c>
      <c r="H26">
        <v>1</v>
      </c>
      <c r="I26" t="s">
        <v>1121</v>
      </c>
      <c r="J26">
        <v>22.82452</v>
      </c>
      <c r="K26">
        <v>13.82075</v>
      </c>
      <c r="L26">
        <v>5.244999</v>
      </c>
      <c r="M26">
        <v>-2.8292109999999999</v>
      </c>
      <c r="N26">
        <v>-15.339</v>
      </c>
      <c r="O26">
        <v>-12.114050000000001</v>
      </c>
      <c r="P26">
        <v>14.10336</v>
      </c>
      <c r="Q26">
        <v>6</v>
      </c>
    </row>
    <row r="27" spans="1:17" x14ac:dyDescent="0.3">
      <c r="A27">
        <v>25</v>
      </c>
      <c r="B27">
        <v>4</v>
      </c>
      <c r="C27">
        <v>1</v>
      </c>
      <c r="D27">
        <v>3</v>
      </c>
      <c r="E27">
        <v>32</v>
      </c>
      <c r="F27">
        <v>14</v>
      </c>
      <c r="G27">
        <v>55.960729999999998</v>
      </c>
      <c r="H27">
        <v>4.4931200000000002</v>
      </c>
      <c r="I27" t="s">
        <v>1122</v>
      </c>
      <c r="J27">
        <v>24.695810000000002</v>
      </c>
      <c r="K27">
        <v>13.82075</v>
      </c>
      <c r="L27">
        <v>1.152282</v>
      </c>
      <c r="M27">
        <v>-2.8292109999999999</v>
      </c>
      <c r="N27">
        <v>-14.754580000000001</v>
      </c>
      <c r="O27">
        <v>-9.216526</v>
      </c>
      <c r="P27">
        <v>20.24905</v>
      </c>
      <c r="Q27">
        <v>6</v>
      </c>
    </row>
    <row r="28" spans="1:17" x14ac:dyDescent="0.3">
      <c r="A28">
        <v>26</v>
      </c>
      <c r="B28">
        <v>3</v>
      </c>
      <c r="C28">
        <v>0</v>
      </c>
      <c r="D28">
        <v>3</v>
      </c>
      <c r="E28">
        <v>30</v>
      </c>
      <c r="F28">
        <v>14</v>
      </c>
      <c r="G28">
        <v>56.050849999999997</v>
      </c>
      <c r="H28">
        <v>3.7722099999999998</v>
      </c>
      <c r="I28" t="s">
        <v>1123</v>
      </c>
      <c r="J28">
        <v>24.695810000000002</v>
      </c>
      <c r="K28">
        <v>13.82075</v>
      </c>
      <c r="L28">
        <v>3.3290839999999999</v>
      </c>
      <c r="M28">
        <v>-2.598198</v>
      </c>
      <c r="N28">
        <v>-14.754580000000001</v>
      </c>
      <c r="O28">
        <v>-9.4649370000000008</v>
      </c>
      <c r="P28">
        <v>20.24905</v>
      </c>
      <c r="Q28">
        <v>6</v>
      </c>
    </row>
    <row r="29" spans="1:17" x14ac:dyDescent="0.3">
      <c r="A29">
        <v>27</v>
      </c>
      <c r="B29">
        <v>3</v>
      </c>
      <c r="C29">
        <v>0</v>
      </c>
      <c r="D29">
        <v>3</v>
      </c>
      <c r="E29">
        <v>34</v>
      </c>
      <c r="F29">
        <v>14</v>
      </c>
      <c r="G29">
        <v>58.187080000000002</v>
      </c>
      <c r="H29">
        <v>3.6386959999999999</v>
      </c>
      <c r="I29" t="s">
        <v>1124</v>
      </c>
      <c r="J29">
        <v>27.397849999999998</v>
      </c>
      <c r="K29">
        <v>13.82075</v>
      </c>
      <c r="L29">
        <v>6.0678340000000004</v>
      </c>
      <c r="M29">
        <v>-4.3277299999999999</v>
      </c>
      <c r="N29">
        <v>-14.754580000000001</v>
      </c>
      <c r="O29">
        <v>-9.4649370000000008</v>
      </c>
      <c r="P29">
        <v>22.678419999999999</v>
      </c>
      <c r="Q29">
        <v>6</v>
      </c>
    </row>
    <row r="30" spans="1:17" x14ac:dyDescent="0.3">
      <c r="A30">
        <v>28</v>
      </c>
      <c r="B30">
        <v>3</v>
      </c>
      <c r="C30">
        <v>0</v>
      </c>
      <c r="D30">
        <v>3</v>
      </c>
      <c r="E30">
        <v>32</v>
      </c>
      <c r="F30">
        <v>13</v>
      </c>
      <c r="G30">
        <v>56.440339999999999</v>
      </c>
      <c r="H30">
        <v>1.6098840000000001</v>
      </c>
      <c r="I30" t="s">
        <v>1125</v>
      </c>
      <c r="J30">
        <v>25.620719999999999</v>
      </c>
      <c r="K30">
        <v>14.69641</v>
      </c>
      <c r="L30">
        <v>6.0678340000000004</v>
      </c>
      <c r="M30">
        <v>-4.3986669999999997</v>
      </c>
      <c r="N30">
        <v>-14.754580000000001</v>
      </c>
      <c r="O30">
        <v>-6.6544309999999998</v>
      </c>
      <c r="P30">
        <v>21.977219999999999</v>
      </c>
      <c r="Q30">
        <v>6</v>
      </c>
    </row>
    <row r="31" spans="1:17" x14ac:dyDescent="0.3">
      <c r="A31">
        <v>29</v>
      </c>
      <c r="B31">
        <v>3</v>
      </c>
      <c r="C31">
        <v>0</v>
      </c>
      <c r="D31">
        <v>3</v>
      </c>
      <c r="E31">
        <v>30</v>
      </c>
      <c r="F31">
        <v>14</v>
      </c>
      <c r="G31">
        <v>58.57658</v>
      </c>
      <c r="H31">
        <v>1.47637</v>
      </c>
      <c r="I31" t="s">
        <v>1126</v>
      </c>
      <c r="J31">
        <v>23.77732</v>
      </c>
      <c r="K31">
        <v>13.82075</v>
      </c>
      <c r="L31">
        <v>8.8065840000000009</v>
      </c>
      <c r="M31">
        <v>-5.595237</v>
      </c>
      <c r="N31">
        <v>-14.754580000000001</v>
      </c>
      <c r="O31">
        <v>-6.3766210000000001</v>
      </c>
      <c r="P31">
        <v>24.406600000000001</v>
      </c>
      <c r="Q31">
        <v>6</v>
      </c>
    </row>
    <row r="32" spans="1:17" x14ac:dyDescent="0.3">
      <c r="A32">
        <v>30</v>
      </c>
      <c r="B32">
        <v>4</v>
      </c>
      <c r="C32">
        <v>1</v>
      </c>
      <c r="D32">
        <v>3</v>
      </c>
      <c r="E32">
        <v>32</v>
      </c>
      <c r="F32">
        <v>14</v>
      </c>
      <c r="G32">
        <v>59.32246</v>
      </c>
      <c r="H32">
        <v>1.7209099999999999</v>
      </c>
      <c r="I32" t="s">
        <v>1127</v>
      </c>
      <c r="J32">
        <v>23.77732</v>
      </c>
      <c r="K32">
        <v>13.82075</v>
      </c>
      <c r="L32">
        <v>5.8069470000000001</v>
      </c>
      <c r="M32">
        <v>-4.0967180000000001</v>
      </c>
      <c r="N32">
        <v>-15.339</v>
      </c>
      <c r="O32">
        <v>-9.2741489999999995</v>
      </c>
      <c r="P32">
        <v>18.76183</v>
      </c>
      <c r="Q32">
        <v>6</v>
      </c>
    </row>
    <row r="33" spans="1:17" x14ac:dyDescent="0.3">
      <c r="A33">
        <v>31</v>
      </c>
      <c r="B33">
        <v>4</v>
      </c>
      <c r="C33">
        <v>1</v>
      </c>
      <c r="D33">
        <v>3</v>
      </c>
      <c r="E33">
        <v>32</v>
      </c>
      <c r="F33">
        <v>14</v>
      </c>
      <c r="G33">
        <v>57.672179999999997</v>
      </c>
      <c r="H33">
        <v>3.7293219999999998</v>
      </c>
      <c r="I33" t="s">
        <v>1128</v>
      </c>
      <c r="J33">
        <v>23.77732</v>
      </c>
      <c r="K33">
        <v>13.82075</v>
      </c>
      <c r="L33">
        <v>5.8069470000000001</v>
      </c>
      <c r="M33">
        <v>-4.0967180000000001</v>
      </c>
      <c r="N33">
        <v>-15.339</v>
      </c>
      <c r="O33">
        <v>-9.2741489999999995</v>
      </c>
      <c r="P33">
        <v>18.76183</v>
      </c>
      <c r="Q33">
        <v>6</v>
      </c>
    </row>
    <row r="34" spans="1:17" x14ac:dyDescent="0.3">
      <c r="A34">
        <v>32</v>
      </c>
      <c r="B34">
        <v>4</v>
      </c>
      <c r="C34">
        <v>1</v>
      </c>
      <c r="D34">
        <v>3</v>
      </c>
      <c r="E34">
        <v>30</v>
      </c>
      <c r="F34">
        <v>12</v>
      </c>
      <c r="G34">
        <v>57.762300000000003</v>
      </c>
      <c r="H34">
        <v>1</v>
      </c>
      <c r="I34" t="s">
        <v>1129</v>
      </c>
      <c r="J34">
        <v>23.77732</v>
      </c>
      <c r="K34">
        <v>13.82075</v>
      </c>
      <c r="L34">
        <v>7.9837490000000004</v>
      </c>
      <c r="M34">
        <v>-2.3450920000000002</v>
      </c>
      <c r="N34">
        <v>-17.042149999999999</v>
      </c>
      <c r="O34">
        <v>-10.59698</v>
      </c>
      <c r="P34">
        <v>17.632370000000002</v>
      </c>
      <c r="Q34">
        <v>6</v>
      </c>
    </row>
    <row r="35" spans="1:17" x14ac:dyDescent="0.3">
      <c r="A35">
        <v>33</v>
      </c>
      <c r="B35">
        <v>4</v>
      </c>
      <c r="C35">
        <v>1</v>
      </c>
      <c r="D35">
        <v>3</v>
      </c>
      <c r="E35">
        <v>30</v>
      </c>
      <c r="F35">
        <v>12</v>
      </c>
      <c r="G35">
        <v>59.898530000000001</v>
      </c>
      <c r="H35">
        <v>1</v>
      </c>
      <c r="I35" t="s">
        <v>1130</v>
      </c>
      <c r="J35">
        <v>23.77732</v>
      </c>
      <c r="K35">
        <v>13.82075</v>
      </c>
      <c r="L35">
        <v>10.7225</v>
      </c>
      <c r="M35">
        <v>-3.8436110000000001</v>
      </c>
      <c r="N35">
        <v>-17.042149999999999</v>
      </c>
      <c r="O35">
        <v>-10.59698</v>
      </c>
      <c r="P35">
        <v>20.06174</v>
      </c>
      <c r="Q35">
        <v>6</v>
      </c>
    </row>
    <row r="36" spans="1:17" x14ac:dyDescent="0.3">
      <c r="A36">
        <v>34</v>
      </c>
      <c r="B36">
        <v>3</v>
      </c>
      <c r="C36">
        <v>0</v>
      </c>
      <c r="D36">
        <v>3</v>
      </c>
      <c r="E36">
        <v>30</v>
      </c>
      <c r="F36">
        <v>11</v>
      </c>
      <c r="G36">
        <v>59.898530000000001</v>
      </c>
      <c r="H36">
        <v>1</v>
      </c>
      <c r="I36" t="s">
        <v>1131</v>
      </c>
      <c r="J36">
        <v>25.620719999999999</v>
      </c>
      <c r="K36">
        <v>14.69641</v>
      </c>
      <c r="L36">
        <v>10.7225</v>
      </c>
      <c r="M36">
        <v>-3.9145479999999999</v>
      </c>
      <c r="N36">
        <v>-18.591049999999999</v>
      </c>
      <c r="O36">
        <v>-11.123200000000001</v>
      </c>
      <c r="P36">
        <v>21.191210000000002</v>
      </c>
      <c r="Q36">
        <v>6</v>
      </c>
    </row>
    <row r="37" spans="1:17" x14ac:dyDescent="0.3">
      <c r="A37">
        <v>35</v>
      </c>
      <c r="B37">
        <v>3</v>
      </c>
      <c r="C37">
        <v>0</v>
      </c>
      <c r="D37">
        <v>3</v>
      </c>
      <c r="E37">
        <v>30</v>
      </c>
      <c r="F37">
        <v>11</v>
      </c>
      <c r="G37">
        <v>62.019620000000003</v>
      </c>
      <c r="H37">
        <v>1.1211530000000001</v>
      </c>
      <c r="I37" t="s">
        <v>1132</v>
      </c>
      <c r="J37">
        <v>22.372779999999999</v>
      </c>
      <c r="K37">
        <v>17.828779999999998</v>
      </c>
      <c r="L37">
        <v>13.46125</v>
      </c>
      <c r="M37">
        <v>-5.413068</v>
      </c>
      <c r="N37">
        <v>-16.08596</v>
      </c>
      <c r="O37">
        <v>-12.70673</v>
      </c>
      <c r="P37">
        <v>23.62058</v>
      </c>
      <c r="Q37">
        <v>6</v>
      </c>
    </row>
    <row r="38" spans="1:17" x14ac:dyDescent="0.3">
      <c r="A38">
        <v>36</v>
      </c>
      <c r="B38">
        <v>4</v>
      </c>
      <c r="C38">
        <v>1</v>
      </c>
      <c r="D38">
        <v>3</v>
      </c>
      <c r="E38">
        <v>30</v>
      </c>
      <c r="F38">
        <v>13</v>
      </c>
      <c r="G38">
        <v>59.618639999999999</v>
      </c>
      <c r="H38">
        <v>3.2391730000000001</v>
      </c>
      <c r="I38" t="s">
        <v>1131</v>
      </c>
      <c r="J38">
        <v>25.620719999999999</v>
      </c>
      <c r="K38">
        <v>11.52807</v>
      </c>
      <c r="L38">
        <v>8.1888450000000006</v>
      </c>
      <c r="M38">
        <v>-3.9145479999999999</v>
      </c>
      <c r="N38">
        <v>-18.591049999999999</v>
      </c>
      <c r="O38">
        <v>-11.123200000000001</v>
      </c>
      <c r="P38">
        <v>21.191210000000002</v>
      </c>
      <c r="Q38">
        <v>6</v>
      </c>
    </row>
    <row r="39" spans="1:17" x14ac:dyDescent="0.3">
      <c r="A39">
        <v>37</v>
      </c>
      <c r="B39">
        <v>4</v>
      </c>
      <c r="C39">
        <v>1</v>
      </c>
      <c r="D39">
        <v>3</v>
      </c>
      <c r="E39">
        <v>28</v>
      </c>
      <c r="F39">
        <v>13</v>
      </c>
      <c r="G39">
        <v>59.708750000000002</v>
      </c>
      <c r="H39">
        <v>2.5182630000000001</v>
      </c>
      <c r="I39" t="s">
        <v>1133</v>
      </c>
      <c r="J39">
        <v>25.620719999999999</v>
      </c>
      <c r="K39">
        <v>11.52807</v>
      </c>
      <c r="L39">
        <v>10.36565</v>
      </c>
      <c r="M39">
        <v>-3.6835360000000001</v>
      </c>
      <c r="N39">
        <v>-17.042149999999999</v>
      </c>
      <c r="O39">
        <v>-11.123200000000001</v>
      </c>
      <c r="P39">
        <v>20.06174</v>
      </c>
      <c r="Q39">
        <v>6</v>
      </c>
    </row>
    <row r="40" spans="1:17" x14ac:dyDescent="0.3">
      <c r="A40">
        <v>38</v>
      </c>
      <c r="B40">
        <v>4</v>
      </c>
      <c r="C40">
        <v>1</v>
      </c>
      <c r="D40">
        <v>3</v>
      </c>
      <c r="E40">
        <v>26</v>
      </c>
      <c r="F40">
        <v>13</v>
      </c>
      <c r="G40">
        <v>59.708750000000002</v>
      </c>
      <c r="H40">
        <v>2.5182630000000001</v>
      </c>
      <c r="I40" t="s">
        <v>1133</v>
      </c>
      <c r="J40">
        <v>25.620719999999999</v>
      </c>
      <c r="K40">
        <v>11.52807</v>
      </c>
      <c r="L40">
        <v>10.36565</v>
      </c>
      <c r="M40">
        <v>-3.4525239999999999</v>
      </c>
      <c r="N40">
        <v>-17.042149999999999</v>
      </c>
      <c r="O40">
        <v>-11.123200000000001</v>
      </c>
      <c r="P40">
        <v>20.06174</v>
      </c>
      <c r="Q40">
        <v>6</v>
      </c>
    </row>
    <row r="41" spans="1:17" x14ac:dyDescent="0.3">
      <c r="A41">
        <v>39</v>
      </c>
      <c r="B41">
        <v>4</v>
      </c>
      <c r="C41">
        <v>1</v>
      </c>
      <c r="D41">
        <v>3</v>
      </c>
      <c r="E41">
        <v>28</v>
      </c>
      <c r="F41">
        <v>13</v>
      </c>
      <c r="G41">
        <v>59.708750000000002</v>
      </c>
      <c r="H41">
        <v>2.5182630000000001</v>
      </c>
      <c r="I41" t="s">
        <v>1133</v>
      </c>
      <c r="J41">
        <v>28.322759999999999</v>
      </c>
      <c r="K41">
        <v>11.52807</v>
      </c>
      <c r="L41">
        <v>10.36565</v>
      </c>
      <c r="M41">
        <v>-3.4525239999999999</v>
      </c>
      <c r="N41">
        <v>-17.042149999999999</v>
      </c>
      <c r="O41">
        <v>-11.123200000000001</v>
      </c>
      <c r="P41">
        <v>20.06174</v>
      </c>
      <c r="Q41">
        <v>6</v>
      </c>
    </row>
    <row r="42" spans="1:17" x14ac:dyDescent="0.3">
      <c r="A42">
        <v>40</v>
      </c>
      <c r="B42">
        <v>3</v>
      </c>
      <c r="C42">
        <v>0</v>
      </c>
      <c r="D42">
        <v>3</v>
      </c>
      <c r="E42">
        <v>28</v>
      </c>
      <c r="F42">
        <v>13</v>
      </c>
      <c r="G42">
        <v>59.708750000000002</v>
      </c>
      <c r="H42">
        <v>2.5182630000000001</v>
      </c>
      <c r="I42" t="s">
        <v>1131</v>
      </c>
      <c r="J42">
        <v>31.024799999999999</v>
      </c>
      <c r="K42">
        <v>11.52807</v>
      </c>
      <c r="L42">
        <v>10.36565</v>
      </c>
      <c r="M42">
        <v>-3.2215120000000002</v>
      </c>
      <c r="N42">
        <v>-18.591049999999999</v>
      </c>
      <c r="O42">
        <v>-11.123200000000001</v>
      </c>
      <c r="P42">
        <v>21.191210000000002</v>
      </c>
      <c r="Q42">
        <v>6</v>
      </c>
    </row>
    <row r="43" spans="1:17" x14ac:dyDescent="0.3">
      <c r="A43">
        <v>41</v>
      </c>
      <c r="B43">
        <v>4</v>
      </c>
      <c r="C43">
        <v>1</v>
      </c>
      <c r="D43">
        <v>3</v>
      </c>
      <c r="E43">
        <v>30</v>
      </c>
      <c r="F43">
        <v>13</v>
      </c>
      <c r="G43">
        <v>61.499020000000002</v>
      </c>
      <c r="H43">
        <v>3.7339280000000001</v>
      </c>
      <c r="I43" t="s">
        <v>1131</v>
      </c>
      <c r="J43">
        <v>32.896079999999998</v>
      </c>
      <c r="K43">
        <v>11.52807</v>
      </c>
      <c r="L43">
        <v>8.1888450000000006</v>
      </c>
      <c r="M43">
        <v>-3.4525239999999999</v>
      </c>
      <c r="N43">
        <v>-18.591049999999999</v>
      </c>
      <c r="O43">
        <v>-11.123200000000001</v>
      </c>
      <c r="P43">
        <v>24.121510000000001</v>
      </c>
      <c r="Q43">
        <v>6</v>
      </c>
    </row>
    <row r="44" spans="1:17" x14ac:dyDescent="0.3">
      <c r="A44">
        <v>42</v>
      </c>
      <c r="B44">
        <v>4</v>
      </c>
      <c r="C44">
        <v>1</v>
      </c>
      <c r="D44">
        <v>3</v>
      </c>
      <c r="E44">
        <v>32</v>
      </c>
      <c r="F44">
        <v>13</v>
      </c>
      <c r="G44">
        <v>61.499020000000002</v>
      </c>
      <c r="H44">
        <v>3.7339280000000001</v>
      </c>
      <c r="I44" t="s">
        <v>1131</v>
      </c>
      <c r="J44">
        <v>35.598129999999998</v>
      </c>
      <c r="K44">
        <v>11.52807</v>
      </c>
      <c r="L44">
        <v>8.1888450000000006</v>
      </c>
      <c r="M44">
        <v>-3.4525239999999999</v>
      </c>
      <c r="N44">
        <v>-18.591049999999999</v>
      </c>
      <c r="O44">
        <v>-11.123200000000001</v>
      </c>
      <c r="P44">
        <v>24.121510000000001</v>
      </c>
      <c r="Q44">
        <v>6</v>
      </c>
    </row>
    <row r="45" spans="1:17" x14ac:dyDescent="0.3">
      <c r="A45">
        <v>43</v>
      </c>
      <c r="B45">
        <v>4</v>
      </c>
      <c r="C45">
        <v>1</v>
      </c>
      <c r="D45">
        <v>3</v>
      </c>
      <c r="E45">
        <v>34</v>
      </c>
      <c r="F45">
        <v>13</v>
      </c>
      <c r="G45">
        <v>61.58914</v>
      </c>
      <c r="H45">
        <v>3.0130189999999999</v>
      </c>
      <c r="I45" t="s">
        <v>1133</v>
      </c>
      <c r="J45">
        <v>38.300170000000001</v>
      </c>
      <c r="K45">
        <v>11.52807</v>
      </c>
      <c r="L45">
        <v>10.36565</v>
      </c>
      <c r="M45">
        <v>-3.4525239999999999</v>
      </c>
      <c r="N45">
        <v>-17.042149999999999</v>
      </c>
      <c r="O45">
        <v>-11.123200000000001</v>
      </c>
      <c r="P45">
        <v>22.992039999999999</v>
      </c>
      <c r="Q45">
        <v>6</v>
      </c>
    </row>
    <row r="46" spans="1:17" x14ac:dyDescent="0.3">
      <c r="A46">
        <v>44</v>
      </c>
      <c r="B46">
        <v>4</v>
      </c>
      <c r="C46">
        <v>1</v>
      </c>
      <c r="D46">
        <v>3</v>
      </c>
      <c r="E46">
        <v>36</v>
      </c>
      <c r="F46">
        <v>13</v>
      </c>
      <c r="G46">
        <v>61.499020000000002</v>
      </c>
      <c r="H46">
        <v>3.7339280000000001</v>
      </c>
      <c r="I46" t="s">
        <v>1131</v>
      </c>
      <c r="J46">
        <v>41.002209999999998</v>
      </c>
      <c r="K46">
        <v>11.52807</v>
      </c>
      <c r="L46">
        <v>8.1888450000000006</v>
      </c>
      <c r="M46">
        <v>-3.4525239999999999</v>
      </c>
      <c r="N46">
        <v>-18.591049999999999</v>
      </c>
      <c r="O46">
        <v>-11.123200000000001</v>
      </c>
      <c r="P46">
        <v>24.121510000000001</v>
      </c>
      <c r="Q46">
        <v>6</v>
      </c>
    </row>
    <row r="47" spans="1:17" x14ac:dyDescent="0.3">
      <c r="A47">
        <v>45</v>
      </c>
      <c r="B47">
        <v>3</v>
      </c>
      <c r="C47">
        <v>0</v>
      </c>
      <c r="D47">
        <v>3</v>
      </c>
      <c r="E47">
        <v>38</v>
      </c>
      <c r="F47">
        <v>14</v>
      </c>
      <c r="G47">
        <v>61.694310000000002</v>
      </c>
      <c r="H47">
        <v>3.006446</v>
      </c>
      <c r="I47" t="s">
        <v>1131</v>
      </c>
      <c r="J47">
        <v>43.704250000000002</v>
      </c>
      <c r="K47">
        <v>11.52807</v>
      </c>
      <c r="L47">
        <v>10.36565</v>
      </c>
      <c r="M47">
        <v>-3.4525239999999999</v>
      </c>
      <c r="N47">
        <v>-21.160329999999998</v>
      </c>
      <c r="O47">
        <v>-11.123200000000001</v>
      </c>
      <c r="P47">
        <v>24.121510000000001</v>
      </c>
      <c r="Q47">
        <v>6</v>
      </c>
    </row>
    <row r="48" spans="1:17" x14ac:dyDescent="0.3">
      <c r="A48">
        <v>46</v>
      </c>
      <c r="B48">
        <v>4</v>
      </c>
      <c r="C48">
        <v>1</v>
      </c>
      <c r="D48">
        <v>3</v>
      </c>
      <c r="E48">
        <v>36</v>
      </c>
      <c r="F48">
        <v>14</v>
      </c>
      <c r="G48">
        <v>61.604190000000003</v>
      </c>
      <c r="H48">
        <v>3.7273550000000002</v>
      </c>
      <c r="I48" t="s">
        <v>1134</v>
      </c>
      <c r="J48">
        <v>41.002209999999998</v>
      </c>
      <c r="K48">
        <v>11.52807</v>
      </c>
      <c r="L48">
        <v>8.1888450000000006</v>
      </c>
      <c r="M48">
        <v>-3.4525239999999999</v>
      </c>
      <c r="N48">
        <v>-21.160329999999998</v>
      </c>
      <c r="O48">
        <v>-11.37161</v>
      </c>
      <c r="P48">
        <v>24.121510000000001</v>
      </c>
      <c r="Q48">
        <v>6</v>
      </c>
    </row>
    <row r="49" spans="1:17" x14ac:dyDescent="0.3">
      <c r="A49">
        <v>47</v>
      </c>
      <c r="B49">
        <v>4</v>
      </c>
      <c r="C49">
        <v>1</v>
      </c>
      <c r="D49">
        <v>3</v>
      </c>
      <c r="E49">
        <v>38</v>
      </c>
      <c r="F49">
        <v>14</v>
      </c>
      <c r="G49">
        <v>61.604190000000003</v>
      </c>
      <c r="H49">
        <v>3.7273550000000002</v>
      </c>
      <c r="I49" t="s">
        <v>1134</v>
      </c>
      <c r="J49">
        <v>43.704250000000002</v>
      </c>
      <c r="K49">
        <v>11.52807</v>
      </c>
      <c r="L49">
        <v>8.1888450000000006</v>
      </c>
      <c r="M49">
        <v>-3.4525239999999999</v>
      </c>
      <c r="N49">
        <v>-21.160329999999998</v>
      </c>
      <c r="O49">
        <v>-11.37161</v>
      </c>
      <c r="P49">
        <v>24.121510000000001</v>
      </c>
      <c r="Q49">
        <v>6</v>
      </c>
    </row>
    <row r="50" spans="1:17" x14ac:dyDescent="0.3">
      <c r="A50">
        <v>48</v>
      </c>
      <c r="B50">
        <v>4</v>
      </c>
      <c r="C50">
        <v>1</v>
      </c>
      <c r="D50">
        <v>3</v>
      </c>
      <c r="E50">
        <v>38</v>
      </c>
      <c r="F50">
        <v>15</v>
      </c>
      <c r="G50">
        <v>61.709359999999997</v>
      </c>
      <c r="H50">
        <v>3.7207819999999998</v>
      </c>
      <c r="I50" t="s">
        <v>1134</v>
      </c>
      <c r="J50">
        <v>43.704250000000002</v>
      </c>
      <c r="K50">
        <v>11.52807</v>
      </c>
      <c r="L50">
        <v>8.1888450000000006</v>
      </c>
      <c r="M50">
        <v>-3.4525239999999999</v>
      </c>
      <c r="N50">
        <v>-23.729610000000001</v>
      </c>
      <c r="O50">
        <v>-11.37161</v>
      </c>
      <c r="P50">
        <v>24.121510000000001</v>
      </c>
      <c r="Q50">
        <v>6</v>
      </c>
    </row>
    <row r="51" spans="1:17" x14ac:dyDescent="0.3">
      <c r="A51">
        <v>49</v>
      </c>
      <c r="B51">
        <v>3</v>
      </c>
      <c r="C51">
        <v>0</v>
      </c>
      <c r="D51">
        <v>3</v>
      </c>
      <c r="E51">
        <v>38</v>
      </c>
      <c r="F51">
        <v>15</v>
      </c>
      <c r="G51">
        <v>63.920560000000002</v>
      </c>
      <c r="H51">
        <v>2.987511</v>
      </c>
      <c r="I51" t="s">
        <v>1135</v>
      </c>
      <c r="J51">
        <v>40.456310000000002</v>
      </c>
      <c r="K51">
        <v>14.660439999999999</v>
      </c>
      <c r="L51">
        <v>13.1044</v>
      </c>
      <c r="M51">
        <v>-4.9510439999999996</v>
      </c>
      <c r="N51">
        <v>-21.224519999999998</v>
      </c>
      <c r="O51">
        <v>-13.20355</v>
      </c>
      <c r="P51">
        <v>26.550879999999999</v>
      </c>
      <c r="Q51">
        <v>6</v>
      </c>
    </row>
    <row r="52" spans="1:17" x14ac:dyDescent="0.3">
      <c r="A52">
        <v>50</v>
      </c>
      <c r="B52">
        <v>3</v>
      </c>
      <c r="C52">
        <v>0</v>
      </c>
      <c r="D52">
        <v>3</v>
      </c>
      <c r="E52">
        <v>38</v>
      </c>
      <c r="F52">
        <v>13</v>
      </c>
      <c r="G52">
        <v>64.756559999999993</v>
      </c>
      <c r="H52">
        <v>1</v>
      </c>
      <c r="I52" t="s">
        <v>1136</v>
      </c>
      <c r="J52">
        <v>40.456310000000002</v>
      </c>
      <c r="K52">
        <v>14.660439999999999</v>
      </c>
      <c r="L52">
        <v>12.281560000000001</v>
      </c>
      <c r="M52">
        <v>-1.700898</v>
      </c>
      <c r="N52">
        <v>-25.06099</v>
      </c>
      <c r="O52">
        <v>-17.423909999999999</v>
      </c>
      <c r="P52">
        <v>20.906120000000001</v>
      </c>
      <c r="Q52">
        <v>6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E4CE-6770-4E7E-8B1A-FD20EB957D53}">
  <dimension ref="A1:Q52"/>
  <sheetViews>
    <sheetView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3</v>
      </c>
      <c r="C2">
        <v>0</v>
      </c>
      <c r="D2">
        <v>3</v>
      </c>
      <c r="E2">
        <v>19</v>
      </c>
      <c r="F2">
        <v>16</v>
      </c>
      <c r="G2">
        <v>30</v>
      </c>
      <c r="H2">
        <v>2</v>
      </c>
      <c r="I2" t="s">
        <v>17</v>
      </c>
      <c r="J2">
        <v>0</v>
      </c>
      <c r="K2">
        <v>0</v>
      </c>
      <c r="L2">
        <v>-1.527417</v>
      </c>
      <c r="M2">
        <v>0</v>
      </c>
      <c r="N2">
        <v>0</v>
      </c>
      <c r="O2">
        <v>3.0403799999999999</v>
      </c>
      <c r="P2">
        <v>13.05851</v>
      </c>
      <c r="Q2">
        <v>16.812629999999999</v>
      </c>
    </row>
    <row r="3" spans="1:17" x14ac:dyDescent="0.3">
      <c r="A3">
        <v>1</v>
      </c>
      <c r="B3">
        <v>4</v>
      </c>
      <c r="C3">
        <v>1</v>
      </c>
      <c r="D3">
        <v>3</v>
      </c>
      <c r="E3">
        <v>22</v>
      </c>
      <c r="F3">
        <v>16</v>
      </c>
      <c r="G3">
        <v>30</v>
      </c>
      <c r="H3">
        <v>2</v>
      </c>
      <c r="I3" t="s">
        <v>202</v>
      </c>
      <c r="J3">
        <v>0</v>
      </c>
      <c r="K3">
        <v>0.1211531</v>
      </c>
      <c r="L3">
        <v>0</v>
      </c>
      <c r="M3">
        <v>3.0583149999999999</v>
      </c>
      <c r="N3">
        <v>-1.6990430000000001</v>
      </c>
      <c r="O3">
        <v>3.1323660000000002</v>
      </c>
      <c r="P3">
        <v>8.8705350000000003</v>
      </c>
      <c r="Q3">
        <v>15</v>
      </c>
    </row>
    <row r="4" spans="1:17" x14ac:dyDescent="0.3">
      <c r="A4">
        <v>2</v>
      </c>
      <c r="B4">
        <v>4</v>
      </c>
      <c r="C4">
        <v>1</v>
      </c>
      <c r="D4">
        <v>3</v>
      </c>
      <c r="E4">
        <v>22</v>
      </c>
      <c r="F4">
        <v>16</v>
      </c>
      <c r="G4">
        <v>29.984860000000001</v>
      </c>
      <c r="H4">
        <v>2.1211530000000001</v>
      </c>
      <c r="I4" t="s">
        <v>147</v>
      </c>
      <c r="J4">
        <v>-3.2479369999999999</v>
      </c>
      <c r="K4">
        <v>3.2535189999999998</v>
      </c>
      <c r="L4">
        <v>0</v>
      </c>
      <c r="M4">
        <v>3.0583149999999999</v>
      </c>
      <c r="N4">
        <v>0.80604240000000005</v>
      </c>
      <c r="O4">
        <v>1.300421</v>
      </c>
      <c r="P4">
        <v>8.8705350000000003</v>
      </c>
      <c r="Q4">
        <v>15</v>
      </c>
    </row>
    <row r="5" spans="1:17" x14ac:dyDescent="0.3">
      <c r="A5">
        <v>3</v>
      </c>
      <c r="B5">
        <v>4</v>
      </c>
      <c r="C5">
        <v>1</v>
      </c>
      <c r="D5">
        <v>3</v>
      </c>
      <c r="E5">
        <v>22</v>
      </c>
      <c r="F5">
        <v>16</v>
      </c>
      <c r="G5">
        <v>32.785710000000002</v>
      </c>
      <c r="H5">
        <v>1.9460999999999999</v>
      </c>
      <c r="I5" t="s">
        <v>148</v>
      </c>
      <c r="J5">
        <v>-0.7422223</v>
      </c>
      <c r="K5">
        <v>5.1122360000000002</v>
      </c>
      <c r="L5">
        <v>0</v>
      </c>
      <c r="M5">
        <v>1.5231570000000001</v>
      </c>
      <c r="N5">
        <v>-2.6051609999999998</v>
      </c>
      <c r="O5">
        <v>0.13656190000000001</v>
      </c>
      <c r="P5">
        <v>8.8705350000000003</v>
      </c>
      <c r="Q5">
        <v>13.504530000000001</v>
      </c>
    </row>
    <row r="6" spans="1:17" x14ac:dyDescent="0.3">
      <c r="A6">
        <v>4</v>
      </c>
      <c r="B6">
        <v>4</v>
      </c>
      <c r="C6">
        <v>1</v>
      </c>
      <c r="D6">
        <v>3</v>
      </c>
      <c r="E6">
        <v>22</v>
      </c>
      <c r="F6">
        <v>16</v>
      </c>
      <c r="G6">
        <v>35.586559999999999</v>
      </c>
      <c r="H6">
        <v>1.7710459999999999</v>
      </c>
      <c r="I6" t="s">
        <v>149</v>
      </c>
      <c r="J6">
        <v>1.763493</v>
      </c>
      <c r="K6">
        <v>6.9709529999999997</v>
      </c>
      <c r="L6">
        <v>0</v>
      </c>
      <c r="M6">
        <v>-1.2001039999999999E-2</v>
      </c>
      <c r="N6">
        <v>-6.0163650000000004</v>
      </c>
      <c r="O6">
        <v>-1.0272969999999999</v>
      </c>
      <c r="P6">
        <v>8.8705350000000003</v>
      </c>
      <c r="Q6">
        <v>12.009069999999999</v>
      </c>
    </row>
    <row r="7" spans="1:17" x14ac:dyDescent="0.3">
      <c r="A7">
        <v>5</v>
      </c>
      <c r="B7">
        <v>4</v>
      </c>
      <c r="C7">
        <v>1</v>
      </c>
      <c r="D7">
        <v>3</v>
      </c>
      <c r="E7">
        <v>22</v>
      </c>
      <c r="F7">
        <v>16</v>
      </c>
      <c r="G7">
        <v>35.571420000000003</v>
      </c>
      <c r="H7">
        <v>1.8922000000000001</v>
      </c>
      <c r="I7" t="s">
        <v>150</v>
      </c>
      <c r="J7">
        <v>-1.484445</v>
      </c>
      <c r="K7">
        <v>10.10332</v>
      </c>
      <c r="L7">
        <v>0</v>
      </c>
      <c r="M7">
        <v>-1.2001039999999999E-2</v>
      </c>
      <c r="N7">
        <v>-3.5112800000000002</v>
      </c>
      <c r="O7">
        <v>-2.8592420000000001</v>
      </c>
      <c r="P7">
        <v>8.8705350000000003</v>
      </c>
      <c r="Q7">
        <v>12.009069999999999</v>
      </c>
    </row>
    <row r="8" spans="1:17" x14ac:dyDescent="0.3">
      <c r="A8">
        <v>6</v>
      </c>
      <c r="B8">
        <v>6</v>
      </c>
      <c r="C8">
        <v>0</v>
      </c>
      <c r="D8">
        <v>6</v>
      </c>
      <c r="E8">
        <v>22</v>
      </c>
      <c r="F8">
        <v>16</v>
      </c>
      <c r="G8">
        <v>38.37227</v>
      </c>
      <c r="H8">
        <v>1.7171460000000001</v>
      </c>
      <c r="I8" t="s">
        <v>1137</v>
      </c>
      <c r="J8">
        <v>1.0212699999999999</v>
      </c>
      <c r="K8">
        <v>11.96204</v>
      </c>
      <c r="L8">
        <v>0</v>
      </c>
      <c r="M8">
        <v>-1.547159</v>
      </c>
      <c r="N8">
        <v>-8.4713779999999996</v>
      </c>
      <c r="O8">
        <v>-4.2715120000000004</v>
      </c>
      <c r="P8">
        <v>10</v>
      </c>
      <c r="Q8">
        <v>10.5136</v>
      </c>
    </row>
    <row r="9" spans="1:17" x14ac:dyDescent="0.3">
      <c r="A9">
        <v>7</v>
      </c>
      <c r="B9">
        <v>4</v>
      </c>
      <c r="C9">
        <v>1</v>
      </c>
      <c r="D9">
        <v>3</v>
      </c>
      <c r="E9">
        <v>22</v>
      </c>
      <c r="F9">
        <v>16</v>
      </c>
      <c r="G9">
        <v>38.37227</v>
      </c>
      <c r="H9">
        <v>1.7171460000000001</v>
      </c>
      <c r="I9" t="s">
        <v>1138</v>
      </c>
      <c r="J9">
        <v>1.0212699999999999</v>
      </c>
      <c r="K9">
        <v>11.96204</v>
      </c>
      <c r="L9">
        <v>0</v>
      </c>
      <c r="M9">
        <v>-1.547159</v>
      </c>
      <c r="N9">
        <v>-5.3735889999999999</v>
      </c>
      <c r="O9">
        <v>-4.0231009999999996</v>
      </c>
      <c r="P9">
        <v>7.7410699999999997</v>
      </c>
      <c r="Q9">
        <v>10.5136</v>
      </c>
    </row>
    <row r="10" spans="1:17" x14ac:dyDescent="0.3">
      <c r="A10">
        <v>8</v>
      </c>
      <c r="B10">
        <v>4</v>
      </c>
      <c r="C10">
        <v>1</v>
      </c>
      <c r="D10">
        <v>3</v>
      </c>
      <c r="E10">
        <v>22</v>
      </c>
      <c r="F10">
        <v>16</v>
      </c>
      <c r="G10">
        <v>38.37227</v>
      </c>
      <c r="H10">
        <v>1.7171460000000001</v>
      </c>
      <c r="I10" t="s">
        <v>1139</v>
      </c>
      <c r="J10">
        <v>1.0212699999999999</v>
      </c>
      <c r="K10">
        <v>11.96204</v>
      </c>
      <c r="L10">
        <v>0</v>
      </c>
      <c r="M10">
        <v>-1.547159</v>
      </c>
      <c r="N10">
        <v>-5.3735889999999999</v>
      </c>
      <c r="O10">
        <v>-4.2715120000000004</v>
      </c>
      <c r="P10">
        <v>7.7410699999999997</v>
      </c>
      <c r="Q10">
        <v>10.5136</v>
      </c>
    </row>
    <row r="11" spans="1:17" x14ac:dyDescent="0.3">
      <c r="A11">
        <v>9</v>
      </c>
      <c r="B11">
        <v>4</v>
      </c>
      <c r="C11">
        <v>1</v>
      </c>
      <c r="D11">
        <v>3</v>
      </c>
      <c r="E11">
        <v>22</v>
      </c>
      <c r="F11">
        <v>16</v>
      </c>
      <c r="G11">
        <v>41.17313</v>
      </c>
      <c r="H11">
        <v>1.5420929999999999</v>
      </c>
      <c r="I11" t="s">
        <v>1140</v>
      </c>
      <c r="J11">
        <v>3.5269849999999998</v>
      </c>
      <c r="K11">
        <v>13.82075</v>
      </c>
      <c r="L11">
        <v>0</v>
      </c>
      <c r="M11">
        <v>-3.0823170000000002</v>
      </c>
      <c r="N11">
        <v>-8.7847919999999995</v>
      </c>
      <c r="O11">
        <v>-5.435371</v>
      </c>
      <c r="P11">
        <v>7.7410699999999997</v>
      </c>
      <c r="Q11">
        <v>9.0181349999999991</v>
      </c>
    </row>
    <row r="12" spans="1:17" x14ac:dyDescent="0.3">
      <c r="A12">
        <v>10</v>
      </c>
      <c r="B12">
        <v>4</v>
      </c>
      <c r="C12">
        <v>1</v>
      </c>
      <c r="D12">
        <v>3</v>
      </c>
      <c r="E12">
        <v>22</v>
      </c>
      <c r="F12">
        <v>16</v>
      </c>
      <c r="G12">
        <v>40.992899999999999</v>
      </c>
      <c r="H12">
        <v>2.9839120000000001</v>
      </c>
      <c r="I12" t="s">
        <v>1141</v>
      </c>
      <c r="J12">
        <v>3.5269849999999998</v>
      </c>
      <c r="K12">
        <v>13.82075</v>
      </c>
      <c r="L12">
        <v>-4.3536039999999998</v>
      </c>
      <c r="M12">
        <v>-3.0823170000000002</v>
      </c>
      <c r="N12">
        <v>-10.333690000000001</v>
      </c>
      <c r="O12">
        <v>-5.435371</v>
      </c>
      <c r="P12">
        <v>8.8705350000000003</v>
      </c>
      <c r="Q12">
        <v>9.0181349999999991</v>
      </c>
    </row>
    <row r="13" spans="1:17" x14ac:dyDescent="0.3">
      <c r="A13">
        <v>11</v>
      </c>
      <c r="B13">
        <v>4</v>
      </c>
      <c r="C13">
        <v>1</v>
      </c>
      <c r="D13">
        <v>3</v>
      </c>
      <c r="E13">
        <v>22</v>
      </c>
      <c r="F13">
        <v>17</v>
      </c>
      <c r="G13">
        <v>40.766159999999999</v>
      </c>
      <c r="H13">
        <v>4.7978319999999997</v>
      </c>
      <c r="I13" t="s">
        <v>1142</v>
      </c>
      <c r="J13">
        <v>3.8633639999999998</v>
      </c>
      <c r="K13">
        <v>14.240349999999999</v>
      </c>
      <c r="L13">
        <v>-5.4686149999999998</v>
      </c>
      <c r="M13">
        <v>-3.0823170000000002</v>
      </c>
      <c r="N13">
        <v>-8.7847919999999995</v>
      </c>
      <c r="O13">
        <v>-5.435371</v>
      </c>
      <c r="P13">
        <v>5.0073410000000003</v>
      </c>
      <c r="Q13">
        <v>9.0181349999999991</v>
      </c>
    </row>
    <row r="14" spans="1:17" x14ac:dyDescent="0.3">
      <c r="A14">
        <v>12</v>
      </c>
      <c r="B14">
        <v>5</v>
      </c>
      <c r="C14">
        <v>2</v>
      </c>
      <c r="D14">
        <v>3</v>
      </c>
      <c r="E14">
        <v>22</v>
      </c>
      <c r="F14">
        <v>18</v>
      </c>
      <c r="G14">
        <v>42.329689999999999</v>
      </c>
      <c r="H14">
        <v>7.8274160000000004</v>
      </c>
      <c r="I14" t="s">
        <v>1143</v>
      </c>
      <c r="J14">
        <v>6.0710240000000004</v>
      </c>
      <c r="K14">
        <v>14.659940000000001</v>
      </c>
      <c r="L14">
        <v>-8.760427</v>
      </c>
      <c r="M14">
        <v>-3.0823170000000002</v>
      </c>
      <c r="N14">
        <v>-10.333690000000001</v>
      </c>
      <c r="O14">
        <v>-5.435371</v>
      </c>
      <c r="P14">
        <v>6.3333729999999999</v>
      </c>
      <c r="Q14">
        <v>8.9888320000000004</v>
      </c>
    </row>
    <row r="15" spans="1:17" x14ac:dyDescent="0.3">
      <c r="A15">
        <v>13</v>
      </c>
      <c r="B15">
        <v>4</v>
      </c>
      <c r="C15">
        <v>1</v>
      </c>
      <c r="D15">
        <v>3</v>
      </c>
      <c r="E15">
        <v>24</v>
      </c>
      <c r="F15">
        <v>17</v>
      </c>
      <c r="G15">
        <v>43.968499999999999</v>
      </c>
      <c r="H15">
        <v>3.6435080000000002</v>
      </c>
      <c r="I15" t="s">
        <v>1144</v>
      </c>
      <c r="J15">
        <v>5.7346450000000004</v>
      </c>
      <c r="K15">
        <v>14.240349999999999</v>
      </c>
      <c r="L15">
        <v>-3.5527000000000002</v>
      </c>
      <c r="M15">
        <v>-3.0823170000000002</v>
      </c>
      <c r="N15">
        <v>-10.91811</v>
      </c>
      <c r="O15">
        <v>-8.3328989999999994</v>
      </c>
      <c r="P15">
        <v>5.8517130000000002</v>
      </c>
      <c r="Q15">
        <v>8.9888320000000004</v>
      </c>
    </row>
    <row r="16" spans="1:17" x14ac:dyDescent="0.3">
      <c r="A16">
        <v>14</v>
      </c>
      <c r="B16">
        <v>3</v>
      </c>
      <c r="C16">
        <v>0</v>
      </c>
      <c r="D16">
        <v>3</v>
      </c>
      <c r="E16">
        <v>26</v>
      </c>
      <c r="F16">
        <v>17</v>
      </c>
      <c r="G16">
        <v>43.968499999999999</v>
      </c>
      <c r="H16">
        <v>3.6435080000000002</v>
      </c>
      <c r="I16" t="s">
        <v>1144</v>
      </c>
      <c r="J16">
        <v>8.4366869999999992</v>
      </c>
      <c r="K16">
        <v>14.240349999999999</v>
      </c>
      <c r="L16">
        <v>-3.5527000000000002</v>
      </c>
      <c r="M16">
        <v>-3.0823170000000002</v>
      </c>
      <c r="N16">
        <v>-10.91811</v>
      </c>
      <c r="O16">
        <v>-8.3328989999999994</v>
      </c>
      <c r="P16">
        <v>5.8517130000000002</v>
      </c>
      <c r="Q16">
        <v>8.9888320000000004</v>
      </c>
    </row>
    <row r="17" spans="1:17" x14ac:dyDescent="0.3">
      <c r="A17">
        <v>15</v>
      </c>
      <c r="B17">
        <v>3</v>
      </c>
      <c r="C17">
        <v>0</v>
      </c>
      <c r="D17">
        <v>3</v>
      </c>
      <c r="E17">
        <v>19</v>
      </c>
      <c r="F17">
        <v>15</v>
      </c>
      <c r="G17">
        <v>40.996270000000003</v>
      </c>
      <c r="H17">
        <v>5.096978</v>
      </c>
      <c r="I17" t="s">
        <v>1145</v>
      </c>
      <c r="J17">
        <v>8.4366869999999992</v>
      </c>
      <c r="K17">
        <v>14.240349999999999</v>
      </c>
      <c r="L17">
        <v>-5.4686149999999998</v>
      </c>
      <c r="M17">
        <v>-3.1931669999999999</v>
      </c>
      <c r="N17">
        <v>-13.58573</v>
      </c>
      <c r="O17">
        <v>-6.758197</v>
      </c>
      <c r="P17">
        <v>9.0671020000000002</v>
      </c>
      <c r="Q17">
        <v>6.9601790000000001</v>
      </c>
    </row>
    <row r="18" spans="1:17" x14ac:dyDescent="0.3">
      <c r="A18">
        <v>16</v>
      </c>
      <c r="B18">
        <v>3</v>
      </c>
      <c r="C18">
        <v>0</v>
      </c>
      <c r="D18">
        <v>3</v>
      </c>
      <c r="E18">
        <v>19</v>
      </c>
      <c r="F18">
        <v>17</v>
      </c>
      <c r="G18">
        <v>40.806480000000001</v>
      </c>
      <c r="H18">
        <v>6.6152410000000001</v>
      </c>
      <c r="I18" t="s">
        <v>1145</v>
      </c>
      <c r="J18">
        <v>8.4366869999999992</v>
      </c>
      <c r="K18">
        <v>11.071999999999999</v>
      </c>
      <c r="L18">
        <v>-5.825469</v>
      </c>
      <c r="M18">
        <v>-3.1931669999999999</v>
      </c>
      <c r="N18">
        <v>-13.58573</v>
      </c>
      <c r="O18">
        <v>-6.758197</v>
      </c>
      <c r="P18">
        <v>9.0671020000000002</v>
      </c>
      <c r="Q18">
        <v>6</v>
      </c>
    </row>
    <row r="19" spans="1:17" x14ac:dyDescent="0.3">
      <c r="A19">
        <v>17</v>
      </c>
      <c r="B19">
        <v>5</v>
      </c>
      <c r="C19">
        <v>2</v>
      </c>
      <c r="D19">
        <v>3</v>
      </c>
      <c r="E19">
        <v>26</v>
      </c>
      <c r="F19">
        <v>20</v>
      </c>
      <c r="G19">
        <v>45.34225</v>
      </c>
      <c r="H19">
        <v>8.191357</v>
      </c>
      <c r="I19" t="s">
        <v>1146</v>
      </c>
      <c r="J19">
        <v>10.644349999999999</v>
      </c>
      <c r="K19">
        <v>11.49159</v>
      </c>
      <c r="L19">
        <v>-7.2013660000000002</v>
      </c>
      <c r="M19">
        <v>-3.0823170000000002</v>
      </c>
      <c r="N19">
        <v>-10.91811</v>
      </c>
      <c r="O19">
        <v>-8.3328989999999994</v>
      </c>
      <c r="P19">
        <v>6.0482820000000004</v>
      </c>
      <c r="Q19">
        <v>6</v>
      </c>
    </row>
    <row r="20" spans="1:17" x14ac:dyDescent="0.3">
      <c r="A20">
        <v>18</v>
      </c>
      <c r="B20">
        <v>4</v>
      </c>
      <c r="C20">
        <v>1</v>
      </c>
      <c r="D20">
        <v>3</v>
      </c>
      <c r="E20">
        <v>26</v>
      </c>
      <c r="F20">
        <v>19</v>
      </c>
      <c r="G20">
        <v>45.659109999999998</v>
      </c>
      <c r="H20">
        <v>5.6565279999999998</v>
      </c>
      <c r="I20" t="s">
        <v>1144</v>
      </c>
      <c r="J20">
        <v>13.010009999999999</v>
      </c>
      <c r="K20">
        <v>11.071999999999999</v>
      </c>
      <c r="L20">
        <v>-3.909554</v>
      </c>
      <c r="M20">
        <v>-2.851305</v>
      </c>
      <c r="N20">
        <v>-10.91811</v>
      </c>
      <c r="O20">
        <v>-8.3328989999999994</v>
      </c>
      <c r="P20">
        <v>8.7820110000000007</v>
      </c>
      <c r="Q20">
        <v>6</v>
      </c>
    </row>
    <row r="21" spans="1:17" x14ac:dyDescent="0.3">
      <c r="A21">
        <v>19</v>
      </c>
      <c r="B21">
        <v>4</v>
      </c>
      <c r="C21">
        <v>1</v>
      </c>
      <c r="D21">
        <v>3</v>
      </c>
      <c r="E21">
        <v>26</v>
      </c>
      <c r="F21">
        <v>19</v>
      </c>
      <c r="G21">
        <v>48.541229999999999</v>
      </c>
      <c r="H21">
        <v>2.7199460000000002</v>
      </c>
      <c r="I21" t="s">
        <v>1147</v>
      </c>
      <c r="J21">
        <v>10.307969999999999</v>
      </c>
      <c r="K21">
        <v>11.071999999999999</v>
      </c>
      <c r="L21">
        <v>-4.1704410000000003</v>
      </c>
      <c r="M21">
        <v>-2.851305</v>
      </c>
      <c r="N21">
        <v>-11.50254</v>
      </c>
      <c r="O21">
        <v>-11.23043</v>
      </c>
      <c r="P21">
        <v>5.5666219999999997</v>
      </c>
      <c r="Q21">
        <v>6</v>
      </c>
    </row>
    <row r="22" spans="1:17" x14ac:dyDescent="0.3">
      <c r="A22">
        <v>20</v>
      </c>
      <c r="B22">
        <v>4</v>
      </c>
      <c r="C22">
        <v>1</v>
      </c>
      <c r="D22">
        <v>3</v>
      </c>
      <c r="E22">
        <v>28</v>
      </c>
      <c r="F22">
        <v>19</v>
      </c>
      <c r="G22">
        <v>48.631340000000002</v>
      </c>
      <c r="H22">
        <v>1.999036</v>
      </c>
      <c r="I22" t="s">
        <v>1148</v>
      </c>
      <c r="J22">
        <v>13.010009999999999</v>
      </c>
      <c r="K22">
        <v>11.071999999999999</v>
      </c>
      <c r="L22">
        <v>-1.9936389999999999</v>
      </c>
      <c r="M22">
        <v>-2.851305</v>
      </c>
      <c r="N22">
        <v>-9.9536420000000003</v>
      </c>
      <c r="O22">
        <v>-11.23043</v>
      </c>
      <c r="P22">
        <v>4.437157</v>
      </c>
      <c r="Q22">
        <v>6</v>
      </c>
    </row>
    <row r="23" spans="1:17" x14ac:dyDescent="0.3">
      <c r="A23">
        <v>21</v>
      </c>
      <c r="B23">
        <v>4</v>
      </c>
      <c r="C23">
        <v>1</v>
      </c>
      <c r="D23">
        <v>3</v>
      </c>
      <c r="E23">
        <v>26</v>
      </c>
      <c r="F23">
        <v>17</v>
      </c>
      <c r="G23">
        <v>48.631340000000002</v>
      </c>
      <c r="H23">
        <v>1</v>
      </c>
      <c r="I23" t="s">
        <v>1149</v>
      </c>
      <c r="J23">
        <v>13.010009999999999</v>
      </c>
      <c r="K23">
        <v>11.071999999999999</v>
      </c>
      <c r="L23">
        <v>-1.9936389999999999</v>
      </c>
      <c r="M23">
        <v>-1.0996790000000001</v>
      </c>
      <c r="N23">
        <v>-13.205679999999999</v>
      </c>
      <c r="O23">
        <v>-12.55325</v>
      </c>
      <c r="P23">
        <v>4.437157</v>
      </c>
      <c r="Q23">
        <v>6</v>
      </c>
    </row>
    <row r="24" spans="1:17" x14ac:dyDescent="0.3">
      <c r="A24">
        <v>22</v>
      </c>
      <c r="B24">
        <v>4</v>
      </c>
      <c r="C24">
        <v>1</v>
      </c>
      <c r="D24">
        <v>3</v>
      </c>
      <c r="E24">
        <v>23</v>
      </c>
      <c r="F24">
        <v>17</v>
      </c>
      <c r="G24">
        <v>48.631340000000002</v>
      </c>
      <c r="H24">
        <v>1</v>
      </c>
      <c r="I24" t="s">
        <v>1150</v>
      </c>
      <c r="J24">
        <v>13.010009999999999</v>
      </c>
      <c r="K24">
        <v>11.071999999999999</v>
      </c>
      <c r="L24">
        <v>-1.9936389999999999</v>
      </c>
      <c r="M24">
        <v>-2.9621550000000001</v>
      </c>
      <c r="N24">
        <v>-13.205679999999999</v>
      </c>
      <c r="O24">
        <v>-12.55325</v>
      </c>
      <c r="P24">
        <v>4.437157</v>
      </c>
      <c r="Q24">
        <v>6</v>
      </c>
    </row>
    <row r="25" spans="1:17" x14ac:dyDescent="0.3">
      <c r="A25">
        <v>23</v>
      </c>
      <c r="B25">
        <v>3</v>
      </c>
      <c r="C25">
        <v>0</v>
      </c>
      <c r="D25">
        <v>3</v>
      </c>
      <c r="E25">
        <v>23</v>
      </c>
      <c r="F25">
        <v>17</v>
      </c>
      <c r="G25">
        <v>48.602499999999999</v>
      </c>
      <c r="H25">
        <v>1.230729</v>
      </c>
      <c r="I25" t="s">
        <v>1151</v>
      </c>
      <c r="J25">
        <v>13.010009999999999</v>
      </c>
      <c r="K25">
        <v>11.071999999999999</v>
      </c>
      <c r="L25">
        <v>-1.9936389999999999</v>
      </c>
      <c r="M25">
        <v>-2.9621550000000001</v>
      </c>
      <c r="N25">
        <v>-14.754580000000001</v>
      </c>
      <c r="O25">
        <v>-18.631340000000002</v>
      </c>
      <c r="P25">
        <v>5.5666219999999997</v>
      </c>
      <c r="Q25">
        <v>6</v>
      </c>
    </row>
    <row r="26" spans="1:17" x14ac:dyDescent="0.3">
      <c r="A26">
        <v>24</v>
      </c>
      <c r="B26">
        <v>3</v>
      </c>
      <c r="C26">
        <v>0</v>
      </c>
      <c r="D26">
        <v>3</v>
      </c>
      <c r="E26">
        <v>23</v>
      </c>
      <c r="F26">
        <v>17</v>
      </c>
      <c r="G26">
        <v>48.61692</v>
      </c>
      <c r="H26">
        <v>1.115364</v>
      </c>
      <c r="I26" t="s">
        <v>1152</v>
      </c>
      <c r="J26">
        <v>15.71205</v>
      </c>
      <c r="K26">
        <v>11.071999999999999</v>
      </c>
      <c r="L26">
        <v>-1.9936389999999999</v>
      </c>
      <c r="M26">
        <v>-2.7311429999999999</v>
      </c>
      <c r="N26">
        <v>-14.754580000000001</v>
      </c>
      <c r="O26">
        <v>-15.5923</v>
      </c>
      <c r="P26">
        <v>5.5666219999999997</v>
      </c>
      <c r="Q26">
        <v>6</v>
      </c>
    </row>
    <row r="27" spans="1:17" x14ac:dyDescent="0.3">
      <c r="A27">
        <v>25</v>
      </c>
      <c r="B27">
        <v>3</v>
      </c>
      <c r="C27">
        <v>0</v>
      </c>
      <c r="D27">
        <v>3</v>
      </c>
      <c r="E27">
        <v>21</v>
      </c>
      <c r="F27">
        <v>17</v>
      </c>
      <c r="G27">
        <v>51.045310000000001</v>
      </c>
      <c r="H27">
        <v>3.9200279999999998</v>
      </c>
      <c r="I27" t="s">
        <v>1153</v>
      </c>
      <c r="J27">
        <v>17.43845</v>
      </c>
      <c r="K27">
        <v>12.930720000000001</v>
      </c>
      <c r="L27">
        <v>-1.9936389999999999</v>
      </c>
      <c r="M27">
        <v>-4.2663010000000003</v>
      </c>
      <c r="N27">
        <v>-18.165780000000002</v>
      </c>
      <c r="O27">
        <v>-16.756160000000001</v>
      </c>
      <c r="P27">
        <v>6.9962549999999997</v>
      </c>
      <c r="Q27">
        <v>6</v>
      </c>
    </row>
    <row r="28" spans="1:17" x14ac:dyDescent="0.3">
      <c r="A28">
        <v>26</v>
      </c>
      <c r="B28">
        <v>3</v>
      </c>
      <c r="C28">
        <v>0</v>
      </c>
      <c r="D28">
        <v>3</v>
      </c>
      <c r="E28">
        <v>21</v>
      </c>
      <c r="F28">
        <v>19</v>
      </c>
      <c r="G28">
        <v>50.855530000000002</v>
      </c>
      <c r="H28">
        <v>5.4382910000000004</v>
      </c>
      <c r="I28" t="s">
        <v>1153</v>
      </c>
      <c r="J28">
        <v>17.43845</v>
      </c>
      <c r="K28">
        <v>9.7623719999999992</v>
      </c>
      <c r="L28">
        <v>-2.350492</v>
      </c>
      <c r="M28">
        <v>-4.2663010000000003</v>
      </c>
      <c r="N28">
        <v>-18.165780000000002</v>
      </c>
      <c r="O28">
        <v>-16.756160000000001</v>
      </c>
      <c r="P28">
        <v>6.9962549999999997</v>
      </c>
      <c r="Q28">
        <v>6</v>
      </c>
    </row>
    <row r="29" spans="1:17" x14ac:dyDescent="0.3">
      <c r="A29">
        <v>27</v>
      </c>
      <c r="B29">
        <v>3</v>
      </c>
      <c r="C29">
        <v>0</v>
      </c>
      <c r="D29">
        <v>3</v>
      </c>
      <c r="E29">
        <v>23</v>
      </c>
      <c r="F29">
        <v>19</v>
      </c>
      <c r="G29">
        <v>48.427140000000001</v>
      </c>
      <c r="H29">
        <v>2.6336270000000002</v>
      </c>
      <c r="I29" t="s">
        <v>1152</v>
      </c>
      <c r="J29">
        <v>18.414090000000002</v>
      </c>
      <c r="K29">
        <v>7.9036549999999997</v>
      </c>
      <c r="L29">
        <v>-2.350492</v>
      </c>
      <c r="M29">
        <v>-2.5001310000000001</v>
      </c>
      <c r="N29">
        <v>-14.754580000000001</v>
      </c>
      <c r="O29">
        <v>-15.5923</v>
      </c>
      <c r="P29">
        <v>5.5666219999999997</v>
      </c>
      <c r="Q29">
        <v>6</v>
      </c>
    </row>
    <row r="30" spans="1:17" x14ac:dyDescent="0.3">
      <c r="A30">
        <v>28</v>
      </c>
      <c r="B30">
        <v>4</v>
      </c>
      <c r="C30">
        <v>1</v>
      </c>
      <c r="D30">
        <v>3</v>
      </c>
      <c r="E30">
        <v>23</v>
      </c>
      <c r="F30">
        <v>20</v>
      </c>
      <c r="G30">
        <v>48.532310000000003</v>
      </c>
      <c r="H30">
        <v>2.6270540000000002</v>
      </c>
      <c r="I30" t="s">
        <v>1152</v>
      </c>
      <c r="J30">
        <v>18.414090000000002</v>
      </c>
      <c r="K30">
        <v>7.9036549999999997</v>
      </c>
      <c r="L30">
        <v>-2.350492</v>
      </c>
      <c r="M30">
        <v>-2.5001310000000001</v>
      </c>
      <c r="N30">
        <v>-17.32386</v>
      </c>
      <c r="O30">
        <v>-15.5923</v>
      </c>
      <c r="P30">
        <v>5.5666219999999997</v>
      </c>
      <c r="Q30">
        <v>6</v>
      </c>
    </row>
    <row r="31" spans="1:17" x14ac:dyDescent="0.3">
      <c r="A31">
        <v>29</v>
      </c>
      <c r="B31">
        <v>3</v>
      </c>
      <c r="C31">
        <v>0</v>
      </c>
      <c r="D31">
        <v>3</v>
      </c>
      <c r="E31">
        <v>25</v>
      </c>
      <c r="F31">
        <v>19</v>
      </c>
      <c r="G31">
        <v>48.03154</v>
      </c>
      <c r="H31">
        <v>5.798457</v>
      </c>
      <c r="I31" t="s">
        <v>1152</v>
      </c>
      <c r="J31">
        <v>21.116129999999998</v>
      </c>
      <c r="K31">
        <v>7.9036549999999997</v>
      </c>
      <c r="L31">
        <v>-3.4151850000000001</v>
      </c>
      <c r="M31">
        <v>-2.5001310000000001</v>
      </c>
      <c r="N31">
        <v>-14.754580000000001</v>
      </c>
      <c r="O31">
        <v>-15.5923</v>
      </c>
      <c r="P31">
        <v>5.5666219999999997</v>
      </c>
      <c r="Q31">
        <v>6</v>
      </c>
    </row>
    <row r="32" spans="1:17" x14ac:dyDescent="0.3">
      <c r="A32">
        <v>30</v>
      </c>
      <c r="B32">
        <v>3</v>
      </c>
      <c r="C32">
        <v>0</v>
      </c>
      <c r="D32">
        <v>3</v>
      </c>
      <c r="E32">
        <v>25</v>
      </c>
      <c r="F32">
        <v>20</v>
      </c>
      <c r="G32">
        <v>48.136710000000001</v>
      </c>
      <c r="H32">
        <v>5.7918839999999996</v>
      </c>
      <c r="I32" t="s">
        <v>1152</v>
      </c>
      <c r="J32">
        <v>21.116129999999998</v>
      </c>
      <c r="K32">
        <v>7.9036549999999997</v>
      </c>
      <c r="L32">
        <v>-3.4151850000000001</v>
      </c>
      <c r="M32">
        <v>-2.5001310000000001</v>
      </c>
      <c r="N32">
        <v>-17.32386</v>
      </c>
      <c r="O32">
        <v>-15.5923</v>
      </c>
      <c r="P32">
        <v>5.5666219999999997</v>
      </c>
      <c r="Q32">
        <v>6</v>
      </c>
    </row>
    <row r="33" spans="1:17" x14ac:dyDescent="0.3">
      <c r="A33">
        <v>31</v>
      </c>
      <c r="B33">
        <v>4</v>
      </c>
      <c r="C33">
        <v>1</v>
      </c>
      <c r="D33">
        <v>3</v>
      </c>
      <c r="E33">
        <v>25</v>
      </c>
      <c r="F33">
        <v>20</v>
      </c>
      <c r="G33">
        <v>47.741100000000003</v>
      </c>
      <c r="H33">
        <v>8.9567150000000009</v>
      </c>
      <c r="I33" t="s">
        <v>1152</v>
      </c>
      <c r="J33">
        <v>21.116129999999998</v>
      </c>
      <c r="K33">
        <v>7.9036549999999997</v>
      </c>
      <c r="L33">
        <v>-4.4798790000000004</v>
      </c>
      <c r="M33">
        <v>-2.5001310000000001</v>
      </c>
      <c r="N33">
        <v>-17.32386</v>
      </c>
      <c r="O33">
        <v>-15.5923</v>
      </c>
      <c r="P33">
        <v>5.5666219999999997</v>
      </c>
      <c r="Q33">
        <v>6</v>
      </c>
    </row>
    <row r="34" spans="1:17" x14ac:dyDescent="0.3">
      <c r="A34">
        <v>32</v>
      </c>
      <c r="B34">
        <v>3</v>
      </c>
      <c r="C34">
        <v>0</v>
      </c>
      <c r="D34">
        <v>3</v>
      </c>
      <c r="E34">
        <v>23</v>
      </c>
      <c r="F34">
        <v>18</v>
      </c>
      <c r="G34">
        <v>51.093800000000002</v>
      </c>
      <c r="H34">
        <v>1</v>
      </c>
      <c r="I34" t="s">
        <v>1154</v>
      </c>
      <c r="J34">
        <v>15.16616</v>
      </c>
      <c r="K34">
        <v>11.036020000000001</v>
      </c>
      <c r="L34">
        <v>-1.499271</v>
      </c>
      <c r="M34">
        <v>-0.74850439999999996</v>
      </c>
      <c r="N34">
        <v>-18.655239999999999</v>
      </c>
      <c r="O34">
        <v>-21.644590000000001</v>
      </c>
      <c r="P34">
        <v>2.3512330000000001</v>
      </c>
      <c r="Q34">
        <v>6</v>
      </c>
    </row>
    <row r="35" spans="1:17" x14ac:dyDescent="0.3">
      <c r="A35">
        <v>33</v>
      </c>
      <c r="B35">
        <v>4</v>
      </c>
      <c r="C35">
        <v>1</v>
      </c>
      <c r="D35">
        <v>3</v>
      </c>
      <c r="E35">
        <v>23</v>
      </c>
      <c r="F35">
        <v>23</v>
      </c>
      <c r="G35">
        <v>47.741100000000003</v>
      </c>
      <c r="H35">
        <v>8.9567150000000009</v>
      </c>
      <c r="I35" t="s">
        <v>1155</v>
      </c>
      <c r="J35">
        <v>21.116129999999998</v>
      </c>
      <c r="K35">
        <v>11.314120000000001</v>
      </c>
      <c r="L35">
        <v>-3.9532630000000002</v>
      </c>
      <c r="M35">
        <v>-2.2691189999999999</v>
      </c>
      <c r="N35">
        <v>-17.64594</v>
      </c>
      <c r="O35">
        <v>-15.5923</v>
      </c>
      <c r="P35">
        <v>5.5666219999999997</v>
      </c>
      <c r="Q35">
        <v>6</v>
      </c>
    </row>
    <row r="36" spans="1:17" x14ac:dyDescent="0.3">
      <c r="A36">
        <v>34</v>
      </c>
      <c r="B36">
        <v>4</v>
      </c>
      <c r="C36">
        <v>1</v>
      </c>
      <c r="D36">
        <v>3</v>
      </c>
      <c r="E36">
        <v>25</v>
      </c>
      <c r="F36">
        <v>22</v>
      </c>
      <c r="G36">
        <v>47.65099</v>
      </c>
      <c r="H36">
        <v>9.6776250000000008</v>
      </c>
      <c r="I36" t="s">
        <v>1156</v>
      </c>
      <c r="J36">
        <v>22.959530000000001</v>
      </c>
      <c r="K36">
        <v>12.189780000000001</v>
      </c>
      <c r="L36">
        <v>-6.1300650000000001</v>
      </c>
      <c r="M36">
        <v>-2.5710679999999999</v>
      </c>
      <c r="N36">
        <v>-17.64594</v>
      </c>
      <c r="O36">
        <v>-15.87011</v>
      </c>
      <c r="P36">
        <v>5.5666219999999997</v>
      </c>
      <c r="Q36">
        <v>6</v>
      </c>
    </row>
    <row r="37" spans="1:17" x14ac:dyDescent="0.3">
      <c r="A37">
        <v>35</v>
      </c>
      <c r="B37">
        <v>4</v>
      </c>
      <c r="C37">
        <v>1</v>
      </c>
      <c r="D37">
        <v>3</v>
      </c>
      <c r="E37">
        <v>23</v>
      </c>
      <c r="F37">
        <v>22</v>
      </c>
      <c r="G37">
        <v>47.65099</v>
      </c>
      <c r="H37">
        <v>9.6776250000000008</v>
      </c>
      <c r="I37" t="s">
        <v>1156</v>
      </c>
      <c r="J37">
        <v>22.959530000000001</v>
      </c>
      <c r="K37">
        <v>12.189780000000001</v>
      </c>
      <c r="L37">
        <v>-6.1300650000000001</v>
      </c>
      <c r="M37">
        <v>-2.3400560000000001</v>
      </c>
      <c r="N37">
        <v>-17.64594</v>
      </c>
      <c r="O37">
        <v>-15.87011</v>
      </c>
      <c r="P37">
        <v>5.5666219999999997</v>
      </c>
      <c r="Q37">
        <v>6</v>
      </c>
    </row>
    <row r="38" spans="1:17" x14ac:dyDescent="0.3">
      <c r="A38">
        <v>36</v>
      </c>
      <c r="B38">
        <v>5</v>
      </c>
      <c r="C38">
        <v>2</v>
      </c>
      <c r="D38">
        <v>3</v>
      </c>
      <c r="E38">
        <v>21</v>
      </c>
      <c r="F38">
        <v>24</v>
      </c>
      <c r="G38">
        <v>47.334139999999998</v>
      </c>
      <c r="H38">
        <v>12.21245</v>
      </c>
      <c r="I38" t="s">
        <v>1157</v>
      </c>
      <c r="J38">
        <v>21.45251</v>
      </c>
      <c r="K38">
        <v>11.73371</v>
      </c>
      <c r="L38">
        <v>-9.4218790000000006</v>
      </c>
      <c r="M38">
        <v>-2.038106</v>
      </c>
      <c r="N38">
        <v>-17.64594</v>
      </c>
      <c r="O38">
        <v>-15.5923</v>
      </c>
      <c r="P38">
        <v>2.8328920000000002</v>
      </c>
      <c r="Q38">
        <v>6</v>
      </c>
    </row>
    <row r="39" spans="1:17" x14ac:dyDescent="0.3">
      <c r="A39">
        <v>37</v>
      </c>
      <c r="B39">
        <v>3</v>
      </c>
      <c r="C39">
        <v>0</v>
      </c>
      <c r="D39">
        <v>3</v>
      </c>
      <c r="E39">
        <v>21</v>
      </c>
      <c r="F39">
        <v>23</v>
      </c>
      <c r="G39">
        <v>49.897539999999999</v>
      </c>
      <c r="H39">
        <v>9.5372149999999998</v>
      </c>
      <c r="I39" t="s">
        <v>1158</v>
      </c>
      <c r="J39">
        <v>21.116129999999998</v>
      </c>
      <c r="K39">
        <v>11.314120000000001</v>
      </c>
      <c r="L39">
        <v>-6.1300650000000001</v>
      </c>
      <c r="M39">
        <v>-2.038106</v>
      </c>
      <c r="N39">
        <v>-16.09704</v>
      </c>
      <c r="O39">
        <v>-15.5923</v>
      </c>
      <c r="P39">
        <v>4.437157</v>
      </c>
      <c r="Q39">
        <v>6</v>
      </c>
    </row>
    <row r="40" spans="1:17" x14ac:dyDescent="0.3">
      <c r="A40">
        <v>38</v>
      </c>
      <c r="B40">
        <v>4</v>
      </c>
      <c r="C40">
        <v>1</v>
      </c>
      <c r="D40">
        <v>3</v>
      </c>
      <c r="E40">
        <v>21</v>
      </c>
      <c r="F40">
        <v>23</v>
      </c>
      <c r="G40">
        <v>51.667610000000003</v>
      </c>
      <c r="H40">
        <v>10.038869999999999</v>
      </c>
      <c r="I40" t="s">
        <v>1159</v>
      </c>
      <c r="J40">
        <v>22.98742</v>
      </c>
      <c r="K40">
        <v>11.314120000000001</v>
      </c>
      <c r="L40">
        <v>-3.3913150000000001</v>
      </c>
      <c r="M40">
        <v>-3.536626</v>
      </c>
      <c r="N40">
        <v>-16.09704</v>
      </c>
      <c r="O40">
        <v>-15.5923</v>
      </c>
      <c r="P40">
        <v>9.7968290000000007</v>
      </c>
      <c r="Q40">
        <v>6</v>
      </c>
    </row>
    <row r="41" spans="1:17" x14ac:dyDescent="0.3">
      <c r="A41">
        <v>39</v>
      </c>
      <c r="B41">
        <v>3</v>
      </c>
      <c r="C41">
        <v>0</v>
      </c>
      <c r="D41">
        <v>3</v>
      </c>
      <c r="E41">
        <v>21</v>
      </c>
      <c r="F41">
        <v>23</v>
      </c>
      <c r="G41">
        <v>49.531379999999999</v>
      </c>
      <c r="H41">
        <v>10.17238</v>
      </c>
      <c r="I41" t="s">
        <v>1160</v>
      </c>
      <c r="J41">
        <v>25.68946</v>
      </c>
      <c r="K41">
        <v>11.314120000000001</v>
      </c>
      <c r="L41">
        <v>-6.1300650000000001</v>
      </c>
      <c r="M41">
        <v>-1.807094</v>
      </c>
      <c r="N41">
        <v>-16.09704</v>
      </c>
      <c r="O41">
        <v>-15.5923</v>
      </c>
      <c r="P41">
        <v>7.3674549999999996</v>
      </c>
      <c r="Q41">
        <v>6</v>
      </c>
    </row>
    <row r="42" spans="1:17" x14ac:dyDescent="0.3">
      <c r="A42">
        <v>40</v>
      </c>
      <c r="B42">
        <v>4</v>
      </c>
      <c r="C42">
        <v>1</v>
      </c>
      <c r="D42">
        <v>3</v>
      </c>
      <c r="E42">
        <v>17</v>
      </c>
      <c r="F42">
        <v>23</v>
      </c>
      <c r="G42">
        <v>49.531379999999999</v>
      </c>
      <c r="H42">
        <v>10.17238</v>
      </c>
      <c r="I42" t="s">
        <v>1161</v>
      </c>
      <c r="J42">
        <v>22.98742</v>
      </c>
      <c r="K42">
        <v>11.314120000000001</v>
      </c>
      <c r="L42">
        <v>-6.1300650000000001</v>
      </c>
      <c r="M42">
        <v>-1.576082</v>
      </c>
      <c r="N42">
        <v>-14.54815</v>
      </c>
      <c r="O42">
        <v>-15.5923</v>
      </c>
      <c r="P42">
        <v>6.2379899999999999</v>
      </c>
      <c r="Q42">
        <v>6</v>
      </c>
    </row>
    <row r="43" spans="1:17" x14ac:dyDescent="0.3">
      <c r="A43">
        <v>41</v>
      </c>
      <c r="B43">
        <v>6</v>
      </c>
      <c r="C43">
        <v>3</v>
      </c>
      <c r="D43">
        <v>3</v>
      </c>
      <c r="E43">
        <v>21</v>
      </c>
      <c r="F43">
        <v>23</v>
      </c>
      <c r="G43">
        <v>49.531379999999999</v>
      </c>
      <c r="H43">
        <v>10.17238</v>
      </c>
      <c r="I43" t="s">
        <v>1160</v>
      </c>
      <c r="J43">
        <v>28.391500000000001</v>
      </c>
      <c r="K43">
        <v>11.314120000000001</v>
      </c>
      <c r="L43">
        <v>-6.1300650000000001</v>
      </c>
      <c r="M43">
        <v>-1.576082</v>
      </c>
      <c r="N43">
        <v>-16.09704</v>
      </c>
      <c r="O43">
        <v>-15.5923</v>
      </c>
      <c r="P43">
        <v>7.3674549999999996</v>
      </c>
      <c r="Q43">
        <v>6</v>
      </c>
    </row>
    <row r="44" spans="1:17" x14ac:dyDescent="0.3">
      <c r="A44">
        <v>42</v>
      </c>
      <c r="B44">
        <v>4</v>
      </c>
      <c r="C44">
        <v>1</v>
      </c>
      <c r="D44">
        <v>3</v>
      </c>
      <c r="E44">
        <v>19</v>
      </c>
      <c r="F44">
        <v>23</v>
      </c>
      <c r="G44">
        <v>49.531379999999999</v>
      </c>
      <c r="H44">
        <v>10.17238</v>
      </c>
      <c r="I44" t="s">
        <v>1162</v>
      </c>
      <c r="J44">
        <v>25.68946</v>
      </c>
      <c r="K44">
        <v>11.314120000000001</v>
      </c>
      <c r="L44">
        <v>-6.1300650000000001</v>
      </c>
      <c r="M44">
        <v>-1.576082</v>
      </c>
      <c r="N44">
        <v>-12.99925</v>
      </c>
      <c r="O44">
        <v>-15.5923</v>
      </c>
      <c r="P44">
        <v>5.1085250000000002</v>
      </c>
      <c r="Q44">
        <v>6</v>
      </c>
    </row>
    <row r="45" spans="1:17" x14ac:dyDescent="0.3">
      <c r="A45">
        <v>43</v>
      </c>
      <c r="B45">
        <v>4</v>
      </c>
      <c r="C45">
        <v>1</v>
      </c>
      <c r="D45">
        <v>3</v>
      </c>
      <c r="E45">
        <v>19</v>
      </c>
      <c r="F45">
        <v>23</v>
      </c>
      <c r="G45">
        <v>49.351149999999997</v>
      </c>
      <c r="H45">
        <v>11.6142</v>
      </c>
      <c r="I45" t="s">
        <v>1161</v>
      </c>
      <c r="J45">
        <v>25.68946</v>
      </c>
      <c r="K45">
        <v>11.314120000000001</v>
      </c>
      <c r="L45">
        <v>-10.48367</v>
      </c>
      <c r="M45">
        <v>-1.576082</v>
      </c>
      <c r="N45">
        <v>-14.54815</v>
      </c>
      <c r="O45">
        <v>-15.5923</v>
      </c>
      <c r="P45">
        <v>6.2379899999999999</v>
      </c>
      <c r="Q45">
        <v>6</v>
      </c>
    </row>
    <row r="46" spans="1:17" x14ac:dyDescent="0.3">
      <c r="A46">
        <v>44</v>
      </c>
      <c r="B46">
        <v>4</v>
      </c>
      <c r="C46">
        <v>1</v>
      </c>
      <c r="D46">
        <v>3</v>
      </c>
      <c r="E46">
        <v>19</v>
      </c>
      <c r="F46">
        <v>23</v>
      </c>
      <c r="G46">
        <v>49.135770000000001</v>
      </c>
      <c r="H46">
        <v>13.337210000000001</v>
      </c>
      <c r="I46" t="s">
        <v>1163</v>
      </c>
      <c r="J46">
        <v>25.68946</v>
      </c>
      <c r="K46">
        <v>11.314120000000001</v>
      </c>
      <c r="L46">
        <v>-7.1947590000000003</v>
      </c>
      <c r="M46">
        <v>-1.576082</v>
      </c>
      <c r="N46">
        <v>-11.45036</v>
      </c>
      <c r="O46">
        <v>-15.5923</v>
      </c>
      <c r="P46">
        <v>3.9790610000000002</v>
      </c>
      <c r="Q46">
        <v>6</v>
      </c>
    </row>
    <row r="47" spans="1:17" x14ac:dyDescent="0.3">
      <c r="A47">
        <v>45</v>
      </c>
      <c r="B47">
        <v>4</v>
      </c>
      <c r="C47">
        <v>1</v>
      </c>
      <c r="D47">
        <v>3</v>
      </c>
      <c r="E47">
        <v>19</v>
      </c>
      <c r="F47">
        <v>23</v>
      </c>
      <c r="G47">
        <v>49.045659999999998</v>
      </c>
      <c r="H47">
        <v>14.058120000000001</v>
      </c>
      <c r="I47" t="s">
        <v>1163</v>
      </c>
      <c r="J47">
        <v>25.68946</v>
      </c>
      <c r="K47">
        <v>11.314120000000001</v>
      </c>
      <c r="L47">
        <v>-9.3715609999999998</v>
      </c>
      <c r="M47">
        <v>-1.576082</v>
      </c>
      <c r="N47">
        <v>-11.45036</v>
      </c>
      <c r="O47">
        <v>-15.5923</v>
      </c>
      <c r="P47">
        <v>3.9790610000000002</v>
      </c>
      <c r="Q47">
        <v>6</v>
      </c>
    </row>
    <row r="48" spans="1:17" x14ac:dyDescent="0.3">
      <c r="A48">
        <v>46</v>
      </c>
      <c r="B48">
        <v>5</v>
      </c>
      <c r="C48">
        <v>2</v>
      </c>
      <c r="D48">
        <v>3</v>
      </c>
      <c r="E48">
        <v>19</v>
      </c>
      <c r="F48">
        <v>24</v>
      </c>
      <c r="G48">
        <v>51.287059999999997</v>
      </c>
      <c r="H48">
        <v>13.91803</v>
      </c>
      <c r="I48" t="s">
        <v>1164</v>
      </c>
      <c r="J48">
        <v>25.68946</v>
      </c>
      <c r="K48">
        <v>11.314120000000001</v>
      </c>
      <c r="L48">
        <v>-6.6328110000000002</v>
      </c>
      <c r="M48">
        <v>-3.0746020000000001</v>
      </c>
      <c r="N48">
        <v>-15.568530000000001</v>
      </c>
      <c r="O48">
        <v>-15.5923</v>
      </c>
      <c r="P48">
        <v>7.5378999999999996</v>
      </c>
      <c r="Q48">
        <v>6</v>
      </c>
    </row>
    <row r="49" spans="1:17" x14ac:dyDescent="0.3">
      <c r="A49">
        <v>47</v>
      </c>
      <c r="B49">
        <v>4</v>
      </c>
      <c r="C49">
        <v>1</v>
      </c>
      <c r="D49">
        <v>3</v>
      </c>
      <c r="E49">
        <v>19</v>
      </c>
      <c r="F49">
        <v>23</v>
      </c>
      <c r="G49">
        <v>49.150829999999999</v>
      </c>
      <c r="H49">
        <v>14.051550000000001</v>
      </c>
      <c r="I49" t="s">
        <v>1165</v>
      </c>
      <c r="J49">
        <v>27.53285</v>
      </c>
      <c r="K49">
        <v>12.189780000000001</v>
      </c>
      <c r="L49">
        <v>-9.3715609999999998</v>
      </c>
      <c r="M49">
        <v>-1.6470199999999999</v>
      </c>
      <c r="N49">
        <v>-14.019640000000001</v>
      </c>
      <c r="O49">
        <v>-15.87011</v>
      </c>
      <c r="P49">
        <v>3.9790610000000002</v>
      </c>
      <c r="Q49">
        <v>6</v>
      </c>
    </row>
    <row r="50" spans="1:17" x14ac:dyDescent="0.3">
      <c r="A50">
        <v>48</v>
      </c>
      <c r="B50">
        <v>4</v>
      </c>
      <c r="C50">
        <v>1</v>
      </c>
      <c r="D50">
        <v>3</v>
      </c>
      <c r="E50">
        <v>17</v>
      </c>
      <c r="F50">
        <v>22</v>
      </c>
      <c r="G50">
        <v>49.150829999999999</v>
      </c>
      <c r="H50">
        <v>11.847530000000001</v>
      </c>
      <c r="I50" t="s">
        <v>1166</v>
      </c>
      <c r="J50">
        <v>25.68946</v>
      </c>
      <c r="K50">
        <v>11.314120000000001</v>
      </c>
      <c r="L50">
        <v>-9.3715609999999998</v>
      </c>
      <c r="M50">
        <v>0.17554400000000001</v>
      </c>
      <c r="N50">
        <v>-15.72278</v>
      </c>
      <c r="O50">
        <v>-16.915120000000002</v>
      </c>
      <c r="P50">
        <v>2.849596</v>
      </c>
      <c r="Q50">
        <v>6</v>
      </c>
    </row>
    <row r="51" spans="1:17" x14ac:dyDescent="0.3">
      <c r="A51">
        <v>49</v>
      </c>
      <c r="B51">
        <v>4</v>
      </c>
      <c r="C51">
        <v>1</v>
      </c>
      <c r="D51">
        <v>3</v>
      </c>
      <c r="E51">
        <v>17</v>
      </c>
      <c r="F51">
        <v>22</v>
      </c>
      <c r="G51">
        <v>48.970599999999997</v>
      </c>
      <c r="H51">
        <v>13.289350000000001</v>
      </c>
      <c r="I51" t="s">
        <v>1167</v>
      </c>
      <c r="J51">
        <v>25.68946</v>
      </c>
      <c r="K51">
        <v>11.314120000000001</v>
      </c>
      <c r="L51">
        <v>-13.725160000000001</v>
      </c>
      <c r="M51">
        <v>0.17554400000000001</v>
      </c>
      <c r="N51">
        <v>-17.27168</v>
      </c>
      <c r="O51">
        <v>-16.915120000000002</v>
      </c>
      <c r="P51">
        <v>3.9790610000000002</v>
      </c>
      <c r="Q51">
        <v>6</v>
      </c>
    </row>
    <row r="52" spans="1:17" x14ac:dyDescent="0.3">
      <c r="A52">
        <v>50</v>
      </c>
      <c r="B52">
        <v>5</v>
      </c>
      <c r="C52">
        <v>2</v>
      </c>
      <c r="D52">
        <v>3</v>
      </c>
      <c r="E52">
        <v>19</v>
      </c>
      <c r="F52">
        <v>21</v>
      </c>
      <c r="G52">
        <v>52.03295</v>
      </c>
      <c r="H52">
        <v>8.9109449999999999</v>
      </c>
      <c r="I52" t="s">
        <v>1168</v>
      </c>
      <c r="J52">
        <v>27.53285</v>
      </c>
      <c r="K52">
        <v>12.189780000000001</v>
      </c>
      <c r="L52">
        <v>-9.6324480000000001</v>
      </c>
      <c r="M52">
        <v>0.10460659999999999</v>
      </c>
      <c r="N52">
        <v>-17.856100000000001</v>
      </c>
      <c r="O52">
        <v>-20.09046</v>
      </c>
      <c r="P52">
        <v>2</v>
      </c>
      <c r="Q52">
        <v>6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03AC-B081-4766-9177-51190294F5CB}">
  <dimension ref="A1:Q52"/>
  <sheetViews>
    <sheetView workbookViewId="0">
      <selection activeCell="A2" sqref="A2:A52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18.6640625" bestFit="1" customWidth="1"/>
    <col min="4" max="4" width="17.33203125" bestFit="1" customWidth="1"/>
    <col min="5" max="5" width="8.6640625" bestFit="1" customWidth="1"/>
    <col min="6" max="6" width="12.44140625" bestFit="1" customWidth="1"/>
    <col min="7" max="7" width="9" bestFit="1" customWidth="1"/>
    <col min="8" max="8" width="15.44140625" bestFit="1" customWidth="1"/>
    <col min="9" max="9" width="18.77734375" bestFit="1" customWidth="1"/>
    <col min="10" max="10" width="15.33203125" bestFit="1" customWidth="1"/>
    <col min="11" max="11" width="22.44140625" bestFit="1" customWidth="1"/>
    <col min="12" max="12" width="14.5546875" bestFit="1" customWidth="1"/>
    <col min="13" max="13" width="21.77734375" bestFit="1" customWidth="1"/>
    <col min="14" max="14" width="12.6640625" bestFit="1" customWidth="1"/>
    <col min="15" max="15" width="19.88671875" bestFit="1" customWidth="1"/>
    <col min="16" max="16" width="17.77734375" bestFit="1" customWidth="1"/>
    <col min="17" max="17" width="2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3</v>
      </c>
      <c r="C2">
        <v>0</v>
      </c>
      <c r="D2">
        <v>3</v>
      </c>
      <c r="E2">
        <v>19</v>
      </c>
      <c r="F2">
        <v>16</v>
      </c>
      <c r="G2">
        <v>30</v>
      </c>
      <c r="H2">
        <v>2</v>
      </c>
      <c r="I2" t="s">
        <v>17</v>
      </c>
      <c r="J2">
        <v>0</v>
      </c>
      <c r="K2">
        <v>0</v>
      </c>
      <c r="L2">
        <v>-1.527417</v>
      </c>
      <c r="M2">
        <v>0</v>
      </c>
      <c r="N2">
        <v>0</v>
      </c>
      <c r="O2">
        <v>3.0403799999999999</v>
      </c>
      <c r="P2">
        <v>13.05851</v>
      </c>
      <c r="Q2">
        <v>16.812629999999999</v>
      </c>
    </row>
    <row r="3" spans="1:17" x14ac:dyDescent="0.3">
      <c r="A3">
        <v>1</v>
      </c>
      <c r="B3">
        <v>4</v>
      </c>
      <c r="C3">
        <v>1</v>
      </c>
      <c r="D3">
        <v>3</v>
      </c>
      <c r="E3">
        <v>22</v>
      </c>
      <c r="F3">
        <v>16</v>
      </c>
      <c r="G3">
        <v>30</v>
      </c>
      <c r="H3">
        <v>2</v>
      </c>
      <c r="I3" t="s">
        <v>202</v>
      </c>
      <c r="J3">
        <v>0</v>
      </c>
      <c r="K3">
        <v>0.1211531</v>
      </c>
      <c r="L3">
        <v>0</v>
      </c>
      <c r="M3">
        <v>3.0583149999999999</v>
      </c>
      <c r="N3">
        <v>-1.6990430000000001</v>
      </c>
      <c r="O3">
        <v>3.1323660000000002</v>
      </c>
      <c r="P3">
        <v>8.8705350000000003</v>
      </c>
      <c r="Q3">
        <v>15</v>
      </c>
    </row>
    <row r="4" spans="1:17" x14ac:dyDescent="0.3">
      <c r="A4">
        <v>2</v>
      </c>
      <c r="B4">
        <v>7</v>
      </c>
      <c r="C4">
        <v>1</v>
      </c>
      <c r="D4">
        <v>6</v>
      </c>
      <c r="E4">
        <v>22</v>
      </c>
      <c r="F4">
        <v>16</v>
      </c>
      <c r="G4">
        <v>32.800849999999997</v>
      </c>
      <c r="H4">
        <v>1.8249470000000001</v>
      </c>
      <c r="I4" t="s">
        <v>1108</v>
      </c>
      <c r="J4">
        <v>2.5057149999999999</v>
      </c>
      <c r="K4">
        <v>1.97987</v>
      </c>
      <c r="L4">
        <v>0</v>
      </c>
      <c r="M4">
        <v>1.5231570000000001</v>
      </c>
      <c r="N4">
        <v>-5.1102470000000002</v>
      </c>
      <c r="O4">
        <v>1.968507</v>
      </c>
      <c r="P4">
        <v>8.8705350000000003</v>
      </c>
      <c r="Q4">
        <v>13.504530000000001</v>
      </c>
    </row>
    <row r="5" spans="1:17" x14ac:dyDescent="0.3">
      <c r="A5">
        <v>3</v>
      </c>
      <c r="B5">
        <v>4</v>
      </c>
      <c r="C5">
        <v>1</v>
      </c>
      <c r="D5">
        <v>3</v>
      </c>
      <c r="E5">
        <v>22</v>
      </c>
      <c r="F5">
        <v>16</v>
      </c>
      <c r="G5">
        <v>32.800849999999997</v>
      </c>
      <c r="H5">
        <v>1.8249470000000001</v>
      </c>
      <c r="I5" t="s">
        <v>1169</v>
      </c>
      <c r="J5">
        <v>2.5057149999999999</v>
      </c>
      <c r="K5">
        <v>1.97987</v>
      </c>
      <c r="L5">
        <v>0</v>
      </c>
      <c r="M5">
        <v>1.5231570000000001</v>
      </c>
      <c r="N5">
        <v>-5.1102470000000002</v>
      </c>
      <c r="O5">
        <v>1.720097</v>
      </c>
      <c r="P5">
        <v>8.8705350000000003</v>
      </c>
      <c r="Q5">
        <v>13.504530000000001</v>
      </c>
    </row>
    <row r="6" spans="1:17" x14ac:dyDescent="0.3">
      <c r="A6">
        <v>4</v>
      </c>
      <c r="B6">
        <v>6</v>
      </c>
      <c r="C6">
        <v>0</v>
      </c>
      <c r="D6">
        <v>6</v>
      </c>
      <c r="E6">
        <v>22</v>
      </c>
      <c r="F6">
        <v>16</v>
      </c>
      <c r="G6">
        <v>35.601709999999997</v>
      </c>
      <c r="H6">
        <v>1.6498930000000001</v>
      </c>
      <c r="I6" t="s">
        <v>1170</v>
      </c>
      <c r="J6">
        <v>5.0114299999999998</v>
      </c>
      <c r="K6">
        <v>3.8385859999999998</v>
      </c>
      <c r="L6">
        <v>0</v>
      </c>
      <c r="M6">
        <v>-1.2001039999999999E-2</v>
      </c>
      <c r="N6">
        <v>-10.07034</v>
      </c>
      <c r="O6">
        <v>0.30782700000000002</v>
      </c>
      <c r="P6">
        <v>10</v>
      </c>
      <c r="Q6">
        <v>12.009069999999999</v>
      </c>
    </row>
    <row r="7" spans="1:17" x14ac:dyDescent="0.3">
      <c r="A7">
        <v>5</v>
      </c>
      <c r="B7">
        <v>3</v>
      </c>
      <c r="C7">
        <v>0</v>
      </c>
      <c r="D7">
        <v>3</v>
      </c>
      <c r="E7">
        <v>23</v>
      </c>
      <c r="F7">
        <v>16</v>
      </c>
      <c r="G7">
        <v>34.344470000000001</v>
      </c>
      <c r="H7">
        <v>1.6498930000000001</v>
      </c>
      <c r="I7" t="s">
        <v>1170</v>
      </c>
      <c r="J7">
        <v>5.0375249999999996</v>
      </c>
      <c r="K7">
        <v>3.8385859999999998</v>
      </c>
      <c r="L7">
        <v>1.824889</v>
      </c>
      <c r="M7">
        <v>-1.2001039999999999E-2</v>
      </c>
      <c r="N7">
        <v>-10.07034</v>
      </c>
      <c r="O7">
        <v>0.30782700000000002</v>
      </c>
      <c r="P7">
        <v>10</v>
      </c>
      <c r="Q7">
        <v>12.009069999999999</v>
      </c>
    </row>
    <row r="8" spans="1:17" x14ac:dyDescent="0.3">
      <c r="A8">
        <v>6</v>
      </c>
      <c r="B8">
        <v>6</v>
      </c>
      <c r="C8">
        <v>0</v>
      </c>
      <c r="D8">
        <v>6</v>
      </c>
      <c r="E8">
        <v>19</v>
      </c>
      <c r="F8">
        <v>16</v>
      </c>
      <c r="G8">
        <v>38.402560000000001</v>
      </c>
      <c r="H8">
        <v>1.4748399999999999</v>
      </c>
      <c r="I8" t="s">
        <v>1171</v>
      </c>
      <c r="J8">
        <v>7.5171450000000002</v>
      </c>
      <c r="K8">
        <v>5.6973029999999998</v>
      </c>
      <c r="L8">
        <v>0</v>
      </c>
      <c r="M8">
        <v>-3.4096350000000002</v>
      </c>
      <c r="N8">
        <v>-11.932650000000001</v>
      </c>
      <c r="O8">
        <v>-0.60762119999999997</v>
      </c>
      <c r="P8">
        <v>8.8705350000000003</v>
      </c>
      <c r="Q8">
        <v>10.5136</v>
      </c>
    </row>
    <row r="9" spans="1:17" x14ac:dyDescent="0.3">
      <c r="A9">
        <v>7</v>
      </c>
      <c r="B9">
        <v>4</v>
      </c>
      <c r="C9">
        <v>1</v>
      </c>
      <c r="D9">
        <v>3</v>
      </c>
      <c r="E9">
        <v>24</v>
      </c>
      <c r="F9">
        <v>16</v>
      </c>
      <c r="G9">
        <v>33.087229999999998</v>
      </c>
      <c r="H9">
        <v>1.6498930000000001</v>
      </c>
      <c r="I9" t="s">
        <v>1172</v>
      </c>
      <c r="J9">
        <v>5.0636200000000002</v>
      </c>
      <c r="K9">
        <v>3.8385859999999998</v>
      </c>
      <c r="L9">
        <v>3.649778</v>
      </c>
      <c r="M9">
        <v>-1.2001039999999999E-2</v>
      </c>
      <c r="N9">
        <v>-8.5214499999999997</v>
      </c>
      <c r="O9">
        <v>0.30782700000000002</v>
      </c>
      <c r="P9">
        <v>8.8705350000000003</v>
      </c>
      <c r="Q9">
        <v>12.009069999999999</v>
      </c>
    </row>
    <row r="10" spans="1:17" x14ac:dyDescent="0.3">
      <c r="A10">
        <v>8</v>
      </c>
      <c r="B10">
        <v>3</v>
      </c>
      <c r="C10">
        <v>0</v>
      </c>
      <c r="D10">
        <v>3</v>
      </c>
      <c r="E10">
        <v>24</v>
      </c>
      <c r="F10">
        <v>16</v>
      </c>
      <c r="G10">
        <v>35.87294</v>
      </c>
      <c r="H10">
        <v>1.595993</v>
      </c>
      <c r="I10" t="s">
        <v>1173</v>
      </c>
      <c r="J10">
        <v>4.3213970000000002</v>
      </c>
      <c r="K10">
        <v>8.8296690000000009</v>
      </c>
      <c r="L10">
        <v>3.649778</v>
      </c>
      <c r="M10">
        <v>-1.547159</v>
      </c>
      <c r="N10">
        <v>-10.976459999999999</v>
      </c>
      <c r="O10">
        <v>-2.6879770000000001</v>
      </c>
      <c r="P10">
        <v>10</v>
      </c>
      <c r="Q10">
        <v>10.5136</v>
      </c>
    </row>
    <row r="11" spans="1:17" x14ac:dyDescent="0.3">
      <c r="A11">
        <v>9</v>
      </c>
      <c r="B11">
        <v>4</v>
      </c>
      <c r="C11">
        <v>1</v>
      </c>
      <c r="D11">
        <v>3</v>
      </c>
      <c r="E11">
        <v>24</v>
      </c>
      <c r="F11">
        <v>16</v>
      </c>
      <c r="G11">
        <v>38.688940000000002</v>
      </c>
      <c r="H11">
        <v>1.299787</v>
      </c>
      <c r="I11" t="s">
        <v>1174</v>
      </c>
      <c r="J11">
        <v>10.075049999999999</v>
      </c>
      <c r="K11">
        <v>7.556019</v>
      </c>
      <c r="L11">
        <v>3.649778</v>
      </c>
      <c r="M11">
        <v>-3.0823170000000002</v>
      </c>
      <c r="N11">
        <v>-15.343859999999999</v>
      </c>
      <c r="O11">
        <v>-2.0198909999999999</v>
      </c>
      <c r="P11">
        <v>8.8705350000000003</v>
      </c>
      <c r="Q11">
        <v>9.0181349999999991</v>
      </c>
    </row>
    <row r="12" spans="1:17" x14ac:dyDescent="0.3">
      <c r="A12">
        <v>10</v>
      </c>
      <c r="B12">
        <v>4</v>
      </c>
      <c r="C12">
        <v>1</v>
      </c>
      <c r="D12">
        <v>3</v>
      </c>
      <c r="E12">
        <v>24</v>
      </c>
      <c r="F12">
        <v>16</v>
      </c>
      <c r="G12">
        <v>38.278190000000002</v>
      </c>
      <c r="H12">
        <v>4.5857700000000001</v>
      </c>
      <c r="I12" t="s">
        <v>1175</v>
      </c>
      <c r="J12">
        <v>6.8271119999999996</v>
      </c>
      <c r="K12">
        <v>10.68839</v>
      </c>
      <c r="L12">
        <v>2.5850840000000002</v>
      </c>
      <c r="M12">
        <v>-3.0823170000000002</v>
      </c>
      <c r="N12">
        <v>-14.38767</v>
      </c>
      <c r="O12">
        <v>-3.851836</v>
      </c>
      <c r="P12">
        <v>10</v>
      </c>
      <c r="Q12">
        <v>9.0181349999999991</v>
      </c>
    </row>
    <row r="13" spans="1:17" x14ac:dyDescent="0.3">
      <c r="A13">
        <v>11</v>
      </c>
      <c r="B13">
        <v>4</v>
      </c>
      <c r="C13">
        <v>1</v>
      </c>
      <c r="D13">
        <v>3</v>
      </c>
      <c r="E13">
        <v>22</v>
      </c>
      <c r="F13">
        <v>14</v>
      </c>
      <c r="G13">
        <v>35.477339999999998</v>
      </c>
      <c r="H13">
        <v>2.5568010000000001</v>
      </c>
      <c r="I13" t="s">
        <v>1176</v>
      </c>
      <c r="J13">
        <v>4.3213970000000002</v>
      </c>
      <c r="K13">
        <v>8.8296690000000009</v>
      </c>
      <c r="L13">
        <v>2.5850840000000002</v>
      </c>
      <c r="M13">
        <v>0.20446710000000001</v>
      </c>
      <c r="N13">
        <v>-12.67961</v>
      </c>
      <c r="O13">
        <v>-4.0108030000000001</v>
      </c>
      <c r="P13">
        <v>8.8705350000000003</v>
      </c>
      <c r="Q13">
        <v>8.484947</v>
      </c>
    </row>
    <row r="14" spans="1:17" x14ac:dyDescent="0.3">
      <c r="A14">
        <v>12</v>
      </c>
      <c r="B14">
        <v>4</v>
      </c>
      <c r="C14">
        <v>1</v>
      </c>
      <c r="D14">
        <v>3</v>
      </c>
      <c r="E14">
        <v>22</v>
      </c>
      <c r="F14">
        <v>14</v>
      </c>
      <c r="G14">
        <v>38.278190000000002</v>
      </c>
      <c r="H14">
        <v>2.381748</v>
      </c>
      <c r="I14" t="s">
        <v>1177</v>
      </c>
      <c r="J14">
        <v>6.8271119999999996</v>
      </c>
      <c r="K14">
        <v>10.68839</v>
      </c>
      <c r="L14">
        <v>2.5850840000000002</v>
      </c>
      <c r="M14">
        <v>-1.3306910000000001</v>
      </c>
      <c r="N14">
        <v>-16.090810000000001</v>
      </c>
      <c r="O14">
        <v>-5.1746619999999997</v>
      </c>
      <c r="P14">
        <v>8.8705350000000003</v>
      </c>
      <c r="Q14">
        <v>6.9894809999999996</v>
      </c>
    </row>
    <row r="15" spans="1:17" x14ac:dyDescent="0.3">
      <c r="A15">
        <v>13</v>
      </c>
      <c r="B15">
        <v>4</v>
      </c>
      <c r="C15">
        <v>1</v>
      </c>
      <c r="D15">
        <v>3</v>
      </c>
      <c r="E15">
        <v>22</v>
      </c>
      <c r="F15">
        <v>14</v>
      </c>
      <c r="G15">
        <v>35.081740000000003</v>
      </c>
      <c r="H15">
        <v>5.7216310000000004</v>
      </c>
      <c r="I15" t="s">
        <v>1178</v>
      </c>
      <c r="J15">
        <v>4.3213970000000002</v>
      </c>
      <c r="K15">
        <v>8.8296690000000009</v>
      </c>
      <c r="L15">
        <v>1.520391</v>
      </c>
      <c r="M15">
        <v>0.20446710000000001</v>
      </c>
      <c r="N15">
        <v>-11.13072</v>
      </c>
      <c r="O15">
        <v>-4.0108030000000001</v>
      </c>
      <c r="P15">
        <v>7.7410699999999997</v>
      </c>
      <c r="Q15">
        <v>8.484947</v>
      </c>
    </row>
    <row r="16" spans="1:17" x14ac:dyDescent="0.3">
      <c r="A16">
        <v>14</v>
      </c>
      <c r="B16">
        <v>4</v>
      </c>
      <c r="C16">
        <v>1</v>
      </c>
      <c r="D16">
        <v>3</v>
      </c>
      <c r="E16">
        <v>22</v>
      </c>
      <c r="F16">
        <v>14</v>
      </c>
      <c r="G16">
        <v>37.88259</v>
      </c>
      <c r="H16">
        <v>5.5465780000000002</v>
      </c>
      <c r="I16" t="s">
        <v>1179</v>
      </c>
      <c r="J16">
        <v>6.8271119999999996</v>
      </c>
      <c r="K16">
        <v>10.68839</v>
      </c>
      <c r="L16">
        <v>1.520391</v>
      </c>
      <c r="M16">
        <v>-1.3306910000000001</v>
      </c>
      <c r="N16">
        <v>-14.541919999999999</v>
      </c>
      <c r="O16">
        <v>-5.1746619999999997</v>
      </c>
      <c r="P16">
        <v>7.7410699999999997</v>
      </c>
      <c r="Q16">
        <v>6.9894809999999996</v>
      </c>
    </row>
    <row r="17" spans="1:17" x14ac:dyDescent="0.3">
      <c r="A17">
        <v>15</v>
      </c>
      <c r="B17">
        <v>3</v>
      </c>
      <c r="C17">
        <v>0</v>
      </c>
      <c r="D17">
        <v>3</v>
      </c>
      <c r="E17">
        <v>22</v>
      </c>
      <c r="F17">
        <v>11</v>
      </c>
      <c r="G17">
        <v>39.967750000000002</v>
      </c>
      <c r="H17">
        <v>5.4162549999999996</v>
      </c>
      <c r="I17" t="s">
        <v>1180</v>
      </c>
      <c r="J17">
        <v>6.8271119999999996</v>
      </c>
      <c r="K17">
        <v>10.68839</v>
      </c>
      <c r="L17">
        <v>1.520391</v>
      </c>
      <c r="M17">
        <v>-1.3306910000000001</v>
      </c>
      <c r="N17">
        <v>-14.541919999999999</v>
      </c>
      <c r="O17">
        <v>-5.1746619999999997</v>
      </c>
      <c r="P17">
        <v>9.4956200000000006</v>
      </c>
      <c r="Q17">
        <v>6.9719350000000002</v>
      </c>
    </row>
    <row r="18" spans="1:17" x14ac:dyDescent="0.3">
      <c r="A18">
        <v>16</v>
      </c>
      <c r="B18">
        <v>4</v>
      </c>
      <c r="C18">
        <v>1</v>
      </c>
      <c r="D18">
        <v>3</v>
      </c>
      <c r="E18">
        <v>22</v>
      </c>
      <c r="F18">
        <v>14</v>
      </c>
      <c r="G18">
        <v>39.748559999999998</v>
      </c>
      <c r="H18">
        <v>6.1566979999999996</v>
      </c>
      <c r="I18" t="s">
        <v>1181</v>
      </c>
      <c r="J18">
        <v>8.6983940000000004</v>
      </c>
      <c r="K18">
        <v>10.68839</v>
      </c>
      <c r="L18">
        <v>1.520391</v>
      </c>
      <c r="M18">
        <v>-1.3306910000000001</v>
      </c>
      <c r="N18">
        <v>-14.541919999999999</v>
      </c>
      <c r="O18">
        <v>-8.2137049999999991</v>
      </c>
      <c r="P18">
        <v>10.67137</v>
      </c>
      <c r="Q18">
        <v>6.5299630000000004</v>
      </c>
    </row>
    <row r="19" spans="1:17" x14ac:dyDescent="0.3">
      <c r="A19">
        <v>17</v>
      </c>
      <c r="B19">
        <v>4</v>
      </c>
      <c r="C19">
        <v>1</v>
      </c>
      <c r="D19">
        <v>3</v>
      </c>
      <c r="E19">
        <v>24</v>
      </c>
      <c r="F19">
        <v>14</v>
      </c>
      <c r="G19">
        <v>41.62894</v>
      </c>
      <c r="H19">
        <v>6.6514540000000002</v>
      </c>
      <c r="I19" t="s">
        <v>1182</v>
      </c>
      <c r="J19">
        <v>13.27172</v>
      </c>
      <c r="K19">
        <v>10.68839</v>
      </c>
      <c r="L19">
        <v>1.520391</v>
      </c>
      <c r="M19">
        <v>-1.3306910000000001</v>
      </c>
      <c r="N19">
        <v>-16.090810000000001</v>
      </c>
      <c r="O19">
        <v>-8.2137049999999991</v>
      </c>
      <c r="P19">
        <v>14.73113</v>
      </c>
      <c r="Q19">
        <v>6.5006599999999999</v>
      </c>
    </row>
    <row r="20" spans="1:17" x14ac:dyDescent="0.3">
      <c r="A20">
        <v>18</v>
      </c>
      <c r="B20">
        <v>3</v>
      </c>
      <c r="C20">
        <v>0</v>
      </c>
      <c r="D20">
        <v>3</v>
      </c>
      <c r="E20">
        <v>24</v>
      </c>
      <c r="F20">
        <v>14</v>
      </c>
      <c r="G20">
        <v>41.62894</v>
      </c>
      <c r="H20">
        <v>6.6514540000000002</v>
      </c>
      <c r="I20" t="s">
        <v>1181</v>
      </c>
      <c r="J20">
        <v>13.27172</v>
      </c>
      <c r="K20">
        <v>10.68839</v>
      </c>
      <c r="L20">
        <v>1.520391</v>
      </c>
      <c r="M20">
        <v>-1.3306910000000001</v>
      </c>
      <c r="N20">
        <v>-14.541919999999999</v>
      </c>
      <c r="O20">
        <v>-8.2137049999999991</v>
      </c>
      <c r="P20">
        <v>13.60167</v>
      </c>
      <c r="Q20">
        <v>6.5006599999999999</v>
      </c>
    </row>
    <row r="21" spans="1:17" x14ac:dyDescent="0.3">
      <c r="A21">
        <v>19</v>
      </c>
      <c r="B21">
        <v>3</v>
      </c>
      <c r="C21">
        <v>0</v>
      </c>
      <c r="D21">
        <v>3</v>
      </c>
      <c r="E21">
        <v>24</v>
      </c>
      <c r="F21">
        <v>14</v>
      </c>
      <c r="G21">
        <v>41.613799999999998</v>
      </c>
      <c r="H21">
        <v>6.7726069999999998</v>
      </c>
      <c r="I21" t="s">
        <v>1183</v>
      </c>
      <c r="J21">
        <v>10.02378</v>
      </c>
      <c r="K21">
        <v>15.201829999999999</v>
      </c>
      <c r="L21">
        <v>1.520391</v>
      </c>
      <c r="M21">
        <v>-1.3306910000000001</v>
      </c>
      <c r="N21">
        <v>-14.776490000000001</v>
      </c>
      <c r="O21">
        <v>-10.04565</v>
      </c>
      <c r="P21">
        <v>13.429130000000001</v>
      </c>
      <c r="Q21">
        <v>6.5006599999999999</v>
      </c>
    </row>
    <row r="22" spans="1:17" x14ac:dyDescent="0.3">
      <c r="A22">
        <v>20</v>
      </c>
      <c r="B22">
        <v>4</v>
      </c>
      <c r="C22">
        <v>1</v>
      </c>
      <c r="D22">
        <v>3</v>
      </c>
      <c r="E22">
        <v>26</v>
      </c>
      <c r="F22">
        <v>14</v>
      </c>
      <c r="G22">
        <v>46.481569999999998</v>
      </c>
      <c r="H22">
        <v>3.4887190000000001</v>
      </c>
      <c r="I22" t="s">
        <v>1184</v>
      </c>
      <c r="J22">
        <v>15.143000000000001</v>
      </c>
      <c r="K22">
        <v>12.069459999999999</v>
      </c>
      <c r="L22">
        <v>3.4363060000000001</v>
      </c>
      <c r="M22">
        <v>-1.3306910000000001</v>
      </c>
      <c r="N22">
        <v>-17.866</v>
      </c>
      <c r="O22">
        <v>-11.111230000000001</v>
      </c>
      <c r="P22">
        <v>13.14404</v>
      </c>
      <c r="Q22">
        <v>6.4713570000000002</v>
      </c>
    </row>
    <row r="23" spans="1:17" x14ac:dyDescent="0.3">
      <c r="A23">
        <v>21</v>
      </c>
      <c r="B23">
        <v>4</v>
      </c>
      <c r="C23">
        <v>1</v>
      </c>
      <c r="D23">
        <v>3</v>
      </c>
      <c r="E23">
        <v>26</v>
      </c>
      <c r="F23">
        <v>14</v>
      </c>
      <c r="G23">
        <v>46.481569999999998</v>
      </c>
      <c r="H23">
        <v>3.4887190000000001</v>
      </c>
      <c r="I23" t="s">
        <v>1184</v>
      </c>
      <c r="J23">
        <v>15.143000000000001</v>
      </c>
      <c r="K23">
        <v>13.45054</v>
      </c>
      <c r="L23">
        <v>3.4363060000000001</v>
      </c>
      <c r="M23">
        <v>-1.3306910000000001</v>
      </c>
      <c r="N23">
        <v>-19.056760000000001</v>
      </c>
      <c r="O23">
        <v>-11.111230000000001</v>
      </c>
      <c r="P23">
        <v>11.842040000000001</v>
      </c>
      <c r="Q23">
        <v>6.4713570000000002</v>
      </c>
    </row>
    <row r="24" spans="1:17" x14ac:dyDescent="0.3">
      <c r="A24">
        <v>22</v>
      </c>
      <c r="B24">
        <v>3</v>
      </c>
      <c r="C24">
        <v>0</v>
      </c>
      <c r="D24">
        <v>3</v>
      </c>
      <c r="E24">
        <v>30</v>
      </c>
      <c r="F24">
        <v>14</v>
      </c>
      <c r="G24">
        <v>43.509329999999999</v>
      </c>
      <c r="H24">
        <v>7.14621</v>
      </c>
      <c r="I24" t="s">
        <v>1182</v>
      </c>
      <c r="J24">
        <v>23.249120000000001</v>
      </c>
      <c r="K24">
        <v>12.069459999999999</v>
      </c>
      <c r="L24">
        <v>1.520391</v>
      </c>
      <c r="M24">
        <v>-1.3306910000000001</v>
      </c>
      <c r="N24">
        <v>-17.281569999999999</v>
      </c>
      <c r="O24">
        <v>-8.2137049999999991</v>
      </c>
      <c r="P24">
        <v>16.35943</v>
      </c>
      <c r="Q24">
        <v>6.4713570000000002</v>
      </c>
    </row>
    <row r="25" spans="1:17" x14ac:dyDescent="0.3">
      <c r="A25">
        <v>23</v>
      </c>
      <c r="B25">
        <v>4</v>
      </c>
      <c r="C25">
        <v>1</v>
      </c>
      <c r="D25">
        <v>3</v>
      </c>
      <c r="E25">
        <v>30</v>
      </c>
      <c r="F25">
        <v>14</v>
      </c>
      <c r="G25">
        <v>46.481569999999998</v>
      </c>
      <c r="H25">
        <v>3.4887190000000001</v>
      </c>
      <c r="I25" t="s">
        <v>1185</v>
      </c>
      <c r="J25">
        <v>20.547080000000001</v>
      </c>
      <c r="K25">
        <v>12.069459999999999</v>
      </c>
      <c r="L25">
        <v>3.4363060000000001</v>
      </c>
      <c r="M25">
        <v>-1.3306910000000001</v>
      </c>
      <c r="N25">
        <v>-16.3171</v>
      </c>
      <c r="O25">
        <v>-11.111230000000001</v>
      </c>
      <c r="P25">
        <v>12.014570000000001</v>
      </c>
      <c r="Q25">
        <v>6.4713570000000002</v>
      </c>
    </row>
    <row r="26" spans="1:17" x14ac:dyDescent="0.3">
      <c r="A26">
        <v>24</v>
      </c>
      <c r="B26">
        <v>4</v>
      </c>
      <c r="C26">
        <v>1</v>
      </c>
      <c r="D26">
        <v>3</v>
      </c>
      <c r="E26">
        <v>32</v>
      </c>
      <c r="F26">
        <v>14</v>
      </c>
      <c r="G26">
        <v>49.453800000000001</v>
      </c>
      <c r="H26">
        <v>1</v>
      </c>
      <c r="I26" t="s">
        <v>1186</v>
      </c>
      <c r="J26">
        <v>20.547080000000001</v>
      </c>
      <c r="K26">
        <v>12.069459999999999</v>
      </c>
      <c r="L26">
        <v>5.3522210000000001</v>
      </c>
      <c r="M26">
        <v>-1.3306910000000001</v>
      </c>
      <c r="N26">
        <v>-16.901530000000001</v>
      </c>
      <c r="O26">
        <v>-14.008760000000001</v>
      </c>
      <c r="P26">
        <v>8.7991829999999993</v>
      </c>
      <c r="Q26">
        <v>6.4713570000000002</v>
      </c>
    </row>
    <row r="27" spans="1:17" x14ac:dyDescent="0.3">
      <c r="A27">
        <v>25</v>
      </c>
      <c r="B27">
        <v>4</v>
      </c>
      <c r="C27">
        <v>1</v>
      </c>
      <c r="D27">
        <v>3</v>
      </c>
      <c r="E27">
        <v>32</v>
      </c>
      <c r="F27">
        <v>14</v>
      </c>
      <c r="G27">
        <v>51.244079999999997</v>
      </c>
      <c r="H27">
        <v>2.3380100000000001</v>
      </c>
      <c r="I27" t="s">
        <v>1187</v>
      </c>
      <c r="J27">
        <v>22.41836</v>
      </c>
      <c r="K27">
        <v>12.069459999999999</v>
      </c>
      <c r="L27">
        <v>3.1754190000000002</v>
      </c>
      <c r="M27">
        <v>-1.3306910000000001</v>
      </c>
      <c r="N27">
        <v>-18.450420000000001</v>
      </c>
      <c r="O27">
        <v>-14.008760000000001</v>
      </c>
      <c r="P27">
        <v>12.85895</v>
      </c>
      <c r="Q27">
        <v>6.4420539999999997</v>
      </c>
    </row>
    <row r="28" spans="1:17" x14ac:dyDescent="0.3">
      <c r="A28">
        <v>26</v>
      </c>
      <c r="B28">
        <v>3</v>
      </c>
      <c r="C28">
        <v>0</v>
      </c>
      <c r="D28">
        <v>3</v>
      </c>
      <c r="E28">
        <v>32</v>
      </c>
      <c r="F28">
        <v>14</v>
      </c>
      <c r="G28">
        <v>53.214579999999998</v>
      </c>
      <c r="H28">
        <v>2.111856</v>
      </c>
      <c r="I28" t="s">
        <v>1188</v>
      </c>
      <c r="J28">
        <v>24.289650000000002</v>
      </c>
      <c r="K28">
        <v>12.069459999999999</v>
      </c>
      <c r="L28">
        <v>5.3522210000000001</v>
      </c>
      <c r="M28">
        <v>-1.3306910000000001</v>
      </c>
      <c r="N28">
        <v>-18.450420000000001</v>
      </c>
      <c r="O28">
        <v>-14.25717</v>
      </c>
      <c r="P28">
        <v>15.789239999999999</v>
      </c>
      <c r="Q28">
        <v>6.4127510000000001</v>
      </c>
    </row>
    <row r="29" spans="1:17" x14ac:dyDescent="0.3">
      <c r="A29">
        <v>27</v>
      </c>
      <c r="B29">
        <v>4</v>
      </c>
      <c r="C29">
        <v>1</v>
      </c>
      <c r="D29">
        <v>3</v>
      </c>
      <c r="E29">
        <v>32</v>
      </c>
      <c r="F29">
        <v>14</v>
      </c>
      <c r="G29">
        <v>51.467840000000002</v>
      </c>
      <c r="H29">
        <v>1</v>
      </c>
      <c r="I29" t="s">
        <v>1186</v>
      </c>
      <c r="J29">
        <v>23.37116</v>
      </c>
      <c r="K29">
        <v>12.069459999999999</v>
      </c>
      <c r="L29">
        <v>5.3522210000000001</v>
      </c>
      <c r="M29">
        <v>-1.3306910000000001</v>
      </c>
      <c r="N29">
        <v>-16.901530000000001</v>
      </c>
      <c r="O29">
        <v>-10.920439999999999</v>
      </c>
      <c r="P29">
        <v>13.95858</v>
      </c>
      <c r="Q29">
        <v>6</v>
      </c>
    </row>
    <row r="30" spans="1:17" x14ac:dyDescent="0.3">
      <c r="A30">
        <v>28</v>
      </c>
      <c r="B30">
        <v>3</v>
      </c>
      <c r="C30">
        <v>0</v>
      </c>
      <c r="D30">
        <v>3</v>
      </c>
      <c r="E30">
        <v>34</v>
      </c>
      <c r="F30">
        <v>14</v>
      </c>
      <c r="G30">
        <v>51.377719999999997</v>
      </c>
      <c r="H30">
        <v>1.7209099999999999</v>
      </c>
      <c r="I30" t="s">
        <v>1187</v>
      </c>
      <c r="J30">
        <v>26.0732</v>
      </c>
      <c r="K30">
        <v>12.069459999999999</v>
      </c>
      <c r="L30">
        <v>3.1754190000000002</v>
      </c>
      <c r="M30">
        <v>-1.3306910000000001</v>
      </c>
      <c r="N30">
        <v>-18.450420000000001</v>
      </c>
      <c r="O30">
        <v>-10.920439999999999</v>
      </c>
      <c r="P30">
        <v>15.088039999999999</v>
      </c>
      <c r="Q30">
        <v>6</v>
      </c>
    </row>
    <row r="31" spans="1:17" x14ac:dyDescent="0.3">
      <c r="A31">
        <v>29</v>
      </c>
      <c r="B31">
        <v>4</v>
      </c>
      <c r="C31">
        <v>1</v>
      </c>
      <c r="D31">
        <v>3</v>
      </c>
      <c r="E31">
        <v>32</v>
      </c>
      <c r="F31">
        <v>14</v>
      </c>
      <c r="G31">
        <v>54.178579999999997</v>
      </c>
      <c r="H31">
        <v>1.5458559999999999</v>
      </c>
      <c r="I31" t="s">
        <v>1189</v>
      </c>
      <c r="J31">
        <v>25.87688</v>
      </c>
      <c r="K31">
        <v>13.928179999999999</v>
      </c>
      <c r="L31">
        <v>3.1754190000000002</v>
      </c>
      <c r="M31">
        <v>-2.8658489999999999</v>
      </c>
      <c r="N31">
        <v>-21.861630000000002</v>
      </c>
      <c r="O31">
        <v>-12.332710000000001</v>
      </c>
      <c r="P31">
        <v>15.088039999999999</v>
      </c>
      <c r="Q31">
        <v>6</v>
      </c>
    </row>
    <row r="32" spans="1:17" x14ac:dyDescent="0.3">
      <c r="A32">
        <v>30</v>
      </c>
      <c r="B32">
        <v>4</v>
      </c>
      <c r="C32">
        <v>1</v>
      </c>
      <c r="D32">
        <v>3</v>
      </c>
      <c r="E32">
        <v>34</v>
      </c>
      <c r="F32">
        <v>14</v>
      </c>
      <c r="G32">
        <v>51.377719999999997</v>
      </c>
      <c r="H32">
        <v>1.7209099999999999</v>
      </c>
      <c r="I32" t="s">
        <v>1190</v>
      </c>
      <c r="J32">
        <v>26.0732</v>
      </c>
      <c r="K32">
        <v>12.069459999999999</v>
      </c>
      <c r="L32">
        <v>3.1754190000000002</v>
      </c>
      <c r="M32">
        <v>-1.3306910000000001</v>
      </c>
      <c r="N32">
        <v>-16.901530000000001</v>
      </c>
      <c r="O32">
        <v>-11.16886</v>
      </c>
      <c r="P32">
        <v>13.95858</v>
      </c>
      <c r="Q32">
        <v>6</v>
      </c>
    </row>
    <row r="33" spans="1:17" x14ac:dyDescent="0.3">
      <c r="A33">
        <v>31</v>
      </c>
      <c r="B33">
        <v>5</v>
      </c>
      <c r="C33">
        <v>2</v>
      </c>
      <c r="D33">
        <v>3</v>
      </c>
      <c r="E33">
        <v>36</v>
      </c>
      <c r="F33">
        <v>13</v>
      </c>
      <c r="G33">
        <v>51.377719999999997</v>
      </c>
      <c r="H33">
        <v>1.7209099999999999</v>
      </c>
      <c r="I33" t="s">
        <v>1191</v>
      </c>
      <c r="J33">
        <v>30.618639999999999</v>
      </c>
      <c r="K33">
        <v>12.945130000000001</v>
      </c>
      <c r="L33">
        <v>3.1754190000000002</v>
      </c>
      <c r="M33">
        <v>-1.4016280000000001</v>
      </c>
      <c r="N33">
        <v>-18.450420000000001</v>
      </c>
      <c r="O33">
        <v>-11.44666</v>
      </c>
      <c r="P33">
        <v>15.088039999999999</v>
      </c>
      <c r="Q33">
        <v>6</v>
      </c>
    </row>
    <row r="34" spans="1:17" x14ac:dyDescent="0.3">
      <c r="A34">
        <v>32</v>
      </c>
      <c r="B34">
        <v>3</v>
      </c>
      <c r="C34">
        <v>0</v>
      </c>
      <c r="D34">
        <v>3</v>
      </c>
      <c r="E34">
        <v>34</v>
      </c>
      <c r="F34">
        <v>13</v>
      </c>
      <c r="G34">
        <v>51.377719999999997</v>
      </c>
      <c r="H34">
        <v>1.7209099999999999</v>
      </c>
      <c r="I34" t="s">
        <v>1191</v>
      </c>
      <c r="J34">
        <v>30.618639999999999</v>
      </c>
      <c r="K34">
        <v>12.945130000000001</v>
      </c>
      <c r="L34">
        <v>3.1754190000000002</v>
      </c>
      <c r="M34">
        <v>-1.1706160000000001</v>
      </c>
      <c r="N34">
        <v>-18.450420000000001</v>
      </c>
      <c r="O34">
        <v>-11.44666</v>
      </c>
      <c r="P34">
        <v>15.088039999999999</v>
      </c>
      <c r="Q34">
        <v>6</v>
      </c>
    </row>
    <row r="35" spans="1:17" x14ac:dyDescent="0.3">
      <c r="A35">
        <v>33</v>
      </c>
      <c r="B35">
        <v>3</v>
      </c>
      <c r="C35">
        <v>0</v>
      </c>
      <c r="D35">
        <v>3</v>
      </c>
      <c r="E35">
        <v>34</v>
      </c>
      <c r="F35">
        <v>13</v>
      </c>
      <c r="G35">
        <v>51.00526</v>
      </c>
      <c r="H35">
        <v>4.7006259999999997</v>
      </c>
      <c r="I35" t="s">
        <v>1191</v>
      </c>
      <c r="J35">
        <v>32.541370000000001</v>
      </c>
      <c r="K35">
        <v>12.945130000000001</v>
      </c>
      <c r="L35">
        <v>3.1754190000000002</v>
      </c>
      <c r="M35">
        <v>-1.1706160000000001</v>
      </c>
      <c r="N35">
        <v>-18.450420000000001</v>
      </c>
      <c r="O35">
        <v>-11.44666</v>
      </c>
      <c r="P35">
        <v>16.517669999999999</v>
      </c>
      <c r="Q35">
        <v>6</v>
      </c>
    </row>
    <row r="36" spans="1:17" x14ac:dyDescent="0.3">
      <c r="A36">
        <v>34</v>
      </c>
      <c r="B36">
        <v>4</v>
      </c>
      <c r="C36">
        <v>1</v>
      </c>
      <c r="D36">
        <v>3</v>
      </c>
      <c r="E36">
        <v>32</v>
      </c>
      <c r="F36">
        <v>13</v>
      </c>
      <c r="G36">
        <v>49.258519999999997</v>
      </c>
      <c r="H36">
        <v>2.6718150000000001</v>
      </c>
      <c r="I36" t="s">
        <v>1192</v>
      </c>
      <c r="J36">
        <v>28.920839999999998</v>
      </c>
      <c r="K36">
        <v>12.945130000000001</v>
      </c>
      <c r="L36">
        <v>3.1754190000000002</v>
      </c>
      <c r="M36">
        <v>-1.1706160000000001</v>
      </c>
      <c r="N36">
        <v>-16.901530000000001</v>
      </c>
      <c r="O36">
        <v>-8.3583490000000005</v>
      </c>
      <c r="P36">
        <v>14.687010000000001</v>
      </c>
      <c r="Q36">
        <v>6</v>
      </c>
    </row>
    <row r="37" spans="1:17" x14ac:dyDescent="0.3">
      <c r="A37">
        <v>35</v>
      </c>
      <c r="B37">
        <v>3</v>
      </c>
      <c r="C37">
        <v>0</v>
      </c>
      <c r="D37">
        <v>3</v>
      </c>
      <c r="E37">
        <v>36</v>
      </c>
      <c r="F37">
        <v>13</v>
      </c>
      <c r="G37">
        <v>49.258519999999997</v>
      </c>
      <c r="H37">
        <v>2.6718150000000001</v>
      </c>
      <c r="I37" t="s">
        <v>1191</v>
      </c>
      <c r="J37">
        <v>34.324919999999999</v>
      </c>
      <c r="K37">
        <v>12.945130000000001</v>
      </c>
      <c r="L37">
        <v>3.1754190000000002</v>
      </c>
      <c r="M37">
        <v>-1.1706160000000001</v>
      </c>
      <c r="N37">
        <v>-18.450420000000001</v>
      </c>
      <c r="O37">
        <v>-8.3583490000000005</v>
      </c>
      <c r="P37">
        <v>15.816470000000001</v>
      </c>
      <c r="Q37">
        <v>6</v>
      </c>
    </row>
    <row r="38" spans="1:17" x14ac:dyDescent="0.3">
      <c r="A38">
        <v>36</v>
      </c>
      <c r="B38">
        <v>3</v>
      </c>
      <c r="C38">
        <v>0</v>
      </c>
      <c r="D38">
        <v>3</v>
      </c>
      <c r="E38">
        <v>36</v>
      </c>
      <c r="F38">
        <v>13</v>
      </c>
      <c r="G38">
        <v>51.138910000000003</v>
      </c>
      <c r="H38">
        <v>3.1665700000000001</v>
      </c>
      <c r="I38" t="s">
        <v>1191</v>
      </c>
      <c r="J38">
        <v>36.196210000000001</v>
      </c>
      <c r="K38">
        <v>12.945130000000001</v>
      </c>
      <c r="L38">
        <v>3.1754190000000002</v>
      </c>
      <c r="M38">
        <v>-1.1706160000000001</v>
      </c>
      <c r="N38">
        <v>-18.450420000000001</v>
      </c>
      <c r="O38">
        <v>-8.3583490000000005</v>
      </c>
      <c r="P38">
        <v>18.746770000000001</v>
      </c>
      <c r="Q38">
        <v>6</v>
      </c>
    </row>
    <row r="39" spans="1:17" x14ac:dyDescent="0.3">
      <c r="A39">
        <v>37</v>
      </c>
      <c r="B39">
        <v>3</v>
      </c>
      <c r="C39">
        <v>0</v>
      </c>
      <c r="D39">
        <v>3</v>
      </c>
      <c r="E39">
        <v>38</v>
      </c>
      <c r="F39">
        <v>13</v>
      </c>
      <c r="G39">
        <v>52.230759999999997</v>
      </c>
      <c r="H39">
        <v>1</v>
      </c>
      <c r="I39" t="s">
        <v>1193</v>
      </c>
      <c r="J39">
        <v>34.324919999999999</v>
      </c>
      <c r="K39">
        <v>14.32621</v>
      </c>
      <c r="L39">
        <v>5.0913339999999998</v>
      </c>
      <c r="M39">
        <v>-1.1706160000000001</v>
      </c>
      <c r="N39">
        <v>-20.22561</v>
      </c>
      <c r="O39">
        <v>-11.255879999999999</v>
      </c>
      <c r="P39">
        <v>11.29908</v>
      </c>
      <c r="Q39">
        <v>6</v>
      </c>
    </row>
    <row r="40" spans="1:17" x14ac:dyDescent="0.3">
      <c r="A40">
        <v>38</v>
      </c>
      <c r="B40">
        <v>4</v>
      </c>
      <c r="C40">
        <v>1</v>
      </c>
      <c r="D40">
        <v>3</v>
      </c>
      <c r="E40">
        <v>37</v>
      </c>
      <c r="F40">
        <v>13</v>
      </c>
      <c r="G40">
        <v>49.88167</v>
      </c>
      <c r="H40">
        <v>3.1665700000000001</v>
      </c>
      <c r="I40" t="s">
        <v>1192</v>
      </c>
      <c r="J40">
        <v>36.22231</v>
      </c>
      <c r="K40">
        <v>12.945130000000001</v>
      </c>
      <c r="L40">
        <v>5.0003080000000004</v>
      </c>
      <c r="M40">
        <v>-1.1706160000000001</v>
      </c>
      <c r="N40">
        <v>-16.901530000000001</v>
      </c>
      <c r="O40">
        <v>-8.3583490000000005</v>
      </c>
      <c r="P40">
        <v>17.6173</v>
      </c>
      <c r="Q40">
        <v>6</v>
      </c>
    </row>
    <row r="41" spans="1:17" x14ac:dyDescent="0.3">
      <c r="A41">
        <v>39</v>
      </c>
      <c r="B41">
        <v>3</v>
      </c>
      <c r="C41">
        <v>0</v>
      </c>
      <c r="D41">
        <v>3</v>
      </c>
      <c r="E41">
        <v>41</v>
      </c>
      <c r="F41">
        <v>13</v>
      </c>
      <c r="G41">
        <v>49.88167</v>
      </c>
      <c r="H41">
        <v>3.1665700000000001</v>
      </c>
      <c r="I41" t="s">
        <v>1191</v>
      </c>
      <c r="J41">
        <v>41.626390000000001</v>
      </c>
      <c r="K41">
        <v>12.945130000000001</v>
      </c>
      <c r="L41">
        <v>5.0003080000000004</v>
      </c>
      <c r="M41">
        <v>-1.1706160000000001</v>
      </c>
      <c r="N41">
        <v>-18.450420000000001</v>
      </c>
      <c r="O41">
        <v>-8.3583490000000005</v>
      </c>
      <c r="P41">
        <v>18.746770000000001</v>
      </c>
      <c r="Q41">
        <v>6</v>
      </c>
    </row>
    <row r="42" spans="1:17" x14ac:dyDescent="0.3">
      <c r="A42">
        <v>40</v>
      </c>
      <c r="B42">
        <v>3</v>
      </c>
      <c r="C42">
        <v>0</v>
      </c>
      <c r="D42">
        <v>3</v>
      </c>
      <c r="E42">
        <v>43</v>
      </c>
      <c r="F42">
        <v>13</v>
      </c>
      <c r="G42">
        <v>55.826149999999998</v>
      </c>
      <c r="H42">
        <v>1</v>
      </c>
      <c r="I42" t="s">
        <v>1194</v>
      </c>
      <c r="J42">
        <v>38.924349999999997</v>
      </c>
      <c r="K42">
        <v>12.945130000000001</v>
      </c>
      <c r="L42">
        <v>8.8321380000000005</v>
      </c>
      <c r="M42">
        <v>-1.1706160000000001</v>
      </c>
      <c r="N42">
        <v>-19.61927</v>
      </c>
      <c r="O42">
        <v>-14.1534</v>
      </c>
      <c r="P42">
        <v>12.315989999999999</v>
      </c>
      <c r="Q42">
        <v>6</v>
      </c>
    </row>
    <row r="43" spans="1:17" x14ac:dyDescent="0.3">
      <c r="A43">
        <v>41</v>
      </c>
      <c r="B43">
        <v>3</v>
      </c>
      <c r="C43">
        <v>0</v>
      </c>
      <c r="D43">
        <v>3</v>
      </c>
      <c r="E43">
        <v>36</v>
      </c>
      <c r="F43">
        <v>13</v>
      </c>
      <c r="G43">
        <v>52.853909999999999</v>
      </c>
      <c r="H43">
        <v>1</v>
      </c>
      <c r="I43" t="s">
        <v>1195</v>
      </c>
      <c r="J43">
        <v>38.924349999999997</v>
      </c>
      <c r="K43">
        <v>12.945130000000001</v>
      </c>
      <c r="L43">
        <v>6.9162229999999996</v>
      </c>
      <c r="M43">
        <v>-2.8020800000000001</v>
      </c>
      <c r="N43">
        <v>-19.034849999999999</v>
      </c>
      <c r="O43">
        <v>-11.255879999999999</v>
      </c>
      <c r="P43">
        <v>15.53138</v>
      </c>
      <c r="Q43">
        <v>6</v>
      </c>
    </row>
    <row r="44" spans="1:17" x14ac:dyDescent="0.3">
      <c r="A44">
        <v>42</v>
      </c>
      <c r="B44">
        <v>3</v>
      </c>
      <c r="C44">
        <v>0</v>
      </c>
      <c r="D44">
        <v>3</v>
      </c>
      <c r="E44">
        <v>40</v>
      </c>
      <c r="F44">
        <v>13</v>
      </c>
      <c r="G44">
        <v>55.453679999999999</v>
      </c>
      <c r="H44">
        <v>1</v>
      </c>
      <c r="I44" t="s">
        <v>1196</v>
      </c>
      <c r="J44">
        <v>40.847070000000002</v>
      </c>
      <c r="K44">
        <v>12.945130000000001</v>
      </c>
      <c r="L44">
        <v>8.8321380000000005</v>
      </c>
      <c r="M44">
        <v>-3.0330919999999999</v>
      </c>
      <c r="N44">
        <v>-19.61927</v>
      </c>
      <c r="O44">
        <v>-14.1534</v>
      </c>
      <c r="P44">
        <v>13.745620000000001</v>
      </c>
      <c r="Q44">
        <v>6</v>
      </c>
    </row>
    <row r="45" spans="1:17" x14ac:dyDescent="0.3">
      <c r="A45">
        <v>43</v>
      </c>
      <c r="B45">
        <v>4</v>
      </c>
      <c r="C45">
        <v>1</v>
      </c>
      <c r="D45">
        <v>3</v>
      </c>
      <c r="E45">
        <v>38</v>
      </c>
      <c r="F45">
        <v>11</v>
      </c>
      <c r="G45">
        <v>52.481450000000002</v>
      </c>
      <c r="H45">
        <v>3.8803269999999999</v>
      </c>
      <c r="I45" t="s">
        <v>1197</v>
      </c>
      <c r="J45">
        <v>40.847070000000002</v>
      </c>
      <c r="K45">
        <v>10.55748</v>
      </c>
      <c r="L45">
        <v>6.9162229999999996</v>
      </c>
      <c r="M45">
        <v>-2.734197</v>
      </c>
      <c r="N45">
        <v>-20.186160000000001</v>
      </c>
      <c r="O45">
        <v>-8.5480429999999998</v>
      </c>
      <c r="P45">
        <v>15.83154</v>
      </c>
      <c r="Q45">
        <v>6</v>
      </c>
    </row>
    <row r="46" spans="1:17" x14ac:dyDescent="0.3">
      <c r="A46">
        <v>44</v>
      </c>
      <c r="B46">
        <v>4</v>
      </c>
      <c r="C46">
        <v>1</v>
      </c>
      <c r="D46">
        <v>3</v>
      </c>
      <c r="E46">
        <v>38</v>
      </c>
      <c r="F46">
        <v>11</v>
      </c>
      <c r="G46">
        <v>55.282299999999999</v>
      </c>
      <c r="H46">
        <v>3.705273</v>
      </c>
      <c r="I46" t="s">
        <v>1198</v>
      </c>
      <c r="J46">
        <v>43.352789999999999</v>
      </c>
      <c r="K46">
        <v>12.4162</v>
      </c>
      <c r="L46">
        <v>6.9162229999999996</v>
      </c>
      <c r="M46">
        <v>-4.2693560000000002</v>
      </c>
      <c r="N46">
        <v>-23.597370000000002</v>
      </c>
      <c r="O46">
        <v>-9.7119029999999995</v>
      </c>
      <c r="P46">
        <v>15.83154</v>
      </c>
      <c r="Q46">
        <v>6</v>
      </c>
    </row>
    <row r="47" spans="1:17" x14ac:dyDescent="0.3">
      <c r="A47">
        <v>45</v>
      </c>
      <c r="B47">
        <v>4</v>
      </c>
      <c r="C47">
        <v>1</v>
      </c>
      <c r="D47">
        <v>3</v>
      </c>
      <c r="E47">
        <v>38</v>
      </c>
      <c r="F47">
        <v>11</v>
      </c>
      <c r="G47">
        <v>55.177759999999999</v>
      </c>
      <c r="H47">
        <v>4.5415469999999996</v>
      </c>
      <c r="I47" t="s">
        <v>1199</v>
      </c>
      <c r="J47">
        <v>43.352789999999999</v>
      </c>
      <c r="K47">
        <v>12.4162</v>
      </c>
      <c r="L47">
        <v>4.7394210000000001</v>
      </c>
      <c r="M47">
        <v>-4.2693560000000002</v>
      </c>
      <c r="N47">
        <v>-25.146260000000002</v>
      </c>
      <c r="O47">
        <v>-12.75095</v>
      </c>
      <c r="P47">
        <v>16.961010000000002</v>
      </c>
      <c r="Q47">
        <v>6</v>
      </c>
    </row>
    <row r="48" spans="1:17" x14ac:dyDescent="0.3">
      <c r="A48">
        <v>46</v>
      </c>
      <c r="B48">
        <v>4</v>
      </c>
      <c r="C48">
        <v>1</v>
      </c>
      <c r="D48">
        <v>3</v>
      </c>
      <c r="E48">
        <v>38</v>
      </c>
      <c r="F48">
        <v>12</v>
      </c>
      <c r="G48">
        <v>55.373049999999999</v>
      </c>
      <c r="H48">
        <v>3.8140649999999998</v>
      </c>
      <c r="I48" t="s">
        <v>1200</v>
      </c>
      <c r="J48">
        <v>43.352789999999999</v>
      </c>
      <c r="K48">
        <v>12.4162</v>
      </c>
      <c r="L48">
        <v>6.9162229999999996</v>
      </c>
      <c r="M48">
        <v>-4.2693560000000002</v>
      </c>
      <c r="N48">
        <v>-26.166650000000001</v>
      </c>
      <c r="O48">
        <v>-12.75095</v>
      </c>
      <c r="P48">
        <v>15.83154</v>
      </c>
      <c r="Q48">
        <v>6</v>
      </c>
    </row>
    <row r="49" spans="1:17" x14ac:dyDescent="0.3">
      <c r="A49">
        <v>47</v>
      </c>
      <c r="B49">
        <v>5</v>
      </c>
      <c r="C49">
        <v>2</v>
      </c>
      <c r="D49">
        <v>3</v>
      </c>
      <c r="E49">
        <v>40</v>
      </c>
      <c r="F49">
        <v>12</v>
      </c>
      <c r="G49">
        <v>55.373049999999999</v>
      </c>
      <c r="H49">
        <v>3.8140649999999998</v>
      </c>
      <c r="I49" t="s">
        <v>1201</v>
      </c>
      <c r="J49">
        <v>46.054830000000003</v>
      </c>
      <c r="K49">
        <v>12.4162</v>
      </c>
      <c r="L49">
        <v>6.9162229999999996</v>
      </c>
      <c r="M49">
        <v>-4.2693560000000002</v>
      </c>
      <c r="N49">
        <v>-27.715540000000001</v>
      </c>
      <c r="O49">
        <v>-12.999359999999999</v>
      </c>
      <c r="P49">
        <v>16.961010000000002</v>
      </c>
      <c r="Q49">
        <v>6</v>
      </c>
    </row>
    <row r="50" spans="1:17" x14ac:dyDescent="0.3">
      <c r="A50">
        <v>48</v>
      </c>
      <c r="B50">
        <v>4</v>
      </c>
      <c r="C50">
        <v>1</v>
      </c>
      <c r="D50">
        <v>3</v>
      </c>
      <c r="E50">
        <v>38</v>
      </c>
      <c r="F50">
        <v>12</v>
      </c>
      <c r="G50">
        <v>57.509279999999997</v>
      </c>
      <c r="H50">
        <v>3.6805500000000002</v>
      </c>
      <c r="I50" t="s">
        <v>1202</v>
      </c>
      <c r="J50">
        <v>43.352789999999999</v>
      </c>
      <c r="K50">
        <v>12.4162</v>
      </c>
      <c r="L50">
        <v>9.654973</v>
      </c>
      <c r="M50">
        <v>-5.7678750000000001</v>
      </c>
      <c r="N50">
        <v>-26.166650000000001</v>
      </c>
      <c r="O50">
        <v>-12.999359999999999</v>
      </c>
      <c r="P50">
        <v>18.260919999999999</v>
      </c>
      <c r="Q50">
        <v>6</v>
      </c>
    </row>
    <row r="51" spans="1:17" x14ac:dyDescent="0.3">
      <c r="A51">
        <v>49</v>
      </c>
      <c r="B51">
        <v>4</v>
      </c>
      <c r="C51">
        <v>1</v>
      </c>
      <c r="D51">
        <v>3</v>
      </c>
      <c r="E51">
        <v>38</v>
      </c>
      <c r="F51">
        <v>12</v>
      </c>
      <c r="G51">
        <v>55.192819999999998</v>
      </c>
      <c r="H51">
        <v>5.255884</v>
      </c>
      <c r="I51" t="s">
        <v>1203</v>
      </c>
      <c r="J51">
        <v>43.352789999999999</v>
      </c>
      <c r="K51">
        <v>12.4162</v>
      </c>
      <c r="L51">
        <v>2.5626190000000002</v>
      </c>
      <c r="M51">
        <v>-4.2693560000000002</v>
      </c>
      <c r="N51">
        <v>-26.166650000000001</v>
      </c>
      <c r="O51">
        <v>-12.999359999999999</v>
      </c>
      <c r="P51">
        <v>15.83154</v>
      </c>
      <c r="Q51">
        <v>6</v>
      </c>
    </row>
    <row r="52" spans="1:17" x14ac:dyDescent="0.3">
      <c r="A52">
        <v>50</v>
      </c>
      <c r="B52">
        <v>4</v>
      </c>
      <c r="C52">
        <v>1</v>
      </c>
      <c r="D52">
        <v>3</v>
      </c>
      <c r="E52">
        <v>38</v>
      </c>
      <c r="F52">
        <v>13</v>
      </c>
      <c r="G52">
        <v>58.188949999999998</v>
      </c>
      <c r="H52">
        <v>4.3533480000000004</v>
      </c>
      <c r="I52" t="s">
        <v>1204</v>
      </c>
      <c r="J52">
        <v>45.858499999999999</v>
      </c>
      <c r="K52">
        <v>14.27491</v>
      </c>
      <c r="L52">
        <v>4.7394210000000001</v>
      </c>
      <c r="M52">
        <v>-5.8045140000000002</v>
      </c>
      <c r="N52">
        <v>-32.147129999999997</v>
      </c>
      <c r="O52">
        <v>-14.163209999999999</v>
      </c>
      <c r="P52">
        <v>15.83154</v>
      </c>
      <c r="Q52">
        <v>6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A112-A19B-4C65-8630-B2B29B3DBE90}">
  <sheetPr>
    <tabColor theme="6" tint="0.79998168889431442"/>
  </sheetPr>
  <dimension ref="A1"/>
  <sheetViews>
    <sheetView topLeftCell="A17" zoomScale="85" zoomScaleNormal="85" workbookViewId="0">
      <selection activeCell="P118" sqref="P1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EA19-4D1F-4CA3-B3D4-52DFC93E27FD}">
  <sheetPr>
    <tabColor theme="6" tint="0.79998168889431442"/>
  </sheetPr>
  <dimension ref="A1"/>
  <sheetViews>
    <sheetView zoomScale="85" zoomScaleNormal="85" workbookViewId="0">
      <selection activeCell="Y61" sqref="Y6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C6A7-9127-4C2B-BC17-C2554D3BEEA5}">
  <sheetPr>
    <tabColor theme="6" tint="0.79998168889431442"/>
  </sheetPr>
  <dimension ref="A1"/>
  <sheetViews>
    <sheetView topLeftCell="A94" zoomScale="85" zoomScaleNormal="85" workbookViewId="0">
      <selection activeCell="L9" sqref="L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E5C73-A103-4B62-B996-26D63FE9DA2B}">
  <sheetPr>
    <tabColor theme="3" tint="0.749992370372631"/>
  </sheetPr>
  <dimension ref="A1"/>
  <sheetViews>
    <sheetView tabSelected="1" topLeftCell="A349" zoomScaleNormal="100" workbookViewId="0">
      <selection activeCell="T364" sqref="T364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75D766-72DA-47A5-BA82-AE24A18320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Log_14-4_nr0</vt:lpstr>
      <vt:lpstr>Log_15-4_nr0</vt:lpstr>
      <vt:lpstr>Log_15-4_nr1</vt:lpstr>
      <vt:lpstr>Log_15-4_nr2</vt:lpstr>
      <vt:lpstr>Log_15-4_nr3</vt:lpstr>
      <vt:lpstr>Average_default</vt:lpstr>
      <vt:lpstr>Log_16-4_nr0</vt:lpstr>
      <vt:lpstr>Log_16-4_nr1</vt:lpstr>
      <vt:lpstr>Log_16-4_nr2</vt:lpstr>
      <vt:lpstr>Log_16-4_nr3</vt:lpstr>
      <vt:lpstr>Log_16-4_nr4</vt:lpstr>
      <vt:lpstr>Average_25gen</vt:lpstr>
      <vt:lpstr>Log_16-4_nr0 (2)</vt:lpstr>
      <vt:lpstr>Log_16-4_nr1 (2)</vt:lpstr>
      <vt:lpstr>Log_16-4_nr2 (2)</vt:lpstr>
      <vt:lpstr>Log_16-4_nr3 (2)</vt:lpstr>
      <vt:lpstr>Log_16-4_nr4 (2)</vt:lpstr>
      <vt:lpstr>Average_75gen</vt:lpstr>
      <vt:lpstr>Log_17-4_nr0</vt:lpstr>
      <vt:lpstr>Log_17-4_nr1</vt:lpstr>
      <vt:lpstr>Log_17-4_nr2</vt:lpstr>
      <vt:lpstr>Log_17-4_nr3</vt:lpstr>
      <vt:lpstr>Log_17-4_nr4 (2)</vt:lpstr>
      <vt:lpstr>Graphs_25gen</vt:lpstr>
      <vt:lpstr>Graphs_75gen</vt:lpstr>
      <vt:lpstr>Average_2mut</vt:lpstr>
      <vt:lpstr>Average_5mut</vt:lpstr>
      <vt:lpstr>Log_17-4_nr0 (2)</vt:lpstr>
      <vt:lpstr>Log_17-4_nr1 (2)</vt:lpstr>
      <vt:lpstr>Log_17-4_nr2 (2)</vt:lpstr>
      <vt:lpstr>Log_17-4_nr3 (2)</vt:lpstr>
      <vt:lpstr>Log_17-4_nr4 (3)</vt:lpstr>
      <vt:lpstr>Graphs_5mut</vt:lpstr>
      <vt:lpstr>Log_16-4_nr0 (3)</vt:lpstr>
      <vt:lpstr>Log_16-4_nr1 (3)</vt:lpstr>
      <vt:lpstr>Log_16-4_nr2 (3)</vt:lpstr>
      <vt:lpstr>Log_16-4_nr3 (3)</vt:lpstr>
      <vt:lpstr>Log_17-4_nr0 (3)</vt:lpstr>
      <vt:lpstr>Graphs_2mut</vt:lpstr>
      <vt:lpstr>Average_2sp</vt:lpstr>
      <vt:lpstr>Average_8sp</vt:lpstr>
      <vt:lpstr>Log_16-4_nr0 (4)</vt:lpstr>
      <vt:lpstr>Log_16-4_nr1 (4)</vt:lpstr>
      <vt:lpstr>Log_16-4_nr2 (4)</vt:lpstr>
      <vt:lpstr>Log_16-4_nr3 (4)</vt:lpstr>
      <vt:lpstr>Log_16-4_nr4 (3)</vt:lpstr>
      <vt:lpstr>Graphs_8sp</vt:lpstr>
      <vt:lpstr>Graphs_2sp</vt:lpstr>
      <vt:lpstr>Graphs_default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Freek Michielsen</dc:creator>
  <cp:lastModifiedBy>Freek Michielsen</cp:lastModifiedBy>
  <dcterms:created xsi:type="dcterms:W3CDTF">2025-04-15T09:21:10Z</dcterms:created>
  <dcterms:modified xsi:type="dcterms:W3CDTF">2025-06-04T10:42:27Z</dcterms:modified>
</cp:coreProperties>
</file>