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TOPS_DS\"/>
    </mc:Choice>
  </mc:AlternateContent>
  <bookViews>
    <workbookView xWindow="0" yWindow="0" windowWidth="20490" windowHeight="7650"/>
  </bookViews>
  <sheets>
    <sheet name="Sheet1" sheetId="1" r:id="rId1"/>
  </sheets>
  <definedNames>
    <definedName name="_xlchart.0" hidden="1">Sheet1!$B$89:$B$95</definedName>
    <definedName name="_xlchart.1" hidden="1">Sheet1!$C$88</definedName>
    <definedName name="_xlchart.2" hidden="1">Sheet1!$C$89:$C$95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5" i="1" l="1"/>
  <c r="C228" i="1"/>
  <c r="C227" i="1"/>
  <c r="J216" i="1" l="1"/>
  <c r="G207" i="1"/>
  <c r="I172" i="1"/>
  <c r="I148" i="1"/>
  <c r="I145" i="1"/>
  <c r="I147" i="1"/>
  <c r="I146" i="1"/>
  <c r="I144" i="1"/>
  <c r="I143" i="1"/>
  <c r="J121" i="1" l="1"/>
  <c r="J120" i="1"/>
  <c r="K78" i="1"/>
  <c r="K77" i="1"/>
  <c r="K76" i="1"/>
  <c r="K75" i="1"/>
  <c r="K74" i="1"/>
  <c r="J78" i="1"/>
  <c r="J77" i="1"/>
  <c r="J76" i="1"/>
  <c r="J75" i="1"/>
  <c r="J74" i="1"/>
  <c r="I78" i="1"/>
  <c r="I77" i="1"/>
  <c r="I76" i="1"/>
  <c r="I75" i="1"/>
  <c r="I74" i="1"/>
  <c r="G58" i="1" l="1"/>
  <c r="G59" i="1"/>
  <c r="G35" i="1"/>
  <c r="G34" i="1"/>
  <c r="G33" i="1"/>
  <c r="G11" i="1"/>
  <c r="G9" i="1"/>
  <c r="G10" i="1"/>
</calcChain>
</file>

<file path=xl/sharedStrings.xml><?xml version="1.0" encoding="utf-8"?>
<sst xmlns="http://schemas.openxmlformats.org/spreadsheetml/2006/main" count="90" uniqueCount="85">
  <si>
    <t>MODULE - 4 :  Essential Statistics &amp; Mathematics for Data Science</t>
  </si>
  <si>
    <t>ANS-1</t>
  </si>
  <si>
    <t>rental durations (in days)</t>
  </si>
  <si>
    <t>Mean</t>
  </si>
  <si>
    <t>Median</t>
  </si>
  <si>
    <t>Mode</t>
  </si>
  <si>
    <t>ANS-2</t>
  </si>
  <si>
    <t>delivery times (in days)</t>
  </si>
  <si>
    <t>monthly revenue (in thousands of dollars)</t>
  </si>
  <si>
    <t>ANS-3</t>
  </si>
  <si>
    <t>Average</t>
  </si>
  <si>
    <t>Range</t>
  </si>
  <si>
    <t>ANS-4</t>
  </si>
  <si>
    <t>fuel efficiency (in miles per gallon, mpg)</t>
  </si>
  <si>
    <t>MODEL A</t>
  </si>
  <si>
    <t>MODEL B</t>
  </si>
  <si>
    <t>MODEL C</t>
  </si>
  <si>
    <t>MODEL D</t>
  </si>
  <si>
    <t>MODEL E</t>
  </si>
  <si>
    <t>Variance</t>
  </si>
  <si>
    <t>Model A</t>
  </si>
  <si>
    <t>Model B</t>
  </si>
  <si>
    <t>Model C</t>
  </si>
  <si>
    <t>Model D</t>
  </si>
  <si>
    <t>Model E</t>
  </si>
  <si>
    <t>ANS-5</t>
  </si>
  <si>
    <t>Defect</t>
  </si>
  <si>
    <t>Freq.</t>
  </si>
  <si>
    <t>A</t>
  </si>
  <si>
    <t>B</t>
  </si>
  <si>
    <t>C</t>
  </si>
  <si>
    <t>D</t>
  </si>
  <si>
    <t>E</t>
  </si>
  <si>
    <t>F</t>
  </si>
  <si>
    <t>G</t>
  </si>
  <si>
    <t>E is the most frequently occuring defect</t>
  </si>
  <si>
    <t>ANS-6</t>
  </si>
  <si>
    <t>Skew:</t>
  </si>
  <si>
    <t>Kurt:</t>
  </si>
  <si>
    <t>Based on kurtosis and skewness values, we can conclude that our data is left-tailed.</t>
  </si>
  <si>
    <t>This means that we have higher ratings than lower ratings. Since kurtosis &lt; 0,</t>
  </si>
  <si>
    <t>our data peaked less which means it is more likely to be flat</t>
  </si>
  <si>
    <t>ANS-7</t>
  </si>
  <si>
    <t>weight (in kilograms)</t>
  </si>
  <si>
    <t>Q1:</t>
  </si>
  <si>
    <t>Q2:</t>
  </si>
  <si>
    <t>Q3:</t>
  </si>
  <si>
    <t>15th prt:</t>
  </si>
  <si>
    <t>50th prt:</t>
  </si>
  <si>
    <t>85th prt:</t>
  </si>
  <si>
    <t>ANS-8</t>
  </si>
  <si>
    <t>hours</t>
  </si>
  <si>
    <t>score</t>
  </si>
  <si>
    <t>Coeff. Of correlation</t>
  </si>
  <si>
    <r>
      <t xml:space="preserve">There is a </t>
    </r>
    <r>
      <rPr>
        <b/>
        <sz val="11"/>
        <color theme="1"/>
        <rFont val="Calibri"/>
        <family val="2"/>
        <scheme val="minor"/>
      </rPr>
      <t>strong and positive correlation</t>
    </r>
    <r>
      <rPr>
        <sz val="11"/>
        <color theme="1"/>
        <rFont val="Calibri"/>
        <family val="2"/>
        <scheme val="minor"/>
      </rPr>
      <t xml:space="preserve"> between the number of hours studied and the score achieved.</t>
    </r>
  </si>
  <si>
    <t>This suggests that increasing study time is highly associated with higher scores.</t>
  </si>
  <si>
    <t>As study hours increase, the score also increases constantly.</t>
  </si>
  <si>
    <t>ANS-9</t>
  </si>
  <si>
    <t xml:space="preserve">n </t>
  </si>
  <si>
    <t xml:space="preserve">p(k) </t>
  </si>
  <si>
    <t>probability of getting atleast 8 questions correct</t>
  </si>
  <si>
    <t>ANS-10</t>
  </si>
  <si>
    <t>mean</t>
  </si>
  <si>
    <t>S.D</t>
  </si>
  <si>
    <t>x1</t>
  </si>
  <si>
    <t>x2`</t>
  </si>
  <si>
    <t>probability that a randomly selected light bulb lasts between 900 and 1100 hours</t>
  </si>
  <si>
    <t>ANS-12</t>
  </si>
  <si>
    <t>Value</t>
  </si>
  <si>
    <t>Number</t>
  </si>
  <si>
    <t>Sample Mean (x̄)</t>
  </si>
  <si>
    <t>Population Mean (μ)</t>
  </si>
  <si>
    <t>Standard Dev (s)</t>
  </si>
  <si>
    <t>Sample Size (n)</t>
  </si>
  <si>
    <t>t-stat</t>
  </si>
  <si>
    <t>p-val</t>
  </si>
  <si>
    <r>
      <t>Null Hypothesis (H₀):</t>
    </r>
    <r>
      <rPr>
        <sz val="11"/>
        <color theme="1"/>
        <rFont val="Calibri"/>
        <family val="2"/>
        <scheme val="minor"/>
      </rPr>
      <t xml:space="preserve"> μ = 500 grams</t>
    </r>
  </si>
  <si>
    <r>
      <t>Alternative Hypothesis (H₁):</t>
    </r>
    <r>
      <rPr>
        <sz val="11"/>
        <color theme="1"/>
        <rFont val="Calibri"/>
        <family val="2"/>
        <scheme val="minor"/>
      </rPr>
      <t xml:space="preserve"> μ ≠ 500 grams</t>
    </r>
  </si>
  <si>
    <t xml:space="preserve">α </t>
  </si>
  <si>
    <r>
      <t xml:space="preserve">There is significant evidence that the true average weight is </t>
    </r>
    <r>
      <rPr>
        <b/>
        <sz val="11"/>
        <color theme="1"/>
        <rFont val="Calibri"/>
        <family val="2"/>
        <scheme val="minor"/>
      </rPr>
      <t>not 500 grams</t>
    </r>
    <r>
      <rPr>
        <sz val="11"/>
        <color theme="1"/>
        <rFont val="Calibri"/>
        <family val="2"/>
        <scheme val="minor"/>
      </rPr>
      <t>.</t>
    </r>
  </si>
  <si>
    <r>
      <t xml:space="preserve">The p-value is approximately 0.0202. Since it is less than 0.05, </t>
    </r>
    <r>
      <rPr>
        <b/>
        <sz val="11"/>
        <color theme="1"/>
        <rFont val="Calibri"/>
        <family val="2"/>
        <scheme val="minor"/>
      </rPr>
      <t>we reject the null hypothesis</t>
    </r>
    <r>
      <rPr>
        <sz val="11"/>
        <color theme="1"/>
        <rFont val="Calibri"/>
        <family val="2"/>
        <scheme val="minor"/>
      </rPr>
      <t>.</t>
    </r>
  </si>
  <si>
    <t>ANS-15</t>
  </si>
  <si>
    <t>λ=2 (mean number of defects per batch)</t>
  </si>
  <si>
    <t>x=3 (desired number of defects)</t>
  </si>
  <si>
    <t>probability of having exactly 3 defects in a randomly selected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</si>
</sst>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3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3" borderId="1" xfId="1" applyAlignment="1">
      <alignment horizontal="center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4" fillId="3" borderId="1" xfId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2825896762904E-2"/>
          <c:y val="0.16203703703703703"/>
          <c:w val="0.84734951881014875"/>
          <c:h val="0.74915135608048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Freq.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Sheet1!$B$89:$B$95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Sheet1!$C$89:$C$95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3-42DC-9B9E-93482532D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3601311"/>
        <c:axId val="1333602975"/>
      </c:barChart>
      <c:catAx>
        <c:axId val="13336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02975"/>
        <c:crosses val="autoZero"/>
        <c:auto val="1"/>
        <c:lblAlgn val="ctr"/>
        <c:lblOffset val="100"/>
        <c:noMultiLvlLbl val="0"/>
      </c:catAx>
      <c:valAx>
        <c:axId val="13336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Defect types and their frequency</a:t>
            </a:r>
          </a:p>
        </cx:rich>
      </cx:tx>
    </cx:title>
    <cx:plotArea>
      <cx:plotAreaRegion>
        <cx:series layoutId="clusteredColumn" uniqueId="{37ABC365-77C9-409B-81CA-E9B3832E9D19}">
          <cx:tx>
            <cx:txData>
              <cx:f>_xlchart.1</cx:f>
              <cx:v>Freq.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96</xdr:row>
      <xdr:rowOff>0</xdr:rowOff>
    </xdr:from>
    <xdr:to>
      <xdr:col>7</xdr:col>
      <xdr:colOff>552450</xdr:colOff>
      <xdr:row>110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96</xdr:row>
      <xdr:rowOff>0</xdr:rowOff>
    </xdr:from>
    <xdr:to>
      <xdr:col>15</xdr:col>
      <xdr:colOff>476250</xdr:colOff>
      <xdr:row>110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9"/>
  <sheetViews>
    <sheetView tabSelected="1" topLeftCell="B170" zoomScale="130" zoomScaleNormal="130" workbookViewId="0">
      <selection activeCell="O242" sqref="O242"/>
    </sheetView>
  </sheetViews>
  <sheetFormatPr defaultRowHeight="15" x14ac:dyDescent="0.25"/>
  <cols>
    <col min="8" max="8" width="12" bestFit="1" customWidth="1"/>
  </cols>
  <sheetData>
    <row r="1" spans="1:15" ht="18.75" x14ac:dyDescent="0.3">
      <c r="E1" s="3"/>
      <c r="F1" s="6"/>
      <c r="G1" s="6"/>
      <c r="H1" s="6"/>
      <c r="I1" s="7" t="s">
        <v>0</v>
      </c>
      <c r="J1" s="8"/>
      <c r="K1" s="8"/>
      <c r="L1" s="8"/>
      <c r="M1" s="5"/>
      <c r="N1" s="2"/>
      <c r="O1" s="2"/>
    </row>
    <row r="4" spans="1:15" x14ac:dyDescent="0.25">
      <c r="A4" s="4" t="s">
        <v>1</v>
      </c>
    </row>
    <row r="6" spans="1:15" x14ac:dyDescent="0.25">
      <c r="B6" s="1" t="s">
        <v>2</v>
      </c>
    </row>
    <row r="7" spans="1:15" x14ac:dyDescent="0.25">
      <c r="B7" s="9">
        <v>1</v>
      </c>
      <c r="C7" s="9">
        <v>4</v>
      </c>
      <c r="D7" s="9">
        <v>2</v>
      </c>
      <c r="E7" s="9"/>
      <c r="F7" s="9"/>
      <c r="G7" s="9"/>
    </row>
    <row r="8" spans="1:15" x14ac:dyDescent="0.25">
      <c r="B8" s="9">
        <v>1</v>
      </c>
      <c r="C8" s="9">
        <v>1</v>
      </c>
      <c r="D8" s="9">
        <v>2</v>
      </c>
      <c r="E8" s="9"/>
      <c r="F8" s="9"/>
      <c r="G8" s="9"/>
    </row>
    <row r="9" spans="1:15" x14ac:dyDescent="0.25">
      <c r="B9" s="9">
        <v>2</v>
      </c>
      <c r="C9" s="9">
        <v>5</v>
      </c>
      <c r="D9" s="9">
        <v>3</v>
      </c>
      <c r="E9" s="9"/>
      <c r="F9" s="4" t="s">
        <v>3</v>
      </c>
      <c r="G9" s="4">
        <f>AVERAGE(B7:D24)</f>
        <v>3.44</v>
      </c>
    </row>
    <row r="10" spans="1:15" x14ac:dyDescent="0.25">
      <c r="B10" s="9">
        <v>2</v>
      </c>
      <c r="C10" s="9">
        <v>1</v>
      </c>
      <c r="D10" s="9">
        <v>2</v>
      </c>
      <c r="E10" s="9"/>
      <c r="F10" s="4" t="s">
        <v>4</v>
      </c>
      <c r="G10" s="4">
        <f>MEDIAN(B7:D24)</f>
        <v>3</v>
      </c>
    </row>
    <row r="11" spans="1:15" x14ac:dyDescent="0.25">
      <c r="B11" s="9">
        <v>2</v>
      </c>
      <c r="C11" s="9">
        <v>2</v>
      </c>
      <c r="D11" s="9">
        <v>6</v>
      </c>
      <c r="E11" s="9"/>
      <c r="F11" s="4" t="s">
        <v>5</v>
      </c>
      <c r="G11" s="4">
        <f>_xlfn.MODE.SNGL(B7:D24)</f>
        <v>2</v>
      </c>
    </row>
    <row r="12" spans="1:15" x14ac:dyDescent="0.25">
      <c r="B12" s="9">
        <v>2</v>
      </c>
      <c r="C12" s="9">
        <v>3</v>
      </c>
      <c r="D12" s="9">
        <v>2</v>
      </c>
      <c r="E12" s="9"/>
      <c r="F12" s="9"/>
      <c r="G12" s="9"/>
    </row>
    <row r="13" spans="1:15" x14ac:dyDescent="0.25">
      <c r="B13" s="9">
        <v>2</v>
      </c>
      <c r="C13" s="9">
        <v>5</v>
      </c>
      <c r="D13" s="9">
        <v>4</v>
      </c>
      <c r="E13" s="9"/>
      <c r="F13" s="9"/>
      <c r="G13" s="9"/>
    </row>
    <row r="14" spans="1:15" x14ac:dyDescent="0.25">
      <c r="B14" s="9">
        <v>3</v>
      </c>
      <c r="C14" s="9">
        <v>3</v>
      </c>
      <c r="D14" s="9">
        <v>4</v>
      </c>
      <c r="E14" s="9"/>
      <c r="F14" s="9"/>
      <c r="G14" s="9"/>
    </row>
    <row r="15" spans="1:15" x14ac:dyDescent="0.25">
      <c r="B15" s="9">
        <v>3</v>
      </c>
      <c r="C15" s="9">
        <v>4</v>
      </c>
      <c r="D15" s="9">
        <v>3</v>
      </c>
      <c r="E15" s="9"/>
      <c r="F15" s="9"/>
      <c r="G15" s="9"/>
    </row>
    <row r="16" spans="1:15" x14ac:dyDescent="0.25">
      <c r="B16" s="9">
        <v>3</v>
      </c>
      <c r="C16" s="9">
        <v>2</v>
      </c>
      <c r="D16" s="9">
        <v>3</v>
      </c>
      <c r="E16" s="9"/>
      <c r="F16" s="9"/>
      <c r="G16" s="9"/>
    </row>
    <row r="17" spans="1:13" x14ac:dyDescent="0.25">
      <c r="B17" s="9">
        <v>3</v>
      </c>
      <c r="C17" s="9">
        <v>7</v>
      </c>
      <c r="D17" s="9">
        <v>4</v>
      </c>
      <c r="E17" s="9"/>
      <c r="F17" s="9"/>
      <c r="G17" s="9"/>
    </row>
    <row r="18" spans="1:13" x14ac:dyDescent="0.25">
      <c r="B18" s="9">
        <v>4</v>
      </c>
      <c r="C18" s="9">
        <v>3</v>
      </c>
      <c r="D18" s="9">
        <v>5</v>
      </c>
      <c r="E18" s="9"/>
      <c r="F18" s="9"/>
      <c r="G18" s="9"/>
    </row>
    <row r="19" spans="1:13" x14ac:dyDescent="0.25">
      <c r="B19" s="9">
        <v>4</v>
      </c>
      <c r="C19" s="9">
        <v>3</v>
      </c>
      <c r="D19" s="9">
        <v>6</v>
      </c>
      <c r="E19" s="9"/>
      <c r="F19" s="9"/>
      <c r="G19" s="9"/>
    </row>
    <row r="20" spans="1:13" x14ac:dyDescent="0.25">
      <c r="B20" s="9">
        <v>4</v>
      </c>
      <c r="C20" s="9">
        <v>4</v>
      </c>
      <c r="D20" s="9">
        <v>5</v>
      </c>
      <c r="E20" s="9"/>
      <c r="F20" s="9"/>
      <c r="G20" s="9"/>
    </row>
    <row r="21" spans="1:13" x14ac:dyDescent="0.25">
      <c r="B21" s="9">
        <v>5</v>
      </c>
      <c r="C21" s="9">
        <v>6</v>
      </c>
      <c r="D21" s="9"/>
      <c r="E21" s="9"/>
      <c r="F21" s="9"/>
      <c r="G21" s="9"/>
    </row>
    <row r="22" spans="1:13" x14ac:dyDescent="0.25">
      <c r="B22" s="9">
        <v>5</v>
      </c>
      <c r="C22" s="9">
        <v>2</v>
      </c>
      <c r="D22" s="9"/>
      <c r="E22" s="9"/>
      <c r="F22" s="9"/>
      <c r="G22" s="9"/>
    </row>
    <row r="23" spans="1:13" x14ac:dyDescent="0.25">
      <c r="B23" s="9">
        <v>6</v>
      </c>
      <c r="C23" s="9">
        <v>5</v>
      </c>
      <c r="D23" s="9"/>
      <c r="E23" s="9"/>
      <c r="F23" s="9"/>
      <c r="G23" s="9"/>
    </row>
    <row r="24" spans="1:13" x14ac:dyDescent="0.25">
      <c r="B24" s="9">
        <v>7</v>
      </c>
      <c r="C24" s="9">
        <v>2</v>
      </c>
      <c r="D24" s="9"/>
      <c r="E24" s="9"/>
      <c r="F24" s="9"/>
      <c r="G24" s="9"/>
    </row>
    <row r="27" spans="1:13" x14ac:dyDescent="0.25">
      <c r="A27" s="4" t="s">
        <v>6</v>
      </c>
    </row>
    <row r="28" spans="1:1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5">
      <c r="A29" s="9"/>
      <c r="B29" s="10" t="s">
        <v>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9"/>
      <c r="B30" s="9">
        <v>3</v>
      </c>
      <c r="C30" s="9">
        <v>3</v>
      </c>
      <c r="D30" s="9">
        <v>3</v>
      </c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5">
      <c r="A31" s="9"/>
      <c r="B31" s="9">
        <v>5</v>
      </c>
      <c r="C31" s="9">
        <v>2</v>
      </c>
      <c r="D31" s="9">
        <v>2</v>
      </c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5">
      <c r="A32" s="9"/>
      <c r="B32" s="9">
        <v>2</v>
      </c>
      <c r="C32" s="9">
        <v>1</v>
      </c>
      <c r="D32" s="9">
        <v>4</v>
      </c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5">
      <c r="A33" s="9"/>
      <c r="B33" s="9">
        <v>4</v>
      </c>
      <c r="C33" s="9">
        <v>4</v>
      </c>
      <c r="D33" s="9">
        <v>2</v>
      </c>
      <c r="E33" s="9"/>
      <c r="F33" s="4" t="s">
        <v>3</v>
      </c>
      <c r="G33" s="4">
        <f>AVERAGE(B30:D49)</f>
        <v>3.52</v>
      </c>
      <c r="H33" s="9"/>
      <c r="I33" s="9"/>
      <c r="J33" s="9"/>
      <c r="K33" s="9"/>
      <c r="L33" s="9"/>
      <c r="M33" s="9"/>
    </row>
    <row r="34" spans="1:13" x14ac:dyDescent="0.25">
      <c r="A34" s="9"/>
      <c r="B34" s="9">
        <v>6</v>
      </c>
      <c r="C34" s="9">
        <v>2</v>
      </c>
      <c r="D34" s="9">
        <v>6</v>
      </c>
      <c r="E34" s="9"/>
      <c r="F34" s="4" t="s">
        <v>4</v>
      </c>
      <c r="G34" s="4">
        <f>MEDIAN(B30:D49)</f>
        <v>3</v>
      </c>
      <c r="H34" s="9"/>
      <c r="I34" s="9"/>
      <c r="J34" s="9"/>
      <c r="K34" s="9"/>
      <c r="L34" s="9"/>
      <c r="M34" s="9"/>
    </row>
    <row r="35" spans="1:13" x14ac:dyDescent="0.25">
      <c r="A35" s="9"/>
      <c r="B35" s="9">
        <v>2</v>
      </c>
      <c r="C35" s="9">
        <v>4</v>
      </c>
      <c r="D35" s="9">
        <v>3</v>
      </c>
      <c r="E35" s="9"/>
      <c r="F35" s="4" t="s">
        <v>5</v>
      </c>
      <c r="G35" s="4">
        <f>_xlfn.MODE.SNGL(B30:D49)</f>
        <v>2</v>
      </c>
      <c r="H35" s="9"/>
      <c r="I35" s="9"/>
      <c r="J35" s="9"/>
      <c r="K35" s="9"/>
      <c r="L35" s="9"/>
      <c r="M35" s="9"/>
    </row>
    <row r="36" spans="1:13" x14ac:dyDescent="0.25">
      <c r="A36" s="9"/>
      <c r="B36" s="9">
        <v>3</v>
      </c>
      <c r="C36" s="9">
        <v>5</v>
      </c>
      <c r="D36" s="9">
        <v>2</v>
      </c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5">
      <c r="A37" s="9"/>
      <c r="B37" s="9">
        <v>4</v>
      </c>
      <c r="C37" s="9">
        <v>3</v>
      </c>
      <c r="D37" s="9">
        <v>4</v>
      </c>
      <c r="E37" s="9"/>
      <c r="F37" s="9"/>
      <c r="G37" s="9"/>
      <c r="H37" s="9"/>
      <c r="I37" s="9"/>
      <c r="J37" s="9"/>
      <c r="K37" s="9"/>
      <c r="L37" s="9"/>
      <c r="M37" s="9"/>
    </row>
    <row r="38" spans="1:13" x14ac:dyDescent="0.25">
      <c r="A38" s="9"/>
      <c r="B38" s="9">
        <v>2</v>
      </c>
      <c r="C38" s="9">
        <v>2</v>
      </c>
      <c r="D38" s="9">
        <v>5</v>
      </c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5">
      <c r="A39" s="9"/>
      <c r="B39" s="9">
        <v>5</v>
      </c>
      <c r="C39" s="9">
        <v>7</v>
      </c>
      <c r="D39" s="9">
        <v>3</v>
      </c>
      <c r="E39" s="9"/>
      <c r="F39" s="9"/>
      <c r="G39" s="9"/>
      <c r="H39" s="9"/>
      <c r="I39" s="9"/>
      <c r="J39" s="9"/>
      <c r="K39" s="9"/>
      <c r="L39" s="9"/>
      <c r="M39" s="9"/>
    </row>
    <row r="40" spans="1:13" x14ac:dyDescent="0.25">
      <c r="A40" s="9"/>
      <c r="B40" s="9">
        <v>7</v>
      </c>
      <c r="C40" s="9">
        <v>2</v>
      </c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x14ac:dyDescent="0.25">
      <c r="A41" s="9"/>
      <c r="B41" s="9">
        <v>2</v>
      </c>
      <c r="C41" s="9">
        <v>3</v>
      </c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25">
      <c r="A42" s="9"/>
      <c r="B42" s="9">
        <v>3</v>
      </c>
      <c r="C42" s="9">
        <v>4</v>
      </c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5">
      <c r="A43" s="9"/>
      <c r="B43" s="9">
        <v>4</v>
      </c>
      <c r="C43" s="9">
        <v>5</v>
      </c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x14ac:dyDescent="0.25">
      <c r="A44" s="9"/>
      <c r="B44" s="9">
        <v>2</v>
      </c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5">
      <c r="A45" s="9"/>
      <c r="B45" s="9">
        <v>4</v>
      </c>
      <c r="C45" s="9">
        <v>6</v>
      </c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x14ac:dyDescent="0.25">
      <c r="A46" s="9"/>
      <c r="B46" s="9">
        <v>2</v>
      </c>
      <c r="C46" s="9">
        <v>2</v>
      </c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5">
      <c r="A47" s="9"/>
      <c r="B47" s="9">
        <v>3</v>
      </c>
      <c r="C47" s="9">
        <v>4</v>
      </c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5">
      <c r="A48" s="9"/>
      <c r="B48" s="9">
        <v>5</v>
      </c>
      <c r="C48" s="9">
        <v>3</v>
      </c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25">
      <c r="A49" s="9"/>
      <c r="B49" s="9">
        <v>6</v>
      </c>
      <c r="C49" s="9">
        <v>5</v>
      </c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5">
      <c r="A52" s="4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5">
      <c r="A54" s="9"/>
      <c r="B54" s="1" t="s">
        <v>8</v>
      </c>
      <c r="C54" s="9"/>
      <c r="D54" s="9"/>
      <c r="E54" s="9"/>
      <c r="F54" s="9"/>
      <c r="G54" s="9"/>
      <c r="H54" s="9"/>
      <c r="I54" s="9"/>
      <c r="J54" s="9"/>
      <c r="L54" s="9"/>
      <c r="M54" s="9"/>
    </row>
    <row r="55" spans="1:13" x14ac:dyDescent="0.25">
      <c r="A55" s="9"/>
      <c r="B55" s="9">
        <v>120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25">
      <c r="A56" s="9"/>
      <c r="B56" s="9">
        <v>150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x14ac:dyDescent="0.25">
      <c r="A57" s="9"/>
      <c r="B57" s="9">
        <v>110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x14ac:dyDescent="0.25">
      <c r="A58" s="9"/>
      <c r="B58" s="9">
        <v>135</v>
      </c>
      <c r="C58" s="9"/>
      <c r="D58" s="9"/>
      <c r="E58" s="9"/>
      <c r="F58" s="4" t="s">
        <v>10</v>
      </c>
      <c r="G58" s="4">
        <f>AVERAGE(B55:B66)</f>
        <v>132.5</v>
      </c>
      <c r="H58" s="9"/>
      <c r="I58" s="9"/>
      <c r="J58" s="9"/>
      <c r="K58" s="9"/>
      <c r="L58" s="9"/>
      <c r="M58" s="9"/>
    </row>
    <row r="59" spans="1:13" x14ac:dyDescent="0.25">
      <c r="A59" s="9"/>
      <c r="B59" s="9">
        <v>125</v>
      </c>
      <c r="C59" s="9"/>
      <c r="D59" s="9"/>
      <c r="E59" s="9"/>
      <c r="F59" s="4" t="s">
        <v>11</v>
      </c>
      <c r="G59" s="4">
        <f>MAX(B55:B66)-MIN(B55:B66)</f>
        <v>45</v>
      </c>
      <c r="H59" s="9"/>
      <c r="I59" s="9"/>
      <c r="J59" s="9"/>
      <c r="K59" s="9"/>
      <c r="L59" s="9"/>
      <c r="M59" s="9"/>
    </row>
    <row r="60" spans="1:13" x14ac:dyDescent="0.25">
      <c r="A60" s="9"/>
      <c r="B60" s="9">
        <v>140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5">
      <c r="A61" s="9"/>
      <c r="B61" s="9">
        <v>130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x14ac:dyDescent="0.25">
      <c r="A62" s="9"/>
      <c r="B62" s="9">
        <v>155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x14ac:dyDescent="0.25">
      <c r="A63" s="9"/>
      <c r="B63" s="9">
        <v>115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5">
      <c r="A64" s="9"/>
      <c r="B64" s="9">
        <v>145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5">
      <c r="A65" s="9"/>
      <c r="B65" s="9">
        <v>135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5">
      <c r="A66" s="9"/>
      <c r="B66" s="9">
        <v>130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5">
      <c r="A69" s="4" t="s">
        <v>12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5">
      <c r="A71" s="9"/>
      <c r="B71" s="1" t="s">
        <v>13</v>
      </c>
      <c r="C71" s="9"/>
      <c r="D71" s="9"/>
      <c r="E71" s="9"/>
      <c r="F71" s="9"/>
      <c r="G71" s="9"/>
      <c r="L71" s="9"/>
      <c r="M71" s="9"/>
    </row>
    <row r="72" spans="1:13" x14ac:dyDescent="0.25">
      <c r="A72" s="9"/>
      <c r="B72" s="9"/>
      <c r="C72" s="9"/>
      <c r="D72" s="9"/>
      <c r="E72" s="9"/>
      <c r="F72" s="9"/>
      <c r="G72" s="9"/>
      <c r="L72" s="9"/>
      <c r="M72" s="9"/>
    </row>
    <row r="73" spans="1:13" x14ac:dyDescent="0.25">
      <c r="B73" s="11" t="s">
        <v>14</v>
      </c>
      <c r="C73" s="11" t="s">
        <v>15</v>
      </c>
      <c r="D73" s="11" t="s">
        <v>16</v>
      </c>
      <c r="E73" s="11" t="s">
        <v>17</v>
      </c>
      <c r="F73" s="11" t="s">
        <v>18</v>
      </c>
      <c r="G73" s="9"/>
      <c r="H73" s="5"/>
      <c r="I73" s="4" t="s">
        <v>10</v>
      </c>
      <c r="J73" s="4" t="s">
        <v>11</v>
      </c>
      <c r="K73" s="4" t="s">
        <v>19</v>
      </c>
      <c r="L73" s="9"/>
      <c r="M73" s="9"/>
    </row>
    <row r="74" spans="1:13" x14ac:dyDescent="0.25">
      <c r="B74" s="11">
        <v>30</v>
      </c>
      <c r="C74" s="11">
        <v>25</v>
      </c>
      <c r="D74" s="11">
        <v>22</v>
      </c>
      <c r="E74" s="11">
        <v>18</v>
      </c>
      <c r="F74" s="11">
        <v>35</v>
      </c>
      <c r="G74" s="9"/>
      <c r="H74" s="5" t="s">
        <v>20</v>
      </c>
      <c r="I74" s="5">
        <f>AVERAGE(B74:B83)</f>
        <v>30.6</v>
      </c>
      <c r="J74" s="5">
        <f>MAX(B74:B83)-MIN(B74:B83)</f>
        <v>5</v>
      </c>
      <c r="K74" s="5">
        <f>_xlfn.VAR.P(B74:B83)</f>
        <v>2.0400000000000005</v>
      </c>
      <c r="L74" s="9"/>
      <c r="M74" s="9"/>
    </row>
    <row r="75" spans="1:13" x14ac:dyDescent="0.25">
      <c r="B75" s="11">
        <v>32</v>
      </c>
      <c r="C75" s="11">
        <v>27</v>
      </c>
      <c r="D75" s="11">
        <v>23</v>
      </c>
      <c r="E75" s="11">
        <v>17</v>
      </c>
      <c r="F75" s="11">
        <v>36</v>
      </c>
      <c r="G75" s="9"/>
      <c r="H75" s="5" t="s">
        <v>21</v>
      </c>
      <c r="I75" s="5">
        <f>AVERAGE(C74:C83)</f>
        <v>25.9</v>
      </c>
      <c r="J75" s="5">
        <f>MAX(C74:C83)-MIN(C74:C83)</f>
        <v>5</v>
      </c>
      <c r="K75" s="5">
        <f>_xlfn.VAR.P(C74:C83)</f>
        <v>2.4900000000000007</v>
      </c>
      <c r="L75" s="9"/>
      <c r="M75" s="9"/>
    </row>
    <row r="76" spans="1:13" x14ac:dyDescent="0.25">
      <c r="B76" s="11">
        <v>33</v>
      </c>
      <c r="C76" s="11">
        <v>26</v>
      </c>
      <c r="D76" s="11">
        <v>20</v>
      </c>
      <c r="E76" s="11">
        <v>19</v>
      </c>
      <c r="F76" s="11">
        <v>34</v>
      </c>
      <c r="G76" s="9"/>
      <c r="H76" s="5" t="s">
        <v>22</v>
      </c>
      <c r="I76" s="5">
        <f>AVERAGE(D74:D83)</f>
        <v>22.9</v>
      </c>
      <c r="J76" s="5">
        <f>MAX(D74:D83)-MIN(D74:D83)</f>
        <v>5</v>
      </c>
      <c r="K76" s="5">
        <f>_xlfn.VAR.P(D74:D83)</f>
        <v>2.4900000000000011</v>
      </c>
      <c r="L76" s="9"/>
      <c r="M76" s="9"/>
    </row>
    <row r="77" spans="1:13" x14ac:dyDescent="0.25">
      <c r="B77" s="11">
        <v>28</v>
      </c>
      <c r="C77" s="11">
        <v>23</v>
      </c>
      <c r="D77" s="11">
        <v>25</v>
      </c>
      <c r="E77" s="11">
        <v>20</v>
      </c>
      <c r="F77" s="11">
        <v>35</v>
      </c>
      <c r="G77" s="9"/>
      <c r="H77" s="5" t="s">
        <v>23</v>
      </c>
      <c r="I77" s="5">
        <f>AVERAGE(E74:E83)</f>
        <v>18.8</v>
      </c>
      <c r="J77" s="5">
        <f>MAX(E74:E83)-MIN(E74:E83)</f>
        <v>4</v>
      </c>
      <c r="K77" s="5">
        <f>_xlfn.VAR.P(E74:E83)</f>
        <v>1.5599999999999998</v>
      </c>
      <c r="L77" s="9"/>
      <c r="M77" s="9"/>
    </row>
    <row r="78" spans="1:13" x14ac:dyDescent="0.25">
      <c r="B78" s="11">
        <v>31</v>
      </c>
      <c r="C78" s="11">
        <v>28</v>
      </c>
      <c r="D78" s="11">
        <v>21</v>
      </c>
      <c r="E78" s="11">
        <v>21</v>
      </c>
      <c r="F78" s="11">
        <v>33</v>
      </c>
      <c r="G78" s="9"/>
      <c r="H78" s="5" t="s">
        <v>24</v>
      </c>
      <c r="I78" s="5">
        <f>AVERAGE(F74:F83)</f>
        <v>34.200000000000003</v>
      </c>
      <c r="J78" s="5">
        <f>MAX(F74:F83)-MIN(F74:F83)</f>
        <v>4</v>
      </c>
      <c r="K78" s="5">
        <f>_xlfn.VAR.P(F74:F83)</f>
        <v>1.5599999999999998</v>
      </c>
      <c r="L78" s="9"/>
      <c r="M78" s="9"/>
    </row>
    <row r="79" spans="1:13" x14ac:dyDescent="0.25">
      <c r="B79" s="11">
        <v>30</v>
      </c>
      <c r="C79" s="11">
        <v>24</v>
      </c>
      <c r="D79" s="11">
        <v>24</v>
      </c>
      <c r="E79" s="11">
        <v>18</v>
      </c>
      <c r="F79" s="11">
        <v>34</v>
      </c>
      <c r="G79" s="9"/>
      <c r="H79" s="9"/>
      <c r="I79" s="9"/>
      <c r="J79" s="9"/>
      <c r="K79" s="9"/>
      <c r="L79" s="9"/>
      <c r="M79" s="9"/>
    </row>
    <row r="80" spans="1:13" x14ac:dyDescent="0.25">
      <c r="B80" s="11">
        <v>29</v>
      </c>
      <c r="C80" s="11">
        <v>26</v>
      </c>
      <c r="D80" s="11">
        <v>23</v>
      </c>
      <c r="E80" s="11">
        <v>19</v>
      </c>
      <c r="F80" s="11">
        <v>32</v>
      </c>
      <c r="G80" s="9"/>
      <c r="H80" s="9"/>
      <c r="I80" s="9"/>
      <c r="J80" s="9"/>
      <c r="K80" s="9"/>
      <c r="L80" s="9"/>
      <c r="M80" s="9"/>
    </row>
    <row r="81" spans="1:13" x14ac:dyDescent="0.25">
      <c r="B81" s="11">
        <v>30</v>
      </c>
      <c r="C81" s="11">
        <v>25</v>
      </c>
      <c r="D81" s="11">
        <v>22</v>
      </c>
      <c r="E81" s="11">
        <v>17</v>
      </c>
      <c r="F81" s="11">
        <v>33</v>
      </c>
      <c r="G81" s="9"/>
      <c r="H81" s="9"/>
      <c r="I81" s="9"/>
      <c r="J81" s="9"/>
      <c r="K81" s="9"/>
      <c r="L81" s="9"/>
      <c r="M81" s="9"/>
    </row>
    <row r="82" spans="1:13" x14ac:dyDescent="0.25">
      <c r="B82" s="11">
        <v>32</v>
      </c>
      <c r="C82" s="11">
        <v>27</v>
      </c>
      <c r="D82" s="11">
        <v>25</v>
      </c>
      <c r="E82" s="11">
        <v>20</v>
      </c>
      <c r="F82" s="11">
        <v>36</v>
      </c>
      <c r="G82" s="9"/>
      <c r="H82" s="9"/>
      <c r="I82" s="9"/>
      <c r="J82" s="9"/>
      <c r="K82" s="9"/>
      <c r="L82" s="9"/>
      <c r="M82" s="9"/>
    </row>
    <row r="83" spans="1:13" x14ac:dyDescent="0.25">
      <c r="B83" s="11">
        <v>31</v>
      </c>
      <c r="C83" s="11">
        <v>28</v>
      </c>
      <c r="D83" s="11">
        <v>24</v>
      </c>
      <c r="E83" s="11">
        <v>19</v>
      </c>
      <c r="F83" s="11">
        <v>34</v>
      </c>
      <c r="G83" s="9"/>
      <c r="H83" s="9"/>
      <c r="I83" s="9"/>
      <c r="J83" s="9"/>
      <c r="K83" s="9"/>
      <c r="L83" s="9"/>
      <c r="M83" s="9"/>
    </row>
    <row r="84" spans="1:13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x14ac:dyDescent="0.25">
      <c r="A86" s="4" t="s">
        <v>25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x14ac:dyDescent="0.25">
      <c r="A88" s="9"/>
      <c r="B88" s="11" t="s">
        <v>26</v>
      </c>
      <c r="C88" s="11" t="s">
        <v>27</v>
      </c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25">
      <c r="A89" s="9"/>
      <c r="B89" s="11" t="s">
        <v>28</v>
      </c>
      <c r="C89" s="11">
        <v>30</v>
      </c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x14ac:dyDescent="0.25">
      <c r="A90" s="9"/>
      <c r="B90" s="11" t="s">
        <v>29</v>
      </c>
      <c r="C90" s="11">
        <v>40</v>
      </c>
      <c r="D90" s="10"/>
      <c r="E90" s="10"/>
      <c r="F90" s="10" t="s">
        <v>35</v>
      </c>
      <c r="G90" s="10"/>
      <c r="H90" s="10"/>
      <c r="I90" s="9"/>
      <c r="J90" s="9"/>
      <c r="K90" s="9"/>
      <c r="L90" s="9"/>
      <c r="M90" s="9"/>
    </row>
    <row r="91" spans="1:13" x14ac:dyDescent="0.25">
      <c r="A91" s="9"/>
      <c r="B91" s="11" t="s">
        <v>30</v>
      </c>
      <c r="C91" s="11">
        <v>20</v>
      </c>
      <c r="D91" s="9"/>
      <c r="E91" s="9"/>
      <c r="F91" s="9"/>
      <c r="G91" s="9"/>
      <c r="I91" s="9"/>
      <c r="J91" s="9"/>
      <c r="K91" s="9"/>
      <c r="L91" s="9"/>
      <c r="M91" s="9"/>
    </row>
    <row r="92" spans="1:13" x14ac:dyDescent="0.25">
      <c r="A92" s="9"/>
      <c r="B92" s="11" t="s">
        <v>31</v>
      </c>
      <c r="C92" s="11">
        <v>10</v>
      </c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25">
      <c r="A93" s="9"/>
      <c r="B93" s="11" t="s">
        <v>32</v>
      </c>
      <c r="C93" s="11">
        <v>45</v>
      </c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25">
      <c r="A94" s="9"/>
      <c r="B94" s="11" t="s">
        <v>33</v>
      </c>
      <c r="C94" s="11">
        <v>25</v>
      </c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25">
      <c r="A95" s="9"/>
      <c r="B95" s="11" t="s">
        <v>34</v>
      </c>
      <c r="C95" s="11">
        <v>30</v>
      </c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25">
      <c r="A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7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7" x14ac:dyDescent="0.25">
      <c r="A114" s="4" t="s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7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7" x14ac:dyDescent="0.25">
      <c r="A116" s="9"/>
      <c r="B116" s="9">
        <v>4</v>
      </c>
      <c r="C116" s="9">
        <v>5</v>
      </c>
      <c r="D116" s="9">
        <v>3</v>
      </c>
      <c r="E116" s="9">
        <v>5</v>
      </c>
      <c r="F116" s="9">
        <v>4</v>
      </c>
      <c r="G116" s="9">
        <v>3</v>
      </c>
      <c r="H116" s="9"/>
      <c r="I116" s="9"/>
      <c r="J116" s="9"/>
      <c r="K116" s="9"/>
      <c r="L116" s="9"/>
      <c r="M116" s="9"/>
    </row>
    <row r="117" spans="1:17" x14ac:dyDescent="0.25">
      <c r="A117" s="9"/>
      <c r="B117" s="9">
        <v>4</v>
      </c>
      <c r="C117" s="9">
        <v>4</v>
      </c>
      <c r="D117" s="9">
        <v>3</v>
      </c>
      <c r="E117" s="9">
        <v>4</v>
      </c>
      <c r="F117" s="9">
        <v>5</v>
      </c>
      <c r="G117" s="9">
        <v>3</v>
      </c>
      <c r="H117" s="9"/>
      <c r="I117" s="9"/>
      <c r="J117" s="9"/>
      <c r="K117" s="9"/>
      <c r="L117" s="9"/>
      <c r="M117" s="9"/>
    </row>
    <row r="118" spans="1:17" x14ac:dyDescent="0.25">
      <c r="A118" s="9"/>
      <c r="B118" s="9">
        <v>2</v>
      </c>
      <c r="C118" s="9">
        <v>5</v>
      </c>
      <c r="D118" s="9">
        <v>4</v>
      </c>
      <c r="E118" s="9">
        <v>4</v>
      </c>
      <c r="F118" s="9">
        <v>5</v>
      </c>
      <c r="G118" s="9">
        <v>4</v>
      </c>
      <c r="H118" s="9"/>
      <c r="I118" s="9"/>
      <c r="J118" s="9"/>
      <c r="K118" s="9"/>
      <c r="L118" s="9"/>
      <c r="M118" s="9"/>
    </row>
    <row r="119" spans="1:17" x14ac:dyDescent="0.25">
      <c r="A119" s="9"/>
      <c r="B119" s="9">
        <v>3</v>
      </c>
      <c r="C119" s="9">
        <v>5</v>
      </c>
      <c r="D119" s="9">
        <v>4</v>
      </c>
      <c r="E119" s="9">
        <v>3</v>
      </c>
      <c r="F119" s="9">
        <v>4</v>
      </c>
      <c r="G119" s="9">
        <v>5</v>
      </c>
      <c r="H119" s="9"/>
      <c r="I119" s="9"/>
      <c r="J119" s="9"/>
      <c r="K119" s="9"/>
      <c r="L119" s="9"/>
      <c r="M119" s="9"/>
    </row>
    <row r="120" spans="1:17" x14ac:dyDescent="0.25">
      <c r="A120" s="9"/>
      <c r="B120" s="9">
        <v>2</v>
      </c>
      <c r="C120" s="9">
        <v>3</v>
      </c>
      <c r="D120" s="9">
        <v>4</v>
      </c>
      <c r="E120" s="9">
        <v>3</v>
      </c>
      <c r="F120" s="9">
        <v>4</v>
      </c>
      <c r="G120" s="9">
        <v>5</v>
      </c>
      <c r="H120" s="9"/>
      <c r="I120" s="4" t="s">
        <v>37</v>
      </c>
      <c r="J120" s="5">
        <f>_xlfn.SKEW.P(B116:G135)</f>
        <v>-0.18117722873929434</v>
      </c>
      <c r="K120" s="9"/>
      <c r="L120" s="9"/>
      <c r="M120" s="9"/>
    </row>
    <row r="121" spans="1:17" x14ac:dyDescent="0.25">
      <c r="A121" s="9"/>
      <c r="B121" s="9">
        <v>5</v>
      </c>
      <c r="C121" s="9">
        <v>3</v>
      </c>
      <c r="D121" s="9">
        <v>4</v>
      </c>
      <c r="E121" s="9">
        <v>4</v>
      </c>
      <c r="F121" s="9">
        <v>3</v>
      </c>
      <c r="G121" s="9">
        <v>3</v>
      </c>
      <c r="H121" s="9"/>
      <c r="I121" s="4" t="s">
        <v>38</v>
      </c>
      <c r="J121" s="5">
        <f>KURT(B116:G135)</f>
        <v>-0.74881462501297014</v>
      </c>
      <c r="K121" s="9"/>
      <c r="L121" s="9"/>
      <c r="M121" s="9"/>
    </row>
    <row r="122" spans="1:17" x14ac:dyDescent="0.25">
      <c r="A122" s="9"/>
      <c r="B122" s="9">
        <v>5</v>
      </c>
      <c r="C122" s="9">
        <v>3</v>
      </c>
      <c r="D122" s="9">
        <v>4</v>
      </c>
      <c r="E122" s="9">
        <v>4</v>
      </c>
      <c r="F122" s="9">
        <v>5</v>
      </c>
      <c r="G122" s="9">
        <v>2</v>
      </c>
      <c r="H122" s="9"/>
      <c r="I122" s="9"/>
      <c r="J122" s="9"/>
      <c r="K122" s="9"/>
      <c r="L122" s="9"/>
      <c r="M122" s="9"/>
    </row>
    <row r="123" spans="1:17" x14ac:dyDescent="0.25">
      <c r="A123" s="9"/>
      <c r="B123" s="9">
        <v>3</v>
      </c>
      <c r="C123" s="9">
        <v>4</v>
      </c>
      <c r="D123" s="9">
        <v>3</v>
      </c>
      <c r="E123" s="9">
        <v>3</v>
      </c>
      <c r="F123" s="9">
        <v>4</v>
      </c>
      <c r="G123" s="9">
        <v>4</v>
      </c>
      <c r="H123" s="9"/>
      <c r="I123" s="5"/>
      <c r="J123" s="5"/>
      <c r="K123" s="5"/>
      <c r="L123" s="5"/>
      <c r="M123" s="5" t="s">
        <v>39</v>
      </c>
      <c r="N123" s="3"/>
      <c r="O123" s="3"/>
      <c r="P123" s="3"/>
      <c r="Q123" s="3"/>
    </row>
    <row r="124" spans="1:17" x14ac:dyDescent="0.25">
      <c r="A124" s="9"/>
      <c r="B124" s="9">
        <v>2</v>
      </c>
      <c r="C124" s="9">
        <v>4</v>
      </c>
      <c r="D124" s="9">
        <v>5</v>
      </c>
      <c r="E124" s="9">
        <v>3</v>
      </c>
      <c r="F124" s="9">
        <v>5</v>
      </c>
      <c r="G124" s="9">
        <v>4</v>
      </c>
      <c r="H124" s="9"/>
      <c r="I124" s="5"/>
      <c r="J124" s="5"/>
      <c r="K124" s="5"/>
      <c r="L124" s="5"/>
      <c r="M124" s="5" t="s">
        <v>40</v>
      </c>
      <c r="N124" s="3"/>
      <c r="O124" s="3"/>
      <c r="P124" s="3"/>
      <c r="Q124" s="3"/>
    </row>
    <row r="125" spans="1:17" x14ac:dyDescent="0.25">
      <c r="A125" s="9"/>
      <c r="B125" s="9">
        <v>3</v>
      </c>
      <c r="C125" s="9">
        <v>4</v>
      </c>
      <c r="D125" s="9">
        <v>5</v>
      </c>
      <c r="E125" s="9">
        <v>3</v>
      </c>
      <c r="F125" s="9">
        <v>4</v>
      </c>
      <c r="G125" s="9">
        <v>5</v>
      </c>
      <c r="H125" s="9"/>
      <c r="I125" s="5"/>
      <c r="J125" s="5"/>
      <c r="K125" s="5"/>
      <c r="L125" s="5"/>
      <c r="M125" s="5" t="s">
        <v>41</v>
      </c>
      <c r="N125" s="3"/>
      <c r="O125" s="3"/>
      <c r="P125" s="3"/>
      <c r="Q125" s="3"/>
    </row>
    <row r="126" spans="1:17" x14ac:dyDescent="0.25">
      <c r="A126" s="9"/>
      <c r="B126" s="9">
        <v>4</v>
      </c>
      <c r="C126" s="9">
        <v>3</v>
      </c>
      <c r="D126" s="9">
        <v>4</v>
      </c>
      <c r="E126" s="9">
        <v>4</v>
      </c>
      <c r="F126" s="9">
        <v>2</v>
      </c>
      <c r="G126" s="9">
        <v>3</v>
      </c>
      <c r="H126" s="9"/>
      <c r="I126" s="9"/>
      <c r="J126" s="9"/>
      <c r="K126" s="9"/>
      <c r="L126" s="9"/>
      <c r="M126" s="9"/>
    </row>
    <row r="127" spans="1:17" x14ac:dyDescent="0.25">
      <c r="A127" s="9"/>
      <c r="B127" s="9">
        <v>5</v>
      </c>
      <c r="C127" s="9">
        <v>3</v>
      </c>
      <c r="D127" s="9">
        <v>4</v>
      </c>
      <c r="E127" s="9">
        <v>4</v>
      </c>
      <c r="F127" s="9">
        <v>5</v>
      </c>
      <c r="G127" s="9">
        <v>3</v>
      </c>
      <c r="H127" s="9"/>
      <c r="I127" s="9"/>
      <c r="J127" s="9"/>
      <c r="K127" s="9"/>
      <c r="L127" s="9"/>
      <c r="M127" s="9"/>
    </row>
    <row r="128" spans="1:17" x14ac:dyDescent="0.25">
      <c r="A128" s="9"/>
      <c r="B128" s="9">
        <v>5</v>
      </c>
      <c r="C128" s="9">
        <v>4</v>
      </c>
      <c r="D128" s="9">
        <v>3</v>
      </c>
      <c r="E128" s="9">
        <v>4</v>
      </c>
      <c r="F128" s="9">
        <v>5</v>
      </c>
      <c r="G128" s="9">
        <v>4</v>
      </c>
      <c r="H128" s="9"/>
      <c r="I128" s="9"/>
      <c r="J128" s="9"/>
      <c r="K128" s="9"/>
      <c r="L128" s="9"/>
      <c r="M128" s="9"/>
    </row>
    <row r="129" spans="1:13" x14ac:dyDescent="0.25">
      <c r="A129" s="9"/>
      <c r="B129" s="9">
        <v>3</v>
      </c>
      <c r="C129" s="9">
        <v>3</v>
      </c>
      <c r="D129" s="9">
        <v>4</v>
      </c>
      <c r="E129" s="9">
        <v>3</v>
      </c>
      <c r="F129" s="9">
        <v>4</v>
      </c>
      <c r="G129" s="9">
        <v>5</v>
      </c>
      <c r="H129" s="9"/>
      <c r="I129" s="9"/>
      <c r="J129" s="9"/>
      <c r="K129" s="9"/>
      <c r="L129" s="9"/>
      <c r="M129" s="9"/>
    </row>
    <row r="130" spans="1:13" x14ac:dyDescent="0.25">
      <c r="A130" s="9"/>
      <c r="B130" s="9">
        <v>5</v>
      </c>
      <c r="C130" s="9">
        <v>2</v>
      </c>
      <c r="D130" s="9">
        <v>3</v>
      </c>
      <c r="E130" s="9">
        <v>3</v>
      </c>
      <c r="F130" s="9">
        <v>4</v>
      </c>
      <c r="G130" s="9">
        <v>5</v>
      </c>
      <c r="H130" s="9"/>
      <c r="I130" s="9"/>
      <c r="J130" s="9"/>
      <c r="K130" s="9"/>
      <c r="L130" s="9"/>
      <c r="M130" s="9"/>
    </row>
    <row r="131" spans="1:13" x14ac:dyDescent="0.25">
      <c r="A131" s="9"/>
      <c r="B131" s="9">
        <v>4</v>
      </c>
      <c r="C131" s="9">
        <v>4</v>
      </c>
      <c r="D131" s="9">
        <v>3</v>
      </c>
      <c r="E131" s="9">
        <v>4</v>
      </c>
      <c r="F131" s="9">
        <v>3</v>
      </c>
      <c r="G131" s="9">
        <v>3</v>
      </c>
      <c r="H131" s="9"/>
      <c r="I131" s="9"/>
      <c r="J131" s="9"/>
      <c r="K131" s="9"/>
      <c r="L131" s="9"/>
      <c r="M131" s="9"/>
    </row>
    <row r="132" spans="1:13" x14ac:dyDescent="0.25">
      <c r="A132" s="9"/>
      <c r="B132" s="9">
        <v>5</v>
      </c>
      <c r="C132" s="9">
        <v>4</v>
      </c>
      <c r="D132" s="9">
        <v>3</v>
      </c>
      <c r="E132" s="9">
        <v>4</v>
      </c>
      <c r="F132" s="9">
        <v>5</v>
      </c>
      <c r="G132" s="9">
        <v>2</v>
      </c>
      <c r="H132" s="9"/>
      <c r="I132" s="9"/>
      <c r="J132" s="9"/>
      <c r="K132" s="9"/>
      <c r="L132" s="9"/>
      <c r="M132" s="9"/>
    </row>
    <row r="133" spans="1:13" x14ac:dyDescent="0.25">
      <c r="A133" s="9"/>
      <c r="B133" s="9">
        <v>4</v>
      </c>
      <c r="C133" s="9">
        <v>5</v>
      </c>
      <c r="D133" s="9">
        <v>4</v>
      </c>
      <c r="E133" s="9">
        <v>3</v>
      </c>
      <c r="F133" s="9">
        <v>4</v>
      </c>
      <c r="G133" s="9">
        <v>4</v>
      </c>
      <c r="H133" s="9"/>
      <c r="I133" s="9"/>
      <c r="J133" s="9"/>
      <c r="K133" s="9"/>
      <c r="L133" s="9"/>
      <c r="M133" s="9"/>
    </row>
    <row r="134" spans="1:13" x14ac:dyDescent="0.25">
      <c r="A134" s="9"/>
      <c r="B134" s="9">
        <v>2</v>
      </c>
      <c r="C134" s="9">
        <v>3</v>
      </c>
      <c r="D134" s="9">
        <v>4</v>
      </c>
      <c r="E134" s="9">
        <v>3</v>
      </c>
      <c r="F134" s="9">
        <v>5</v>
      </c>
      <c r="G134" s="9">
        <v>4</v>
      </c>
      <c r="H134" s="9"/>
      <c r="I134" s="9"/>
      <c r="J134" s="9"/>
      <c r="K134" s="9"/>
      <c r="L134" s="9"/>
      <c r="M134" s="9"/>
    </row>
    <row r="135" spans="1:13" x14ac:dyDescent="0.25">
      <c r="A135" s="9"/>
      <c r="B135" s="9">
        <v>5</v>
      </c>
      <c r="C135" s="9">
        <v>3</v>
      </c>
      <c r="D135" s="9">
        <v>4</v>
      </c>
      <c r="E135" s="9">
        <v>3</v>
      </c>
      <c r="F135" s="9">
        <v>4</v>
      </c>
      <c r="G135" s="9">
        <v>5</v>
      </c>
      <c r="H135" s="9"/>
      <c r="I135" s="9"/>
      <c r="J135" s="9"/>
      <c r="K135" s="9"/>
      <c r="L135" s="9"/>
      <c r="M135" s="9"/>
    </row>
    <row r="136" spans="1:13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x14ac:dyDescent="0.25">
      <c r="A138" s="4" t="s">
        <v>42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x14ac:dyDescent="0.25">
      <c r="A140" s="9"/>
      <c r="C140" s="10" t="s">
        <v>43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x14ac:dyDescent="0.25">
      <c r="A141" s="9"/>
      <c r="B141" s="11">
        <v>55</v>
      </c>
      <c r="C141" s="11">
        <v>60</v>
      </c>
      <c r="D141" s="11">
        <v>62</v>
      </c>
      <c r="E141" s="11">
        <v>65</v>
      </c>
      <c r="F141" s="9"/>
      <c r="G141" s="9"/>
      <c r="H141" s="9"/>
      <c r="I141" s="9"/>
      <c r="J141" s="9"/>
      <c r="K141" s="9"/>
      <c r="L141" s="9"/>
      <c r="M141" s="9"/>
    </row>
    <row r="142" spans="1:13" x14ac:dyDescent="0.25">
      <c r="A142" s="9"/>
      <c r="B142" s="11">
        <v>68</v>
      </c>
      <c r="C142" s="11">
        <v>70</v>
      </c>
      <c r="D142" s="11">
        <v>72</v>
      </c>
      <c r="E142" s="11">
        <v>75</v>
      </c>
      <c r="F142" s="9"/>
      <c r="G142" s="9"/>
      <c r="H142" s="9"/>
      <c r="I142" s="9"/>
      <c r="J142" s="9"/>
      <c r="K142" s="9"/>
      <c r="L142" s="9"/>
      <c r="M142" s="9"/>
    </row>
    <row r="143" spans="1:13" x14ac:dyDescent="0.25">
      <c r="A143" s="9"/>
      <c r="B143" s="11">
        <v>78</v>
      </c>
      <c r="C143" s="11">
        <v>80</v>
      </c>
      <c r="D143" s="11">
        <v>82</v>
      </c>
      <c r="E143" s="11">
        <v>85</v>
      </c>
      <c r="F143" s="9"/>
      <c r="G143" s="9"/>
      <c r="H143" s="4" t="s">
        <v>44</v>
      </c>
      <c r="I143" s="5">
        <f>_xlfn.QUARTILE.INC(B141:E165,1)</f>
        <v>143.75</v>
      </c>
      <c r="J143" s="9"/>
      <c r="K143" s="9"/>
      <c r="L143" s="9"/>
      <c r="M143" s="9"/>
    </row>
    <row r="144" spans="1:13" x14ac:dyDescent="0.25">
      <c r="A144" s="9"/>
      <c r="B144" s="11">
        <v>88</v>
      </c>
      <c r="C144" s="11">
        <v>90</v>
      </c>
      <c r="D144" s="11">
        <v>92</v>
      </c>
      <c r="E144" s="11">
        <v>95</v>
      </c>
      <c r="F144" s="9"/>
      <c r="G144" s="9"/>
      <c r="H144" s="4" t="s">
        <v>45</v>
      </c>
      <c r="I144" s="5">
        <f>_xlfn.QUARTILE.INC(B141:E165,2)</f>
        <v>267.5</v>
      </c>
      <c r="J144" s="9"/>
      <c r="K144" s="9"/>
      <c r="L144" s="9"/>
      <c r="M144" s="9"/>
    </row>
    <row r="145" spans="1:13" x14ac:dyDescent="0.25">
      <c r="A145" s="9"/>
      <c r="B145" s="11">
        <v>100</v>
      </c>
      <c r="C145" s="11">
        <v>105</v>
      </c>
      <c r="D145" s="11">
        <v>110</v>
      </c>
      <c r="E145" s="11">
        <v>115</v>
      </c>
      <c r="F145" s="9"/>
      <c r="G145" s="9"/>
      <c r="H145" s="4" t="s">
        <v>46</v>
      </c>
      <c r="I145" s="5">
        <f>_xlfn.QUARTILE.INC(B141:E165,3)</f>
        <v>391.25</v>
      </c>
      <c r="J145" s="9"/>
      <c r="K145" s="9"/>
      <c r="L145" s="9"/>
      <c r="M145" s="9"/>
    </row>
    <row r="146" spans="1:13" x14ac:dyDescent="0.25">
      <c r="A146" s="9"/>
      <c r="B146" s="11">
        <v>120</v>
      </c>
      <c r="C146" s="11">
        <v>125</v>
      </c>
      <c r="D146" s="11">
        <v>130</v>
      </c>
      <c r="E146" s="11">
        <v>135</v>
      </c>
      <c r="F146" s="9"/>
      <c r="G146" s="9"/>
      <c r="H146" s="4" t="s">
        <v>47</v>
      </c>
      <c r="I146" s="5">
        <f>_xlfn.PERCENTILE.INC(B141:E165,0.15)</f>
        <v>94.55</v>
      </c>
      <c r="J146" s="9"/>
      <c r="K146" s="9"/>
      <c r="L146" s="9"/>
      <c r="M146" s="9"/>
    </row>
    <row r="147" spans="1:13" x14ac:dyDescent="0.25">
      <c r="A147" s="9"/>
      <c r="B147" s="11">
        <v>140</v>
      </c>
      <c r="C147" s="11">
        <v>145</v>
      </c>
      <c r="D147" s="11">
        <v>150</v>
      </c>
      <c r="E147" s="11">
        <v>155</v>
      </c>
      <c r="F147" s="9"/>
      <c r="G147" s="9"/>
      <c r="H147" s="4" t="s">
        <v>48</v>
      </c>
      <c r="I147" s="5">
        <f>_xlfn.PERCENTILE.INC(B141:E165,0.5)</f>
        <v>267.5</v>
      </c>
      <c r="J147" s="9"/>
      <c r="K147" s="9"/>
      <c r="L147" s="9"/>
      <c r="M147" s="9"/>
    </row>
    <row r="148" spans="1:13" x14ac:dyDescent="0.25">
      <c r="A148" s="9"/>
      <c r="B148" s="11">
        <v>160</v>
      </c>
      <c r="C148" s="11">
        <v>165</v>
      </c>
      <c r="D148" s="11">
        <v>170</v>
      </c>
      <c r="E148" s="11">
        <v>175</v>
      </c>
      <c r="F148" s="9"/>
      <c r="G148" s="9"/>
      <c r="H148" s="4" t="s">
        <v>49</v>
      </c>
      <c r="I148" s="5">
        <f>_xlfn.PERCENTILE.INC(B141:E165,0.85)</f>
        <v>440.74999999999994</v>
      </c>
      <c r="J148" s="9"/>
      <c r="K148" s="9"/>
      <c r="L148" s="9"/>
      <c r="M148" s="9"/>
    </row>
    <row r="149" spans="1:13" x14ac:dyDescent="0.25">
      <c r="A149" s="9"/>
      <c r="B149" s="11">
        <v>180</v>
      </c>
      <c r="C149" s="11">
        <v>185</v>
      </c>
      <c r="D149" s="11">
        <v>190</v>
      </c>
      <c r="E149" s="11">
        <v>195</v>
      </c>
      <c r="F149" s="9"/>
      <c r="G149" s="9"/>
      <c r="H149" s="9"/>
      <c r="I149" s="9"/>
      <c r="J149" s="9"/>
      <c r="K149" s="9"/>
      <c r="L149" s="9"/>
      <c r="M149" s="9"/>
    </row>
    <row r="150" spans="1:13" x14ac:dyDescent="0.25">
      <c r="A150" s="9"/>
      <c r="B150" s="11">
        <v>200</v>
      </c>
      <c r="C150" s="11">
        <v>205</v>
      </c>
      <c r="D150" s="11">
        <v>210</v>
      </c>
      <c r="E150" s="11">
        <v>215</v>
      </c>
      <c r="F150" s="9"/>
      <c r="G150" s="9"/>
      <c r="H150" s="9"/>
      <c r="I150" s="9"/>
      <c r="J150" s="9"/>
      <c r="K150" s="9"/>
      <c r="L150" s="9"/>
      <c r="M150" s="9"/>
    </row>
    <row r="151" spans="1:13" x14ac:dyDescent="0.25">
      <c r="A151" s="9"/>
      <c r="B151" s="11">
        <v>220</v>
      </c>
      <c r="C151" s="11">
        <v>225</v>
      </c>
      <c r="D151" s="11">
        <v>230</v>
      </c>
      <c r="E151" s="11">
        <v>235</v>
      </c>
      <c r="F151" s="9"/>
      <c r="G151" s="9"/>
      <c r="H151" s="9"/>
      <c r="I151" s="9"/>
      <c r="J151" s="9"/>
      <c r="K151" s="9"/>
      <c r="L151" s="9"/>
      <c r="M151" s="9"/>
    </row>
    <row r="152" spans="1:13" x14ac:dyDescent="0.25">
      <c r="A152" s="9"/>
      <c r="B152" s="11">
        <v>240</v>
      </c>
      <c r="C152" s="11">
        <v>245</v>
      </c>
      <c r="D152" s="11">
        <v>250</v>
      </c>
      <c r="E152" s="11">
        <v>255</v>
      </c>
      <c r="F152" s="9"/>
      <c r="G152" s="9"/>
      <c r="H152" s="9"/>
      <c r="I152" s="9"/>
      <c r="J152" s="9"/>
      <c r="K152" s="9"/>
      <c r="L152" s="9"/>
      <c r="M152" s="9"/>
    </row>
    <row r="153" spans="1:13" x14ac:dyDescent="0.25">
      <c r="A153" s="9"/>
      <c r="B153" s="11">
        <v>260</v>
      </c>
      <c r="C153" s="11">
        <v>265</v>
      </c>
      <c r="D153" s="11">
        <v>270</v>
      </c>
      <c r="E153" s="11">
        <v>275</v>
      </c>
      <c r="F153" s="9"/>
      <c r="G153" s="9"/>
      <c r="H153" s="9"/>
      <c r="I153" s="9"/>
      <c r="J153" s="9"/>
      <c r="K153" s="9"/>
      <c r="L153" s="9"/>
      <c r="M153" s="9"/>
    </row>
    <row r="154" spans="1:13" x14ac:dyDescent="0.25">
      <c r="A154" s="9"/>
      <c r="B154" s="11">
        <v>280</v>
      </c>
      <c r="C154" s="11">
        <v>285</v>
      </c>
      <c r="D154" s="11">
        <v>290</v>
      </c>
      <c r="E154" s="11">
        <v>295</v>
      </c>
      <c r="F154" s="9"/>
      <c r="G154" s="9"/>
      <c r="H154" s="9"/>
      <c r="I154" s="9"/>
      <c r="J154" s="9"/>
      <c r="K154" s="9"/>
      <c r="L154" s="9"/>
      <c r="M154" s="9"/>
    </row>
    <row r="155" spans="1:13" x14ac:dyDescent="0.25">
      <c r="A155" s="9"/>
      <c r="B155" s="11">
        <v>300</v>
      </c>
      <c r="C155" s="11">
        <v>305</v>
      </c>
      <c r="D155" s="11">
        <v>310</v>
      </c>
      <c r="E155" s="11">
        <v>315</v>
      </c>
      <c r="F155" s="9"/>
      <c r="G155" s="9"/>
      <c r="H155" s="9"/>
      <c r="I155" s="9"/>
      <c r="J155" s="9"/>
      <c r="K155" s="9"/>
      <c r="L155" s="9"/>
      <c r="M155" s="9"/>
    </row>
    <row r="156" spans="1:13" x14ac:dyDescent="0.25">
      <c r="A156" s="9"/>
      <c r="B156" s="11">
        <v>320</v>
      </c>
      <c r="C156" s="11">
        <v>325</v>
      </c>
      <c r="D156" s="11">
        <v>330</v>
      </c>
      <c r="E156" s="11">
        <v>335</v>
      </c>
      <c r="F156" s="9"/>
      <c r="G156" s="9"/>
      <c r="H156" s="9"/>
      <c r="I156" s="9"/>
      <c r="J156" s="9"/>
      <c r="K156" s="9"/>
      <c r="L156" s="9"/>
      <c r="M156" s="9"/>
    </row>
    <row r="157" spans="1:13" x14ac:dyDescent="0.25">
      <c r="A157" s="9"/>
      <c r="B157" s="11">
        <v>340</v>
      </c>
      <c r="C157" s="11">
        <v>345</v>
      </c>
      <c r="D157" s="11">
        <v>350</v>
      </c>
      <c r="E157" s="11">
        <v>355</v>
      </c>
      <c r="F157" s="9"/>
      <c r="G157" s="9"/>
      <c r="H157" s="9"/>
      <c r="I157" s="9"/>
      <c r="J157" s="9"/>
      <c r="K157" s="9"/>
      <c r="L157" s="9"/>
      <c r="M157" s="9"/>
    </row>
    <row r="158" spans="1:13" x14ac:dyDescent="0.25">
      <c r="A158" s="9"/>
      <c r="B158" s="11">
        <v>360</v>
      </c>
      <c r="C158" s="11">
        <v>365</v>
      </c>
      <c r="D158" s="11">
        <v>370</v>
      </c>
      <c r="E158" s="11">
        <v>375</v>
      </c>
      <c r="F158" s="9"/>
      <c r="G158" s="9"/>
      <c r="H158" s="9"/>
      <c r="I158" s="9"/>
      <c r="J158" s="9"/>
      <c r="K158" s="9"/>
      <c r="L158" s="9"/>
      <c r="M158" s="9"/>
    </row>
    <row r="159" spans="1:13" x14ac:dyDescent="0.25">
      <c r="A159" s="9"/>
      <c r="B159" s="11">
        <v>380</v>
      </c>
      <c r="C159" s="11">
        <v>385</v>
      </c>
      <c r="D159" s="11">
        <v>390</v>
      </c>
      <c r="E159" s="11">
        <v>395</v>
      </c>
      <c r="F159" s="9"/>
      <c r="G159" s="9"/>
      <c r="H159" s="9"/>
      <c r="I159" s="9"/>
      <c r="J159" s="9"/>
      <c r="K159" s="9"/>
      <c r="L159" s="9"/>
      <c r="M159" s="9"/>
    </row>
    <row r="160" spans="1:13" x14ac:dyDescent="0.25">
      <c r="A160" s="9"/>
      <c r="B160" s="11">
        <v>400</v>
      </c>
      <c r="C160" s="11">
        <v>405</v>
      </c>
      <c r="D160" s="11">
        <v>410</v>
      </c>
      <c r="E160" s="11">
        <v>415</v>
      </c>
      <c r="F160" s="9"/>
      <c r="G160" s="9"/>
      <c r="H160" s="9"/>
      <c r="I160" s="9"/>
      <c r="J160" s="9"/>
      <c r="K160" s="9"/>
      <c r="L160" s="9"/>
      <c r="M160" s="9"/>
    </row>
    <row r="161" spans="1:15" x14ac:dyDescent="0.25">
      <c r="A161" s="9"/>
      <c r="B161" s="11">
        <v>420</v>
      </c>
      <c r="C161" s="11">
        <v>425</v>
      </c>
      <c r="D161" s="11">
        <v>430</v>
      </c>
      <c r="E161" s="11">
        <v>435</v>
      </c>
      <c r="F161" s="9"/>
      <c r="G161" s="9"/>
      <c r="H161" s="9"/>
      <c r="I161" s="9"/>
      <c r="J161" s="9"/>
      <c r="K161" s="9"/>
      <c r="L161" s="9"/>
      <c r="M161" s="9"/>
    </row>
    <row r="162" spans="1:15" x14ac:dyDescent="0.25">
      <c r="A162" s="9"/>
      <c r="B162" s="11">
        <v>440</v>
      </c>
      <c r="C162" s="11">
        <v>445</v>
      </c>
      <c r="D162" s="11">
        <v>450</v>
      </c>
      <c r="E162" s="11">
        <v>455</v>
      </c>
      <c r="F162" s="9"/>
      <c r="G162" s="9"/>
      <c r="H162" s="9"/>
      <c r="I162" s="9"/>
      <c r="J162" s="9"/>
      <c r="K162" s="9"/>
      <c r="L162" s="9"/>
      <c r="M162" s="9"/>
    </row>
    <row r="163" spans="1:15" x14ac:dyDescent="0.25">
      <c r="A163" s="9"/>
      <c r="B163" s="11">
        <v>460</v>
      </c>
      <c r="C163" s="11">
        <v>465</v>
      </c>
      <c r="D163" s="11">
        <v>470</v>
      </c>
      <c r="E163" s="11">
        <v>475</v>
      </c>
      <c r="F163" s="9"/>
      <c r="G163" s="9"/>
      <c r="H163" s="9"/>
      <c r="I163" s="9"/>
      <c r="J163" s="9"/>
      <c r="K163" s="9"/>
      <c r="L163" s="9"/>
      <c r="M163" s="9"/>
    </row>
    <row r="164" spans="1:15" x14ac:dyDescent="0.25">
      <c r="A164" s="9"/>
      <c r="B164" s="11">
        <v>480</v>
      </c>
      <c r="C164" s="11">
        <v>485</v>
      </c>
      <c r="D164" s="11">
        <v>490</v>
      </c>
      <c r="E164" s="11">
        <v>495</v>
      </c>
      <c r="F164" s="9"/>
      <c r="G164" s="9"/>
      <c r="H164" s="9"/>
      <c r="I164" s="9"/>
      <c r="J164" s="9"/>
      <c r="K164" s="9"/>
      <c r="L164" s="9"/>
      <c r="M164" s="9"/>
    </row>
    <row r="165" spans="1:15" x14ac:dyDescent="0.25">
      <c r="A165" s="9"/>
      <c r="B165" s="11">
        <v>500</v>
      </c>
      <c r="C165" s="11">
        <v>505</v>
      </c>
      <c r="D165" s="11">
        <v>510</v>
      </c>
      <c r="E165" s="11">
        <v>515</v>
      </c>
      <c r="F165" s="9"/>
      <c r="G165" s="9"/>
      <c r="H165" s="9"/>
      <c r="I165" s="9"/>
      <c r="J165" s="9"/>
      <c r="K165" s="9"/>
      <c r="L165" s="9"/>
      <c r="M165" s="9"/>
    </row>
    <row r="166" spans="1:15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5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5" x14ac:dyDescent="0.25">
      <c r="A168" s="4" t="s">
        <v>50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5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5" x14ac:dyDescent="0.25">
      <c r="A170" s="9"/>
      <c r="B170" s="11" t="s">
        <v>51</v>
      </c>
      <c r="C170" s="11" t="s">
        <v>52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5" x14ac:dyDescent="0.25">
      <c r="A171" s="9"/>
      <c r="B171" s="11">
        <v>10</v>
      </c>
      <c r="C171" s="11">
        <v>60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5" x14ac:dyDescent="0.25">
      <c r="A172" s="9"/>
      <c r="B172" s="11">
        <v>12</v>
      </c>
      <c r="C172" s="11">
        <v>65</v>
      </c>
      <c r="D172" s="9"/>
      <c r="F172" s="4"/>
      <c r="G172" s="4" t="s">
        <v>53</v>
      </c>
      <c r="H172" s="12"/>
      <c r="I172" s="5">
        <f>CORREL(B171:B200,C171:C200)</f>
        <v>0.97729508301867352</v>
      </c>
      <c r="J172" s="9"/>
      <c r="K172" s="9"/>
      <c r="L172" s="9"/>
      <c r="M172" s="9"/>
    </row>
    <row r="173" spans="1:15" x14ac:dyDescent="0.25">
      <c r="A173" s="9"/>
      <c r="B173" s="11">
        <v>15</v>
      </c>
      <c r="C173" s="11">
        <v>70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5" x14ac:dyDescent="0.25">
      <c r="A174" s="9"/>
      <c r="B174" s="11">
        <v>18</v>
      </c>
      <c r="C174" s="11">
        <v>75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5" x14ac:dyDescent="0.25">
      <c r="A175" s="9"/>
      <c r="B175" s="11">
        <v>20</v>
      </c>
      <c r="C175" s="11">
        <v>80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5" x14ac:dyDescent="0.25">
      <c r="A176" s="9"/>
      <c r="B176" s="11">
        <v>22</v>
      </c>
      <c r="C176" s="11">
        <v>82</v>
      </c>
      <c r="D176" s="9"/>
      <c r="E176" s="9"/>
      <c r="F176" s="3" t="s">
        <v>54</v>
      </c>
      <c r="G176" s="5"/>
      <c r="H176" s="5"/>
      <c r="I176" s="5"/>
      <c r="J176" s="5"/>
      <c r="K176" s="5"/>
      <c r="L176" s="5"/>
      <c r="M176" s="5"/>
      <c r="N176" s="3"/>
      <c r="O176" s="3"/>
    </row>
    <row r="177" spans="1:15" x14ac:dyDescent="0.25">
      <c r="A177" s="9"/>
      <c r="B177" s="11">
        <v>25</v>
      </c>
      <c r="C177" s="11">
        <v>85</v>
      </c>
      <c r="D177" s="9"/>
      <c r="E177" s="9"/>
      <c r="F177" s="5"/>
      <c r="G177" s="5"/>
      <c r="H177" s="5"/>
      <c r="I177" s="5"/>
      <c r="J177" s="5"/>
      <c r="K177" s="5" t="s">
        <v>55</v>
      </c>
      <c r="L177" s="5"/>
      <c r="M177" s="5"/>
      <c r="N177" s="3"/>
      <c r="O177" s="3"/>
    </row>
    <row r="178" spans="1:15" x14ac:dyDescent="0.25">
      <c r="A178" s="9"/>
      <c r="B178" s="11">
        <v>28</v>
      </c>
      <c r="C178" s="11">
        <v>88</v>
      </c>
      <c r="D178" s="9"/>
      <c r="E178" s="9"/>
      <c r="F178" s="5"/>
      <c r="G178" s="5"/>
      <c r="H178" s="5"/>
      <c r="I178" s="5"/>
      <c r="J178" s="5" t="s">
        <v>56</v>
      </c>
      <c r="K178" s="5"/>
      <c r="L178" s="5"/>
      <c r="M178" s="5"/>
      <c r="N178" s="3"/>
      <c r="O178" s="3"/>
    </row>
    <row r="179" spans="1:15" x14ac:dyDescent="0.25">
      <c r="A179" s="9"/>
      <c r="B179" s="11">
        <v>30</v>
      </c>
      <c r="C179" s="11">
        <v>90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5" x14ac:dyDescent="0.25">
      <c r="A180" s="9"/>
      <c r="B180" s="11">
        <v>32</v>
      </c>
      <c r="C180" s="11">
        <v>92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5" x14ac:dyDescent="0.25">
      <c r="A181" s="9"/>
      <c r="B181" s="11">
        <v>35</v>
      </c>
      <c r="C181" s="11">
        <v>93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5" x14ac:dyDescent="0.25">
      <c r="A182" s="9"/>
      <c r="B182" s="11">
        <v>38</v>
      </c>
      <c r="C182" s="11">
        <v>95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5" x14ac:dyDescent="0.25">
      <c r="A183" s="9"/>
      <c r="B183" s="11">
        <v>40</v>
      </c>
      <c r="C183" s="11">
        <v>96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5" x14ac:dyDescent="0.25">
      <c r="A184" s="9"/>
      <c r="B184" s="11">
        <v>42</v>
      </c>
      <c r="C184" s="11">
        <v>97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5" x14ac:dyDescent="0.25">
      <c r="A185" s="9"/>
      <c r="B185" s="11">
        <v>45</v>
      </c>
      <c r="C185" s="11">
        <v>98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5" x14ac:dyDescent="0.25">
      <c r="A186" s="9"/>
      <c r="B186" s="11">
        <v>48</v>
      </c>
      <c r="C186" s="11">
        <v>99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5" x14ac:dyDescent="0.25">
      <c r="A187" s="9"/>
      <c r="B187" s="11">
        <v>50</v>
      </c>
      <c r="C187" s="11">
        <v>100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5" x14ac:dyDescent="0.25">
      <c r="A188" s="9"/>
      <c r="B188" s="11">
        <v>52</v>
      </c>
      <c r="C188" s="11">
        <v>102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5" x14ac:dyDescent="0.25">
      <c r="A189" s="9"/>
      <c r="B189" s="11">
        <v>55</v>
      </c>
      <c r="C189" s="11">
        <v>105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5" x14ac:dyDescent="0.25">
      <c r="A190" s="9"/>
      <c r="B190" s="11">
        <v>58</v>
      </c>
      <c r="C190" s="11">
        <v>106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5" x14ac:dyDescent="0.25">
      <c r="A191" s="9"/>
      <c r="B191" s="11">
        <v>60</v>
      </c>
      <c r="C191" s="11">
        <v>107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5" x14ac:dyDescent="0.25">
      <c r="A192" s="9"/>
      <c r="B192" s="11">
        <v>62</v>
      </c>
      <c r="C192" s="11">
        <v>108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x14ac:dyDescent="0.25">
      <c r="A193" s="9"/>
      <c r="B193" s="11">
        <v>65</v>
      </c>
      <c r="C193" s="11">
        <v>110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x14ac:dyDescent="0.25">
      <c r="A194" s="9"/>
      <c r="B194" s="11">
        <v>68</v>
      </c>
      <c r="C194" s="11">
        <v>112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x14ac:dyDescent="0.25">
      <c r="A195" s="9"/>
      <c r="B195" s="11">
        <v>70</v>
      </c>
      <c r="C195" s="11">
        <v>114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x14ac:dyDescent="0.25">
      <c r="A196" s="9"/>
      <c r="B196" s="11">
        <v>72</v>
      </c>
      <c r="C196" s="11">
        <v>115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x14ac:dyDescent="0.25">
      <c r="A197" s="9"/>
      <c r="B197" s="11">
        <v>75</v>
      </c>
      <c r="C197" s="11">
        <v>116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x14ac:dyDescent="0.25">
      <c r="A198" s="9"/>
      <c r="B198" s="11">
        <v>78</v>
      </c>
      <c r="C198" s="11">
        <v>118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x14ac:dyDescent="0.25">
      <c r="A199" s="9"/>
      <c r="B199" s="11">
        <v>80</v>
      </c>
      <c r="C199" s="11">
        <v>120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x14ac:dyDescent="0.25">
      <c r="A200" s="9"/>
      <c r="B200" s="11">
        <v>82</v>
      </c>
      <c r="C200" s="11">
        <v>122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x14ac:dyDescent="0.25">
      <c r="A203" s="4" t="s">
        <v>57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x14ac:dyDescent="0.25">
      <c r="A205" s="9"/>
      <c r="B205" s="9" t="s">
        <v>58</v>
      </c>
      <c r="C205" s="9">
        <v>10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x14ac:dyDescent="0.25">
      <c r="A206" s="9"/>
      <c r="B206" s="9" t="s">
        <v>59</v>
      </c>
      <c r="C206" s="9">
        <v>0.25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x14ac:dyDescent="0.25">
      <c r="A207" s="9"/>
      <c r="B207" s="9"/>
      <c r="C207" s="9"/>
      <c r="D207" s="9" t="s">
        <v>60</v>
      </c>
      <c r="E207" s="9"/>
      <c r="F207" s="9"/>
      <c r="G207" s="4">
        <f>1 - _xlfn.BINOM.DIST(7,10,0.25,TRUE)</f>
        <v>4.15802001953125E-4</v>
      </c>
      <c r="H207" s="9"/>
      <c r="I207" s="9"/>
      <c r="J207" s="9"/>
      <c r="K207" s="9"/>
      <c r="L207" s="9"/>
      <c r="M207" s="9"/>
    </row>
    <row r="208" spans="1:13" x14ac:dyDescent="0.25">
      <c r="A208" s="9"/>
      <c r="G208" s="9"/>
      <c r="H208" s="9"/>
      <c r="I208" s="9"/>
      <c r="J208" s="9"/>
      <c r="K208" s="9"/>
      <c r="L208" s="9"/>
      <c r="M208" s="9"/>
    </row>
    <row r="209" spans="1:13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x14ac:dyDescent="0.25">
      <c r="A210" s="4" t="s">
        <v>61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x14ac:dyDescent="0.25">
      <c r="A212" s="9"/>
      <c r="B212" s="9" t="s">
        <v>62</v>
      </c>
      <c r="C212" s="9">
        <v>1000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x14ac:dyDescent="0.25">
      <c r="A213" s="9"/>
      <c r="B213" s="9" t="s">
        <v>63</v>
      </c>
      <c r="C213" s="9">
        <v>100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x14ac:dyDescent="0.25">
      <c r="A214" s="9"/>
      <c r="B214" s="9" t="s">
        <v>64</v>
      </c>
      <c r="C214" s="9">
        <v>900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x14ac:dyDescent="0.25">
      <c r="A215" s="9"/>
      <c r="B215" s="9" t="s">
        <v>65</v>
      </c>
      <c r="C215" s="9">
        <v>1100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x14ac:dyDescent="0.25">
      <c r="A216" s="9"/>
      <c r="B216" t="s">
        <v>66</v>
      </c>
      <c r="C216" s="9"/>
      <c r="D216" s="9"/>
      <c r="E216" s="9"/>
      <c r="F216" s="9"/>
      <c r="G216" s="9"/>
      <c r="H216" s="9"/>
      <c r="I216" s="9"/>
      <c r="J216" s="4">
        <f>_xlfn.NORM.DIST(1100,1000,100,TRUE)-_xlfn.NORM.DIST(900,1000,100,TRUE)</f>
        <v>0.68268949213708607</v>
      </c>
      <c r="K216" s="9"/>
      <c r="L216" s="9"/>
      <c r="M216" s="9"/>
    </row>
    <row r="217" spans="1:13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x14ac:dyDescent="0.25">
      <c r="A219" s="4" t="s">
        <v>67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x14ac:dyDescent="0.25">
      <c r="A221" s="9"/>
      <c r="B221" s="14" t="s">
        <v>68</v>
      </c>
      <c r="C221" s="14" t="s">
        <v>69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ht="30" x14ac:dyDescent="0.25">
      <c r="A222" s="9"/>
      <c r="B222" s="14" t="s">
        <v>70</v>
      </c>
      <c r="C222" s="14">
        <v>510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ht="45" x14ac:dyDescent="0.25">
      <c r="A223" s="9"/>
      <c r="B223" s="14" t="s">
        <v>71</v>
      </c>
      <c r="C223" s="14">
        <v>500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ht="30" x14ac:dyDescent="0.25">
      <c r="A224" s="9"/>
      <c r="B224" s="14" t="s">
        <v>72</v>
      </c>
      <c r="C224" s="14">
        <v>20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ht="30" x14ac:dyDescent="0.25">
      <c r="A225" s="9"/>
      <c r="B225" s="14" t="s">
        <v>73</v>
      </c>
      <c r="C225" s="14">
        <v>25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x14ac:dyDescent="0.25">
      <c r="A227" s="9"/>
      <c r="B227" s="9" t="s">
        <v>74</v>
      </c>
      <c r="C227" s="9">
        <f>(510-500)/(20/SQRT(25))</f>
        <v>2.5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x14ac:dyDescent="0.25">
      <c r="A228" s="9"/>
      <c r="B228" s="9" t="s">
        <v>75</v>
      </c>
      <c r="C228" s="9">
        <f>2 * (1 - _xlfn.T.DIST(2.5, 24, TRUE))</f>
        <v>1.9654175116578854E-2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x14ac:dyDescent="0.25">
      <c r="A229" s="9"/>
      <c r="B229" s="9" t="s">
        <v>78</v>
      </c>
      <c r="C229" s="9">
        <v>0.05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x14ac:dyDescent="0.25">
      <c r="A231" s="9"/>
      <c r="B231" s="1" t="s">
        <v>76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x14ac:dyDescent="0.25">
      <c r="A232" s="9"/>
      <c r="C232" s="2"/>
      <c r="D232" s="2"/>
      <c r="E232" s="2"/>
      <c r="F232" s="2"/>
      <c r="G232" s="2"/>
      <c r="H232" s="2"/>
      <c r="I232" s="2"/>
      <c r="J232" s="2"/>
      <c r="K232" s="9"/>
      <c r="L232" s="9"/>
      <c r="M232" s="9"/>
    </row>
    <row r="233" spans="1:13" x14ac:dyDescent="0.25">
      <c r="A233" s="9"/>
      <c r="B233" s="1" t="s">
        <v>77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x14ac:dyDescent="0.25">
      <c r="A235" s="13"/>
      <c r="B235" s="3" t="s">
        <v>80</v>
      </c>
      <c r="C235" s="5"/>
      <c r="D235" s="5"/>
      <c r="E235" s="5"/>
      <c r="F235" s="5"/>
      <c r="G235" s="5"/>
      <c r="H235" s="5"/>
      <c r="I235" s="5"/>
      <c r="J235" s="5"/>
      <c r="K235" s="9"/>
      <c r="L235" s="9"/>
      <c r="M235" s="9"/>
    </row>
    <row r="236" spans="1:13" x14ac:dyDescent="0.25">
      <c r="A236" s="9"/>
      <c r="B236" s="3" t="s">
        <v>79</v>
      </c>
      <c r="C236" s="5"/>
      <c r="D236" s="5"/>
      <c r="E236" s="5"/>
      <c r="F236" s="5"/>
      <c r="G236" s="5"/>
      <c r="H236" s="5"/>
      <c r="I236" s="5"/>
      <c r="J236" s="5"/>
      <c r="K236" s="9"/>
      <c r="L236" s="9"/>
      <c r="M236" s="9"/>
    </row>
    <row r="237" spans="1:13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x14ac:dyDescent="0.25">
      <c r="A239" s="4" t="s">
        <v>81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x14ac:dyDescent="0.25">
      <c r="A241" s="9"/>
      <c r="B241" t="s">
        <v>82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x14ac:dyDescent="0.25">
      <c r="A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x14ac:dyDescent="0.25">
      <c r="A243" s="9"/>
      <c r="B243" t="s">
        <v>83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x14ac:dyDescent="0.25">
      <c r="A245" s="9"/>
      <c r="B245" s="3" t="s">
        <v>84</v>
      </c>
      <c r="C245" s="5"/>
      <c r="D245" s="5"/>
      <c r="E245" s="5"/>
      <c r="F245" s="5"/>
      <c r="G245" s="5"/>
      <c r="H245" s="5"/>
      <c r="I245" s="4">
        <f>_xlfn.POISSON.DIST(3, 2, FALSE)</f>
        <v>0.18044704431548364</v>
      </c>
      <c r="J245" s="9"/>
      <c r="K245" s="9"/>
      <c r="L245" s="9"/>
      <c r="M245" s="9"/>
    </row>
    <row r="246" spans="1:13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</sheetData>
  <sortState ref="B7:D24">
    <sortCondition ref="B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2025-07-12T15:36:33Z</dcterms:created>
  <dcterms:modified xsi:type="dcterms:W3CDTF">2025-07-15T07:49:05Z</dcterms:modified>
</cp:coreProperties>
</file>