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Jb\"/>
    </mc:Choice>
  </mc:AlternateContent>
  <xr:revisionPtr revIDLastSave="0" documentId="8_{C5342E25-FC5B-4174-9433-64EF4FB0F0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ily Calc" sheetId="3" r:id="rId1"/>
    <sheet name="Rsk Mtx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F19" i="3"/>
  <c r="E8" i="3" l="1"/>
  <c r="D20" i="3"/>
  <c r="E7" i="3"/>
  <c r="I15" i="3" l="1"/>
  <c r="C5" i="3" l="1"/>
  <c r="C6" i="3" s="1"/>
  <c r="F8" i="3" l="1"/>
  <c r="E20" i="3"/>
  <c r="I37" i="3"/>
  <c r="I32" i="3"/>
  <c r="J33" i="3" s="1"/>
  <c r="K34" i="3" s="1"/>
  <c r="M34" i="3"/>
  <c r="I33" i="3"/>
  <c r="J34" i="3" s="1"/>
  <c r="K35" i="3" s="1"/>
  <c r="L35" i="3" l="1"/>
  <c r="J32" i="3"/>
  <c r="K37" i="3" l="1"/>
  <c r="K33" i="3"/>
  <c r="L34" i="3" l="1"/>
  <c r="M35" i="3" s="1"/>
  <c r="M40" i="3" s="1"/>
  <c r="L37" i="3"/>
  <c r="L39" i="3" s="1"/>
  <c r="C12" i="3" l="1"/>
  <c r="I165" i="3"/>
  <c r="C11" i="3"/>
  <c r="C9" i="3"/>
  <c r="F9" i="3" s="1"/>
  <c r="B45" i="3"/>
  <c r="C43" i="3" s="1"/>
  <c r="D42" i="3"/>
  <c r="E42" i="3"/>
  <c r="C42" i="3"/>
  <c r="I51" i="2"/>
  <c r="H50" i="2"/>
  <c r="J50" i="2" s="1"/>
  <c r="K50" i="2" s="1"/>
  <c r="G51" i="2" s="1"/>
  <c r="H51" i="2" s="1"/>
  <c r="G50" i="2"/>
  <c r="I50" i="2"/>
  <c r="C51" i="2"/>
  <c r="B118" i="3"/>
  <c r="C95" i="3" s="1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I53" i="3"/>
  <c r="J53" i="3"/>
  <c r="K53" i="3"/>
  <c r="L53" i="3"/>
  <c r="M53" i="3"/>
  <c r="N53" i="3"/>
  <c r="O53" i="3"/>
  <c r="P53" i="3"/>
  <c r="I54" i="3"/>
  <c r="J54" i="3"/>
  <c r="K54" i="3"/>
  <c r="L54" i="3"/>
  <c r="M54" i="3"/>
  <c r="N54" i="3"/>
  <c r="O54" i="3"/>
  <c r="P54" i="3"/>
  <c r="I55" i="3"/>
  <c r="J55" i="3"/>
  <c r="K55" i="3"/>
  <c r="L55" i="3"/>
  <c r="M55" i="3"/>
  <c r="N55" i="3"/>
  <c r="O55" i="3"/>
  <c r="P55" i="3"/>
  <c r="Q53" i="3"/>
  <c r="Q54" i="3"/>
  <c r="Q55" i="3"/>
  <c r="G100" i="3"/>
  <c r="C94" i="3"/>
  <c r="U101" i="3" s="1"/>
  <c r="C109" i="3"/>
  <c r="B138" i="3"/>
  <c r="D71" i="3"/>
  <c r="C71" i="3"/>
  <c r="C70" i="3"/>
  <c r="C69" i="3"/>
  <c r="CU71" i="3"/>
  <c r="E71" i="3" s="1"/>
  <c r="BQ70" i="3"/>
  <c r="D70" i="3" s="1"/>
  <c r="I68" i="3"/>
  <c r="CU87" i="3"/>
  <c r="CV87" i="3" s="1"/>
  <c r="CW87" i="3" s="1"/>
  <c r="CX87" i="3" s="1"/>
  <c r="CY87" i="3" s="1"/>
  <c r="CZ87" i="3" s="1"/>
  <c r="DA87" i="3" s="1"/>
  <c r="DB87" i="3" s="1"/>
  <c r="DC87" i="3" s="1"/>
  <c r="DD87" i="3" s="1"/>
  <c r="DE87" i="3" s="1"/>
  <c r="DF87" i="3" s="1"/>
  <c r="DG87" i="3" s="1"/>
  <c r="DH87" i="3" s="1"/>
  <c r="DI87" i="3" s="1"/>
  <c r="DJ87" i="3" s="1"/>
  <c r="DK87" i="3" s="1"/>
  <c r="DL87" i="3" s="1"/>
  <c r="DM87" i="3" s="1"/>
  <c r="DN87" i="3" s="1"/>
  <c r="DO87" i="3" s="1"/>
  <c r="DP87" i="3" s="1"/>
  <c r="DQ87" i="3" s="1"/>
  <c r="DR87" i="3" s="1"/>
  <c r="DS87" i="3" s="1"/>
  <c r="DT87" i="3" s="1"/>
  <c r="DU87" i="3" s="1"/>
  <c r="DV87" i="3" s="1"/>
  <c r="DW87" i="3" s="1"/>
  <c r="DX87" i="3" s="1"/>
  <c r="DY87" i="3" s="1"/>
  <c r="B42" i="3" l="1"/>
  <c r="C44" i="3"/>
  <c r="J51" i="2"/>
  <c r="I52" i="2"/>
  <c r="K51" i="2"/>
  <c r="G52" i="2" s="1"/>
  <c r="C124" i="3"/>
  <c r="D124" i="3" s="1"/>
  <c r="C118" i="3"/>
  <c r="D55" i="3"/>
  <c r="CU55" i="3"/>
  <c r="E55" i="3" s="1"/>
  <c r="C54" i="3"/>
  <c r="C53" i="3"/>
  <c r="C55" i="3"/>
  <c r="BQ54" i="3"/>
  <c r="D54" i="3" s="1"/>
  <c r="Z101" i="3"/>
  <c r="Q101" i="3"/>
  <c r="X101" i="3"/>
  <c r="AL101" i="3"/>
  <c r="T101" i="3"/>
  <c r="S101" i="3"/>
  <c r="AC101" i="3"/>
  <c r="M101" i="3"/>
  <c r="Y101" i="3"/>
  <c r="AK101" i="3"/>
  <c r="AJ101" i="3"/>
  <c r="AF101" i="3"/>
  <c r="AE101" i="3"/>
  <c r="N101" i="3"/>
  <c r="AB101" i="3"/>
  <c r="L101" i="3"/>
  <c r="R101" i="3"/>
  <c r="P101" i="3"/>
  <c r="O101" i="3"/>
  <c r="AD101" i="3"/>
  <c r="AA101" i="3"/>
  <c r="K101" i="3"/>
  <c r="AI101" i="3"/>
  <c r="W101" i="3"/>
  <c r="J101" i="3"/>
  <c r="AH101" i="3"/>
  <c r="V101" i="3"/>
  <c r="I101" i="3"/>
  <c r="I67" i="3" s="1"/>
  <c r="I66" i="3" s="1"/>
  <c r="B93" i="3"/>
  <c r="AG101" i="3"/>
  <c r="CV68" i="3"/>
  <c r="CV52" i="3" s="1"/>
  <c r="DO68" i="3"/>
  <c r="DO52" i="3" s="1"/>
  <c r="DN68" i="3"/>
  <c r="DN52" i="3" s="1"/>
  <c r="DC68" i="3"/>
  <c r="DC52" i="3" s="1"/>
  <c r="DB68" i="3"/>
  <c r="DB52" i="3" s="1"/>
  <c r="DA68" i="3"/>
  <c r="DA52" i="3" s="1"/>
  <c r="DL68" i="3"/>
  <c r="DL52" i="3" s="1"/>
  <c r="DJ68" i="3"/>
  <c r="DJ52" i="3" s="1"/>
  <c r="CW68" i="3"/>
  <c r="CW52" i="3" s="1"/>
  <c r="DT68" i="3"/>
  <c r="DT52" i="3" s="1"/>
  <c r="DH68" i="3"/>
  <c r="DH52" i="3" s="1"/>
  <c r="DM68" i="3"/>
  <c r="DM52" i="3" s="1"/>
  <c r="DI68" i="3"/>
  <c r="DI52" i="3" s="1"/>
  <c r="DS68" i="3"/>
  <c r="DS52" i="3" s="1"/>
  <c r="DG68" i="3"/>
  <c r="DG52" i="3" s="1"/>
  <c r="DX68" i="3"/>
  <c r="DX52" i="3" s="1"/>
  <c r="DK68" i="3"/>
  <c r="DK52" i="3" s="1"/>
  <c r="DV68" i="3"/>
  <c r="DV52" i="3" s="1"/>
  <c r="DU68" i="3"/>
  <c r="DU52" i="3" s="1"/>
  <c r="DR68" i="3"/>
  <c r="DR52" i="3" s="1"/>
  <c r="DF68" i="3"/>
  <c r="DF52" i="3" s="1"/>
  <c r="CZ68" i="3"/>
  <c r="CZ52" i="3" s="1"/>
  <c r="CY68" i="3"/>
  <c r="CY52" i="3" s="1"/>
  <c r="DQ68" i="3"/>
  <c r="DQ52" i="3" s="1"/>
  <c r="DE68" i="3"/>
  <c r="DE52" i="3" s="1"/>
  <c r="DY68" i="3"/>
  <c r="DY52" i="3" s="1"/>
  <c r="DW68" i="3"/>
  <c r="DW52" i="3" s="1"/>
  <c r="CX68" i="3"/>
  <c r="CX52" i="3" s="1"/>
  <c r="DP68" i="3"/>
  <c r="DP52" i="3" s="1"/>
  <c r="DD68" i="3"/>
  <c r="DD52" i="3" s="1"/>
  <c r="C38" i="3" l="1"/>
  <c r="C45" i="3"/>
  <c r="H52" i="2"/>
  <c r="J52" i="2"/>
  <c r="K52" i="2" s="1"/>
  <c r="F52" i="3"/>
  <c r="C101" i="3"/>
  <c r="F68" i="3"/>
  <c r="D43" i="3" l="1"/>
  <c r="D44" i="3" l="1"/>
  <c r="D45" i="3" s="1"/>
  <c r="E43" i="3" l="1"/>
  <c r="E44" i="3" s="1"/>
  <c r="E45" i="3" s="1"/>
  <c r="B43" i="3"/>
  <c r="D38" i="3"/>
  <c r="B44" i="3"/>
  <c r="E38" i="3" l="1"/>
  <c r="B48" i="3"/>
  <c r="B47" i="3"/>
  <c r="DY82" i="3"/>
  <c r="DY166" i="3"/>
  <c r="CU169" i="3"/>
  <c r="CU80" i="3"/>
  <c r="C110" i="3"/>
  <c r="D110" i="3"/>
  <c r="E110" i="3"/>
  <c r="F110" i="3"/>
  <c r="F183" i="3" l="1"/>
  <c r="G183" i="3"/>
  <c r="H183" i="3"/>
  <c r="G184" i="3"/>
  <c r="H184" i="3"/>
  <c r="H185" i="3"/>
  <c r="H186" i="3"/>
  <c r="D187" i="3"/>
  <c r="C188" i="3"/>
  <c r="D188" i="3"/>
  <c r="E188" i="3"/>
  <c r="F188" i="3"/>
  <c r="G188" i="3"/>
  <c r="H188" i="3"/>
  <c r="C189" i="3"/>
  <c r="D189" i="3"/>
  <c r="B184" i="3"/>
  <c r="B185" i="3"/>
  <c r="B186" i="3"/>
  <c r="B187" i="3"/>
  <c r="B188" i="3"/>
  <c r="B189" i="3"/>
  <c r="C177" i="3"/>
  <c r="C185" i="3" s="1"/>
  <c r="C178" i="3"/>
  <c r="C186" i="3" s="1"/>
  <c r="C179" i="3"/>
  <c r="C187" i="3" s="1"/>
  <c r="G177" i="3"/>
  <c r="G185" i="3" s="1"/>
  <c r="E179" i="3"/>
  <c r="E187" i="3" s="1"/>
  <c r="D178" i="3"/>
  <c r="D186" i="3" s="1"/>
  <c r="F176" i="3"/>
  <c r="F184" i="3" s="1"/>
  <c r="E175" i="3"/>
  <c r="E183" i="3" s="1"/>
  <c r="B128" i="3"/>
  <c r="G152" i="3"/>
  <c r="B39" i="3"/>
  <c r="F106" i="3"/>
  <c r="E106" i="3"/>
  <c r="D106" i="3"/>
  <c r="C106" i="3"/>
  <c r="E105" i="3"/>
  <c r="D105" i="3"/>
  <c r="C105" i="3"/>
  <c r="D104" i="3"/>
  <c r="C104" i="3"/>
  <c r="C103" i="3"/>
  <c r="F102" i="3"/>
  <c r="C63" i="3"/>
  <c r="D63" i="3"/>
  <c r="E63" i="3"/>
  <c r="B149" i="3"/>
  <c r="C139" i="3"/>
  <c r="D140" i="3" s="1"/>
  <c r="E141" i="3" s="1"/>
  <c r="F142" i="3" s="1"/>
  <c r="C138" i="3"/>
  <c r="D139" i="3" s="1"/>
  <c r="C61" i="3"/>
  <c r="C62" i="3"/>
  <c r="F60" i="3"/>
  <c r="D62" i="3"/>
  <c r="F112" i="3"/>
  <c r="F113" i="3"/>
  <c r="E112" i="3"/>
  <c r="F111" i="3"/>
  <c r="E111" i="3"/>
  <c r="D111" i="3"/>
  <c r="H97" i="3"/>
  <c r="Q36" i="2"/>
  <c r="Q37" i="2"/>
  <c r="Q35" i="2"/>
  <c r="Q32" i="2"/>
  <c r="Q31" i="2"/>
  <c r="Q30" i="2"/>
  <c r="Q27" i="2"/>
  <c r="Q26" i="2"/>
  <c r="Q23" i="2"/>
  <c r="O46" i="2"/>
  <c r="O45" i="2"/>
  <c r="O43" i="2"/>
  <c r="O42" i="2"/>
  <c r="O41" i="2"/>
  <c r="O39" i="2"/>
  <c r="O37" i="2"/>
  <c r="O38" i="2"/>
  <c r="O36" i="2"/>
  <c r="O34" i="2"/>
  <c r="O24" i="2"/>
  <c r="O23" i="2"/>
  <c r="O21" i="2"/>
  <c r="P14" i="2"/>
  <c r="O13" i="2"/>
  <c r="N12" i="2"/>
  <c r="N13" i="2"/>
  <c r="O14" i="2" s="1"/>
  <c r="P15" i="2" s="1"/>
  <c r="M11" i="2"/>
  <c r="M12" i="2"/>
  <c r="L11" i="2"/>
  <c r="O15" i="2"/>
  <c r="N14" i="2"/>
  <c r="M13" i="2"/>
  <c r="L12" i="2"/>
  <c r="D28" i="2"/>
  <c r="E28" i="2"/>
  <c r="F28" i="2"/>
  <c r="C28" i="2"/>
  <c r="F32" i="2"/>
  <c r="F31" i="2"/>
  <c r="F30" i="2"/>
  <c r="F25" i="2"/>
  <c r="F24" i="2"/>
  <c r="F23" i="2"/>
  <c r="E31" i="2"/>
  <c r="E30" i="2"/>
  <c r="D30" i="2"/>
  <c r="E29" i="2"/>
  <c r="D29" i="2"/>
  <c r="C29" i="2"/>
  <c r="D27" i="2"/>
  <c r="E27" i="2"/>
  <c r="C27" i="2"/>
  <c r="L18" i="2"/>
  <c r="B11" i="2"/>
  <c r="C11" i="2" s="1"/>
  <c r="C22" i="2" s="1"/>
  <c r="D22" i="2" s="1"/>
  <c r="N59" i="3" l="1"/>
  <c r="Z59" i="3"/>
  <c r="R59" i="3"/>
  <c r="AF59" i="3"/>
  <c r="I59" i="3"/>
  <c r="I51" i="3" s="1"/>
  <c r="AH59" i="3"/>
  <c r="O59" i="3"/>
  <c r="AA59" i="3"/>
  <c r="AL59" i="3"/>
  <c r="AD59" i="3"/>
  <c r="S59" i="3"/>
  <c r="P59" i="3"/>
  <c r="AB59" i="3"/>
  <c r="T59" i="3"/>
  <c r="U59" i="3"/>
  <c r="J59" i="3"/>
  <c r="Q59" i="3"/>
  <c r="AC59" i="3"/>
  <c r="AE59" i="3"/>
  <c r="AG59" i="3"/>
  <c r="V59" i="3"/>
  <c r="K59" i="3"/>
  <c r="W59" i="3"/>
  <c r="AI59" i="3"/>
  <c r="L59" i="3"/>
  <c r="X59" i="3"/>
  <c r="AJ59" i="3"/>
  <c r="M59" i="3"/>
  <c r="Y59" i="3"/>
  <c r="AK59" i="3"/>
  <c r="L60" i="3"/>
  <c r="X60" i="3"/>
  <c r="AJ60" i="3"/>
  <c r="P60" i="3"/>
  <c r="Q60" i="3"/>
  <c r="S60" i="3"/>
  <c r="T60" i="3"/>
  <c r="J60" i="3"/>
  <c r="V60" i="3"/>
  <c r="AI60" i="3"/>
  <c r="M60" i="3"/>
  <c r="Y60" i="3"/>
  <c r="AK60" i="3"/>
  <c r="AB60" i="3"/>
  <c r="R60" i="3"/>
  <c r="N60" i="3"/>
  <c r="Z60" i="3"/>
  <c r="AL60" i="3"/>
  <c r="AC60" i="3"/>
  <c r="AD60" i="3"/>
  <c r="AF60" i="3"/>
  <c r="O60" i="3"/>
  <c r="AA60" i="3"/>
  <c r="AN60" i="3"/>
  <c r="K60" i="3"/>
  <c r="W60" i="3"/>
  <c r="I60" i="3"/>
  <c r="I52" i="3" s="1"/>
  <c r="U60" i="3"/>
  <c r="AG60" i="3"/>
  <c r="D134" i="3"/>
  <c r="BQ206" i="3"/>
  <c r="C119" i="3"/>
  <c r="D120" i="3" s="1"/>
  <c r="D155" i="3" s="1"/>
  <c r="BQ167" i="3" s="1"/>
  <c r="B153" i="3"/>
  <c r="C134" i="3"/>
  <c r="AM206" i="3"/>
  <c r="E134" i="3"/>
  <c r="CU206" i="3"/>
  <c r="C129" i="3"/>
  <c r="AG74" i="3"/>
  <c r="AG81" i="3" s="1"/>
  <c r="K74" i="3"/>
  <c r="K81" i="3" s="1"/>
  <c r="W74" i="3"/>
  <c r="W81" i="3" s="1"/>
  <c r="AI74" i="3"/>
  <c r="AI81" i="3" s="1"/>
  <c r="L74" i="3"/>
  <c r="L81" i="3" s="1"/>
  <c r="X74" i="3"/>
  <c r="X81" i="3" s="1"/>
  <c r="AJ74" i="3"/>
  <c r="AJ81" i="3" s="1"/>
  <c r="AB74" i="3"/>
  <c r="AB81" i="3" s="1"/>
  <c r="T74" i="3"/>
  <c r="T81" i="3" s="1"/>
  <c r="M74" i="3"/>
  <c r="M81" i="3" s="1"/>
  <c r="Y74" i="3"/>
  <c r="Y81" i="3" s="1"/>
  <c r="AK74" i="3"/>
  <c r="AK81" i="3" s="1"/>
  <c r="O74" i="3"/>
  <c r="O81" i="3" s="1"/>
  <c r="I74" i="3"/>
  <c r="I81" i="3" s="1"/>
  <c r="I87" i="3" s="1"/>
  <c r="AC74" i="3"/>
  <c r="AC81" i="3" s="1"/>
  <c r="N74" i="3"/>
  <c r="N81" i="3" s="1"/>
  <c r="Z74" i="3"/>
  <c r="Z81" i="3" s="1"/>
  <c r="AL74" i="3"/>
  <c r="AL81" i="3" s="1"/>
  <c r="AA74" i="3"/>
  <c r="AA81" i="3" s="1"/>
  <c r="P74" i="3"/>
  <c r="P81" i="3" s="1"/>
  <c r="AF74" i="3"/>
  <c r="AF81" i="3" s="1"/>
  <c r="Q74" i="3"/>
  <c r="Q81" i="3" s="1"/>
  <c r="U74" i="3"/>
  <c r="U81" i="3" s="1"/>
  <c r="R74" i="3"/>
  <c r="R81" i="3" s="1"/>
  <c r="AD74" i="3"/>
  <c r="AD81" i="3" s="1"/>
  <c r="S74" i="3"/>
  <c r="S81" i="3" s="1"/>
  <c r="AE74" i="3"/>
  <c r="AE81" i="3" s="1"/>
  <c r="J74" i="3"/>
  <c r="J81" i="3" s="1"/>
  <c r="V74" i="3"/>
  <c r="V81" i="3" s="1"/>
  <c r="AH74" i="3"/>
  <c r="AH81" i="3" s="1"/>
  <c r="I11" i="3"/>
  <c r="I200" i="3"/>
  <c r="B175" i="3"/>
  <c r="B183" i="3" s="1"/>
  <c r="C39" i="3"/>
  <c r="E140" i="3"/>
  <c r="F141" i="3" s="1"/>
  <c r="G142" i="3" s="1"/>
  <c r="G179" i="3" s="1"/>
  <c r="D138" i="3"/>
  <c r="E139" i="3" s="1"/>
  <c r="B116" i="3"/>
  <c r="C93" i="3"/>
  <c r="Q15" i="2"/>
  <c r="B10" i="2"/>
  <c r="D12" i="2"/>
  <c r="E23" i="2" s="1"/>
  <c r="C12" i="2"/>
  <c r="I50" i="3" l="1"/>
  <c r="P58" i="3"/>
  <c r="AD58" i="3"/>
  <c r="AA58" i="3"/>
  <c r="AC58" i="3"/>
  <c r="AI58" i="3"/>
  <c r="V58" i="3"/>
  <c r="O58" i="3"/>
  <c r="E121" i="3"/>
  <c r="E156" i="3" s="1"/>
  <c r="CU168" i="3" s="1"/>
  <c r="E97" i="3"/>
  <c r="BY104" i="3" s="1"/>
  <c r="AL58" i="3"/>
  <c r="AG58" i="3"/>
  <c r="W58" i="3"/>
  <c r="S58" i="3"/>
  <c r="J68" i="3"/>
  <c r="J52" i="3" s="1"/>
  <c r="J67" i="3"/>
  <c r="J51" i="3" s="1"/>
  <c r="K58" i="3"/>
  <c r="I58" i="3"/>
  <c r="M58" i="3"/>
  <c r="J58" i="3"/>
  <c r="C59" i="3"/>
  <c r="AF58" i="3"/>
  <c r="AK58" i="3"/>
  <c r="AJ58" i="3"/>
  <c r="U58" i="3"/>
  <c r="R58" i="3"/>
  <c r="Y58" i="3"/>
  <c r="X58" i="3"/>
  <c r="T58" i="3"/>
  <c r="Z58" i="3"/>
  <c r="Q58" i="3"/>
  <c r="L58" i="3"/>
  <c r="AB58" i="3"/>
  <c r="N58" i="3"/>
  <c r="D96" i="3"/>
  <c r="C154" i="3"/>
  <c r="AM166" i="3" s="1"/>
  <c r="J87" i="3"/>
  <c r="K67" i="3" s="1"/>
  <c r="K51" i="3" s="1"/>
  <c r="BE75" i="3"/>
  <c r="BE82" i="3" s="1"/>
  <c r="AU75" i="3"/>
  <c r="AU82" i="3" s="1"/>
  <c r="BG75" i="3"/>
  <c r="BG82" i="3" s="1"/>
  <c r="AV75" i="3"/>
  <c r="AV82" i="3" s="1"/>
  <c r="BH75" i="3"/>
  <c r="BH82" i="3" s="1"/>
  <c r="AW75" i="3"/>
  <c r="AW82" i="3" s="1"/>
  <c r="BI75" i="3"/>
  <c r="BI82" i="3" s="1"/>
  <c r="AY75" i="3"/>
  <c r="AY82" i="3" s="1"/>
  <c r="AZ75" i="3"/>
  <c r="AZ82" i="3" s="1"/>
  <c r="AR75" i="3"/>
  <c r="AR82" i="3" s="1"/>
  <c r="AS75" i="3"/>
  <c r="AS82" i="3" s="1"/>
  <c r="AX75" i="3"/>
  <c r="AX82" i="3" s="1"/>
  <c r="BJ75" i="3"/>
  <c r="BJ82" i="3" s="1"/>
  <c r="BL75" i="3"/>
  <c r="BL82" i="3" s="1"/>
  <c r="BK75" i="3"/>
  <c r="BK82" i="3" s="1"/>
  <c r="AM75" i="3"/>
  <c r="AM82" i="3" s="1"/>
  <c r="AN75" i="3"/>
  <c r="AN82" i="3" s="1"/>
  <c r="AO75" i="3"/>
  <c r="AO82" i="3" s="1"/>
  <c r="BA75" i="3"/>
  <c r="BA82" i="3" s="1"/>
  <c r="BM75" i="3"/>
  <c r="BM82" i="3" s="1"/>
  <c r="AP75" i="3"/>
  <c r="AP82" i="3" s="1"/>
  <c r="BB75" i="3"/>
  <c r="BB82" i="3" s="1"/>
  <c r="BN75" i="3"/>
  <c r="BN82" i="3" s="1"/>
  <c r="BD75" i="3"/>
  <c r="BD82" i="3" s="1"/>
  <c r="AQ75" i="3"/>
  <c r="AQ82" i="3" s="1"/>
  <c r="BC75" i="3"/>
  <c r="BC82" i="3" s="1"/>
  <c r="BO75" i="3"/>
  <c r="BO82" i="3" s="1"/>
  <c r="BP75" i="3"/>
  <c r="BP82" i="3" s="1"/>
  <c r="BF75" i="3"/>
  <c r="BF82" i="3" s="1"/>
  <c r="AT75" i="3"/>
  <c r="AT82" i="3" s="1"/>
  <c r="D130" i="3"/>
  <c r="E131" i="3" s="1"/>
  <c r="C176" i="3"/>
  <c r="C184" i="3" s="1"/>
  <c r="I164" i="3"/>
  <c r="AH102" i="3"/>
  <c r="AH60" i="3" s="1"/>
  <c r="AH58" i="3" s="1"/>
  <c r="AM102" i="3"/>
  <c r="AM60" i="3" s="1"/>
  <c r="AE102" i="3"/>
  <c r="AE60" i="3" s="1"/>
  <c r="D119" i="3"/>
  <c r="D154" i="3" s="1"/>
  <c r="BQ166" i="3" s="1"/>
  <c r="C153" i="3"/>
  <c r="C159" i="3"/>
  <c r="AB177" i="3"/>
  <c r="K177" i="3"/>
  <c r="W177" i="3"/>
  <c r="AC177" i="3"/>
  <c r="L177" i="3"/>
  <c r="X177" i="3"/>
  <c r="AD177" i="3"/>
  <c r="M177" i="3"/>
  <c r="Y177" i="3"/>
  <c r="AE177" i="3"/>
  <c r="N177" i="3"/>
  <c r="I177" i="3"/>
  <c r="I179" i="3" s="1"/>
  <c r="B152" i="3"/>
  <c r="AF177" i="3"/>
  <c r="O177" i="3"/>
  <c r="AG177" i="3"/>
  <c r="P177" i="3"/>
  <c r="AH177" i="3"/>
  <c r="Q177" i="3"/>
  <c r="AI177" i="3"/>
  <c r="R177" i="3"/>
  <c r="AJ177" i="3"/>
  <c r="S177" i="3"/>
  <c r="J177" i="3"/>
  <c r="AK177" i="3"/>
  <c r="T177" i="3"/>
  <c r="Z177" i="3"/>
  <c r="AL177" i="3"/>
  <c r="U177" i="3"/>
  <c r="AA177" i="3"/>
  <c r="AM177" i="3"/>
  <c r="V177" i="3"/>
  <c r="C128" i="3"/>
  <c r="D39" i="3"/>
  <c r="F140" i="3"/>
  <c r="D144" i="3"/>
  <c r="E144" i="3" s="1"/>
  <c r="D95" i="3"/>
  <c r="C116" i="3"/>
  <c r="D118" i="3"/>
  <c r="C10" i="2"/>
  <c r="D23" i="2"/>
  <c r="E22" i="2" s="1"/>
  <c r="E13" i="2"/>
  <c r="F14" i="2" s="1"/>
  <c r="D13" i="2"/>
  <c r="D11" i="2"/>
  <c r="E124" i="3" l="1"/>
  <c r="J50" i="3"/>
  <c r="CR104" i="3"/>
  <c r="F98" i="3"/>
  <c r="DP105" i="3" s="1"/>
  <c r="CF104" i="3"/>
  <c r="F122" i="3"/>
  <c r="F157" i="3" s="1"/>
  <c r="DY169" i="3" s="1"/>
  <c r="CL104" i="3"/>
  <c r="BA103" i="3"/>
  <c r="BA61" i="3" s="1"/>
  <c r="BA58" i="3" s="1"/>
  <c r="BC103" i="3"/>
  <c r="BC61" i="3" s="1"/>
  <c r="BC58" i="3" s="1"/>
  <c r="D93" i="3"/>
  <c r="CB104" i="3"/>
  <c r="CQ104" i="3"/>
  <c r="BT104" i="3"/>
  <c r="AO103" i="3"/>
  <c r="AO61" i="3" s="1"/>
  <c r="AO58" i="3" s="1"/>
  <c r="BK103" i="3"/>
  <c r="BK61" i="3" s="1"/>
  <c r="BK58" i="3" s="1"/>
  <c r="BU104" i="3"/>
  <c r="AP103" i="3"/>
  <c r="AP61" i="3" s="1"/>
  <c r="AP58" i="3" s="1"/>
  <c r="AW103" i="3"/>
  <c r="AW61" i="3" s="1"/>
  <c r="AW58" i="3" s="1"/>
  <c r="BS104" i="3"/>
  <c r="BF103" i="3"/>
  <c r="BF61" i="3" s="1"/>
  <c r="BF58" i="3" s="1"/>
  <c r="BV104" i="3"/>
  <c r="BN103" i="3"/>
  <c r="BN61" i="3" s="1"/>
  <c r="BN58" i="3" s="1"/>
  <c r="AN103" i="3"/>
  <c r="AN61" i="3" s="1"/>
  <c r="AN166" i="3" s="1"/>
  <c r="CG104" i="3"/>
  <c r="BJ103" i="3"/>
  <c r="BJ61" i="3" s="1"/>
  <c r="BJ58" i="3" s="1"/>
  <c r="BL103" i="3"/>
  <c r="BL61" i="3" s="1"/>
  <c r="BL58" i="3" s="1"/>
  <c r="AV103" i="3"/>
  <c r="AV61" i="3" s="1"/>
  <c r="AV58" i="3" s="1"/>
  <c r="BB103" i="3"/>
  <c r="BB61" i="3" s="1"/>
  <c r="BB58" i="3" s="1"/>
  <c r="CO104" i="3"/>
  <c r="AZ103" i="3"/>
  <c r="AZ61" i="3" s="1"/>
  <c r="AZ58" i="3" s="1"/>
  <c r="BM103" i="3"/>
  <c r="BM61" i="3" s="1"/>
  <c r="BM58" i="3" s="1"/>
  <c r="CN104" i="3"/>
  <c r="AY103" i="3"/>
  <c r="AY61" i="3" s="1"/>
  <c r="AY58" i="3" s="1"/>
  <c r="BR167" i="3"/>
  <c r="CJ104" i="3"/>
  <c r="AS103" i="3"/>
  <c r="AS61" i="3" s="1"/>
  <c r="AS58" i="3" s="1"/>
  <c r="BG103" i="3"/>
  <c r="BG61" i="3" s="1"/>
  <c r="BG58" i="3" s="1"/>
  <c r="CH104" i="3"/>
  <c r="BR104" i="3"/>
  <c r="CC104" i="3"/>
  <c r="BQ103" i="3"/>
  <c r="BQ61" i="3" s="1"/>
  <c r="BH103" i="3"/>
  <c r="BH61" i="3" s="1"/>
  <c r="BH58" i="3" s="1"/>
  <c r="BP103" i="3"/>
  <c r="BP61" i="3" s="1"/>
  <c r="BP58" i="3" s="1"/>
  <c r="BX104" i="3"/>
  <c r="AR103" i="3"/>
  <c r="AR61" i="3" s="1"/>
  <c r="AR58" i="3" s="1"/>
  <c r="AT103" i="3"/>
  <c r="AT61" i="3" s="1"/>
  <c r="AT58" i="3" s="1"/>
  <c r="CD104" i="3"/>
  <c r="CI104" i="3"/>
  <c r="CA104" i="3"/>
  <c r="BZ104" i="3"/>
  <c r="CE104" i="3"/>
  <c r="BO103" i="3"/>
  <c r="BO61" i="3" s="1"/>
  <c r="BO58" i="3" s="1"/>
  <c r="BE103" i="3"/>
  <c r="BE61" i="3" s="1"/>
  <c r="BE58" i="3" s="1"/>
  <c r="CU104" i="3"/>
  <c r="CT104" i="3"/>
  <c r="CK104" i="3"/>
  <c r="BI103" i="3"/>
  <c r="BI61" i="3" s="1"/>
  <c r="BI58" i="3" s="1"/>
  <c r="AX103" i="3"/>
  <c r="AX61" i="3" s="1"/>
  <c r="AX58" i="3" s="1"/>
  <c r="CP104" i="3"/>
  <c r="AU103" i="3"/>
  <c r="AU61" i="3" s="1"/>
  <c r="AU58" i="3" s="1"/>
  <c r="CM104" i="3"/>
  <c r="AQ103" i="3"/>
  <c r="AQ61" i="3" s="1"/>
  <c r="BD103" i="3"/>
  <c r="BD61" i="3" s="1"/>
  <c r="BD58" i="3" s="1"/>
  <c r="BW104" i="3"/>
  <c r="CS104" i="3"/>
  <c r="C152" i="3"/>
  <c r="C160" i="3" s="1"/>
  <c r="AE58" i="3"/>
  <c r="AM58" i="3"/>
  <c r="J66" i="3"/>
  <c r="D177" i="3"/>
  <c r="D185" i="3" s="1"/>
  <c r="K87" i="3"/>
  <c r="L67" i="3" s="1"/>
  <c r="L51" i="3" s="1"/>
  <c r="K68" i="3"/>
  <c r="DC76" i="3"/>
  <c r="DC83" i="3" s="1"/>
  <c r="DD76" i="3"/>
  <c r="DD83" i="3" s="1"/>
  <c r="DE76" i="3"/>
  <c r="DE83" i="3" s="1"/>
  <c r="DQ76" i="3"/>
  <c r="DQ83" i="3" s="1"/>
  <c r="BT75" i="3"/>
  <c r="BT82" i="3" s="1"/>
  <c r="CF75" i="3"/>
  <c r="CF82" i="3" s="1"/>
  <c r="CR75" i="3"/>
  <c r="CR82" i="3" s="1"/>
  <c r="AU74" i="3"/>
  <c r="AU81" i="3" s="1"/>
  <c r="BG74" i="3"/>
  <c r="BG81" i="3" s="1"/>
  <c r="DF76" i="3"/>
  <c r="DF83" i="3" s="1"/>
  <c r="DR76" i="3"/>
  <c r="DR83" i="3" s="1"/>
  <c r="BU75" i="3"/>
  <c r="BU82" i="3" s="1"/>
  <c r="CG75" i="3"/>
  <c r="CG82" i="3" s="1"/>
  <c r="CS75" i="3"/>
  <c r="CS82" i="3" s="1"/>
  <c r="AV74" i="3"/>
  <c r="AV81" i="3" s="1"/>
  <c r="BH74" i="3"/>
  <c r="BH81" i="3" s="1"/>
  <c r="BX75" i="3"/>
  <c r="BX82" i="3" s="1"/>
  <c r="DV76" i="3"/>
  <c r="DV83" i="3" s="1"/>
  <c r="AN74" i="3"/>
  <c r="AN81" i="3" s="1"/>
  <c r="CD75" i="3"/>
  <c r="CD82" i="3" s="1"/>
  <c r="DG76" i="3"/>
  <c r="DG83" i="3" s="1"/>
  <c r="DS76" i="3"/>
  <c r="DS83" i="3" s="1"/>
  <c r="BV75" i="3"/>
  <c r="BV82" i="3" s="1"/>
  <c r="CH75" i="3"/>
  <c r="CH82" i="3" s="1"/>
  <c r="CT75" i="3"/>
  <c r="CT82" i="3" s="1"/>
  <c r="AW74" i="3"/>
  <c r="AW81" i="3" s="1"/>
  <c r="BI74" i="3"/>
  <c r="BI81" i="3" s="1"/>
  <c r="DU76" i="3"/>
  <c r="DU83" i="3" s="1"/>
  <c r="AY74" i="3"/>
  <c r="AY81" i="3" s="1"/>
  <c r="CX76" i="3"/>
  <c r="CX83" i="3" s="1"/>
  <c r="BY75" i="3"/>
  <c r="BY82" i="3" s="1"/>
  <c r="BL74" i="3"/>
  <c r="BL81" i="3" s="1"/>
  <c r="AR74" i="3"/>
  <c r="AR81" i="3" s="1"/>
  <c r="BE74" i="3"/>
  <c r="BE81" i="3" s="1"/>
  <c r="DP76" i="3"/>
  <c r="DP83" i="3" s="1"/>
  <c r="CV76" i="3"/>
  <c r="CV83" i="3" s="1"/>
  <c r="DH76" i="3"/>
  <c r="DH83" i="3" s="1"/>
  <c r="DT76" i="3"/>
  <c r="DT83" i="3" s="1"/>
  <c r="BW75" i="3"/>
  <c r="BW82" i="3" s="1"/>
  <c r="CI75" i="3"/>
  <c r="CI82" i="3" s="1"/>
  <c r="BQ75" i="3"/>
  <c r="BQ82" i="3" s="1"/>
  <c r="AX74" i="3"/>
  <c r="AX81" i="3" s="1"/>
  <c r="BJ74" i="3"/>
  <c r="BJ81" i="3" s="1"/>
  <c r="CJ75" i="3"/>
  <c r="CJ82" i="3" s="1"/>
  <c r="BK74" i="3"/>
  <c r="BK81" i="3" s="1"/>
  <c r="DJ76" i="3"/>
  <c r="DJ83" i="3" s="1"/>
  <c r="CK75" i="3"/>
  <c r="CK82" i="3" s="1"/>
  <c r="AZ74" i="3"/>
  <c r="AZ81" i="3" s="1"/>
  <c r="AS74" i="3"/>
  <c r="AS81" i="3" s="1"/>
  <c r="CW76" i="3"/>
  <c r="CW83" i="3" s="1"/>
  <c r="DI76" i="3"/>
  <c r="DI83" i="3" s="1"/>
  <c r="BD74" i="3"/>
  <c r="BD81" i="3" s="1"/>
  <c r="BR75" i="3"/>
  <c r="BR82" i="3" s="1"/>
  <c r="DO76" i="3"/>
  <c r="DO83" i="3" s="1"/>
  <c r="AM74" i="3"/>
  <c r="AM81" i="3" s="1"/>
  <c r="CY76" i="3"/>
  <c r="CY83" i="3" s="1"/>
  <c r="DK76" i="3"/>
  <c r="DK83" i="3" s="1"/>
  <c r="DW76" i="3"/>
  <c r="DW83" i="3" s="1"/>
  <c r="BZ75" i="3"/>
  <c r="BZ82" i="3" s="1"/>
  <c r="CL75" i="3"/>
  <c r="CL82" i="3" s="1"/>
  <c r="AO74" i="3"/>
  <c r="AO81" i="3" s="1"/>
  <c r="BA74" i="3"/>
  <c r="BA81" i="3" s="1"/>
  <c r="BM74" i="3"/>
  <c r="BM81" i="3" s="1"/>
  <c r="BP74" i="3"/>
  <c r="BP81" i="3" s="1"/>
  <c r="CP75" i="3"/>
  <c r="CP82" i="3" s="1"/>
  <c r="CZ76" i="3"/>
  <c r="CZ83" i="3" s="1"/>
  <c r="DL76" i="3"/>
  <c r="DL83" i="3" s="1"/>
  <c r="DX76" i="3"/>
  <c r="DX83" i="3" s="1"/>
  <c r="CA75" i="3"/>
  <c r="CA82" i="3" s="1"/>
  <c r="CM75" i="3"/>
  <c r="CM82" i="3" s="1"/>
  <c r="AP74" i="3"/>
  <c r="AP81" i="3" s="1"/>
  <c r="BB74" i="3"/>
  <c r="BB81" i="3" s="1"/>
  <c r="BN74" i="3"/>
  <c r="BN81" i="3" s="1"/>
  <c r="CO75" i="3"/>
  <c r="CO82" i="3" s="1"/>
  <c r="DY77" i="3"/>
  <c r="DY84" i="3" s="1"/>
  <c r="DA76" i="3"/>
  <c r="DA83" i="3" s="1"/>
  <c r="DM76" i="3"/>
  <c r="DM83" i="3" s="1"/>
  <c r="CU76" i="3"/>
  <c r="CU83" i="3" s="1"/>
  <c r="CB75" i="3"/>
  <c r="CB82" i="3" s="1"/>
  <c r="CN75" i="3"/>
  <c r="CN82" i="3" s="1"/>
  <c r="AQ74" i="3"/>
  <c r="AQ81" i="3" s="1"/>
  <c r="BC74" i="3"/>
  <c r="BC81" i="3" s="1"/>
  <c r="BO74" i="3"/>
  <c r="BO81" i="3" s="1"/>
  <c r="DB76" i="3"/>
  <c r="DB83" i="3" s="1"/>
  <c r="DN76" i="3"/>
  <c r="DN83" i="3" s="1"/>
  <c r="CC75" i="3"/>
  <c r="CC82" i="3" s="1"/>
  <c r="BS75" i="3"/>
  <c r="BS82" i="3" s="1"/>
  <c r="CE75" i="3"/>
  <c r="CE82" i="3" s="1"/>
  <c r="AT74" i="3"/>
  <c r="AT81" i="3" s="1"/>
  <c r="CQ75" i="3"/>
  <c r="CQ82" i="3" s="1"/>
  <c r="BF74" i="3"/>
  <c r="BF81" i="3" s="1"/>
  <c r="CZ77" i="3"/>
  <c r="CZ84" i="3" s="1"/>
  <c r="DB77" i="3"/>
  <c r="DB84" i="3" s="1"/>
  <c r="DN77" i="3"/>
  <c r="DN84" i="3" s="1"/>
  <c r="BT76" i="3"/>
  <c r="BT83" i="3" s="1"/>
  <c r="CF76" i="3"/>
  <c r="CF83" i="3" s="1"/>
  <c r="CR76" i="3"/>
  <c r="CR83" i="3" s="1"/>
  <c r="CD76" i="3"/>
  <c r="CD83" i="3" s="1"/>
  <c r="DC77" i="3"/>
  <c r="DC84" i="3" s="1"/>
  <c r="DO77" i="3"/>
  <c r="DO84" i="3" s="1"/>
  <c r="BU76" i="3"/>
  <c r="BU83" i="3" s="1"/>
  <c r="CG76" i="3"/>
  <c r="CG83" i="3" s="1"/>
  <c r="CS76" i="3"/>
  <c r="CS83" i="3" s="1"/>
  <c r="CJ76" i="3"/>
  <c r="CJ83" i="3" s="1"/>
  <c r="CK76" i="3"/>
  <c r="CK83" i="3" s="1"/>
  <c r="DD77" i="3"/>
  <c r="DD84" i="3" s="1"/>
  <c r="DP77" i="3"/>
  <c r="DP84" i="3" s="1"/>
  <c r="BV76" i="3"/>
  <c r="BV83" i="3" s="1"/>
  <c r="CH76" i="3"/>
  <c r="CH83" i="3" s="1"/>
  <c r="CT76" i="3"/>
  <c r="CT83" i="3" s="1"/>
  <c r="DR77" i="3"/>
  <c r="DR84" i="3" s="1"/>
  <c r="DY78" i="3"/>
  <c r="DY85" i="3" s="1"/>
  <c r="DS77" i="3"/>
  <c r="DS84" i="3" s="1"/>
  <c r="DL77" i="3"/>
  <c r="DL84" i="3" s="1"/>
  <c r="DE77" i="3"/>
  <c r="DE84" i="3" s="1"/>
  <c r="DQ77" i="3"/>
  <c r="DQ84" i="3" s="1"/>
  <c r="BW76" i="3"/>
  <c r="BW83" i="3" s="1"/>
  <c r="CI76" i="3"/>
  <c r="CI83" i="3" s="1"/>
  <c r="CU77" i="3"/>
  <c r="CU84" i="3" s="1"/>
  <c r="DF77" i="3"/>
  <c r="DF84" i="3" s="1"/>
  <c r="BX76" i="3"/>
  <c r="BX83" i="3" s="1"/>
  <c r="BQ76" i="3"/>
  <c r="BQ83" i="3" s="1"/>
  <c r="DG77" i="3"/>
  <c r="DG84" i="3" s="1"/>
  <c r="BY76" i="3"/>
  <c r="BY83" i="3" s="1"/>
  <c r="DX77" i="3"/>
  <c r="DX84" i="3" s="1"/>
  <c r="CV77" i="3"/>
  <c r="CV84" i="3" s="1"/>
  <c r="DH77" i="3"/>
  <c r="DH84" i="3" s="1"/>
  <c r="DT77" i="3"/>
  <c r="DT84" i="3" s="1"/>
  <c r="BZ76" i="3"/>
  <c r="BZ83" i="3" s="1"/>
  <c r="CL76" i="3"/>
  <c r="CL83" i="3" s="1"/>
  <c r="CW77" i="3"/>
  <c r="CW84" i="3" s="1"/>
  <c r="DI77" i="3"/>
  <c r="DI84" i="3" s="1"/>
  <c r="DU77" i="3"/>
  <c r="DU84" i="3" s="1"/>
  <c r="CA76" i="3"/>
  <c r="CA83" i="3" s="1"/>
  <c r="CM76" i="3"/>
  <c r="CM83" i="3" s="1"/>
  <c r="CX77" i="3"/>
  <c r="CX84" i="3" s="1"/>
  <c r="DJ77" i="3"/>
  <c r="DJ84" i="3" s="1"/>
  <c r="DV77" i="3"/>
  <c r="DV84" i="3" s="1"/>
  <c r="CB76" i="3"/>
  <c r="CB83" i="3" s="1"/>
  <c r="CN76" i="3"/>
  <c r="CN83" i="3" s="1"/>
  <c r="CY77" i="3"/>
  <c r="CY84" i="3" s="1"/>
  <c r="DK77" i="3"/>
  <c r="DK84" i="3" s="1"/>
  <c r="DW77" i="3"/>
  <c r="DW84" i="3" s="1"/>
  <c r="CC76" i="3"/>
  <c r="CC83" i="3" s="1"/>
  <c r="CO76" i="3"/>
  <c r="CO83" i="3" s="1"/>
  <c r="BR76" i="3"/>
  <c r="BR83" i="3" s="1"/>
  <c r="CP76" i="3"/>
  <c r="CP83" i="3" s="1"/>
  <c r="DA77" i="3"/>
  <c r="DA84" i="3" s="1"/>
  <c r="BS76" i="3"/>
  <c r="BS83" i="3" s="1"/>
  <c r="CE76" i="3"/>
  <c r="CE83" i="3" s="1"/>
  <c r="CQ76" i="3"/>
  <c r="CQ83" i="3" s="1"/>
  <c r="DM77" i="3"/>
  <c r="DM84" i="3" s="1"/>
  <c r="C102" i="3"/>
  <c r="C100" i="3" s="1"/>
  <c r="J165" i="3"/>
  <c r="J200" i="3" s="1"/>
  <c r="C60" i="3"/>
  <c r="E120" i="3"/>
  <c r="E155" i="3" s="1"/>
  <c r="CU167" i="3" s="1"/>
  <c r="E96" i="3"/>
  <c r="CH103" i="3" s="1"/>
  <c r="CH61" i="3" s="1"/>
  <c r="D153" i="3"/>
  <c r="D159" i="3"/>
  <c r="E178" i="3"/>
  <c r="E186" i="3" s="1"/>
  <c r="F132" i="3"/>
  <c r="F179" i="3" s="1"/>
  <c r="J179" i="3"/>
  <c r="K179" i="3" s="1"/>
  <c r="L179" i="3" s="1"/>
  <c r="M179" i="3" s="1"/>
  <c r="N179" i="3" s="1"/>
  <c r="O179" i="3" s="1"/>
  <c r="P179" i="3" s="1"/>
  <c r="Q179" i="3" s="1"/>
  <c r="R179" i="3" s="1"/>
  <c r="S179" i="3" s="1"/>
  <c r="T179" i="3" s="1"/>
  <c r="U179" i="3" s="1"/>
  <c r="V179" i="3" s="1"/>
  <c r="W179" i="3" s="1"/>
  <c r="X179" i="3" s="1"/>
  <c r="Y179" i="3" s="1"/>
  <c r="Z179" i="3" s="1"/>
  <c r="AA179" i="3" s="1"/>
  <c r="AB179" i="3" s="1"/>
  <c r="AC179" i="3" s="1"/>
  <c r="AD179" i="3" s="1"/>
  <c r="AE179" i="3" s="1"/>
  <c r="AF179" i="3" s="1"/>
  <c r="AG179" i="3" s="1"/>
  <c r="AH179" i="3" s="1"/>
  <c r="AI179" i="3" s="1"/>
  <c r="AJ179" i="3" s="1"/>
  <c r="AK179" i="3" s="1"/>
  <c r="AL179" i="3" s="1"/>
  <c r="AM179" i="3" s="1"/>
  <c r="D128" i="3"/>
  <c r="E39" i="3"/>
  <c r="E153" i="3" s="1"/>
  <c r="D129" i="3"/>
  <c r="C175" i="3"/>
  <c r="C183" i="3" s="1"/>
  <c r="BQ102" i="3"/>
  <c r="G141" i="3"/>
  <c r="G178" i="3" s="1"/>
  <c r="F144" i="3"/>
  <c r="E119" i="3"/>
  <c r="D116" i="3"/>
  <c r="E95" i="3"/>
  <c r="E14" i="2"/>
  <c r="F15" i="2" s="1"/>
  <c r="G15" i="2" s="1"/>
  <c r="E24" i="2"/>
  <c r="D10" i="2"/>
  <c r="E18" i="2"/>
  <c r="E12" i="2"/>
  <c r="DH105" i="3" l="1"/>
  <c r="CV105" i="3"/>
  <c r="DD105" i="3"/>
  <c r="DM105" i="3"/>
  <c r="DC105" i="3"/>
  <c r="DO105" i="3"/>
  <c r="DX105" i="3"/>
  <c r="CV168" i="3"/>
  <c r="CZ105" i="3"/>
  <c r="DL105" i="3"/>
  <c r="DK105" i="3"/>
  <c r="DI105" i="3"/>
  <c r="DT105" i="3"/>
  <c r="DE105" i="3"/>
  <c r="DW105" i="3"/>
  <c r="DN105" i="3"/>
  <c r="CY105" i="3"/>
  <c r="DB105" i="3"/>
  <c r="DY105" i="3"/>
  <c r="DV105" i="3"/>
  <c r="DA105" i="3"/>
  <c r="CX105" i="3"/>
  <c r="DJ105" i="3"/>
  <c r="DU105" i="3"/>
  <c r="CW105" i="3"/>
  <c r="DS105" i="3"/>
  <c r="DR105" i="3"/>
  <c r="DG105" i="3"/>
  <c r="DF105" i="3"/>
  <c r="DQ105" i="3"/>
  <c r="AN58" i="3"/>
  <c r="F187" i="3"/>
  <c r="AO166" i="3"/>
  <c r="AP166" i="3" s="1"/>
  <c r="AQ166" i="3" s="1"/>
  <c r="AR166" i="3" s="1"/>
  <c r="AS166" i="3" s="1"/>
  <c r="AT166" i="3" s="1"/>
  <c r="AU166" i="3" s="1"/>
  <c r="AV166" i="3" s="1"/>
  <c r="AW166" i="3" s="1"/>
  <c r="AX166" i="3" s="1"/>
  <c r="AY166" i="3" s="1"/>
  <c r="AZ166" i="3" s="1"/>
  <c r="BA166" i="3" s="1"/>
  <c r="BB166" i="3" s="1"/>
  <c r="BC166" i="3" s="1"/>
  <c r="BD166" i="3" s="1"/>
  <c r="BE166" i="3" s="1"/>
  <c r="BF166" i="3" s="1"/>
  <c r="BG166" i="3" s="1"/>
  <c r="BH166" i="3" s="1"/>
  <c r="BI166" i="3" s="1"/>
  <c r="BJ166" i="3" s="1"/>
  <c r="BK166" i="3" s="1"/>
  <c r="BL166" i="3" s="1"/>
  <c r="BM166" i="3" s="1"/>
  <c r="BN166" i="3" s="1"/>
  <c r="BO166" i="3" s="1"/>
  <c r="BP166" i="3" s="1"/>
  <c r="D61" i="3"/>
  <c r="BS167" i="3"/>
  <c r="BT167" i="3" s="1"/>
  <c r="BU167" i="3" s="1"/>
  <c r="BV167" i="3" s="1"/>
  <c r="BW167" i="3" s="1"/>
  <c r="BX167" i="3" s="1"/>
  <c r="BY167" i="3" s="1"/>
  <c r="BZ167" i="3" s="1"/>
  <c r="CA167" i="3" s="1"/>
  <c r="CB167" i="3" s="1"/>
  <c r="CC167" i="3" s="1"/>
  <c r="CD167" i="3" s="1"/>
  <c r="CE167" i="3" s="1"/>
  <c r="CF167" i="3" s="1"/>
  <c r="CG167" i="3" s="1"/>
  <c r="CH167" i="3" s="1"/>
  <c r="CI167" i="3" s="1"/>
  <c r="CJ167" i="3" s="1"/>
  <c r="CK167" i="3" s="1"/>
  <c r="CL167" i="3" s="1"/>
  <c r="CM167" i="3" s="1"/>
  <c r="CN167" i="3" s="1"/>
  <c r="CO167" i="3" s="1"/>
  <c r="CP167" i="3" s="1"/>
  <c r="CQ167" i="3" s="1"/>
  <c r="CR167" i="3" s="1"/>
  <c r="CS167" i="3" s="1"/>
  <c r="CT167" i="3" s="1"/>
  <c r="E104" i="3"/>
  <c r="E62" i="3"/>
  <c r="AQ58" i="3"/>
  <c r="K66" i="3"/>
  <c r="K52" i="3"/>
  <c r="K50" i="3" s="1"/>
  <c r="D103" i="3"/>
  <c r="C58" i="3"/>
  <c r="C15" i="3" s="1"/>
  <c r="CU102" i="3"/>
  <c r="E93" i="3"/>
  <c r="D102" i="3"/>
  <c r="BQ60" i="3"/>
  <c r="L87" i="3"/>
  <c r="M67" i="3" s="1"/>
  <c r="M51" i="3" s="1"/>
  <c r="L68" i="3"/>
  <c r="AM87" i="3"/>
  <c r="CV75" i="3"/>
  <c r="CV82" i="3" s="1"/>
  <c r="CW75" i="3"/>
  <c r="CW82" i="3" s="1"/>
  <c r="CX75" i="3"/>
  <c r="CX82" i="3" s="1"/>
  <c r="DJ75" i="3"/>
  <c r="DJ82" i="3" s="1"/>
  <c r="DV75" i="3"/>
  <c r="DV82" i="3" s="1"/>
  <c r="BS74" i="3"/>
  <c r="BS81" i="3" s="1"/>
  <c r="CE74" i="3"/>
  <c r="CE81" i="3" s="1"/>
  <c r="CQ74" i="3"/>
  <c r="CQ81" i="3" s="1"/>
  <c r="CY75" i="3"/>
  <c r="CY82" i="3" s="1"/>
  <c r="DK75" i="3"/>
  <c r="DK82" i="3" s="1"/>
  <c r="DW75" i="3"/>
  <c r="DW82" i="3" s="1"/>
  <c r="BT74" i="3"/>
  <c r="BT81" i="3" s="1"/>
  <c r="CF74" i="3"/>
  <c r="CF81" i="3" s="1"/>
  <c r="CR74" i="3"/>
  <c r="CR81" i="3" s="1"/>
  <c r="BQ74" i="3"/>
  <c r="BQ81" i="3" s="1"/>
  <c r="BQ87" i="3" s="1"/>
  <c r="BR68" i="3" s="1"/>
  <c r="BR52" i="3" s="1"/>
  <c r="CB74" i="3"/>
  <c r="CB81" i="3" s="1"/>
  <c r="CC74" i="3"/>
  <c r="CC81" i="3" s="1"/>
  <c r="DI75" i="3"/>
  <c r="DI82" i="3" s="1"/>
  <c r="CZ75" i="3"/>
  <c r="CZ82" i="3" s="1"/>
  <c r="DL75" i="3"/>
  <c r="DL82" i="3" s="1"/>
  <c r="DX75" i="3"/>
  <c r="DX82" i="3" s="1"/>
  <c r="BU74" i="3"/>
  <c r="BU81" i="3" s="1"/>
  <c r="CG74" i="3"/>
  <c r="CG81" i="3" s="1"/>
  <c r="CS74" i="3"/>
  <c r="CS81" i="3" s="1"/>
  <c r="CI74" i="3"/>
  <c r="CI81" i="3" s="1"/>
  <c r="CJ74" i="3"/>
  <c r="CJ81" i="3" s="1"/>
  <c r="DT75" i="3"/>
  <c r="DT82" i="3" s="1"/>
  <c r="DA75" i="3"/>
  <c r="DA82" i="3" s="1"/>
  <c r="DM75" i="3"/>
  <c r="DM82" i="3" s="1"/>
  <c r="BV74" i="3"/>
  <c r="BV81" i="3" s="1"/>
  <c r="CH74" i="3"/>
  <c r="CH81" i="3" s="1"/>
  <c r="CT74" i="3"/>
  <c r="CT81" i="3" s="1"/>
  <c r="BW74" i="3"/>
  <c r="BW81" i="3" s="1"/>
  <c r="DC75" i="3"/>
  <c r="DC82" i="3" s="1"/>
  <c r="DU75" i="3"/>
  <c r="DU82" i="3" s="1"/>
  <c r="DB75" i="3"/>
  <c r="DB82" i="3" s="1"/>
  <c r="DN75" i="3"/>
  <c r="DN82" i="3" s="1"/>
  <c r="DO75" i="3"/>
  <c r="DO82" i="3" s="1"/>
  <c r="BX74" i="3"/>
  <c r="BX81" i="3" s="1"/>
  <c r="DD75" i="3"/>
  <c r="DD82" i="3" s="1"/>
  <c r="DP75" i="3"/>
  <c r="DP82" i="3" s="1"/>
  <c r="BY74" i="3"/>
  <c r="BY81" i="3" s="1"/>
  <c r="CK74" i="3"/>
  <c r="CK81" i="3" s="1"/>
  <c r="DE75" i="3"/>
  <c r="DE82" i="3" s="1"/>
  <c r="DQ75" i="3"/>
  <c r="DQ82" i="3" s="1"/>
  <c r="BZ74" i="3"/>
  <c r="BZ81" i="3" s="1"/>
  <c r="CL74" i="3"/>
  <c r="CL81" i="3" s="1"/>
  <c r="DF75" i="3"/>
  <c r="DF82" i="3" s="1"/>
  <c r="DR75" i="3"/>
  <c r="DR82" i="3" s="1"/>
  <c r="CA74" i="3"/>
  <c r="CA81" i="3" s="1"/>
  <c r="CM74" i="3"/>
  <c r="CM81" i="3" s="1"/>
  <c r="DY76" i="3"/>
  <c r="DY83" i="3" s="1"/>
  <c r="DG75" i="3"/>
  <c r="DG82" i="3" s="1"/>
  <c r="DS75" i="3"/>
  <c r="DS82" i="3" s="1"/>
  <c r="CU75" i="3"/>
  <c r="CU82" i="3" s="1"/>
  <c r="CN74" i="3"/>
  <c r="CN81" i="3" s="1"/>
  <c r="DH75" i="3"/>
  <c r="DH82" i="3" s="1"/>
  <c r="CO74" i="3"/>
  <c r="CO81" i="3" s="1"/>
  <c r="CD74" i="3"/>
  <c r="CD81" i="3" s="1"/>
  <c r="CP74" i="3"/>
  <c r="CP81" i="3" s="1"/>
  <c r="BR74" i="3"/>
  <c r="BR81" i="3" s="1"/>
  <c r="CT103" i="3"/>
  <c r="CT61" i="3" s="1"/>
  <c r="BW103" i="3"/>
  <c r="BW61" i="3" s="1"/>
  <c r="CG103" i="3"/>
  <c r="CG61" i="3" s="1"/>
  <c r="CS103" i="3"/>
  <c r="CS61" i="3" s="1"/>
  <c r="CI103" i="3"/>
  <c r="CI61" i="3" s="1"/>
  <c r="BT103" i="3"/>
  <c r="BT61" i="3" s="1"/>
  <c r="CE103" i="3"/>
  <c r="CE61" i="3" s="1"/>
  <c r="F121" i="3"/>
  <c r="F156" i="3" s="1"/>
  <c r="DY168" i="3" s="1"/>
  <c r="CR103" i="3"/>
  <c r="CR61" i="3" s="1"/>
  <c r="BS103" i="3"/>
  <c r="BS61" i="3" s="1"/>
  <c r="CD103" i="3"/>
  <c r="CD61" i="3" s="1"/>
  <c r="CM103" i="3"/>
  <c r="CM61" i="3" s="1"/>
  <c r="CC103" i="3"/>
  <c r="CC61" i="3" s="1"/>
  <c r="BY103" i="3"/>
  <c r="BY61" i="3" s="1"/>
  <c r="CA103" i="3"/>
  <c r="CA61" i="3" s="1"/>
  <c r="CN103" i="3"/>
  <c r="CN61" i="3" s="1"/>
  <c r="CL103" i="3"/>
  <c r="CL61" i="3" s="1"/>
  <c r="BU103" i="3"/>
  <c r="BU61" i="3" s="1"/>
  <c r="CF103" i="3"/>
  <c r="CF61" i="3" s="1"/>
  <c r="CU103" i="3"/>
  <c r="CU61" i="3" s="1"/>
  <c r="CJ103" i="3"/>
  <c r="CJ61" i="3" s="1"/>
  <c r="BV103" i="3"/>
  <c r="BV61" i="3" s="1"/>
  <c r="BX103" i="3"/>
  <c r="BX61" i="3" s="1"/>
  <c r="F97" i="3"/>
  <c r="DI104" i="3" s="1"/>
  <c r="CP103" i="3"/>
  <c r="CP61" i="3" s="1"/>
  <c r="BR103" i="3"/>
  <c r="BR61" i="3" s="1"/>
  <c r="CB103" i="3"/>
  <c r="CB61" i="3" s="1"/>
  <c r="CO103" i="3"/>
  <c r="CO61" i="3" s="1"/>
  <c r="D152" i="3"/>
  <c r="D160" i="3" s="1"/>
  <c r="BQ165" i="3"/>
  <c r="CQ103" i="3"/>
  <c r="CQ61" i="3" s="1"/>
  <c r="BZ103" i="3"/>
  <c r="BZ61" i="3" s="1"/>
  <c r="CK103" i="3"/>
  <c r="CK61" i="3" s="1"/>
  <c r="K165" i="3"/>
  <c r="K200" i="3" s="1"/>
  <c r="J164" i="3"/>
  <c r="E189" i="3"/>
  <c r="E159" i="3"/>
  <c r="F159" i="3" s="1"/>
  <c r="D176" i="3"/>
  <c r="D184" i="3" s="1"/>
  <c r="E130" i="3"/>
  <c r="D175" i="3"/>
  <c r="D183" i="3" s="1"/>
  <c r="E129" i="3"/>
  <c r="E154" i="3"/>
  <c r="G144" i="3"/>
  <c r="H144" i="3" s="1"/>
  <c r="H142" i="3"/>
  <c r="F124" i="3"/>
  <c r="F189" i="3" s="1"/>
  <c r="F96" i="3"/>
  <c r="F120" i="3"/>
  <c r="F155" i="3" s="1"/>
  <c r="E116" i="3"/>
  <c r="F18" i="2"/>
  <c r="F13" i="2"/>
  <c r="G23" i="2" s="1"/>
  <c r="E10" i="2"/>
  <c r="E102" i="3" l="1"/>
  <c r="CU60" i="3"/>
  <c r="E60" i="3" s="1"/>
  <c r="F105" i="3"/>
  <c r="F63" i="3"/>
  <c r="CW168" i="3"/>
  <c r="CX168" i="3" s="1"/>
  <c r="CY168" i="3" s="1"/>
  <c r="CZ168" i="3" s="1"/>
  <c r="DA168" i="3" s="1"/>
  <c r="DB168" i="3" s="1"/>
  <c r="DC168" i="3" s="1"/>
  <c r="DD168" i="3" s="1"/>
  <c r="DE168" i="3" s="1"/>
  <c r="DF168" i="3" s="1"/>
  <c r="DG168" i="3" s="1"/>
  <c r="DH168" i="3" s="1"/>
  <c r="DI168" i="3" s="1"/>
  <c r="DJ168" i="3" s="1"/>
  <c r="DK168" i="3" s="1"/>
  <c r="DL168" i="3" s="1"/>
  <c r="DM168" i="3" s="1"/>
  <c r="DN168" i="3" s="1"/>
  <c r="DO168" i="3" s="1"/>
  <c r="DP168" i="3" s="1"/>
  <c r="DQ168" i="3" s="1"/>
  <c r="DR168" i="3" s="1"/>
  <c r="DS168" i="3" s="1"/>
  <c r="DT168" i="3" s="1"/>
  <c r="DU168" i="3" s="1"/>
  <c r="DV168" i="3" s="1"/>
  <c r="DW168" i="3" s="1"/>
  <c r="DX168" i="3" s="1"/>
  <c r="D100" i="3"/>
  <c r="L66" i="3"/>
  <c r="L52" i="3"/>
  <c r="L50" i="3" s="1"/>
  <c r="BS58" i="3"/>
  <c r="BU58" i="3"/>
  <c r="CM58" i="3"/>
  <c r="BT58" i="3"/>
  <c r="BZ58" i="3"/>
  <c r="CL58" i="3"/>
  <c r="BY58" i="3"/>
  <c r="CH58" i="3"/>
  <c r="CQ58" i="3"/>
  <c r="CN58" i="3"/>
  <c r="CD58" i="3"/>
  <c r="CG58" i="3"/>
  <c r="CC58" i="3"/>
  <c r="CF58" i="3"/>
  <c r="CI58" i="3"/>
  <c r="BR58" i="3"/>
  <c r="CT58" i="3"/>
  <c r="CE58" i="3"/>
  <c r="CJ58" i="3"/>
  <c r="CO58" i="3"/>
  <c r="CK58" i="3"/>
  <c r="CA58" i="3"/>
  <c r="CR58" i="3"/>
  <c r="BW58" i="3"/>
  <c r="CS58" i="3"/>
  <c r="CB58" i="3"/>
  <c r="BV58" i="3"/>
  <c r="CP58" i="3"/>
  <c r="BX58" i="3"/>
  <c r="CU58" i="3"/>
  <c r="D60" i="3"/>
  <c r="BQ58" i="3"/>
  <c r="D58" i="3" s="1"/>
  <c r="D15" i="3" s="1"/>
  <c r="F93" i="3"/>
  <c r="AN87" i="3"/>
  <c r="AN68" i="3"/>
  <c r="AN52" i="3" s="1"/>
  <c r="M87" i="3"/>
  <c r="N67" i="3" s="1"/>
  <c r="N51" i="3" s="1"/>
  <c r="M68" i="3"/>
  <c r="BR87" i="3"/>
  <c r="CV104" i="3"/>
  <c r="DY104" i="3"/>
  <c r="DA104" i="3"/>
  <c r="DL104" i="3"/>
  <c r="DG104" i="3"/>
  <c r="CW104" i="3"/>
  <c r="DE104" i="3"/>
  <c r="DF104" i="3"/>
  <c r="DC104" i="3"/>
  <c r="BR166" i="3"/>
  <c r="BS166" i="3" s="1"/>
  <c r="BT166" i="3" s="1"/>
  <c r="BU166" i="3" s="1"/>
  <c r="BV166" i="3" s="1"/>
  <c r="BW166" i="3" s="1"/>
  <c r="BX166" i="3" s="1"/>
  <c r="BY166" i="3" s="1"/>
  <c r="BZ166" i="3" s="1"/>
  <c r="CA166" i="3" s="1"/>
  <c r="CB166" i="3" s="1"/>
  <c r="CC166" i="3" s="1"/>
  <c r="CD166" i="3" s="1"/>
  <c r="CE166" i="3" s="1"/>
  <c r="CF166" i="3" s="1"/>
  <c r="CG166" i="3" s="1"/>
  <c r="CH166" i="3" s="1"/>
  <c r="CI166" i="3" s="1"/>
  <c r="CJ166" i="3" s="1"/>
  <c r="CK166" i="3" s="1"/>
  <c r="CL166" i="3" s="1"/>
  <c r="CM166" i="3" s="1"/>
  <c r="CN166" i="3" s="1"/>
  <c r="CO166" i="3" s="1"/>
  <c r="CP166" i="3" s="1"/>
  <c r="CQ166" i="3" s="1"/>
  <c r="CR166" i="3" s="1"/>
  <c r="CS166" i="3" s="1"/>
  <c r="CT166" i="3" s="1"/>
  <c r="DP104" i="3"/>
  <c r="DD104" i="3"/>
  <c r="G98" i="3"/>
  <c r="G122" i="3"/>
  <c r="G187" i="3" s="1"/>
  <c r="CZ104" i="3"/>
  <c r="DN104" i="3"/>
  <c r="DT104" i="3"/>
  <c r="DM104" i="3"/>
  <c r="E103" i="3"/>
  <c r="E100" i="3" s="1"/>
  <c r="DR104" i="3"/>
  <c r="DV104" i="3"/>
  <c r="DW104" i="3"/>
  <c r="DS104" i="3"/>
  <c r="DX104" i="3"/>
  <c r="DJ104" i="3"/>
  <c r="DK104" i="3"/>
  <c r="DQ104" i="3"/>
  <c r="CY104" i="3"/>
  <c r="DO104" i="3"/>
  <c r="CX104" i="3"/>
  <c r="DU104" i="3"/>
  <c r="DB104" i="3"/>
  <c r="DH104" i="3"/>
  <c r="F152" i="3"/>
  <c r="F160" i="3" s="1"/>
  <c r="DY167" i="3"/>
  <c r="DY164" i="3" s="1"/>
  <c r="E61" i="3"/>
  <c r="BR165" i="3"/>
  <c r="BQ164" i="3"/>
  <c r="E152" i="3"/>
  <c r="E160" i="3" s="1"/>
  <c r="CU166" i="3"/>
  <c r="K164" i="3"/>
  <c r="L165" i="3"/>
  <c r="L200" i="3" s="1"/>
  <c r="F130" i="3"/>
  <c r="F177" i="3" s="1"/>
  <c r="F185" i="3" s="1"/>
  <c r="E176" i="3"/>
  <c r="E184" i="3" s="1"/>
  <c r="F131" i="3"/>
  <c r="F178" i="3" s="1"/>
  <c r="F186" i="3" s="1"/>
  <c r="E177" i="3"/>
  <c r="E185" i="3" s="1"/>
  <c r="CW103" i="3"/>
  <c r="CW61" i="3" s="1"/>
  <c r="DI103" i="3"/>
  <c r="DI61" i="3" s="1"/>
  <c r="DU103" i="3"/>
  <c r="DU61" i="3" s="1"/>
  <c r="CY103" i="3"/>
  <c r="CY61" i="3" s="1"/>
  <c r="DK103" i="3"/>
  <c r="DK61" i="3" s="1"/>
  <c r="DW103" i="3"/>
  <c r="DW61" i="3" s="1"/>
  <c r="DX103" i="3"/>
  <c r="DX61" i="3" s="1"/>
  <c r="DA103" i="3"/>
  <c r="DA61" i="3" s="1"/>
  <c r="DY103" i="3"/>
  <c r="DY61" i="3" s="1"/>
  <c r="CV103" i="3"/>
  <c r="CV61" i="3" s="1"/>
  <c r="DO103" i="3"/>
  <c r="DO61" i="3" s="1"/>
  <c r="DD103" i="3"/>
  <c r="DD61" i="3" s="1"/>
  <c r="DP103" i="3"/>
  <c r="DP61" i="3" s="1"/>
  <c r="DQ103" i="3"/>
  <c r="DQ61" i="3" s="1"/>
  <c r="DR103" i="3"/>
  <c r="DR61" i="3" s="1"/>
  <c r="DS103" i="3"/>
  <c r="DS61" i="3" s="1"/>
  <c r="DH103" i="3"/>
  <c r="DH61" i="3" s="1"/>
  <c r="CX103" i="3"/>
  <c r="CX61" i="3" s="1"/>
  <c r="DJ103" i="3"/>
  <c r="DJ61" i="3" s="1"/>
  <c r="DV103" i="3"/>
  <c r="DV61" i="3" s="1"/>
  <c r="CZ103" i="3"/>
  <c r="CZ61" i="3" s="1"/>
  <c r="DL103" i="3"/>
  <c r="DL61" i="3" s="1"/>
  <c r="DM103" i="3"/>
  <c r="DM61" i="3" s="1"/>
  <c r="DN103" i="3"/>
  <c r="DN61" i="3" s="1"/>
  <c r="DE103" i="3"/>
  <c r="DE61" i="3" s="1"/>
  <c r="DT103" i="3"/>
  <c r="DT61" i="3" s="1"/>
  <c r="DB103" i="3"/>
  <c r="DB61" i="3" s="1"/>
  <c r="DC103" i="3"/>
  <c r="DC61" i="3" s="1"/>
  <c r="DF103" i="3"/>
  <c r="DF61" i="3" s="1"/>
  <c r="DG103" i="3"/>
  <c r="DG61" i="3" s="1"/>
  <c r="G124" i="3"/>
  <c r="G189" i="3" s="1"/>
  <c r="G121" i="3"/>
  <c r="G97" i="3"/>
  <c r="F116" i="3"/>
  <c r="G18" i="2"/>
  <c r="G14" i="2"/>
  <c r="H23" i="2" s="1"/>
  <c r="F10" i="2"/>
  <c r="M66" i="3" l="1"/>
  <c r="M52" i="3"/>
  <c r="M50" i="3" s="1"/>
  <c r="E58" i="3"/>
  <c r="E15" i="3" s="1"/>
  <c r="DH58" i="3"/>
  <c r="CV167" i="3"/>
  <c r="CW167" i="3" s="1"/>
  <c r="CX167" i="3" s="1"/>
  <c r="CY167" i="3" s="1"/>
  <c r="CZ167" i="3" s="1"/>
  <c r="DA167" i="3" s="1"/>
  <c r="DB167" i="3" s="1"/>
  <c r="DC167" i="3" s="1"/>
  <c r="DD167" i="3" s="1"/>
  <c r="DE167" i="3" s="1"/>
  <c r="DF167" i="3" s="1"/>
  <c r="DG167" i="3" s="1"/>
  <c r="DH167" i="3" s="1"/>
  <c r="DI167" i="3" s="1"/>
  <c r="DJ167" i="3" s="1"/>
  <c r="DK167" i="3" s="1"/>
  <c r="DL167" i="3" s="1"/>
  <c r="DM167" i="3" s="1"/>
  <c r="DN167" i="3" s="1"/>
  <c r="DO167" i="3" s="1"/>
  <c r="DP167" i="3" s="1"/>
  <c r="DQ167" i="3" s="1"/>
  <c r="DR167" i="3" s="1"/>
  <c r="DS167" i="3" s="1"/>
  <c r="DT167" i="3" s="1"/>
  <c r="DU167" i="3" s="1"/>
  <c r="DV167" i="3" s="1"/>
  <c r="DW167" i="3" s="1"/>
  <c r="DX167" i="3" s="1"/>
  <c r="DU58" i="3"/>
  <c r="DS58" i="3"/>
  <c r="DE58" i="3"/>
  <c r="CX58" i="3"/>
  <c r="DR58" i="3"/>
  <c r="DF58" i="3"/>
  <c r="DJ58" i="3"/>
  <c r="DO58" i="3"/>
  <c r="DG58" i="3"/>
  <c r="DY58" i="3"/>
  <c r="CY58" i="3"/>
  <c r="DB58" i="3"/>
  <c r="DW58" i="3"/>
  <c r="CW58" i="3"/>
  <c r="DT58" i="3"/>
  <c r="DX58" i="3"/>
  <c r="DQ58" i="3"/>
  <c r="DK58" i="3"/>
  <c r="CV58" i="3"/>
  <c r="G93" i="3"/>
  <c r="DN58" i="3"/>
  <c r="DM58" i="3"/>
  <c r="DP58" i="3"/>
  <c r="DC58" i="3"/>
  <c r="DA58" i="3"/>
  <c r="DI58" i="3"/>
  <c r="DL58" i="3"/>
  <c r="DD58" i="3"/>
  <c r="CZ58" i="3"/>
  <c r="DV58" i="3"/>
  <c r="BS87" i="3"/>
  <c r="BS68" i="3"/>
  <c r="BS52" i="3" s="1"/>
  <c r="N87" i="3"/>
  <c r="O67" i="3" s="1"/>
  <c r="O51" i="3" s="1"/>
  <c r="N68" i="3"/>
  <c r="AO87" i="3"/>
  <c r="AO68" i="3"/>
  <c r="AO52" i="3" s="1"/>
  <c r="F104" i="3"/>
  <c r="F62" i="3"/>
  <c r="CV166" i="3"/>
  <c r="BR164" i="3"/>
  <c r="BS165" i="3"/>
  <c r="L164" i="3"/>
  <c r="M165" i="3"/>
  <c r="M200" i="3" s="1"/>
  <c r="G116" i="3"/>
  <c r="G186" i="3"/>
  <c r="F103" i="3"/>
  <c r="F61" i="3"/>
  <c r="H98" i="3"/>
  <c r="H93" i="3" s="1"/>
  <c r="H124" i="3"/>
  <c r="H122" i="3"/>
  <c r="H18" i="2"/>
  <c r="H15" i="2"/>
  <c r="H10" i="2" s="1"/>
  <c r="G10" i="2"/>
  <c r="H189" i="3" l="1"/>
  <c r="A125" i="3"/>
  <c r="N66" i="3"/>
  <c r="N52" i="3"/>
  <c r="N50" i="3" s="1"/>
  <c r="CV164" i="3"/>
  <c r="F100" i="3"/>
  <c r="AP87" i="3"/>
  <c r="AP68" i="3"/>
  <c r="AP52" i="3" s="1"/>
  <c r="O87" i="3"/>
  <c r="P67" i="3" s="1"/>
  <c r="P51" i="3" s="1"/>
  <c r="O68" i="3"/>
  <c r="BT87" i="3"/>
  <c r="BT68" i="3"/>
  <c r="BT52" i="3" s="1"/>
  <c r="CW166" i="3"/>
  <c r="CX166" i="3" s="1"/>
  <c r="F58" i="3"/>
  <c r="BS164" i="3"/>
  <c r="BT165" i="3"/>
  <c r="M164" i="3"/>
  <c r="N165" i="3"/>
  <c r="N200" i="3" s="1"/>
  <c r="H116" i="3"/>
  <c r="H187" i="3"/>
  <c r="B57" i="3" l="1"/>
  <c r="B15" i="3" s="1"/>
  <c r="F15" i="3"/>
  <c r="O66" i="3"/>
  <c r="O52" i="3"/>
  <c r="O50" i="3" s="1"/>
  <c r="BU87" i="3"/>
  <c r="BU68" i="3"/>
  <c r="BU52" i="3" s="1"/>
  <c r="P87" i="3"/>
  <c r="Q67" i="3" s="1"/>
  <c r="Q51" i="3" s="1"/>
  <c r="P68" i="3"/>
  <c r="AQ87" i="3"/>
  <c r="AQ68" i="3"/>
  <c r="AQ52" i="3" s="1"/>
  <c r="CW164" i="3"/>
  <c r="CX164" i="3"/>
  <c r="CY166" i="3"/>
  <c r="BT164" i="3"/>
  <c r="BU165" i="3"/>
  <c r="N164" i="3"/>
  <c r="O165" i="3"/>
  <c r="O200" i="3" s="1"/>
  <c r="J40" i="3" l="1"/>
  <c r="C28" i="3"/>
  <c r="P66" i="3"/>
  <c r="P52" i="3"/>
  <c r="P50" i="3" s="1"/>
  <c r="AR87" i="3"/>
  <c r="AR68" i="3"/>
  <c r="AR52" i="3" s="1"/>
  <c r="Q87" i="3"/>
  <c r="R67" i="3" s="1"/>
  <c r="R51" i="3" s="1"/>
  <c r="Q68" i="3"/>
  <c r="BV87" i="3"/>
  <c r="BV68" i="3"/>
  <c r="BV52" i="3" s="1"/>
  <c r="BV165" i="3"/>
  <c r="BU164" i="3"/>
  <c r="CZ166" i="3"/>
  <c r="CY164" i="3"/>
  <c r="O164" i="3"/>
  <c r="P165" i="3"/>
  <c r="P200" i="3" s="1"/>
  <c r="Q66" i="3" l="1"/>
  <c r="Q52" i="3"/>
  <c r="Q50" i="3" s="1"/>
  <c r="R87" i="3"/>
  <c r="S67" i="3" s="1"/>
  <c r="S51" i="3" s="1"/>
  <c r="R68" i="3"/>
  <c r="BW87" i="3"/>
  <c r="BW68" i="3"/>
  <c r="BW52" i="3" s="1"/>
  <c r="AS87" i="3"/>
  <c r="AS68" i="3"/>
  <c r="AS52" i="3" s="1"/>
  <c r="DA166" i="3"/>
  <c r="CZ164" i="3"/>
  <c r="BV164" i="3"/>
  <c r="BW165" i="3"/>
  <c r="P164" i="3"/>
  <c r="Q165" i="3"/>
  <c r="Q200" i="3" s="1"/>
  <c r="R66" i="3" l="1"/>
  <c r="R52" i="3"/>
  <c r="R50" i="3" s="1"/>
  <c r="BX87" i="3"/>
  <c r="BX68" i="3"/>
  <c r="BX52" i="3" s="1"/>
  <c r="AT87" i="3"/>
  <c r="AT68" i="3"/>
  <c r="AT52" i="3" s="1"/>
  <c r="S87" i="3"/>
  <c r="T67" i="3" s="1"/>
  <c r="T51" i="3" s="1"/>
  <c r="S68" i="3"/>
  <c r="BX165" i="3"/>
  <c r="BW164" i="3"/>
  <c r="DB166" i="3"/>
  <c r="DA164" i="3"/>
  <c r="Q164" i="3"/>
  <c r="R165" i="3"/>
  <c r="R200" i="3" s="1"/>
  <c r="S66" i="3" l="1"/>
  <c r="S52" i="3"/>
  <c r="S50" i="3" s="1"/>
  <c r="T87" i="3"/>
  <c r="U67" i="3" s="1"/>
  <c r="U51" i="3" s="1"/>
  <c r="T68" i="3"/>
  <c r="BY87" i="3"/>
  <c r="BY68" i="3"/>
  <c r="BY52" i="3" s="1"/>
  <c r="AU87" i="3"/>
  <c r="AU68" i="3"/>
  <c r="AU52" i="3" s="1"/>
  <c r="DC166" i="3"/>
  <c r="DB164" i="3"/>
  <c r="BX164" i="3"/>
  <c r="BY165" i="3"/>
  <c r="S165" i="3"/>
  <c r="S200" i="3" s="1"/>
  <c r="R164" i="3"/>
  <c r="T66" i="3" l="1"/>
  <c r="T52" i="3"/>
  <c r="T50" i="3" s="1"/>
  <c r="AV87" i="3"/>
  <c r="AV68" i="3"/>
  <c r="AV52" i="3" s="1"/>
  <c r="BZ87" i="3"/>
  <c r="BZ68" i="3"/>
  <c r="BZ52" i="3" s="1"/>
  <c r="U87" i="3"/>
  <c r="V67" i="3" s="1"/>
  <c r="V51" i="3" s="1"/>
  <c r="U68" i="3"/>
  <c r="BZ165" i="3"/>
  <c r="BY164" i="3"/>
  <c r="DD166" i="3"/>
  <c r="DC164" i="3"/>
  <c r="S164" i="3"/>
  <c r="T165" i="3"/>
  <c r="T200" i="3" s="1"/>
  <c r="U66" i="3" l="1"/>
  <c r="U52" i="3"/>
  <c r="U50" i="3" s="1"/>
  <c r="V87" i="3"/>
  <c r="W67" i="3" s="1"/>
  <c r="W51" i="3" s="1"/>
  <c r="V68" i="3"/>
  <c r="CA87" i="3"/>
  <c r="CA68" i="3"/>
  <c r="CA52" i="3" s="1"/>
  <c r="AW87" i="3"/>
  <c r="AW68" i="3"/>
  <c r="AW52" i="3" s="1"/>
  <c r="DE166" i="3"/>
  <c r="DD164" i="3"/>
  <c r="CA165" i="3"/>
  <c r="BZ164" i="3"/>
  <c r="T164" i="3"/>
  <c r="U165" i="3"/>
  <c r="U200" i="3" s="1"/>
  <c r="V66" i="3" l="1"/>
  <c r="V52" i="3"/>
  <c r="V50" i="3" s="1"/>
  <c r="AX87" i="3"/>
  <c r="AX68" i="3"/>
  <c r="AX52" i="3" s="1"/>
  <c r="CB87" i="3"/>
  <c r="CB68" i="3"/>
  <c r="CB52" i="3" s="1"/>
  <c r="W87" i="3"/>
  <c r="X67" i="3" s="1"/>
  <c r="X51" i="3" s="1"/>
  <c r="W68" i="3"/>
  <c r="CB165" i="3"/>
  <c r="CA164" i="3"/>
  <c r="DE164" i="3"/>
  <c r="DF166" i="3"/>
  <c r="V165" i="3"/>
  <c r="V200" i="3" s="1"/>
  <c r="U164" i="3"/>
  <c r="W66" i="3" l="1"/>
  <c r="W52" i="3"/>
  <c r="W50" i="3" s="1"/>
  <c r="CC87" i="3"/>
  <c r="CC68" i="3"/>
  <c r="CC52" i="3" s="1"/>
  <c r="X87" i="3"/>
  <c r="Y67" i="3" s="1"/>
  <c r="Y51" i="3" s="1"/>
  <c r="X68" i="3"/>
  <c r="AY87" i="3"/>
  <c r="AY68" i="3"/>
  <c r="AY52" i="3" s="1"/>
  <c r="DG166" i="3"/>
  <c r="DF164" i="3"/>
  <c r="CC165" i="3"/>
  <c r="CB164" i="3"/>
  <c r="W165" i="3"/>
  <c r="W200" i="3" s="1"/>
  <c r="V164" i="3"/>
  <c r="X66" i="3" l="1"/>
  <c r="X52" i="3"/>
  <c r="X50" i="3" s="1"/>
  <c r="AZ87" i="3"/>
  <c r="AZ68" i="3"/>
  <c r="AZ52" i="3" s="1"/>
  <c r="Y87" i="3"/>
  <c r="Z67" i="3" s="1"/>
  <c r="Z51" i="3" s="1"/>
  <c r="Y68" i="3"/>
  <c r="CD87" i="3"/>
  <c r="CD68" i="3"/>
  <c r="CD52" i="3" s="1"/>
  <c r="CD165" i="3"/>
  <c r="CC164" i="3"/>
  <c r="DH166" i="3"/>
  <c r="DG164" i="3"/>
  <c r="W164" i="3"/>
  <c r="X165" i="3"/>
  <c r="X200" i="3" s="1"/>
  <c r="Y66" i="3" l="1"/>
  <c r="Y52" i="3"/>
  <c r="Y50" i="3" s="1"/>
  <c r="CE87" i="3"/>
  <c r="CE68" i="3"/>
  <c r="CE52" i="3" s="1"/>
  <c r="Z87" i="3"/>
  <c r="AA67" i="3" s="1"/>
  <c r="AA51" i="3" s="1"/>
  <c r="Z68" i="3"/>
  <c r="BA87" i="3"/>
  <c r="BA68" i="3"/>
  <c r="BA52" i="3" s="1"/>
  <c r="DI166" i="3"/>
  <c r="DH164" i="3"/>
  <c r="CE165" i="3"/>
  <c r="CD164" i="3"/>
  <c r="Y165" i="3"/>
  <c r="Y200" i="3" s="1"/>
  <c r="X164" i="3"/>
  <c r="Z66" i="3" l="1"/>
  <c r="Z52" i="3"/>
  <c r="Z50" i="3" s="1"/>
  <c r="BB87" i="3"/>
  <c r="BB68" i="3"/>
  <c r="BB52" i="3" s="1"/>
  <c r="AA87" i="3"/>
  <c r="AB67" i="3" s="1"/>
  <c r="AB51" i="3" s="1"/>
  <c r="AA68" i="3"/>
  <c r="CF87" i="3"/>
  <c r="CF68" i="3"/>
  <c r="CF52" i="3" s="1"/>
  <c r="CE164" i="3"/>
  <c r="CF165" i="3"/>
  <c r="DI164" i="3"/>
  <c r="DJ166" i="3"/>
  <c r="Y164" i="3"/>
  <c r="Z165" i="3"/>
  <c r="Z200" i="3" s="1"/>
  <c r="AA66" i="3" l="1"/>
  <c r="AA52" i="3"/>
  <c r="AA50" i="3" s="1"/>
  <c r="AB87" i="3"/>
  <c r="AC67" i="3" s="1"/>
  <c r="AC51" i="3" s="1"/>
  <c r="AB68" i="3"/>
  <c r="CG87" i="3"/>
  <c r="CG68" i="3"/>
  <c r="CG52" i="3" s="1"/>
  <c r="BC87" i="3"/>
  <c r="BC68" i="3"/>
  <c r="BC52" i="3" s="1"/>
  <c r="CF164" i="3"/>
  <c r="CG165" i="3"/>
  <c r="DJ164" i="3"/>
  <c r="DK166" i="3"/>
  <c r="Z164" i="3"/>
  <c r="AA165" i="3"/>
  <c r="AA200" i="3" s="1"/>
  <c r="AB66" i="3" l="1"/>
  <c r="AB52" i="3"/>
  <c r="AB50" i="3" s="1"/>
  <c r="BD87" i="3"/>
  <c r="BD68" i="3"/>
  <c r="BD52" i="3" s="1"/>
  <c r="AC87" i="3"/>
  <c r="AD67" i="3" s="1"/>
  <c r="AD51" i="3" s="1"/>
  <c r="AC68" i="3"/>
  <c r="CH87" i="3"/>
  <c r="CH68" i="3"/>
  <c r="CH52" i="3" s="1"/>
  <c r="CH165" i="3"/>
  <c r="CG164" i="3"/>
  <c r="DL166" i="3"/>
  <c r="DK164" i="3"/>
  <c r="AA164" i="3"/>
  <c r="AB165" i="3"/>
  <c r="AB200" i="3" s="1"/>
  <c r="AC66" i="3" l="1"/>
  <c r="AC52" i="3"/>
  <c r="AC50" i="3" s="1"/>
  <c r="BE87" i="3"/>
  <c r="BE68" i="3"/>
  <c r="BE52" i="3" s="1"/>
  <c r="CI87" i="3"/>
  <c r="CI68" i="3"/>
  <c r="CI52" i="3" s="1"/>
  <c r="AD87" i="3"/>
  <c r="AE67" i="3" s="1"/>
  <c r="AE51" i="3" s="1"/>
  <c r="AD68" i="3"/>
  <c r="DL164" i="3"/>
  <c r="DM166" i="3"/>
  <c r="CH164" i="3"/>
  <c r="CI165" i="3"/>
  <c r="AC165" i="3"/>
  <c r="AC200" i="3" s="1"/>
  <c r="AB164" i="3"/>
  <c r="AD66" i="3" l="1"/>
  <c r="AD52" i="3"/>
  <c r="AD50" i="3" s="1"/>
  <c r="CJ87" i="3"/>
  <c r="CJ68" i="3"/>
  <c r="CJ52" i="3" s="1"/>
  <c r="BF87" i="3"/>
  <c r="BF68" i="3"/>
  <c r="BF52" i="3" s="1"/>
  <c r="AE87" i="3"/>
  <c r="AF67" i="3" s="1"/>
  <c r="AF51" i="3" s="1"/>
  <c r="AE68" i="3"/>
  <c r="DN166" i="3"/>
  <c r="DM164" i="3"/>
  <c r="CI164" i="3"/>
  <c r="CJ165" i="3"/>
  <c r="AD165" i="3"/>
  <c r="AD200" i="3" s="1"/>
  <c r="AC164" i="3"/>
  <c r="AE66" i="3" l="1"/>
  <c r="AE52" i="3"/>
  <c r="AE50" i="3" s="1"/>
  <c r="BG87" i="3"/>
  <c r="BG68" i="3"/>
  <c r="BG52" i="3" s="1"/>
  <c r="AF87" i="3"/>
  <c r="AG67" i="3" s="1"/>
  <c r="AG51" i="3" s="1"/>
  <c r="AF68" i="3"/>
  <c r="CK87" i="3"/>
  <c r="CK68" i="3"/>
  <c r="CK52" i="3" s="1"/>
  <c r="CJ164" i="3"/>
  <c r="CK165" i="3"/>
  <c r="DN164" i="3"/>
  <c r="DO166" i="3"/>
  <c r="AD164" i="3"/>
  <c r="AE165" i="3"/>
  <c r="AE200" i="3" s="1"/>
  <c r="AF66" i="3" l="1"/>
  <c r="AF52" i="3"/>
  <c r="AF50" i="3" s="1"/>
  <c r="CL87" i="3"/>
  <c r="CL68" i="3"/>
  <c r="CL52" i="3" s="1"/>
  <c r="AG87" i="3"/>
  <c r="AH67" i="3" s="1"/>
  <c r="AH51" i="3" s="1"/>
  <c r="AG68" i="3"/>
  <c r="BH87" i="3"/>
  <c r="BH68" i="3"/>
  <c r="BH52" i="3" s="1"/>
  <c r="CL165" i="3"/>
  <c r="CK164" i="3"/>
  <c r="DO164" i="3"/>
  <c r="DP166" i="3"/>
  <c r="AF165" i="3"/>
  <c r="AF200" i="3" s="1"/>
  <c r="AE164" i="3"/>
  <c r="AG66" i="3" l="1"/>
  <c r="AG52" i="3"/>
  <c r="AG50" i="3" s="1"/>
  <c r="BI87" i="3"/>
  <c r="BI68" i="3"/>
  <c r="BI52" i="3" s="1"/>
  <c r="AH87" i="3"/>
  <c r="AI67" i="3" s="1"/>
  <c r="AI51" i="3" s="1"/>
  <c r="AH68" i="3"/>
  <c r="CM87" i="3"/>
  <c r="CM68" i="3"/>
  <c r="CM52" i="3" s="1"/>
  <c r="DQ166" i="3"/>
  <c r="DP164" i="3"/>
  <c r="CM165" i="3"/>
  <c r="CL164" i="3"/>
  <c r="AG165" i="3"/>
  <c r="AG200" i="3" s="1"/>
  <c r="AF164" i="3"/>
  <c r="AH66" i="3" l="1"/>
  <c r="AH52" i="3"/>
  <c r="AH50" i="3" s="1"/>
  <c r="AI87" i="3"/>
  <c r="AJ67" i="3" s="1"/>
  <c r="AJ51" i="3" s="1"/>
  <c r="AI68" i="3"/>
  <c r="CN87" i="3"/>
  <c r="CN68" i="3"/>
  <c r="CN52" i="3" s="1"/>
  <c r="BJ87" i="3"/>
  <c r="BJ68" i="3"/>
  <c r="BJ52" i="3" s="1"/>
  <c r="CN165" i="3"/>
  <c r="CM164" i="3"/>
  <c r="DQ164" i="3"/>
  <c r="DR166" i="3"/>
  <c r="CU164" i="3"/>
  <c r="AH165" i="3"/>
  <c r="AH200" i="3" s="1"/>
  <c r="AG164" i="3"/>
  <c r="AI66" i="3" l="1"/>
  <c r="AI52" i="3"/>
  <c r="AI50" i="3" s="1"/>
  <c r="BK87" i="3"/>
  <c r="BK68" i="3"/>
  <c r="BK52" i="3" s="1"/>
  <c r="CO87" i="3"/>
  <c r="CO68" i="3"/>
  <c r="CO52" i="3" s="1"/>
  <c r="AJ87" i="3"/>
  <c r="AK67" i="3" s="1"/>
  <c r="AK51" i="3" s="1"/>
  <c r="AJ68" i="3"/>
  <c r="DS166" i="3"/>
  <c r="DR164" i="3"/>
  <c r="CN164" i="3"/>
  <c r="CO165" i="3"/>
  <c r="AH164" i="3"/>
  <c r="AI165" i="3"/>
  <c r="AI200" i="3" s="1"/>
  <c r="AJ66" i="3" l="1"/>
  <c r="AJ52" i="3"/>
  <c r="AJ50" i="3" s="1"/>
  <c r="CP87" i="3"/>
  <c r="CP68" i="3"/>
  <c r="CP52" i="3" s="1"/>
  <c r="AK87" i="3"/>
  <c r="AL67" i="3" s="1"/>
  <c r="AL51" i="3" s="1"/>
  <c r="AK68" i="3"/>
  <c r="BL87" i="3"/>
  <c r="BL68" i="3"/>
  <c r="BL52" i="3" s="1"/>
  <c r="CO164" i="3"/>
  <c r="CP165" i="3"/>
  <c r="DT166" i="3"/>
  <c r="DS164" i="3"/>
  <c r="AJ165" i="3"/>
  <c r="AJ200" i="3" s="1"/>
  <c r="AI164" i="3"/>
  <c r="AK66" i="3" l="1"/>
  <c r="AK52" i="3"/>
  <c r="AK50" i="3" s="1"/>
  <c r="C51" i="3"/>
  <c r="C67" i="3"/>
  <c r="AL87" i="3"/>
  <c r="AL68" i="3"/>
  <c r="BM87" i="3"/>
  <c r="BM68" i="3"/>
  <c r="BM52" i="3" s="1"/>
  <c r="CQ87" i="3"/>
  <c r="CQ68" i="3"/>
  <c r="CQ52" i="3" s="1"/>
  <c r="DT164" i="3"/>
  <c r="DU166" i="3"/>
  <c r="CQ165" i="3"/>
  <c r="CP164" i="3"/>
  <c r="AJ164" i="3"/>
  <c r="AK165" i="3"/>
  <c r="AK200" i="3" s="1"/>
  <c r="AL66" i="3" l="1"/>
  <c r="AL52" i="3"/>
  <c r="AL50" i="3" s="1"/>
  <c r="CR87" i="3"/>
  <c r="CR68" i="3"/>
  <c r="CR52" i="3" s="1"/>
  <c r="BN87" i="3"/>
  <c r="BN68" i="3"/>
  <c r="BN52" i="3" s="1"/>
  <c r="AM68" i="3"/>
  <c r="AM88" i="3"/>
  <c r="CR165" i="3"/>
  <c r="CQ164" i="3"/>
  <c r="DV166" i="3"/>
  <c r="DU164" i="3"/>
  <c r="AK164" i="3"/>
  <c r="AL165" i="3"/>
  <c r="AM66" i="3" l="1"/>
  <c r="C66" i="3" s="1"/>
  <c r="C16" i="3" s="1"/>
  <c r="C17" i="3" s="1"/>
  <c r="AM52" i="3"/>
  <c r="AM50" i="3" s="1"/>
  <c r="C50" i="3" s="1"/>
  <c r="C68" i="3"/>
  <c r="AN88" i="3"/>
  <c r="AN69" i="3"/>
  <c r="BO87" i="3"/>
  <c r="BO68" i="3"/>
  <c r="BO52" i="3" s="1"/>
  <c r="CS87" i="3"/>
  <c r="CS68" i="3"/>
  <c r="CS52" i="3" s="1"/>
  <c r="AM165" i="3"/>
  <c r="AN165" i="3" s="1"/>
  <c r="AO165" i="3" s="1"/>
  <c r="AL200" i="3"/>
  <c r="DV164" i="3"/>
  <c r="DW166" i="3"/>
  <c r="CR164" i="3"/>
  <c r="CS165" i="3"/>
  <c r="AL164" i="3"/>
  <c r="AN66" i="3" l="1"/>
  <c r="AN53" i="3"/>
  <c r="AN50" i="3" s="1"/>
  <c r="C52" i="3"/>
  <c r="AM164" i="3"/>
  <c r="BP87" i="3"/>
  <c r="BP68" i="3"/>
  <c r="BP52" i="3" s="1"/>
  <c r="CT87" i="3"/>
  <c r="CT68" i="3"/>
  <c r="CT52" i="3" s="1"/>
  <c r="AN164" i="3"/>
  <c r="AO88" i="3"/>
  <c r="AO69" i="3"/>
  <c r="AO164" i="3"/>
  <c r="AP165" i="3"/>
  <c r="DX166" i="3"/>
  <c r="DX164" i="3" s="1"/>
  <c r="DW164" i="3"/>
  <c r="CT165" i="3"/>
  <c r="CT164" i="3" s="1"/>
  <c r="CS164" i="3"/>
  <c r="AO66" i="3" l="1"/>
  <c r="AO53" i="3"/>
  <c r="AO50" i="3" s="1"/>
  <c r="CU88" i="3"/>
  <c r="CU68" i="3"/>
  <c r="CU52" i="3" s="1"/>
  <c r="BQ88" i="3"/>
  <c r="BQ68" i="3"/>
  <c r="BQ52" i="3" s="1"/>
  <c r="AP88" i="3"/>
  <c r="AP69" i="3"/>
  <c r="AQ165" i="3"/>
  <c r="AP164" i="3"/>
  <c r="D52" i="3" l="1"/>
  <c r="AP66" i="3"/>
  <c r="AP53" i="3"/>
  <c r="AP50" i="3" s="1"/>
  <c r="E52" i="3"/>
  <c r="E68" i="3"/>
  <c r="D68" i="3"/>
  <c r="BR88" i="3"/>
  <c r="BR69" i="3"/>
  <c r="BR53" i="3" s="1"/>
  <c r="AQ88" i="3"/>
  <c r="AQ69" i="3"/>
  <c r="CV88" i="3"/>
  <c r="CV69" i="3"/>
  <c r="CV53" i="3" s="1"/>
  <c r="AQ164" i="3"/>
  <c r="AR165" i="3"/>
  <c r="AQ66" i="3" l="1"/>
  <c r="AQ53" i="3"/>
  <c r="AQ50" i="3" s="1"/>
  <c r="CW88" i="3"/>
  <c r="CW69" i="3"/>
  <c r="CW53" i="3" s="1"/>
  <c r="AR88" i="3"/>
  <c r="AR69" i="3"/>
  <c r="BS88" i="3"/>
  <c r="BS69" i="3"/>
  <c r="BS53" i="3" s="1"/>
  <c r="AR164" i="3"/>
  <c r="AS165" i="3"/>
  <c r="AR66" i="3" l="1"/>
  <c r="AR53" i="3"/>
  <c r="AR50" i="3" s="1"/>
  <c r="BT88" i="3"/>
  <c r="BT69" i="3"/>
  <c r="BT53" i="3" s="1"/>
  <c r="AS88" i="3"/>
  <c r="AS69" i="3"/>
  <c r="CX88" i="3"/>
  <c r="CX69" i="3"/>
  <c r="CX53" i="3" s="1"/>
  <c r="AS164" i="3"/>
  <c r="AT165" i="3"/>
  <c r="AS66" i="3" l="1"/>
  <c r="AS53" i="3"/>
  <c r="AS50" i="3" s="1"/>
  <c r="CY88" i="3"/>
  <c r="CY69" i="3"/>
  <c r="CY53" i="3" s="1"/>
  <c r="AT88" i="3"/>
  <c r="AT69" i="3"/>
  <c r="BU88" i="3"/>
  <c r="BU69" i="3"/>
  <c r="BU53" i="3" s="1"/>
  <c r="AT164" i="3"/>
  <c r="AU165" i="3"/>
  <c r="AT66" i="3" l="1"/>
  <c r="AT53" i="3"/>
  <c r="AT50" i="3" s="1"/>
  <c r="CZ88" i="3"/>
  <c r="CZ69" i="3"/>
  <c r="CZ53" i="3" s="1"/>
  <c r="BV88" i="3"/>
  <c r="BV69" i="3"/>
  <c r="BV53" i="3" s="1"/>
  <c r="AU88" i="3"/>
  <c r="AU69" i="3"/>
  <c r="AV165" i="3"/>
  <c r="AU164" i="3"/>
  <c r="AU66" i="3" l="1"/>
  <c r="AU53" i="3"/>
  <c r="AU50" i="3" s="1"/>
  <c r="AV88" i="3"/>
  <c r="AV69" i="3"/>
  <c r="BW88" i="3"/>
  <c r="BW69" i="3"/>
  <c r="BW53" i="3" s="1"/>
  <c r="DA88" i="3"/>
  <c r="DA69" i="3"/>
  <c r="DA53" i="3" s="1"/>
  <c r="AV164" i="3"/>
  <c r="AW165" i="3"/>
  <c r="AV66" i="3" l="1"/>
  <c r="AV53" i="3"/>
  <c r="AV50" i="3" s="1"/>
  <c r="DB88" i="3"/>
  <c r="DB69" i="3"/>
  <c r="DB53" i="3" s="1"/>
  <c r="BX88" i="3"/>
  <c r="BX69" i="3"/>
  <c r="BX53" i="3" s="1"/>
  <c r="AW88" i="3"/>
  <c r="AW69" i="3"/>
  <c r="AW164" i="3"/>
  <c r="AX165" i="3"/>
  <c r="AW66" i="3" l="1"/>
  <c r="AW53" i="3"/>
  <c r="AW50" i="3" s="1"/>
  <c r="AX88" i="3"/>
  <c r="AX69" i="3"/>
  <c r="BY88" i="3"/>
  <c r="BY69" i="3"/>
  <c r="BY53" i="3" s="1"/>
  <c r="DC88" i="3"/>
  <c r="DC69" i="3"/>
  <c r="DC53" i="3" s="1"/>
  <c r="AY165" i="3"/>
  <c r="AX164" i="3"/>
  <c r="AX66" i="3" l="1"/>
  <c r="AX53" i="3"/>
  <c r="AX50" i="3" s="1"/>
  <c r="DD88" i="3"/>
  <c r="DD69" i="3"/>
  <c r="DD53" i="3" s="1"/>
  <c r="BZ88" i="3"/>
  <c r="BZ69" i="3"/>
  <c r="BZ53" i="3" s="1"/>
  <c r="AY88" i="3"/>
  <c r="AY69" i="3"/>
  <c r="AZ165" i="3"/>
  <c r="AY164" i="3"/>
  <c r="AY66" i="3" l="1"/>
  <c r="AY53" i="3"/>
  <c r="AY50" i="3" s="1"/>
  <c r="CA88" i="3"/>
  <c r="CA69" i="3"/>
  <c r="CA53" i="3" s="1"/>
  <c r="AZ88" i="3"/>
  <c r="AZ69" i="3"/>
  <c r="DE88" i="3"/>
  <c r="DE69" i="3"/>
  <c r="DE53" i="3" s="1"/>
  <c r="AZ164" i="3"/>
  <c r="BA165" i="3"/>
  <c r="AZ66" i="3" l="1"/>
  <c r="AZ53" i="3"/>
  <c r="AZ50" i="3" s="1"/>
  <c r="BA88" i="3"/>
  <c r="BA69" i="3"/>
  <c r="DF88" i="3"/>
  <c r="DF69" i="3"/>
  <c r="DF53" i="3" s="1"/>
  <c r="CB88" i="3"/>
  <c r="CB69" i="3"/>
  <c r="CB53" i="3" s="1"/>
  <c r="BA164" i="3"/>
  <c r="BB165" i="3"/>
  <c r="BA66" i="3" l="1"/>
  <c r="BA53" i="3"/>
  <c r="BA50" i="3" s="1"/>
  <c r="CC88" i="3"/>
  <c r="CC69" i="3"/>
  <c r="CC53" i="3" s="1"/>
  <c r="DG88" i="3"/>
  <c r="DG69" i="3"/>
  <c r="DG53" i="3" s="1"/>
  <c r="BB88" i="3"/>
  <c r="BB69" i="3"/>
  <c r="BC165" i="3"/>
  <c r="BB164" i="3"/>
  <c r="BB66" i="3" l="1"/>
  <c r="BB53" i="3"/>
  <c r="BB50" i="3" s="1"/>
  <c r="BC88" i="3"/>
  <c r="BC69" i="3"/>
  <c r="DH88" i="3"/>
  <c r="DH69" i="3"/>
  <c r="DH53" i="3" s="1"/>
  <c r="CD88" i="3"/>
  <c r="CD69" i="3"/>
  <c r="CD53" i="3" s="1"/>
  <c r="BD165" i="3"/>
  <c r="BC164" i="3"/>
  <c r="BC66" i="3" l="1"/>
  <c r="BC53" i="3"/>
  <c r="BC50" i="3" s="1"/>
  <c r="CE88" i="3"/>
  <c r="CE69" i="3"/>
  <c r="CE53" i="3" s="1"/>
  <c r="DI88" i="3"/>
  <c r="DI69" i="3"/>
  <c r="DI53" i="3" s="1"/>
  <c r="BD88" i="3"/>
  <c r="BD69" i="3"/>
  <c r="BD164" i="3"/>
  <c r="BE165" i="3"/>
  <c r="BD66" i="3" l="1"/>
  <c r="BD53" i="3"/>
  <c r="BD50" i="3" s="1"/>
  <c r="BE88" i="3"/>
  <c r="BE69" i="3"/>
  <c r="DJ88" i="3"/>
  <c r="DJ69" i="3"/>
  <c r="DJ53" i="3" s="1"/>
  <c r="CF88" i="3"/>
  <c r="CF69" i="3"/>
  <c r="CF53" i="3" s="1"/>
  <c r="BE164" i="3"/>
  <c r="BF165" i="3"/>
  <c r="BE66" i="3" l="1"/>
  <c r="BE53" i="3"/>
  <c r="BE50" i="3" s="1"/>
  <c r="DK88" i="3"/>
  <c r="DK69" i="3"/>
  <c r="DK53" i="3" s="1"/>
  <c r="CG88" i="3"/>
  <c r="CG69" i="3"/>
  <c r="CG53" i="3" s="1"/>
  <c r="BF88" i="3"/>
  <c r="BF69" i="3"/>
  <c r="BF164" i="3"/>
  <c r="BG165" i="3"/>
  <c r="BF66" i="3" l="1"/>
  <c r="BF53" i="3"/>
  <c r="BF50" i="3" s="1"/>
  <c r="BG88" i="3"/>
  <c r="BG69" i="3"/>
  <c r="CH88" i="3"/>
  <c r="CH69" i="3"/>
  <c r="CH53" i="3" s="1"/>
  <c r="DL88" i="3"/>
  <c r="DL69" i="3"/>
  <c r="DL53" i="3" s="1"/>
  <c r="BG164" i="3"/>
  <c r="BH165" i="3"/>
  <c r="BG66" i="3" l="1"/>
  <c r="BG53" i="3"/>
  <c r="BG50" i="3" s="1"/>
  <c r="DM88" i="3"/>
  <c r="DM69" i="3"/>
  <c r="DM53" i="3" s="1"/>
  <c r="CI88" i="3"/>
  <c r="CI69" i="3"/>
  <c r="CI53" i="3" s="1"/>
  <c r="BH88" i="3"/>
  <c r="BH69" i="3"/>
  <c r="BH164" i="3"/>
  <c r="BI165" i="3"/>
  <c r="BH66" i="3" l="1"/>
  <c r="BH53" i="3"/>
  <c r="BH50" i="3" s="1"/>
  <c r="BI88" i="3"/>
  <c r="BI69" i="3"/>
  <c r="CJ88" i="3"/>
  <c r="CJ69" i="3"/>
  <c r="CJ53" i="3" s="1"/>
  <c r="DN88" i="3"/>
  <c r="DN69" i="3"/>
  <c r="DN53" i="3" s="1"/>
  <c r="BI164" i="3"/>
  <c r="BJ165" i="3"/>
  <c r="BI66" i="3" l="1"/>
  <c r="BI53" i="3"/>
  <c r="BI50" i="3" s="1"/>
  <c r="DO88" i="3"/>
  <c r="DO69" i="3"/>
  <c r="DO53" i="3" s="1"/>
  <c r="CK88" i="3"/>
  <c r="CK69" i="3"/>
  <c r="CK53" i="3" s="1"/>
  <c r="BJ88" i="3"/>
  <c r="BJ69" i="3"/>
  <c r="BJ164" i="3"/>
  <c r="BK165" i="3"/>
  <c r="BJ66" i="3" l="1"/>
  <c r="BJ53" i="3"/>
  <c r="BJ50" i="3" s="1"/>
  <c r="BK88" i="3"/>
  <c r="BK69" i="3"/>
  <c r="CL88" i="3"/>
  <c r="CL69" i="3"/>
  <c r="CL53" i="3" s="1"/>
  <c r="DP88" i="3"/>
  <c r="DP69" i="3"/>
  <c r="DP53" i="3" s="1"/>
  <c r="BK164" i="3"/>
  <c r="BL165" i="3"/>
  <c r="BK66" i="3" l="1"/>
  <c r="BK53" i="3"/>
  <c r="BK50" i="3" s="1"/>
  <c r="DQ88" i="3"/>
  <c r="DQ69" i="3"/>
  <c r="DQ53" i="3" s="1"/>
  <c r="CM88" i="3"/>
  <c r="CM69" i="3"/>
  <c r="CM53" i="3" s="1"/>
  <c r="BL88" i="3"/>
  <c r="BL69" i="3"/>
  <c r="BL164" i="3"/>
  <c r="BM165" i="3"/>
  <c r="BL66" i="3" l="1"/>
  <c r="BL53" i="3"/>
  <c r="BL50" i="3" s="1"/>
  <c r="BM88" i="3"/>
  <c r="BM69" i="3"/>
  <c r="CN88" i="3"/>
  <c r="CN69" i="3"/>
  <c r="CN53" i="3" s="1"/>
  <c r="DR88" i="3"/>
  <c r="DR69" i="3"/>
  <c r="DR53" i="3" s="1"/>
  <c r="BN165" i="3"/>
  <c r="BM164" i="3"/>
  <c r="BM66" i="3" l="1"/>
  <c r="BM53" i="3"/>
  <c r="BM50" i="3" s="1"/>
  <c r="DS88" i="3"/>
  <c r="DS69" i="3"/>
  <c r="DS53" i="3" s="1"/>
  <c r="CO88" i="3"/>
  <c r="CO69" i="3"/>
  <c r="CO53" i="3" s="1"/>
  <c r="BN88" i="3"/>
  <c r="BN69" i="3"/>
  <c r="BO165" i="3"/>
  <c r="BN164" i="3"/>
  <c r="BN66" i="3" l="1"/>
  <c r="BN53" i="3"/>
  <c r="BN50" i="3" s="1"/>
  <c r="BO88" i="3"/>
  <c r="BO69" i="3"/>
  <c r="CP88" i="3"/>
  <c r="CP69" i="3"/>
  <c r="CP53" i="3" s="1"/>
  <c r="DT88" i="3"/>
  <c r="DT69" i="3"/>
  <c r="DT53" i="3" s="1"/>
  <c r="BO164" i="3"/>
  <c r="BP165" i="3"/>
  <c r="BP164" i="3" s="1"/>
  <c r="BO66" i="3" l="1"/>
  <c r="BO53" i="3"/>
  <c r="BO50" i="3" s="1"/>
  <c r="DU88" i="3"/>
  <c r="DU69" i="3"/>
  <c r="DU53" i="3" s="1"/>
  <c r="CQ88" i="3"/>
  <c r="CQ69" i="3"/>
  <c r="CQ53" i="3" s="1"/>
  <c r="BP88" i="3"/>
  <c r="BP69" i="3"/>
  <c r="BP66" i="3" l="1"/>
  <c r="BP53" i="3"/>
  <c r="BP50" i="3" s="1"/>
  <c r="BQ69" i="3"/>
  <c r="BQ89" i="3"/>
  <c r="CR88" i="3"/>
  <c r="CR69" i="3"/>
  <c r="CR53" i="3" s="1"/>
  <c r="DV88" i="3"/>
  <c r="DV69" i="3"/>
  <c r="DV53" i="3" s="1"/>
  <c r="BQ66" i="3" l="1"/>
  <c r="D66" i="3" s="1"/>
  <c r="D16" i="3" s="1"/>
  <c r="D17" i="3" s="1"/>
  <c r="BQ53" i="3"/>
  <c r="BQ50" i="3" s="1"/>
  <c r="D50" i="3" s="1"/>
  <c r="D69" i="3"/>
  <c r="DW88" i="3"/>
  <c r="DW69" i="3"/>
  <c r="DW53" i="3" s="1"/>
  <c r="CS88" i="3"/>
  <c r="CS69" i="3"/>
  <c r="CS53" i="3" s="1"/>
  <c r="BR89" i="3"/>
  <c r="BR70" i="3"/>
  <c r="BR66" i="3" l="1"/>
  <c r="BR54" i="3"/>
  <c r="BR50" i="3" s="1"/>
  <c r="D53" i="3"/>
  <c r="BS89" i="3"/>
  <c r="BS70" i="3"/>
  <c r="CT88" i="3"/>
  <c r="CT69" i="3"/>
  <c r="CT53" i="3" s="1"/>
  <c r="DX88" i="3"/>
  <c r="DX69" i="3"/>
  <c r="DX53" i="3" s="1"/>
  <c r="BS66" i="3" l="1"/>
  <c r="BS54" i="3"/>
  <c r="BS50" i="3" s="1"/>
  <c r="DY89" i="3"/>
  <c r="DY69" i="3"/>
  <c r="DY53" i="3" s="1"/>
  <c r="CU89" i="3"/>
  <c r="CU69" i="3"/>
  <c r="CU53" i="3" s="1"/>
  <c r="BT89" i="3"/>
  <c r="BT70" i="3"/>
  <c r="E53" i="3" l="1"/>
  <c r="F53" i="3"/>
  <c r="BT66" i="3"/>
  <c r="BT54" i="3"/>
  <c r="BT50" i="3" s="1"/>
  <c r="E69" i="3"/>
  <c r="F69" i="3"/>
  <c r="BU89" i="3"/>
  <c r="BU70" i="3"/>
  <c r="CV89" i="3"/>
  <c r="CV70" i="3"/>
  <c r="CV54" i="3" s="1"/>
  <c r="BU66" i="3" l="1"/>
  <c r="BU54" i="3"/>
  <c r="BU50" i="3" s="1"/>
  <c r="CW89" i="3"/>
  <c r="CW70" i="3"/>
  <c r="CW54" i="3" s="1"/>
  <c r="BV89" i="3"/>
  <c r="BV70" i="3"/>
  <c r="BV66" i="3" l="1"/>
  <c r="BV54" i="3"/>
  <c r="BV50" i="3" s="1"/>
  <c r="BW89" i="3"/>
  <c r="BW70" i="3"/>
  <c r="CX89" i="3"/>
  <c r="CX70" i="3"/>
  <c r="CX54" i="3" s="1"/>
  <c r="BW66" i="3" l="1"/>
  <c r="BW54" i="3"/>
  <c r="BW50" i="3" s="1"/>
  <c r="CY89" i="3"/>
  <c r="CY70" i="3"/>
  <c r="CY54" i="3" s="1"/>
  <c r="BX89" i="3"/>
  <c r="BX70" i="3"/>
  <c r="BX66" i="3" l="1"/>
  <c r="BX54" i="3"/>
  <c r="BX50" i="3" s="1"/>
  <c r="BY89" i="3"/>
  <c r="BY70" i="3"/>
  <c r="CZ89" i="3"/>
  <c r="CZ70" i="3"/>
  <c r="CZ54" i="3" s="1"/>
  <c r="BY66" i="3" l="1"/>
  <c r="BY54" i="3"/>
  <c r="BY50" i="3" s="1"/>
  <c r="DA89" i="3"/>
  <c r="DA70" i="3"/>
  <c r="DA54" i="3" s="1"/>
  <c r="BZ89" i="3"/>
  <c r="BZ70" i="3"/>
  <c r="BZ66" i="3" l="1"/>
  <c r="BZ54" i="3"/>
  <c r="BZ50" i="3" s="1"/>
  <c r="CA89" i="3"/>
  <c r="CA70" i="3"/>
  <c r="DB89" i="3"/>
  <c r="DB70" i="3"/>
  <c r="DB54" i="3" s="1"/>
  <c r="CA66" i="3" l="1"/>
  <c r="CA54" i="3"/>
  <c r="CA50" i="3" s="1"/>
  <c r="DC89" i="3"/>
  <c r="DC70" i="3"/>
  <c r="DC54" i="3" s="1"/>
  <c r="CB89" i="3"/>
  <c r="CB70" i="3"/>
  <c r="CB66" i="3" l="1"/>
  <c r="CB54" i="3"/>
  <c r="CB50" i="3" s="1"/>
  <c r="CC89" i="3"/>
  <c r="CC70" i="3"/>
  <c r="DD89" i="3"/>
  <c r="DD70" i="3"/>
  <c r="DD54" i="3" s="1"/>
  <c r="CC66" i="3" l="1"/>
  <c r="CC54" i="3"/>
  <c r="CC50" i="3" s="1"/>
  <c r="DE89" i="3"/>
  <c r="DE70" i="3"/>
  <c r="DE54" i="3" s="1"/>
  <c r="CD89" i="3"/>
  <c r="CD70" i="3"/>
  <c r="CD66" i="3" l="1"/>
  <c r="CD54" i="3"/>
  <c r="CD50" i="3" s="1"/>
  <c r="CE89" i="3"/>
  <c r="CE70" i="3"/>
  <c r="DF89" i="3"/>
  <c r="DF70" i="3"/>
  <c r="DF54" i="3" s="1"/>
  <c r="CE66" i="3" l="1"/>
  <c r="CE54" i="3"/>
  <c r="CE50" i="3" s="1"/>
  <c r="DG89" i="3"/>
  <c r="DG70" i="3"/>
  <c r="DG54" i="3" s="1"/>
  <c r="CF89" i="3"/>
  <c r="CF70" i="3"/>
  <c r="CF66" i="3" l="1"/>
  <c r="CF54" i="3"/>
  <c r="CF50" i="3" s="1"/>
  <c r="CG89" i="3"/>
  <c r="CG70" i="3"/>
  <c r="DH89" i="3"/>
  <c r="DH70" i="3"/>
  <c r="DH54" i="3" s="1"/>
  <c r="CG66" i="3" l="1"/>
  <c r="CG54" i="3"/>
  <c r="CG50" i="3" s="1"/>
  <c r="CH89" i="3"/>
  <c r="CH70" i="3"/>
  <c r="DI89" i="3"/>
  <c r="DI70" i="3"/>
  <c r="DI54" i="3" s="1"/>
  <c r="CH66" i="3" l="1"/>
  <c r="CH54" i="3"/>
  <c r="CH50" i="3" s="1"/>
  <c r="DJ89" i="3"/>
  <c r="DJ70" i="3"/>
  <c r="DJ54" i="3" s="1"/>
  <c r="CI89" i="3"/>
  <c r="CI70" i="3"/>
  <c r="CI66" i="3" l="1"/>
  <c r="CI54" i="3"/>
  <c r="CI50" i="3" s="1"/>
  <c r="CJ89" i="3"/>
  <c r="CJ70" i="3"/>
  <c r="DK89" i="3"/>
  <c r="DK70" i="3"/>
  <c r="DK54" i="3" s="1"/>
  <c r="CJ66" i="3" l="1"/>
  <c r="CJ54" i="3"/>
  <c r="CJ50" i="3" s="1"/>
  <c r="DL89" i="3"/>
  <c r="DL70" i="3"/>
  <c r="DL54" i="3" s="1"/>
  <c r="CK89" i="3"/>
  <c r="CK70" i="3"/>
  <c r="CK66" i="3" l="1"/>
  <c r="CK54" i="3"/>
  <c r="CK50" i="3" s="1"/>
  <c r="CL89" i="3"/>
  <c r="CL70" i="3"/>
  <c r="DM89" i="3"/>
  <c r="DM70" i="3"/>
  <c r="DM54" i="3" s="1"/>
  <c r="CL66" i="3" l="1"/>
  <c r="CL54" i="3"/>
  <c r="CL50" i="3" s="1"/>
  <c r="DN89" i="3"/>
  <c r="DN70" i="3"/>
  <c r="DN54" i="3" s="1"/>
  <c r="CM89" i="3"/>
  <c r="CM70" i="3"/>
  <c r="CM66" i="3" l="1"/>
  <c r="CM54" i="3"/>
  <c r="CM50" i="3" s="1"/>
  <c r="CN89" i="3"/>
  <c r="CN70" i="3"/>
  <c r="DO89" i="3"/>
  <c r="DO70" i="3"/>
  <c r="DO54" i="3" s="1"/>
  <c r="CN66" i="3" l="1"/>
  <c r="CN54" i="3"/>
  <c r="CN50" i="3" s="1"/>
  <c r="DP89" i="3"/>
  <c r="DP70" i="3"/>
  <c r="DP54" i="3" s="1"/>
  <c r="CO89" i="3"/>
  <c r="CO70" i="3"/>
  <c r="CO66" i="3" l="1"/>
  <c r="CO54" i="3"/>
  <c r="CO50" i="3" s="1"/>
  <c r="CP89" i="3"/>
  <c r="CP70" i="3"/>
  <c r="DQ89" i="3"/>
  <c r="DQ70" i="3"/>
  <c r="DQ54" i="3" s="1"/>
  <c r="CP66" i="3" l="1"/>
  <c r="CP54" i="3"/>
  <c r="CP50" i="3" s="1"/>
  <c r="DR89" i="3"/>
  <c r="DR70" i="3"/>
  <c r="DR54" i="3" s="1"/>
  <c r="CQ89" i="3"/>
  <c r="CQ70" i="3"/>
  <c r="CQ66" i="3" l="1"/>
  <c r="CQ54" i="3"/>
  <c r="CQ50" i="3" s="1"/>
  <c r="CR89" i="3"/>
  <c r="CR70" i="3"/>
  <c r="DS89" i="3"/>
  <c r="DS70" i="3"/>
  <c r="DS54" i="3" s="1"/>
  <c r="CR66" i="3" l="1"/>
  <c r="CR54" i="3"/>
  <c r="CR50" i="3" s="1"/>
  <c r="DT89" i="3"/>
  <c r="DT70" i="3"/>
  <c r="DT54" i="3" s="1"/>
  <c r="CS89" i="3"/>
  <c r="CS70" i="3"/>
  <c r="CS66" i="3" l="1"/>
  <c r="CS54" i="3"/>
  <c r="CS50" i="3" s="1"/>
  <c r="CT89" i="3"/>
  <c r="CT70" i="3"/>
  <c r="DU89" i="3"/>
  <c r="DU70" i="3"/>
  <c r="DU54" i="3" s="1"/>
  <c r="CT66" i="3" l="1"/>
  <c r="CT54" i="3"/>
  <c r="CT50" i="3" s="1"/>
  <c r="DV89" i="3"/>
  <c r="DV70" i="3"/>
  <c r="DV54" i="3" s="1"/>
  <c r="CU90" i="3"/>
  <c r="CU70" i="3"/>
  <c r="CU66" i="3" l="1"/>
  <c r="E66" i="3" s="1"/>
  <c r="E16" i="3" s="1"/>
  <c r="E17" i="3" s="1"/>
  <c r="CU54" i="3"/>
  <c r="CU50" i="3" s="1"/>
  <c r="E50" i="3" s="1"/>
  <c r="E70" i="3"/>
  <c r="DW89" i="3"/>
  <c r="DW70" i="3"/>
  <c r="DW54" i="3" s="1"/>
  <c r="CV90" i="3"/>
  <c r="CV71" i="3"/>
  <c r="CV66" i="3" l="1"/>
  <c r="CV55" i="3"/>
  <c r="CV50" i="3" s="1"/>
  <c r="E54" i="3"/>
  <c r="CW90" i="3"/>
  <c r="CW71" i="3"/>
  <c r="DX89" i="3"/>
  <c r="DX70" i="3"/>
  <c r="DX54" i="3" s="1"/>
  <c r="CW66" i="3" l="1"/>
  <c r="CW55" i="3"/>
  <c r="CW50" i="3" s="1"/>
  <c r="DY90" i="3"/>
  <c r="DY70" i="3"/>
  <c r="DY54" i="3" s="1"/>
  <c r="CX90" i="3"/>
  <c r="CX71" i="3"/>
  <c r="CX66" i="3" l="1"/>
  <c r="CX55" i="3"/>
  <c r="CX50" i="3" s="1"/>
  <c r="F54" i="3"/>
  <c r="F70" i="3"/>
  <c r="CY90" i="3"/>
  <c r="CY71" i="3"/>
  <c r="CY66" i="3" l="1"/>
  <c r="CY55" i="3"/>
  <c r="CY50" i="3" s="1"/>
  <c r="CZ90" i="3"/>
  <c r="CZ71" i="3"/>
  <c r="CZ66" i="3" l="1"/>
  <c r="CZ55" i="3"/>
  <c r="CZ50" i="3" s="1"/>
  <c r="DA90" i="3"/>
  <c r="DA71" i="3"/>
  <c r="DA66" i="3" l="1"/>
  <c r="DA55" i="3"/>
  <c r="DA50" i="3" s="1"/>
  <c r="DB90" i="3"/>
  <c r="DB71" i="3"/>
  <c r="DB66" i="3" l="1"/>
  <c r="DB55" i="3"/>
  <c r="DB50" i="3" s="1"/>
  <c r="DC90" i="3"/>
  <c r="DC71" i="3"/>
  <c r="DC66" i="3" l="1"/>
  <c r="DC55" i="3"/>
  <c r="DC50" i="3" s="1"/>
  <c r="DD90" i="3"/>
  <c r="DD71" i="3"/>
  <c r="DD66" i="3" l="1"/>
  <c r="DD55" i="3"/>
  <c r="DD50" i="3" s="1"/>
  <c r="DE90" i="3"/>
  <c r="DE71" i="3"/>
  <c r="DE66" i="3" l="1"/>
  <c r="DE55" i="3"/>
  <c r="DE50" i="3" s="1"/>
  <c r="DF90" i="3"/>
  <c r="DF71" i="3"/>
  <c r="DF66" i="3" l="1"/>
  <c r="DF55" i="3"/>
  <c r="DF50" i="3" s="1"/>
  <c r="DG90" i="3"/>
  <c r="DG71" i="3"/>
  <c r="DG66" i="3" l="1"/>
  <c r="DG55" i="3"/>
  <c r="DG50" i="3" s="1"/>
  <c r="DH90" i="3"/>
  <c r="DH71" i="3"/>
  <c r="DH66" i="3" l="1"/>
  <c r="DH55" i="3"/>
  <c r="DH50" i="3" s="1"/>
  <c r="DI90" i="3"/>
  <c r="DI71" i="3"/>
  <c r="DI66" i="3" l="1"/>
  <c r="DI55" i="3"/>
  <c r="DI50" i="3" s="1"/>
  <c r="DJ90" i="3"/>
  <c r="DJ71" i="3"/>
  <c r="DJ66" i="3" l="1"/>
  <c r="DJ55" i="3"/>
  <c r="DJ50" i="3" s="1"/>
  <c r="DK90" i="3"/>
  <c r="DK71" i="3"/>
  <c r="DK66" i="3" l="1"/>
  <c r="DK55" i="3"/>
  <c r="DK50" i="3" s="1"/>
  <c r="DL90" i="3"/>
  <c r="DL71" i="3"/>
  <c r="DL66" i="3" l="1"/>
  <c r="DL55" i="3"/>
  <c r="DL50" i="3" s="1"/>
  <c r="DM90" i="3"/>
  <c r="DM71" i="3"/>
  <c r="DM66" i="3" l="1"/>
  <c r="DM55" i="3"/>
  <c r="DM50" i="3" s="1"/>
  <c r="DN90" i="3"/>
  <c r="DN71" i="3"/>
  <c r="DN66" i="3" l="1"/>
  <c r="DN55" i="3"/>
  <c r="DN50" i="3" s="1"/>
  <c r="DO90" i="3"/>
  <c r="DO71" i="3"/>
  <c r="DO66" i="3" l="1"/>
  <c r="DO55" i="3"/>
  <c r="DO50" i="3" s="1"/>
  <c r="DP90" i="3"/>
  <c r="DP71" i="3"/>
  <c r="DP66" i="3" l="1"/>
  <c r="DP55" i="3"/>
  <c r="DP50" i="3" s="1"/>
  <c r="DQ90" i="3"/>
  <c r="DQ71" i="3"/>
  <c r="DQ66" i="3" l="1"/>
  <c r="DQ55" i="3"/>
  <c r="DQ50" i="3" s="1"/>
  <c r="DR90" i="3"/>
  <c r="DR71" i="3"/>
  <c r="DR66" i="3" l="1"/>
  <c r="DR55" i="3"/>
  <c r="DR50" i="3" s="1"/>
  <c r="DS90" i="3"/>
  <c r="DS71" i="3"/>
  <c r="DS66" i="3" l="1"/>
  <c r="DS55" i="3"/>
  <c r="DS50" i="3" s="1"/>
  <c r="DT90" i="3"/>
  <c r="DT71" i="3"/>
  <c r="DT66" i="3" l="1"/>
  <c r="DT55" i="3"/>
  <c r="DT50" i="3" s="1"/>
  <c r="DU90" i="3"/>
  <c r="DU71" i="3"/>
  <c r="DU66" i="3" l="1"/>
  <c r="DU55" i="3"/>
  <c r="DU50" i="3" s="1"/>
  <c r="DV90" i="3"/>
  <c r="DV71" i="3"/>
  <c r="DV66" i="3" l="1"/>
  <c r="DV55" i="3"/>
  <c r="DV50" i="3" s="1"/>
  <c r="DW90" i="3"/>
  <c r="DW71" i="3"/>
  <c r="DW66" i="3" l="1"/>
  <c r="DW55" i="3"/>
  <c r="DW50" i="3" s="1"/>
  <c r="DX90" i="3"/>
  <c r="DX71" i="3"/>
  <c r="DX66" i="3" l="1"/>
  <c r="DX55" i="3"/>
  <c r="DX50" i="3" s="1"/>
  <c r="DY91" i="3"/>
  <c r="DY71" i="3"/>
  <c r="DY66" i="3" l="1"/>
  <c r="F66" i="3" s="1"/>
  <c r="DY55" i="3"/>
  <c r="DY50" i="3" s="1"/>
  <c r="F50" i="3" s="1"/>
  <c r="B49" i="3" s="1"/>
  <c r="F71" i="3"/>
  <c r="B65" i="3" l="1"/>
  <c r="B16" i="3" s="1"/>
  <c r="C24" i="3" s="1"/>
  <c r="F16" i="3"/>
  <c r="F17" i="3" s="1"/>
  <c r="F55" i="3"/>
  <c r="C26" i="3" l="1"/>
  <c r="B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tc={C4A04FF0-329D-42D9-9194-0871B50D9178}</author>
    <author>tc={68919A8A-63E1-4E41-AFCA-F1FC79F2F871}</author>
    <author>tc={25DE6B70-3A80-4235-8071-7217160DE48D}</author>
    <author>tc={9F2C78EE-08A7-46B2-8D5D-905BE5B8940D}</author>
    <author>tc={029EBDD6-FC23-4D22-8D28-F042ADF58C8D}</author>
  </authors>
  <commentList>
    <comment ref="E23" authorId="0" shapeId="0" xr:uid="{C4A04FF0-329D-42D9-9194-0871B50D917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Pay 2M+3M</t>
        </r>
      </text>
    </comment>
    <comment ref="F23" authorId="1" shapeId="0" xr:uid="{68919A8A-63E1-4E41-AFCA-F1FC79F2F87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Pay 3M</t>
        </r>
      </text>
    </comment>
    <comment ref="E24" authorId="2" shapeId="0" xr:uid="{25DE6B70-3A80-4235-8071-7217160DE48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Pay 1M+2M+3M</t>
        </r>
      </text>
    </comment>
    <comment ref="F24" authorId="3" shapeId="0" xr:uid="{9F2C78EE-08A7-46B2-8D5D-905BE5B8940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Pay 2M+3M</t>
        </r>
      </text>
    </comment>
    <comment ref="F25" authorId="4" shapeId="0" xr:uid="{029EBDD6-FC23-4D22-8D28-F042ADF58C8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Pay 1M+2M+3M</t>
        </r>
      </text>
    </comment>
  </commentList>
</comments>
</file>

<file path=xl/sharedStrings.xml><?xml version="1.0" encoding="utf-8"?>
<sst xmlns="http://schemas.openxmlformats.org/spreadsheetml/2006/main" count="262" uniqueCount="80">
  <si>
    <t>Average Ticket, $</t>
  </si>
  <si>
    <t>Loans Disbursed, Q</t>
  </si>
  <si>
    <t>0 -&gt; 1-30</t>
  </si>
  <si>
    <t>1-30 -&gt; 31-60</t>
  </si>
  <si>
    <t>31-60 -&gt; 61-90</t>
  </si>
  <si>
    <t>Repayment schedule per ONE Loan</t>
  </si>
  <si>
    <t>Number of Clients</t>
  </si>
  <si>
    <t>0</t>
  </si>
  <si>
    <t>Risk matrix</t>
  </si>
  <si>
    <t>61-90 &gt;  91+</t>
  </si>
  <si>
    <t>M0</t>
  </si>
  <si>
    <t>M1</t>
  </si>
  <si>
    <t>M2</t>
  </si>
  <si>
    <t>M3</t>
  </si>
  <si>
    <t>M4</t>
  </si>
  <si>
    <t>M5</t>
  </si>
  <si>
    <t>1-30</t>
  </si>
  <si>
    <t>31-60</t>
  </si>
  <si>
    <t>61-90</t>
  </si>
  <si>
    <t>90+</t>
  </si>
  <si>
    <t>Repaid</t>
  </si>
  <si>
    <t>up tp d30</t>
  </si>
  <si>
    <t>up to d60</t>
  </si>
  <si>
    <t>up to d90</t>
  </si>
  <si>
    <t>Repayment</t>
  </si>
  <si>
    <t>Pay mth after mth of pmt</t>
  </si>
  <si>
    <t>pay 1M +2M at the end</t>
  </si>
  <si>
    <t>up to d120</t>
  </si>
  <si>
    <t>M6</t>
  </si>
  <si>
    <t>Risk Matrix</t>
  </si>
  <si>
    <t>1-30 Curve</t>
  </si>
  <si>
    <t>31-60 Curve</t>
  </si>
  <si>
    <t>61-90 Curve</t>
  </si>
  <si>
    <t>Principal Repaid, $</t>
  </si>
  <si>
    <t>Share of Clients from Initial</t>
  </si>
  <si>
    <t>Interest</t>
  </si>
  <si>
    <t>Interest Rate, % per day</t>
  </si>
  <si>
    <t>61-90+</t>
  </si>
  <si>
    <t>Principal Paid</t>
  </si>
  <si>
    <t>Check</t>
  </si>
  <si>
    <t>Principal Outstanding EoM, $</t>
  </si>
  <si>
    <t>Principal Outstanding per Loan EoM, $</t>
  </si>
  <si>
    <t>Principal Outstanding</t>
  </si>
  <si>
    <t>Pre Paid</t>
  </si>
  <si>
    <t>Interest Accrued</t>
  </si>
  <si>
    <t>Repayment Schedule Principal per Loan</t>
  </si>
  <si>
    <t>Interest Rate per Day, %</t>
  </si>
  <si>
    <t>0 Curve</t>
  </si>
  <si>
    <t>PrePaid, from Initial Q, %</t>
  </si>
  <si>
    <t>Total Monthly</t>
  </si>
  <si>
    <t xml:space="preserve">Tenure, Months </t>
  </si>
  <si>
    <t>Interest Repaid, $</t>
  </si>
  <si>
    <t>Principal + Interest Repaid, $</t>
  </si>
  <si>
    <t>Months/Days</t>
  </si>
  <si>
    <t>Repayment Principal per ONE Loan, $</t>
  </si>
  <si>
    <t>Principal Outstanding EoM per ONE Loan, $</t>
  </si>
  <si>
    <t>Principal+Interest Repaid, $</t>
  </si>
  <si>
    <t>Interest Repaid per ONE Loan, $</t>
  </si>
  <si>
    <t>Total Principal + Interest Repaid, $</t>
  </si>
  <si>
    <t>Total Principal Repaid, $</t>
  </si>
  <si>
    <t>Total Interest Repaid, $</t>
  </si>
  <si>
    <t>Interest Repayment, $</t>
  </si>
  <si>
    <t>Interest Accrued Daily per Loan, $</t>
  </si>
  <si>
    <t>Interest Accrued Cumulative per Loan, $</t>
  </si>
  <si>
    <t>Repayment Number of Clients, Q</t>
  </si>
  <si>
    <t>Repayment Clients, Q</t>
  </si>
  <si>
    <t>Overdue Rpmt Curves, % from 'overdue' amount</t>
  </si>
  <si>
    <t>Number of Clients, Q</t>
  </si>
  <si>
    <t>Total 3M</t>
  </si>
  <si>
    <t>Upfront Fee, % from Av Ticket</t>
  </si>
  <si>
    <t>Upfront Fee, $</t>
  </si>
  <si>
    <t>Loans Disbursed, $</t>
  </si>
  <si>
    <t>Repaid Principal From Initial CASH Amount, %</t>
  </si>
  <si>
    <t>Eff Rate Int/Princ, %</t>
  </si>
  <si>
    <t xml:space="preserve">формат </t>
  </si>
  <si>
    <t>TOTAL</t>
  </si>
  <si>
    <t>Margin Cash Issued/(Pincipal+Int Repaid), %</t>
  </si>
  <si>
    <t>Cash Issued w/o Fee, $</t>
  </si>
  <si>
    <t>Loan per Client (Ticket w/Fee), $</t>
  </si>
  <si>
    <t>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</si>
</sst>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%"/>
    <numFmt numFmtId="165" formatCode="_-* #,##0.0_-;\-* #,##0.0_-;_-* &quot;-&quot;??_-;_-@_-"/>
    <numFmt numFmtId="166" formatCode="_-* #,##0_-;\-* #,##0_-;_-* &quot;-&quot;??_-;_-@_-"/>
    <numFmt numFmtId="167" formatCode="0%;\-0%;"/>
    <numFmt numFmtId="168" formatCode="_-* #,##0.000_-;\-* #,##0.000_-;_-* &quot;-&quot;??_-;_-@_-"/>
    <numFmt numFmtId="169" formatCode="_-* #,##0.00000_-;\-* #,##0.00000_-;_-* &quot;-&quot;??_-;_-@_-"/>
    <numFmt numFmtId="170" formatCode="_-* #,##0.00\ _₽_-;\-* #,##0.00\ _₽_-;_-* &quot;-&quot;??\ _₽_-;_-@_-"/>
    <numFmt numFmtId="171" formatCode="_-* #,##0.0\ _₽_-;\-* #,##0.0\ _₽_-;_-* &quot;-&quot;?\ _₽_-;_-@_-"/>
    <numFmt numFmtId="172" formatCode="_-* #,##0.0000_-;\-* #,##0.00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theme="0" tint="-0.34998626667073579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charset val="204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7030A0"/>
      <name val="Calibri"/>
      <family val="2"/>
      <charset val="204"/>
      <scheme val="minor"/>
    </font>
    <font>
      <b/>
      <u val="singleAccounting"/>
      <sz val="11"/>
      <color theme="1"/>
      <name val="Calibri"/>
      <family val="2"/>
      <charset val="204"/>
      <scheme val="minor"/>
    </font>
    <font>
      <sz val="11"/>
      <color theme="4" tint="0.59999389629810485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color theme="4" tint="0.7999816888943144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3">
    <xf numFmtId="0" fontId="0" fillId="0" borderId="0" xfId="0"/>
    <xf numFmtId="9" fontId="0" fillId="0" borderId="0" xfId="2" applyFont="1"/>
    <xf numFmtId="164" fontId="0" fillId="0" borderId="0" xfId="2" applyNumberFormat="1" applyFont="1"/>
    <xf numFmtId="0" fontId="3" fillId="0" borderId="0" xfId="0" applyFont="1"/>
    <xf numFmtId="43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167" fontId="0" fillId="0" borderId="0" xfId="2" applyNumberFormat="1" applyFont="1"/>
    <xf numFmtId="166" fontId="3" fillId="0" borderId="0" xfId="1" applyNumberFormat="1" applyFont="1"/>
    <xf numFmtId="166" fontId="0" fillId="0" borderId="0" xfId="0" applyNumberFormat="1"/>
    <xf numFmtId="166" fontId="0" fillId="2" borderId="0" xfId="1" applyNumberFormat="1" applyFont="1" applyFill="1"/>
    <xf numFmtId="165" fontId="0" fillId="0" borderId="0" xfId="0" applyNumberFormat="1"/>
    <xf numFmtId="43" fontId="0" fillId="0" borderId="0" xfId="0" applyNumberFormat="1"/>
    <xf numFmtId="168" fontId="0" fillId="0" borderId="0" xfId="0" applyNumberFormat="1"/>
    <xf numFmtId="169" fontId="0" fillId="0" borderId="0" xfId="0" applyNumberFormat="1"/>
    <xf numFmtId="43" fontId="0" fillId="0" borderId="0" xfId="1" applyNumberFormat="1" applyFont="1"/>
    <xf numFmtId="168" fontId="0" fillId="0" borderId="0" xfId="1" applyNumberFormat="1" applyFont="1"/>
    <xf numFmtId="170" fontId="0" fillId="0" borderId="0" xfId="0" applyNumberFormat="1"/>
    <xf numFmtId="166" fontId="3" fillId="0" borderId="0" xfId="0" applyNumberFormat="1" applyFont="1"/>
    <xf numFmtId="166" fontId="5" fillId="0" borderId="0" xfId="0" applyNumberFormat="1" applyFont="1"/>
    <xf numFmtId="171" fontId="0" fillId="0" borderId="0" xfId="0" applyNumberFormat="1"/>
    <xf numFmtId="166" fontId="5" fillId="0" borderId="0" xfId="1" applyNumberFormat="1" applyFont="1"/>
    <xf numFmtId="166" fontId="6" fillId="0" borderId="0" xfId="1" applyNumberFormat="1" applyFont="1"/>
    <xf numFmtId="0" fontId="3" fillId="3" borderId="0" xfId="0" applyFont="1" applyFill="1"/>
    <xf numFmtId="0" fontId="0" fillId="3" borderId="0" xfId="0" applyFill="1"/>
    <xf numFmtId="166" fontId="3" fillId="3" borderId="0" xfId="1" applyNumberFormat="1" applyFont="1" applyFill="1"/>
    <xf numFmtId="0" fontId="3" fillId="4" borderId="0" xfId="0" quotePrefix="1" applyFont="1" applyFill="1"/>
    <xf numFmtId="0" fontId="0" fillId="4" borderId="0" xfId="0" applyFill="1"/>
    <xf numFmtId="166" fontId="3" fillId="4" borderId="0" xfId="1" applyNumberFormat="1" applyFont="1" applyFill="1"/>
    <xf numFmtId="0" fontId="1" fillId="0" borderId="0" xfId="0" quotePrefix="1" applyFont="1"/>
    <xf numFmtId="0" fontId="3" fillId="5" borderId="0" xfId="0" applyFont="1" applyFill="1"/>
    <xf numFmtId="0" fontId="0" fillId="0" borderId="0" xfId="0" applyFill="1"/>
    <xf numFmtId="166" fontId="3" fillId="0" borderId="0" xfId="1" applyNumberFormat="1" applyFont="1" applyFill="1"/>
    <xf numFmtId="0" fontId="3" fillId="5" borderId="0" xfId="0" quotePrefix="1" applyFont="1" applyFill="1"/>
    <xf numFmtId="0" fontId="0" fillId="5" borderId="0" xfId="0" applyFill="1"/>
    <xf numFmtId="166" fontId="3" fillId="5" borderId="0" xfId="1" applyNumberFormat="1" applyFont="1" applyFill="1"/>
    <xf numFmtId="166" fontId="3" fillId="5" borderId="0" xfId="0" applyNumberFormat="1" applyFont="1" applyFill="1"/>
    <xf numFmtId="0" fontId="3" fillId="6" borderId="0" xfId="0" quotePrefix="1" applyFont="1" applyFill="1"/>
    <xf numFmtId="0" fontId="0" fillId="6" borderId="0" xfId="0" quotePrefix="1" applyFill="1"/>
    <xf numFmtId="0" fontId="0" fillId="6" borderId="0" xfId="0" applyFill="1"/>
    <xf numFmtId="0" fontId="3" fillId="7" borderId="0" xfId="0" applyFont="1" applyFill="1"/>
    <xf numFmtId="0" fontId="3" fillId="7" borderId="0" xfId="0" quotePrefix="1" applyFont="1" applyFill="1"/>
    <xf numFmtId="0" fontId="0" fillId="8" borderId="0" xfId="0" applyFill="1"/>
    <xf numFmtId="0" fontId="3" fillId="8" borderId="0" xfId="0" applyFont="1" applyFill="1"/>
    <xf numFmtId="0" fontId="3" fillId="8" borderId="0" xfId="0" quotePrefix="1" applyFont="1" applyFill="1"/>
    <xf numFmtId="0" fontId="3" fillId="9" borderId="0" xfId="0" applyFont="1" applyFill="1"/>
    <xf numFmtId="0" fontId="0" fillId="9" borderId="0" xfId="0" applyFill="1"/>
    <xf numFmtId="0" fontId="0" fillId="10" borderId="0" xfId="0" applyFill="1"/>
    <xf numFmtId="0" fontId="7" fillId="8" borderId="0" xfId="0" quotePrefix="1" applyFont="1" applyFill="1"/>
    <xf numFmtId="9" fontId="0" fillId="8" borderId="0" xfId="2" applyFont="1" applyFill="1"/>
    <xf numFmtId="166" fontId="8" fillId="0" borderId="0" xfId="1" applyNumberFormat="1" applyFont="1"/>
    <xf numFmtId="0" fontId="9" fillId="2" borderId="0" xfId="0" quotePrefix="1" applyFont="1" applyFill="1"/>
    <xf numFmtId="0" fontId="10" fillId="2" borderId="0" xfId="0" quotePrefix="1" applyFont="1" applyFill="1"/>
    <xf numFmtId="0" fontId="10" fillId="0" borderId="0" xfId="0" applyFont="1"/>
    <xf numFmtId="166" fontId="10" fillId="0" borderId="0" xfId="0" applyNumberFormat="1" applyFont="1"/>
    <xf numFmtId="166" fontId="10" fillId="0" borderId="0" xfId="1" applyNumberFormat="1" applyFont="1"/>
    <xf numFmtId="166" fontId="0" fillId="11" borderId="0" xfId="1" applyNumberFormat="1" applyFont="1" applyFill="1"/>
    <xf numFmtId="0" fontId="0" fillId="11" borderId="0" xfId="0" applyFill="1"/>
    <xf numFmtId="10" fontId="0" fillId="0" borderId="0" xfId="2" applyNumberFormat="1" applyFont="1"/>
    <xf numFmtId="0" fontId="11" fillId="8" borderId="0" xfId="0" applyFont="1" applyFill="1"/>
    <xf numFmtId="0" fontId="12" fillId="11" borderId="0" xfId="0" quotePrefix="1" applyFont="1" applyFill="1"/>
    <xf numFmtId="0" fontId="13" fillId="0" borderId="0" xfId="0" applyFont="1"/>
    <xf numFmtId="166" fontId="0" fillId="6" borderId="0" xfId="1" applyNumberFormat="1" applyFont="1" applyFill="1"/>
    <xf numFmtId="164" fontId="14" fillId="0" borderId="0" xfId="2" applyNumberFormat="1" applyFont="1"/>
    <xf numFmtId="9" fontId="14" fillId="0" borderId="0" xfId="2" applyFont="1"/>
    <xf numFmtId="0" fontId="14" fillId="0" borderId="0" xfId="0" applyFont="1"/>
    <xf numFmtId="166" fontId="0" fillId="0" borderId="1" xfId="1" applyNumberFormat="1" applyFont="1" applyBorder="1"/>
    <xf numFmtId="166" fontId="0" fillId="0" borderId="2" xfId="0" applyNumberFormat="1" applyBorder="1"/>
    <xf numFmtId="166" fontId="3" fillId="0" borderId="2" xfId="0" applyNumberFormat="1" applyFont="1" applyBorder="1"/>
    <xf numFmtId="166" fontId="3" fillId="0" borderId="4" xfId="1" applyNumberFormat="1" applyFont="1" applyBorder="1"/>
    <xf numFmtId="0" fontId="0" fillId="0" borderId="5" xfId="0" applyBorder="1"/>
    <xf numFmtId="0" fontId="0" fillId="0" borderId="3" xfId="0" applyBorder="1"/>
    <xf numFmtId="166" fontId="0" fillId="0" borderId="4" xfId="1" applyNumberFormat="1" applyFont="1" applyBorder="1"/>
    <xf numFmtId="166" fontId="0" fillId="0" borderId="5" xfId="0" applyNumberFormat="1" applyBorder="1"/>
    <xf numFmtId="166" fontId="0" fillId="0" borderId="3" xfId="0" applyNumberFormat="1" applyBorder="1"/>
    <xf numFmtId="9" fontId="8" fillId="0" borderId="0" xfId="2" applyFont="1"/>
    <xf numFmtId="164" fontId="8" fillId="0" borderId="0" xfId="2" applyNumberFormat="1" applyFont="1"/>
    <xf numFmtId="167" fontId="8" fillId="0" borderId="0" xfId="2" applyNumberFormat="1" applyFont="1"/>
    <xf numFmtId="166" fontId="15" fillId="0" borderId="0" xfId="1" applyNumberFormat="1" applyFont="1"/>
    <xf numFmtId="166" fontId="16" fillId="9" borderId="1" xfId="1" applyNumberFormat="1" applyFont="1" applyFill="1" applyBorder="1"/>
    <xf numFmtId="166" fontId="3" fillId="2" borderId="0" xfId="1" applyNumberFormat="1" applyFont="1" applyFill="1"/>
    <xf numFmtId="166" fontId="17" fillId="0" borderId="0" xfId="1" applyNumberFormat="1" applyFont="1"/>
    <xf numFmtId="166" fontId="18" fillId="0" borderId="0" xfId="1" applyNumberFormat="1" applyFont="1"/>
    <xf numFmtId="9" fontId="3" fillId="0" borderId="0" xfId="2" applyFont="1"/>
    <xf numFmtId="167" fontId="19" fillId="0" borderId="0" xfId="0" applyNumberFormat="1" applyFont="1"/>
    <xf numFmtId="0" fontId="19" fillId="0" borderId="0" xfId="0" applyFont="1"/>
    <xf numFmtId="9" fontId="19" fillId="0" borderId="0" xfId="2" applyFont="1"/>
    <xf numFmtId="166" fontId="19" fillId="0" borderId="0" xfId="1" applyNumberFormat="1" applyFont="1"/>
    <xf numFmtId="9" fontId="19" fillId="0" borderId="0" xfId="0" applyNumberFormat="1" applyFont="1"/>
    <xf numFmtId="172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FFFF"/>
      <color rgb="FFFF99CC"/>
      <color rgb="FF9999FF"/>
      <color rgb="FFFF99FF"/>
      <color rgb="FFD9B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ena Kartashova" id="{90DD9753-A5D7-4AE8-B833-8B3264B721A3}" userId="S::elena.kartashova@fingular.com::7184f374-b983-4094-a110-ba28fcd52d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3" dT="2022-10-26T16:32:03.98" personId="{90DD9753-A5D7-4AE8-B833-8B3264B721A3}" id="{C4A04FF0-329D-42D9-9194-0871B50D9178}">
    <text>Pay 2M+3M</text>
  </threadedComment>
  <threadedComment ref="F23" dT="2022-10-26T16:51:24.84" personId="{90DD9753-A5D7-4AE8-B833-8B3264B721A3}" id="{68919A8A-63E1-4E41-AFCA-F1FC79F2F871}">
    <text>Pay 3M</text>
  </threadedComment>
  <threadedComment ref="E24" dT="2022-10-26T16:32:31.28" personId="{90DD9753-A5D7-4AE8-B833-8B3264B721A3}" id="{25DE6B70-3A80-4235-8071-7217160DE48D}">
    <text>Pay 1M+2M+3M</text>
  </threadedComment>
  <threadedComment ref="F24" dT="2022-10-26T16:51:57.82" personId="{90DD9753-A5D7-4AE8-B833-8B3264B721A3}" id="{9F2C78EE-08A7-46B2-8D5D-905BE5B8940D}">
    <text>Pay 2M+3M</text>
  </threadedComment>
  <threadedComment ref="F25" dT="2022-10-26T16:52:21.39" personId="{90DD9753-A5D7-4AE8-B833-8B3264B721A3}" id="{029EBDD6-FC23-4D22-8D28-F042ADF58C8D}">
    <text>Pay 1M+2M+3M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974D1-DF93-4A5E-8067-7E43D5F57C61}">
  <dimension ref="A1:DY211"/>
  <sheetViews>
    <sheetView tabSelected="1" zoomScaleNormal="10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E83" sqref="E83"/>
    </sheetView>
  </sheetViews>
  <sheetFormatPr defaultRowHeight="14.4" outlineLevelRow="1" x14ac:dyDescent="0.3"/>
  <cols>
    <col min="1" max="1" width="23.109375" customWidth="1"/>
    <col min="2" max="2" width="9.6640625" customWidth="1"/>
    <col min="3" max="3" width="9.88671875" customWidth="1"/>
    <col min="4" max="5" width="9" customWidth="1"/>
    <col min="6" max="6" width="11.6640625" customWidth="1"/>
    <col min="7" max="7" width="7.109375" bestFit="1" customWidth="1"/>
    <col min="8" max="8" width="6.6640625" bestFit="1" customWidth="1"/>
    <col min="9" max="9" width="11.33203125" bestFit="1" customWidth="1"/>
    <col min="10" max="11" width="9.6640625" bestFit="1" customWidth="1"/>
    <col min="12" max="13" width="10.33203125" bestFit="1" customWidth="1"/>
    <col min="14" max="38" width="9.6640625" bestFit="1" customWidth="1"/>
    <col min="39" max="39" width="8.6640625" bestFit="1" customWidth="1"/>
    <col min="40" max="40" width="9.6640625" customWidth="1"/>
    <col min="41" max="66" width="8.6640625" bestFit="1" customWidth="1"/>
    <col min="67" max="67" width="10.5546875" bestFit="1" customWidth="1"/>
    <col min="68" max="68" width="8.88671875" customWidth="1"/>
    <col min="69" max="69" width="11" customWidth="1"/>
    <col min="70" max="70" width="10.33203125" customWidth="1"/>
    <col min="71" max="98" width="8.6640625" bestFit="1" customWidth="1"/>
    <col min="99" max="99" width="9.109375" customWidth="1"/>
    <col min="100" max="100" width="8.88671875" customWidth="1"/>
    <col min="101" max="129" width="8.33203125" bestFit="1" customWidth="1"/>
  </cols>
  <sheetData>
    <row r="1" spans="1:129" x14ac:dyDescent="0.3">
      <c r="A1" t="s">
        <v>53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  <c r="BG1">
        <v>50</v>
      </c>
      <c r="BH1">
        <v>51</v>
      </c>
      <c r="BI1">
        <v>52</v>
      </c>
      <c r="BJ1">
        <v>53</v>
      </c>
      <c r="BK1">
        <v>54</v>
      </c>
      <c r="BL1">
        <v>55</v>
      </c>
      <c r="BM1">
        <v>56</v>
      </c>
      <c r="BN1">
        <v>57</v>
      </c>
      <c r="BO1">
        <v>58</v>
      </c>
      <c r="BP1">
        <v>59</v>
      </c>
      <c r="BQ1">
        <v>60</v>
      </c>
      <c r="BR1">
        <v>61</v>
      </c>
      <c r="BS1">
        <v>62</v>
      </c>
      <c r="BT1">
        <v>63</v>
      </c>
      <c r="BU1">
        <v>64</v>
      </c>
      <c r="BV1">
        <v>65</v>
      </c>
      <c r="BW1">
        <v>66</v>
      </c>
      <c r="BX1">
        <v>67</v>
      </c>
      <c r="BY1">
        <v>68</v>
      </c>
      <c r="BZ1">
        <v>69</v>
      </c>
      <c r="CA1">
        <v>70</v>
      </c>
      <c r="CB1">
        <v>71</v>
      </c>
      <c r="CC1">
        <v>72</v>
      </c>
      <c r="CD1">
        <v>73</v>
      </c>
      <c r="CE1">
        <v>74</v>
      </c>
      <c r="CF1">
        <v>75</v>
      </c>
      <c r="CG1">
        <v>76</v>
      </c>
      <c r="CH1">
        <v>77</v>
      </c>
      <c r="CI1">
        <v>78</v>
      </c>
      <c r="CJ1">
        <v>79</v>
      </c>
      <c r="CK1">
        <v>80</v>
      </c>
      <c r="CL1">
        <v>81</v>
      </c>
      <c r="CM1">
        <v>82</v>
      </c>
      <c r="CN1">
        <v>83</v>
      </c>
      <c r="CO1">
        <v>84</v>
      </c>
      <c r="CP1">
        <v>85</v>
      </c>
      <c r="CQ1">
        <v>86</v>
      </c>
      <c r="CR1">
        <v>87</v>
      </c>
      <c r="CS1">
        <v>88</v>
      </c>
      <c r="CT1">
        <v>89</v>
      </c>
      <c r="CU1">
        <v>90</v>
      </c>
      <c r="CV1">
        <v>91</v>
      </c>
      <c r="CW1">
        <v>92</v>
      </c>
      <c r="CX1">
        <v>93</v>
      </c>
      <c r="CY1">
        <v>94</v>
      </c>
      <c r="CZ1">
        <v>95</v>
      </c>
      <c r="DA1">
        <v>96</v>
      </c>
      <c r="DB1">
        <v>97</v>
      </c>
      <c r="DC1">
        <v>98</v>
      </c>
      <c r="DD1">
        <v>99</v>
      </c>
      <c r="DE1">
        <v>100</v>
      </c>
      <c r="DF1">
        <v>101</v>
      </c>
      <c r="DG1">
        <v>102</v>
      </c>
      <c r="DH1">
        <v>103</v>
      </c>
      <c r="DI1">
        <v>104</v>
      </c>
      <c r="DJ1">
        <v>105</v>
      </c>
      <c r="DK1">
        <v>106</v>
      </c>
      <c r="DL1">
        <v>107</v>
      </c>
      <c r="DM1">
        <v>108</v>
      </c>
      <c r="DN1">
        <v>109</v>
      </c>
      <c r="DO1">
        <v>110</v>
      </c>
      <c r="DP1">
        <v>111</v>
      </c>
      <c r="DQ1">
        <v>112</v>
      </c>
      <c r="DR1">
        <v>113</v>
      </c>
      <c r="DS1">
        <v>114</v>
      </c>
      <c r="DT1">
        <v>115</v>
      </c>
      <c r="DU1">
        <v>116</v>
      </c>
      <c r="DV1">
        <v>117</v>
      </c>
      <c r="DW1">
        <v>118</v>
      </c>
      <c r="DX1">
        <v>119</v>
      </c>
      <c r="DY1">
        <v>120</v>
      </c>
    </row>
    <row r="3" spans="1:129" x14ac:dyDescent="0.3">
      <c r="A3" t="s">
        <v>1</v>
      </c>
      <c r="B3" s="6"/>
      <c r="C3" s="53">
        <v>5000</v>
      </c>
      <c r="D3" s="6"/>
      <c r="E3" s="6"/>
      <c r="F3" s="6"/>
      <c r="G3" s="6"/>
      <c r="H3" s="6"/>
    </row>
    <row r="4" spans="1:129" x14ac:dyDescent="0.3">
      <c r="B4" s="6"/>
      <c r="C4" s="6"/>
      <c r="D4" s="6"/>
      <c r="E4" s="6"/>
      <c r="F4" s="6"/>
      <c r="G4" s="6"/>
      <c r="H4" s="6"/>
    </row>
    <row r="5" spans="1:129" x14ac:dyDescent="0.3">
      <c r="A5" t="s">
        <v>0</v>
      </c>
      <c r="B5" s="6"/>
      <c r="C5" s="53">
        <f>F5/E5</f>
        <v>64.102564102564102</v>
      </c>
      <c r="D5" s="6"/>
      <c r="E5" s="6">
        <v>15600</v>
      </c>
      <c r="F5" s="6">
        <v>1000000</v>
      </c>
      <c r="G5" s="6"/>
      <c r="H5" s="6"/>
    </row>
    <row r="6" spans="1:129" x14ac:dyDescent="0.3">
      <c r="A6" t="s">
        <v>78</v>
      </c>
      <c r="B6" s="6"/>
      <c r="C6" s="85">
        <f>C5/(1-C8)</f>
        <v>114.46886446886445</v>
      </c>
      <c r="D6" s="6"/>
      <c r="E6" s="6">
        <v>0.2</v>
      </c>
      <c r="F6" s="6"/>
      <c r="G6" s="6"/>
      <c r="H6" s="6"/>
    </row>
    <row r="7" spans="1:129" x14ac:dyDescent="0.3">
      <c r="B7" s="6"/>
      <c r="C7" s="6"/>
      <c r="D7" s="6"/>
      <c r="E7" s="6">
        <f>F7/E5</f>
        <v>3.8461538461538463</v>
      </c>
      <c r="F7" s="6">
        <v>60000</v>
      </c>
      <c r="G7" s="6"/>
      <c r="H7" s="6"/>
    </row>
    <row r="8" spans="1:129" x14ac:dyDescent="0.3">
      <c r="A8" t="s">
        <v>69</v>
      </c>
      <c r="B8" s="6"/>
      <c r="C8" s="78">
        <v>0.44</v>
      </c>
      <c r="D8" s="6"/>
      <c r="E8" s="6">
        <f>E7*3</f>
        <v>11.538461538461538</v>
      </c>
      <c r="F8" s="4">
        <f>C6/C5</f>
        <v>1.7857142857142856</v>
      </c>
      <c r="G8" s="6"/>
      <c r="H8" s="6"/>
    </row>
    <row r="9" spans="1:129" x14ac:dyDescent="0.3">
      <c r="A9" t="s">
        <v>70</v>
      </c>
      <c r="B9" s="6"/>
      <c r="C9" s="6">
        <f>C6*C8</f>
        <v>50.366300366300358</v>
      </c>
      <c r="D9" s="6"/>
      <c r="E9" s="6">
        <f>E5</f>
        <v>15600</v>
      </c>
      <c r="F9" s="6">
        <f>C9*E9</f>
        <v>785714.28571428556</v>
      </c>
      <c r="G9" s="6"/>
      <c r="H9" s="6"/>
    </row>
    <row r="10" spans="1:129" x14ac:dyDescent="0.3">
      <c r="B10" s="6"/>
      <c r="C10" s="6"/>
      <c r="D10" s="6"/>
      <c r="E10" s="6"/>
      <c r="F10" s="6"/>
      <c r="G10" s="6"/>
      <c r="H10" s="6"/>
    </row>
    <row r="11" spans="1:129" ht="13.95" customHeight="1" x14ac:dyDescent="0.3">
      <c r="A11" s="3" t="s">
        <v>77</v>
      </c>
      <c r="B11" s="11"/>
      <c r="C11" s="83">
        <f>C3*C6*(1-C8)</f>
        <v>320512.8205128205</v>
      </c>
      <c r="D11" s="6"/>
      <c r="E11" s="6"/>
      <c r="F11" s="6"/>
      <c r="G11" s="6"/>
      <c r="H11" s="6"/>
      <c r="I11" s="6">
        <f>-C11</f>
        <v>-320512.8205128205</v>
      </c>
    </row>
    <row r="12" spans="1:129" ht="13.95" customHeight="1" x14ac:dyDescent="0.3">
      <c r="A12" t="s">
        <v>71</v>
      </c>
      <c r="B12" s="6"/>
      <c r="C12" s="6">
        <f>C3*C6</f>
        <v>572344.32234432222</v>
      </c>
      <c r="D12" s="6"/>
      <c r="E12" s="6"/>
      <c r="F12" s="6"/>
      <c r="G12" s="6"/>
      <c r="H12" s="6"/>
      <c r="I12" s="6"/>
    </row>
    <row r="13" spans="1:129" ht="13.95" customHeight="1" x14ac:dyDescent="0.3">
      <c r="B13" s="6"/>
      <c r="C13" s="6"/>
      <c r="D13" s="6"/>
      <c r="E13" s="6"/>
      <c r="F13" s="6"/>
      <c r="G13" s="6"/>
      <c r="H13" s="6"/>
      <c r="I13" s="6"/>
    </row>
    <row r="14" spans="1:129" ht="13.95" customHeight="1" x14ac:dyDescent="0.3">
      <c r="B14" s="72" t="s">
        <v>75</v>
      </c>
      <c r="C14" s="73" t="s">
        <v>11</v>
      </c>
      <c r="D14" s="73" t="s">
        <v>12</v>
      </c>
      <c r="E14" s="73" t="s">
        <v>13</v>
      </c>
      <c r="F14" s="74" t="s">
        <v>14</v>
      </c>
      <c r="G14" s="6"/>
      <c r="H14" s="6"/>
      <c r="I14" s="6"/>
    </row>
    <row r="15" spans="1:129" ht="13.95" customHeight="1" x14ac:dyDescent="0.3">
      <c r="A15" t="s">
        <v>33</v>
      </c>
      <c r="B15" s="69">
        <f>B57</f>
        <v>317812.88156288146</v>
      </c>
      <c r="C15" s="70">
        <f>C58</f>
        <v>173611.11111111107</v>
      </c>
      <c r="D15" s="70">
        <f t="shared" ref="D15:E15" si="0">D58</f>
        <v>74519.230769230737</v>
      </c>
      <c r="E15" s="70">
        <f t="shared" si="0"/>
        <v>67893.391330891303</v>
      </c>
      <c r="F15" s="12">
        <f>F58</f>
        <v>1789.1483516483511</v>
      </c>
      <c r="G15" s="6"/>
      <c r="H15" s="6"/>
      <c r="I15" s="1">
        <f>106/84</f>
        <v>1.2619047619047619</v>
      </c>
    </row>
    <row r="16" spans="1:129" ht="13.95" customHeight="1" x14ac:dyDescent="0.3">
      <c r="A16" t="s">
        <v>51</v>
      </c>
      <c r="B16" s="75">
        <f>B65</f>
        <v>0</v>
      </c>
      <c r="C16" s="76">
        <f>C66</f>
        <v>0</v>
      </c>
      <c r="D16" s="76">
        <f t="shared" ref="D16:E16" si="1">D66</f>
        <v>0</v>
      </c>
      <c r="E16" s="76">
        <f t="shared" si="1"/>
        <v>0</v>
      </c>
      <c r="F16" s="77">
        <f>F66</f>
        <v>0</v>
      </c>
      <c r="G16" s="6"/>
      <c r="H16" s="6"/>
      <c r="I16" s="6"/>
    </row>
    <row r="17" spans="1:13" ht="24" customHeight="1" x14ac:dyDescent="0.45">
      <c r="A17" s="3" t="s">
        <v>52</v>
      </c>
      <c r="B17" s="82">
        <f>B15+B16</f>
        <v>317812.88156288146</v>
      </c>
      <c r="C17" s="71">
        <f>C15+C16</f>
        <v>173611.11111111107</v>
      </c>
      <c r="D17" s="71">
        <f t="shared" ref="D17:E17" si="2">D15+D16</f>
        <v>74519.230769230737</v>
      </c>
      <c r="E17" s="71">
        <f t="shared" si="2"/>
        <v>67893.391330891303</v>
      </c>
      <c r="F17" s="21">
        <f>F15+F16</f>
        <v>1789.1483516483511</v>
      </c>
      <c r="G17" s="6"/>
      <c r="H17" s="6"/>
      <c r="I17" s="6"/>
    </row>
    <row r="18" spans="1:13" ht="13.95" customHeight="1" x14ac:dyDescent="0.3">
      <c r="B18" s="6"/>
      <c r="C18" s="6"/>
      <c r="D18" s="6"/>
      <c r="E18" s="6"/>
      <c r="F18" s="6"/>
      <c r="G18" s="6"/>
      <c r="H18" s="6"/>
      <c r="I18" s="6"/>
    </row>
    <row r="19" spans="1:13" ht="13.95" customHeight="1" x14ac:dyDescent="0.3">
      <c r="A19" s="32" t="s">
        <v>46</v>
      </c>
      <c r="C19" s="79">
        <v>0</v>
      </c>
      <c r="D19" s="6"/>
      <c r="E19" s="6"/>
      <c r="F19" s="92">
        <f>100000/500000/14</f>
        <v>1.4285714285714287E-2</v>
      </c>
      <c r="G19" s="6"/>
      <c r="H19" s="6"/>
      <c r="I19" s="6"/>
    </row>
    <row r="20" spans="1:13" ht="13.95" customHeight="1" x14ac:dyDescent="0.3">
      <c r="A20" t="s">
        <v>50</v>
      </c>
      <c r="B20" s="6"/>
      <c r="C20" s="6">
        <v>3</v>
      </c>
      <c r="D20" s="1">
        <f>C19*90</f>
        <v>0</v>
      </c>
      <c r="E20" s="6">
        <f>D20*C6</f>
        <v>0</v>
      </c>
      <c r="F20" s="6"/>
      <c r="G20" s="6"/>
      <c r="H20" s="6"/>
      <c r="I20" s="6"/>
    </row>
    <row r="21" spans="1:13" ht="13.95" customHeight="1" x14ac:dyDescent="0.3">
      <c r="B21" s="6"/>
      <c r="C21" s="6"/>
      <c r="D21" s="6"/>
      <c r="E21" s="6"/>
      <c r="F21" s="6"/>
      <c r="G21" s="6"/>
      <c r="H21" s="6"/>
      <c r="I21" s="6"/>
    </row>
    <row r="22" spans="1:13" ht="13.95" customHeight="1" x14ac:dyDescent="0.3">
      <c r="A22" t="s">
        <v>48</v>
      </c>
      <c r="C22" s="78">
        <v>0.15</v>
      </c>
      <c r="D22" s="6"/>
      <c r="E22" s="6"/>
      <c r="F22" s="6"/>
      <c r="G22" s="6"/>
      <c r="H22" s="6"/>
      <c r="I22" s="6"/>
    </row>
    <row r="23" spans="1:13" ht="13.95" customHeight="1" x14ac:dyDescent="0.3">
      <c r="B23" s="6"/>
      <c r="C23" s="6"/>
      <c r="D23" s="6"/>
      <c r="E23" s="6"/>
      <c r="F23" s="6"/>
      <c r="G23" s="6"/>
      <c r="H23" s="6"/>
      <c r="I23" s="6"/>
    </row>
    <row r="24" spans="1:13" ht="13.95" customHeight="1" x14ac:dyDescent="0.3">
      <c r="A24" s="3" t="s">
        <v>79</v>
      </c>
      <c r="B24" s="11"/>
      <c r="C24" s="86">
        <f>(B15+B16)/C11</f>
        <v>0.99157619047619017</v>
      </c>
      <c r="D24" s="6"/>
      <c r="E24" s="6"/>
      <c r="F24" s="6"/>
      <c r="G24" s="6"/>
      <c r="H24" s="6"/>
      <c r="I24" s="6"/>
    </row>
    <row r="25" spans="1:13" ht="13.95" customHeight="1" x14ac:dyDescent="0.3">
      <c r="B25" s="6"/>
      <c r="C25" s="6"/>
      <c r="D25" s="6"/>
      <c r="E25" s="6"/>
      <c r="F25" s="6"/>
      <c r="G25" s="6"/>
      <c r="H25" s="6"/>
      <c r="I25" s="6"/>
    </row>
    <row r="26" spans="1:13" ht="13.95" customHeight="1" x14ac:dyDescent="0.3">
      <c r="A26" t="s">
        <v>76</v>
      </c>
      <c r="B26" s="6"/>
      <c r="C26" s="1">
        <f>(B15+B16)/C11-1</f>
        <v>-8.4238095238098332E-3</v>
      </c>
      <c r="E26" s="6"/>
      <c r="F26" s="6"/>
      <c r="G26" s="6"/>
      <c r="H26" s="6"/>
      <c r="I26" s="6"/>
    </row>
    <row r="27" spans="1:13" ht="13.95" customHeight="1" x14ac:dyDescent="0.3">
      <c r="B27" s="6"/>
      <c r="D27" s="1"/>
      <c r="E27" s="6"/>
      <c r="F27" s="6"/>
      <c r="G27" s="6"/>
      <c r="H27" s="6"/>
      <c r="I27" s="6"/>
    </row>
    <row r="28" spans="1:13" ht="13.95" customHeight="1" x14ac:dyDescent="0.3">
      <c r="A28" t="s">
        <v>72</v>
      </c>
      <c r="B28" s="6"/>
      <c r="C28" s="1">
        <f>B15/C11</f>
        <v>0.99157619047619017</v>
      </c>
      <c r="D28" s="1"/>
      <c r="E28" s="6"/>
      <c r="F28" s="6"/>
      <c r="G28" s="6"/>
      <c r="H28" s="6"/>
      <c r="I28" s="6"/>
    </row>
    <row r="29" spans="1:13" ht="13.95" customHeight="1" x14ac:dyDescent="0.3">
      <c r="B29" s="6"/>
      <c r="C29" s="6"/>
      <c r="D29" s="6"/>
      <c r="E29" s="6"/>
      <c r="F29" s="6"/>
      <c r="G29" s="6"/>
      <c r="H29" s="6"/>
      <c r="I29" s="6"/>
    </row>
    <row r="30" spans="1:13" ht="13.95" customHeight="1" x14ac:dyDescent="0.3">
      <c r="B30" t="s">
        <v>10</v>
      </c>
      <c r="C30" t="s">
        <v>11</v>
      </c>
      <c r="D30" t="s">
        <v>12</v>
      </c>
      <c r="E30" t="s">
        <v>13</v>
      </c>
      <c r="F30" t="s">
        <v>14</v>
      </c>
      <c r="I30" s="6"/>
    </row>
    <row r="31" spans="1:13" ht="13.95" customHeight="1" x14ac:dyDescent="0.3">
      <c r="A31" s="33" t="s">
        <v>29</v>
      </c>
      <c r="I31" s="6"/>
    </row>
    <row r="32" spans="1:13" ht="13.95" customHeight="1" x14ac:dyDescent="0.3">
      <c r="A32" s="45" t="s">
        <v>2</v>
      </c>
      <c r="B32" s="80">
        <v>0.39</v>
      </c>
      <c r="C32" s="80">
        <v>0.49</v>
      </c>
      <c r="D32" s="80">
        <v>0.15</v>
      </c>
      <c r="E32" s="80">
        <v>0</v>
      </c>
      <c r="F32" s="80">
        <v>0</v>
      </c>
      <c r="G32" s="80">
        <v>0</v>
      </c>
      <c r="H32" s="10"/>
      <c r="I32" s="87">
        <f>1-B32-C22</f>
        <v>0.45999999999999996</v>
      </c>
      <c r="J32" s="87">
        <f>I32*(1-C32)+I33*(1-C33)</f>
        <v>0.31259999999999999</v>
      </c>
      <c r="K32" s="88"/>
      <c r="L32" s="88"/>
      <c r="M32" s="88"/>
    </row>
    <row r="33" spans="1:13" ht="13.95" customHeight="1" x14ac:dyDescent="0.3">
      <c r="A33" s="45" t="s">
        <v>3</v>
      </c>
      <c r="B33" s="80">
        <v>0</v>
      </c>
      <c r="C33" s="80">
        <v>0.8</v>
      </c>
      <c r="D33" s="80">
        <v>0.8</v>
      </c>
      <c r="E33" s="80">
        <v>0.8</v>
      </c>
      <c r="F33" s="80">
        <v>0</v>
      </c>
      <c r="G33" s="80">
        <v>0</v>
      </c>
      <c r="H33" s="10"/>
      <c r="I33" s="89">
        <f>B32</f>
        <v>0.39</v>
      </c>
      <c r="J33" s="87">
        <f>I32*C32</f>
        <v>0.22539999999999999</v>
      </c>
      <c r="K33" s="87">
        <f>J32*D32</f>
        <v>4.6889999999999994E-2</v>
      </c>
      <c r="L33" s="88"/>
      <c r="M33" s="88"/>
    </row>
    <row r="34" spans="1:13" ht="13.95" customHeight="1" x14ac:dyDescent="0.3">
      <c r="A34" s="45" t="s">
        <v>4</v>
      </c>
      <c r="B34" s="80">
        <v>0</v>
      </c>
      <c r="C34" s="80">
        <v>0</v>
      </c>
      <c r="D34" s="80">
        <v>1</v>
      </c>
      <c r="E34" s="80">
        <v>1</v>
      </c>
      <c r="F34" s="80">
        <v>1</v>
      </c>
      <c r="G34" s="80">
        <v>0</v>
      </c>
      <c r="H34" s="10"/>
      <c r="I34" s="90"/>
      <c r="J34" s="91">
        <f>I33*C33</f>
        <v>0.31200000000000006</v>
      </c>
      <c r="K34" s="87">
        <f>J33*D33</f>
        <v>0.18032000000000001</v>
      </c>
      <c r="L34" s="87">
        <f>K33*E33</f>
        <v>3.7511999999999997E-2</v>
      </c>
      <c r="M34" s="87">
        <f>L33*F33</f>
        <v>0</v>
      </c>
    </row>
    <row r="35" spans="1:13" ht="13.95" customHeight="1" x14ac:dyDescent="0.3">
      <c r="A35" s="45" t="s">
        <v>9</v>
      </c>
      <c r="B35" s="80">
        <v>0</v>
      </c>
      <c r="C35" s="80">
        <v>0</v>
      </c>
      <c r="D35" s="80"/>
      <c r="E35" s="80">
        <v>1</v>
      </c>
      <c r="F35" s="80">
        <v>1</v>
      </c>
      <c r="G35" s="80">
        <v>1</v>
      </c>
      <c r="H35" s="10"/>
      <c r="I35" s="90"/>
      <c r="J35" s="88"/>
      <c r="K35" s="87">
        <f>J34*D34</f>
        <v>0.31200000000000006</v>
      </c>
      <c r="L35" s="87">
        <f>K34*E34+K35</f>
        <v>0.49232000000000009</v>
      </c>
      <c r="M35" s="87">
        <f>L34*F34+L35</f>
        <v>0.52983200000000008</v>
      </c>
    </row>
    <row r="36" spans="1:13" ht="13.95" customHeight="1" x14ac:dyDescent="0.3">
      <c r="B36" s="1"/>
      <c r="C36" s="6"/>
      <c r="D36" s="6"/>
      <c r="E36" s="6"/>
      <c r="F36" s="6"/>
      <c r="G36" s="6"/>
      <c r="H36" s="6"/>
      <c r="I36" s="90"/>
      <c r="J36" s="88"/>
      <c r="K36" s="88"/>
      <c r="L36" s="88"/>
      <c r="M36" s="88"/>
    </row>
    <row r="37" spans="1:13" x14ac:dyDescent="0.3">
      <c r="A37" s="3" t="s">
        <v>5</v>
      </c>
      <c r="B37" s="6"/>
      <c r="C37" s="6" t="s">
        <v>11</v>
      </c>
      <c r="D37" s="6" t="s">
        <v>12</v>
      </c>
      <c r="E37" s="6" t="s">
        <v>13</v>
      </c>
      <c r="F37" s="6"/>
      <c r="G37" s="6"/>
      <c r="H37" s="6"/>
      <c r="I37" s="91">
        <f>C22</f>
        <v>0.15</v>
      </c>
      <c r="J37" s="88"/>
      <c r="K37" s="87">
        <f>J32*(1-D32)+J33*(1-D33)+J34*(1-D34)+I37</f>
        <v>0.46079000000000003</v>
      </c>
      <c r="L37" s="87">
        <f>K33*(1-E33)+K37</f>
        <v>0.47016800000000003</v>
      </c>
      <c r="M37" s="88"/>
    </row>
    <row r="38" spans="1:13" x14ac:dyDescent="0.3">
      <c r="A38" t="s">
        <v>54</v>
      </c>
      <c r="B38" s="6"/>
      <c r="C38" s="5">
        <f>C44</f>
        <v>38.156288156288149</v>
      </c>
      <c r="D38" s="5">
        <f t="shared" ref="D38:E38" si="3">D44</f>
        <v>38.156288156288149</v>
      </c>
      <c r="E38" s="5">
        <f t="shared" si="3"/>
        <v>38.156288156288149</v>
      </c>
      <c r="F38" s="6"/>
      <c r="G38" s="6"/>
      <c r="H38" s="6"/>
      <c r="I38" s="88"/>
      <c r="J38" s="88"/>
      <c r="K38" s="88"/>
      <c r="L38" s="88"/>
      <c r="M38" s="88"/>
    </row>
    <row r="39" spans="1:13" x14ac:dyDescent="0.3">
      <c r="A39" t="s">
        <v>55</v>
      </c>
      <c r="B39" s="12">
        <f>C6</f>
        <v>114.46886446886445</v>
      </c>
      <c r="C39" s="23">
        <f>C6-C38</f>
        <v>76.312576312576311</v>
      </c>
      <c r="D39" s="23">
        <f>C39-D38</f>
        <v>38.156288156288163</v>
      </c>
      <c r="E39" s="23">
        <f>D39-E38</f>
        <v>0</v>
      </c>
      <c r="I39" s="88"/>
      <c r="J39" s="90"/>
      <c r="K39" s="90"/>
      <c r="L39" s="90">
        <f>L37*C3*C6</f>
        <v>269097.98534798535</v>
      </c>
      <c r="M39" s="90"/>
    </row>
    <row r="40" spans="1:13" x14ac:dyDescent="0.3">
      <c r="B40" s="12"/>
      <c r="C40" s="23"/>
      <c r="D40" s="23"/>
      <c r="E40" s="23"/>
      <c r="I40" s="88"/>
      <c r="J40" s="90">
        <f>B15-L39</f>
        <v>48714.896214896115</v>
      </c>
      <c r="K40" s="90"/>
      <c r="L40" s="90"/>
      <c r="M40" s="90">
        <f>M35*C3*C6</f>
        <v>303246.33699633699</v>
      </c>
    </row>
    <row r="41" spans="1:13" x14ac:dyDescent="0.3">
      <c r="B41" t="s">
        <v>68</v>
      </c>
      <c r="C41" s="6" t="s">
        <v>11</v>
      </c>
      <c r="D41" s="6" t="s">
        <v>12</v>
      </c>
      <c r="E41" s="6" t="s">
        <v>13</v>
      </c>
    </row>
    <row r="42" spans="1:13" x14ac:dyDescent="0.3">
      <c r="A42" t="s">
        <v>56</v>
      </c>
      <c r="B42" s="21">
        <f>SUM(C42:E42)</f>
        <v>114.46886446886444</v>
      </c>
      <c r="C42" s="23">
        <f>-PMT($C$19*30,$C$20,$C$6,0,0)</f>
        <v>38.156288156288149</v>
      </c>
      <c r="D42" s="23">
        <f t="shared" ref="D42:E42" si="4">-PMT($C$19*30,$C$20,$C$6,0,0)</f>
        <v>38.156288156288149</v>
      </c>
      <c r="E42" s="23">
        <f t="shared" si="4"/>
        <v>38.156288156288149</v>
      </c>
    </row>
    <row r="43" spans="1:13" x14ac:dyDescent="0.3">
      <c r="A43" t="s">
        <v>57</v>
      </c>
      <c r="B43" s="21">
        <f>SUM(C43:E43)</f>
        <v>0</v>
      </c>
      <c r="C43" s="23">
        <f>B45*$C$19*30</f>
        <v>0</v>
      </c>
      <c r="D43" s="23">
        <f>C45*$C$19*30</f>
        <v>0</v>
      </c>
      <c r="E43" s="23">
        <f>D45*$C$19*30</f>
        <v>0</v>
      </c>
    </row>
    <row r="44" spans="1:13" x14ac:dyDescent="0.3">
      <c r="A44" t="s">
        <v>33</v>
      </c>
      <c r="B44" s="21">
        <f>SUM(C44:E44)</f>
        <v>114.46886446886444</v>
      </c>
      <c r="C44" s="23">
        <f>C42-C43</f>
        <v>38.156288156288149</v>
      </c>
      <c r="D44" s="23">
        <f>D42-D43</f>
        <v>38.156288156288149</v>
      </c>
      <c r="E44" s="23">
        <f>E42-E43</f>
        <v>38.156288156288149</v>
      </c>
    </row>
    <row r="45" spans="1:13" x14ac:dyDescent="0.3">
      <c r="A45" t="s">
        <v>55</v>
      </c>
      <c r="B45" s="12">
        <f>C6</f>
        <v>114.46886446886445</v>
      </c>
      <c r="C45" s="23">
        <f>B45-C44</f>
        <v>76.312576312576311</v>
      </c>
      <c r="D45" s="23">
        <f>C45-D44</f>
        <v>38.156288156288163</v>
      </c>
      <c r="E45" s="23">
        <f>D45-E44</f>
        <v>0</v>
      </c>
    </row>
    <row r="46" spans="1:13" x14ac:dyDescent="0.3">
      <c r="B46" s="12"/>
      <c r="C46" s="23"/>
      <c r="D46" s="23"/>
      <c r="E46" s="23"/>
    </row>
    <row r="47" spans="1:13" x14ac:dyDescent="0.3">
      <c r="A47" t="s">
        <v>73</v>
      </c>
      <c r="B47" s="1">
        <f>(B43+C9)/C5</f>
        <v>0.78571428571428559</v>
      </c>
      <c r="C47" s="23"/>
      <c r="D47" s="23"/>
      <c r="E47" s="23"/>
    </row>
    <row r="48" spans="1:13" x14ac:dyDescent="0.3">
      <c r="B48" s="1">
        <f>(B43+C9)/C6</f>
        <v>0.44</v>
      </c>
    </row>
    <row r="49" spans="1:129" x14ac:dyDescent="0.3">
      <c r="A49" s="9" t="s">
        <v>58</v>
      </c>
      <c r="B49" s="21">
        <f>SUM(C50:F50)</f>
        <v>317812.88156288146</v>
      </c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</row>
    <row r="50" spans="1:129" s="37" customFormat="1" x14ac:dyDescent="0.3">
      <c r="A50" s="36" t="s">
        <v>52</v>
      </c>
      <c r="C50" s="38">
        <f t="shared" ref="C50" si="5">SUM(J50:AM50)</f>
        <v>173611.11111111107</v>
      </c>
      <c r="D50" s="38">
        <f>SUM(AN50:BQ50)</f>
        <v>74519.230769230737</v>
      </c>
      <c r="E50" s="38">
        <f>SUM(BR50:CU50)</f>
        <v>67893.391330891303</v>
      </c>
      <c r="F50" s="38">
        <f>SUM(CV50:DY50)</f>
        <v>1789.1483516483511</v>
      </c>
      <c r="I50" s="39">
        <f t="shared" ref="I50:P50" si="6">SUM(I51:I55)</f>
        <v>0</v>
      </c>
      <c r="J50" s="39">
        <f t="shared" si="6"/>
        <v>0</v>
      </c>
      <c r="K50" s="39">
        <f t="shared" si="6"/>
        <v>0</v>
      </c>
      <c r="L50" s="39">
        <f t="shared" si="6"/>
        <v>0</v>
      </c>
      <c r="M50" s="39">
        <f t="shared" si="6"/>
        <v>0</v>
      </c>
      <c r="N50" s="39">
        <f t="shared" si="6"/>
        <v>0</v>
      </c>
      <c r="O50" s="39">
        <f t="shared" si="6"/>
        <v>0</v>
      </c>
      <c r="P50" s="39">
        <f t="shared" si="6"/>
        <v>0</v>
      </c>
      <c r="Q50" s="39">
        <f>SUM(Q51:Q55)</f>
        <v>17170.329670329666</v>
      </c>
      <c r="R50" s="39">
        <f t="shared" ref="R50:CC50" si="7">SUM(R51:R55)</f>
        <v>17170.329670329666</v>
      </c>
      <c r="S50" s="39">
        <f t="shared" si="7"/>
        <v>17170.329670329666</v>
      </c>
      <c r="T50" s="39">
        <f t="shared" si="7"/>
        <v>8585.1648351648328</v>
      </c>
      <c r="U50" s="39">
        <f t="shared" si="7"/>
        <v>8585.1648351648328</v>
      </c>
      <c r="V50" s="39">
        <f t="shared" si="7"/>
        <v>8585.1648351648328</v>
      </c>
      <c r="W50" s="39">
        <f t="shared" si="7"/>
        <v>8585.1648351648328</v>
      </c>
      <c r="X50" s="39">
        <f t="shared" si="7"/>
        <v>0</v>
      </c>
      <c r="Y50" s="39">
        <f t="shared" si="7"/>
        <v>0</v>
      </c>
      <c r="Z50" s="39">
        <f t="shared" si="7"/>
        <v>0</v>
      </c>
      <c r="AA50" s="39">
        <f t="shared" si="7"/>
        <v>0</v>
      </c>
      <c r="AB50" s="39">
        <f t="shared" si="7"/>
        <v>0</v>
      </c>
      <c r="AC50" s="39">
        <f t="shared" si="7"/>
        <v>0</v>
      </c>
      <c r="AD50" s="39">
        <f t="shared" si="7"/>
        <v>0</v>
      </c>
      <c r="AE50" s="39">
        <f t="shared" si="7"/>
        <v>0</v>
      </c>
      <c r="AF50" s="39">
        <f t="shared" si="7"/>
        <v>0</v>
      </c>
      <c r="AG50" s="39">
        <f t="shared" si="7"/>
        <v>0</v>
      </c>
      <c r="AH50" s="39">
        <f t="shared" si="7"/>
        <v>0</v>
      </c>
      <c r="AI50" s="39">
        <f t="shared" si="7"/>
        <v>0</v>
      </c>
      <c r="AJ50" s="39">
        <f t="shared" si="7"/>
        <v>0</v>
      </c>
      <c r="AK50" s="39">
        <f t="shared" si="7"/>
        <v>0</v>
      </c>
      <c r="AL50" s="39">
        <f t="shared" si="7"/>
        <v>0</v>
      </c>
      <c r="AM50" s="39">
        <f t="shared" si="7"/>
        <v>87759.462759462738</v>
      </c>
      <c r="AN50" s="39">
        <f t="shared" si="7"/>
        <v>1488.0952380952376</v>
      </c>
      <c r="AO50" s="39">
        <f t="shared" si="7"/>
        <v>1488.0952380952376</v>
      </c>
      <c r="AP50" s="39">
        <f t="shared" si="7"/>
        <v>1488.0952380952376</v>
      </c>
      <c r="AQ50" s="39">
        <f t="shared" si="7"/>
        <v>1488.0952380952376</v>
      </c>
      <c r="AR50" s="39">
        <f t="shared" si="7"/>
        <v>1488.0952380952376</v>
      </c>
      <c r="AS50" s="39">
        <f t="shared" si="7"/>
        <v>1488.0952380952376</v>
      </c>
      <c r="AT50" s="39">
        <f t="shared" si="7"/>
        <v>1488.0952380952376</v>
      </c>
      <c r="AU50" s="39">
        <f t="shared" si="7"/>
        <v>744.04761904761881</v>
      </c>
      <c r="AV50" s="39">
        <f t="shared" si="7"/>
        <v>744.04761904761881</v>
      </c>
      <c r="AW50" s="39">
        <f t="shared" si="7"/>
        <v>297.61904761904748</v>
      </c>
      <c r="AX50" s="39">
        <f t="shared" si="7"/>
        <v>297.61904761904748</v>
      </c>
      <c r="AY50" s="39">
        <f t="shared" si="7"/>
        <v>148.80952380952374</v>
      </c>
      <c r="AZ50" s="39">
        <f t="shared" si="7"/>
        <v>148.80952380952374</v>
      </c>
      <c r="BA50" s="39">
        <f t="shared" si="7"/>
        <v>148.80952380952374</v>
      </c>
      <c r="BB50" s="39">
        <f t="shared" si="7"/>
        <v>148.80952380952374</v>
      </c>
      <c r="BC50" s="39">
        <f t="shared" si="7"/>
        <v>148.80952380952374</v>
      </c>
      <c r="BD50" s="39">
        <f t="shared" si="7"/>
        <v>148.80952380952374</v>
      </c>
      <c r="BE50" s="39">
        <f t="shared" si="7"/>
        <v>148.80952380952374</v>
      </c>
      <c r="BF50" s="39">
        <f t="shared" si="7"/>
        <v>148.80952380952374</v>
      </c>
      <c r="BG50" s="39">
        <f t="shared" si="7"/>
        <v>148.80952380952374</v>
      </c>
      <c r="BH50" s="39">
        <f t="shared" si="7"/>
        <v>148.80952380952374</v>
      </c>
      <c r="BI50" s="39">
        <f t="shared" si="7"/>
        <v>148.80952380952374</v>
      </c>
      <c r="BJ50" s="39">
        <f t="shared" si="7"/>
        <v>148.80952380952374</v>
      </c>
      <c r="BK50" s="39">
        <f t="shared" si="7"/>
        <v>148.80952380952374</v>
      </c>
      <c r="BL50" s="39">
        <f t="shared" si="7"/>
        <v>74.40476190476187</v>
      </c>
      <c r="BM50" s="39">
        <f t="shared" si="7"/>
        <v>74.40476190476187</v>
      </c>
      <c r="BN50" s="39">
        <f t="shared" si="7"/>
        <v>74.40476190476187</v>
      </c>
      <c r="BO50" s="39">
        <f t="shared" si="7"/>
        <v>74.40476190476187</v>
      </c>
      <c r="BP50" s="39">
        <f t="shared" si="7"/>
        <v>74.40476190476187</v>
      </c>
      <c r="BQ50" s="39">
        <f t="shared" si="7"/>
        <v>59712.683150183133</v>
      </c>
      <c r="BR50" s="39">
        <f t="shared" si="7"/>
        <v>2580.1282051282037</v>
      </c>
      <c r="BS50" s="39">
        <f t="shared" si="7"/>
        <v>1720.0854700854693</v>
      </c>
      <c r="BT50" s="39">
        <f t="shared" si="7"/>
        <v>860.04273504273465</v>
      </c>
      <c r="BU50" s="39">
        <f t="shared" si="7"/>
        <v>430.02136752136732</v>
      </c>
      <c r="BV50" s="39">
        <f t="shared" si="7"/>
        <v>430.02136752136732</v>
      </c>
      <c r="BW50" s="39">
        <f t="shared" si="7"/>
        <v>430.02136752136732</v>
      </c>
      <c r="BX50" s="39">
        <f t="shared" si="7"/>
        <v>258.01282051282038</v>
      </c>
      <c r="BY50" s="39">
        <f t="shared" si="7"/>
        <v>258.01282051282038</v>
      </c>
      <c r="BZ50" s="39">
        <f t="shared" si="7"/>
        <v>86.004273504273471</v>
      </c>
      <c r="CA50" s="39">
        <f t="shared" si="7"/>
        <v>86.004273504273471</v>
      </c>
      <c r="CB50" s="39">
        <f t="shared" si="7"/>
        <v>86.004273504273471</v>
      </c>
      <c r="CC50" s="39">
        <f t="shared" si="7"/>
        <v>86.004273504273471</v>
      </c>
      <c r="CD50" s="39">
        <f t="shared" ref="CD50:DY50" si="8">SUM(CD51:CD55)</f>
        <v>86.004273504273471</v>
      </c>
      <c r="CE50" s="39">
        <f t="shared" si="8"/>
        <v>86.004273504273471</v>
      </c>
      <c r="CF50" s="39">
        <f t="shared" si="8"/>
        <v>86.004273504273471</v>
      </c>
      <c r="CG50" s="39">
        <f t="shared" si="8"/>
        <v>86.004273504273471</v>
      </c>
      <c r="CH50" s="39">
        <f t="shared" si="8"/>
        <v>86.004273504273471</v>
      </c>
      <c r="CI50" s="39">
        <f t="shared" si="8"/>
        <v>86.004273504273471</v>
      </c>
      <c r="CJ50" s="39">
        <f t="shared" si="8"/>
        <v>86.004273504273471</v>
      </c>
      <c r="CK50" s="39">
        <f t="shared" si="8"/>
        <v>86.004273504273471</v>
      </c>
      <c r="CL50" s="39">
        <f t="shared" si="8"/>
        <v>86.004273504273471</v>
      </c>
      <c r="CM50" s="39">
        <f t="shared" si="8"/>
        <v>86.004273504273471</v>
      </c>
      <c r="CN50" s="39">
        <f t="shared" si="8"/>
        <v>86.004273504273471</v>
      </c>
      <c r="CO50" s="39">
        <f t="shared" si="8"/>
        <v>86.004273504273471</v>
      </c>
      <c r="CP50" s="39">
        <f t="shared" si="8"/>
        <v>43.002136752136735</v>
      </c>
      <c r="CQ50" s="39">
        <f t="shared" si="8"/>
        <v>43.002136752136735</v>
      </c>
      <c r="CR50" s="39">
        <f t="shared" si="8"/>
        <v>43.002136752136735</v>
      </c>
      <c r="CS50" s="39">
        <f t="shared" si="8"/>
        <v>43.002136752136735</v>
      </c>
      <c r="CT50" s="39">
        <f t="shared" si="8"/>
        <v>43.002136752136735</v>
      </c>
      <c r="CU50" s="39">
        <f t="shared" si="8"/>
        <v>59335.9661172161</v>
      </c>
      <c r="CV50" s="39">
        <f t="shared" si="8"/>
        <v>626.20192307692264</v>
      </c>
      <c r="CW50" s="39">
        <f t="shared" si="8"/>
        <v>268.37225274725262</v>
      </c>
      <c r="CX50" s="39">
        <f t="shared" si="8"/>
        <v>178.9148351648351</v>
      </c>
      <c r="CY50" s="39">
        <f t="shared" si="8"/>
        <v>89.457417582417548</v>
      </c>
      <c r="CZ50" s="39">
        <f t="shared" si="8"/>
        <v>89.457417582417548</v>
      </c>
      <c r="DA50" s="39">
        <f t="shared" si="8"/>
        <v>89.457417582417548</v>
      </c>
      <c r="DB50" s="39">
        <f t="shared" si="8"/>
        <v>53.674450549450526</v>
      </c>
      <c r="DC50" s="39">
        <f t="shared" si="8"/>
        <v>53.674450549450526</v>
      </c>
      <c r="DD50" s="39">
        <f t="shared" si="8"/>
        <v>17.891483516483508</v>
      </c>
      <c r="DE50" s="39">
        <f t="shared" si="8"/>
        <v>17.891483516483508</v>
      </c>
      <c r="DF50" s="39">
        <f t="shared" si="8"/>
        <v>17.891483516483508</v>
      </c>
      <c r="DG50" s="39">
        <f t="shared" si="8"/>
        <v>17.891483516483508</v>
      </c>
      <c r="DH50" s="39">
        <f t="shared" si="8"/>
        <v>17.891483516483508</v>
      </c>
      <c r="DI50" s="39">
        <f t="shared" si="8"/>
        <v>17.891483516483508</v>
      </c>
      <c r="DJ50" s="39">
        <f t="shared" si="8"/>
        <v>17.891483516483508</v>
      </c>
      <c r="DK50" s="39">
        <f t="shared" si="8"/>
        <v>17.891483516483508</v>
      </c>
      <c r="DL50" s="39">
        <f t="shared" si="8"/>
        <v>17.891483516483508</v>
      </c>
      <c r="DM50" s="39">
        <f t="shared" si="8"/>
        <v>17.891483516483508</v>
      </c>
      <c r="DN50" s="39">
        <f t="shared" si="8"/>
        <v>17.891483516483508</v>
      </c>
      <c r="DO50" s="39">
        <f t="shared" si="8"/>
        <v>17.891483516483508</v>
      </c>
      <c r="DP50" s="39">
        <f t="shared" si="8"/>
        <v>17.891483516483508</v>
      </c>
      <c r="DQ50" s="39">
        <f t="shared" si="8"/>
        <v>17.891483516483508</v>
      </c>
      <c r="DR50" s="39">
        <f t="shared" si="8"/>
        <v>17.891483516483508</v>
      </c>
      <c r="DS50" s="39">
        <f t="shared" si="8"/>
        <v>17.891483516483508</v>
      </c>
      <c r="DT50" s="39">
        <f t="shared" si="8"/>
        <v>8.9457417582417538</v>
      </c>
      <c r="DU50" s="39">
        <f t="shared" si="8"/>
        <v>8.9457417582417538</v>
      </c>
      <c r="DV50" s="39">
        <f t="shared" si="8"/>
        <v>8.9457417582417538</v>
      </c>
      <c r="DW50" s="39">
        <f t="shared" si="8"/>
        <v>8.9457417582417538</v>
      </c>
      <c r="DX50" s="39">
        <f t="shared" si="8"/>
        <v>8.9457417582417538</v>
      </c>
      <c r="DY50" s="39">
        <f t="shared" si="8"/>
        <v>8.9457417582417538</v>
      </c>
    </row>
    <row r="51" spans="1:129" x14ac:dyDescent="0.3">
      <c r="A51" s="9" t="s">
        <v>43</v>
      </c>
      <c r="C51" s="6">
        <f>SUM(J51:AM51)</f>
        <v>85851.648351648328</v>
      </c>
      <c r="D51" s="6"/>
      <c r="E51" s="6"/>
      <c r="F51" s="6"/>
      <c r="I51" s="12">
        <f t="shared" ref="I51:AN51" si="9">I59+I67</f>
        <v>0</v>
      </c>
      <c r="J51" s="12">
        <f t="shared" si="9"/>
        <v>0</v>
      </c>
      <c r="K51" s="12">
        <f t="shared" si="9"/>
        <v>0</v>
      </c>
      <c r="L51" s="12">
        <f t="shared" si="9"/>
        <v>0</v>
      </c>
      <c r="M51" s="12">
        <f t="shared" si="9"/>
        <v>0</v>
      </c>
      <c r="N51" s="12">
        <f t="shared" si="9"/>
        <v>0</v>
      </c>
      <c r="O51" s="12">
        <f t="shared" si="9"/>
        <v>0</v>
      </c>
      <c r="P51" s="12">
        <f t="shared" si="9"/>
        <v>0</v>
      </c>
      <c r="Q51" s="12">
        <f t="shared" si="9"/>
        <v>17170.329670329666</v>
      </c>
      <c r="R51" s="12">
        <f t="shared" si="9"/>
        <v>17170.329670329666</v>
      </c>
      <c r="S51" s="12">
        <f t="shared" si="9"/>
        <v>17170.329670329666</v>
      </c>
      <c r="T51" s="12">
        <f t="shared" si="9"/>
        <v>8585.1648351648328</v>
      </c>
      <c r="U51" s="12">
        <f t="shared" si="9"/>
        <v>8585.1648351648328</v>
      </c>
      <c r="V51" s="12">
        <f t="shared" si="9"/>
        <v>8585.1648351648328</v>
      </c>
      <c r="W51" s="12">
        <f t="shared" si="9"/>
        <v>8585.1648351648328</v>
      </c>
      <c r="X51" s="12">
        <f t="shared" si="9"/>
        <v>0</v>
      </c>
      <c r="Y51" s="12">
        <f t="shared" si="9"/>
        <v>0</v>
      </c>
      <c r="Z51" s="12">
        <f t="shared" si="9"/>
        <v>0</v>
      </c>
      <c r="AA51" s="12">
        <f t="shared" si="9"/>
        <v>0</v>
      </c>
      <c r="AB51" s="12">
        <f t="shared" si="9"/>
        <v>0</v>
      </c>
      <c r="AC51" s="12">
        <f t="shared" si="9"/>
        <v>0</v>
      </c>
      <c r="AD51" s="12">
        <f t="shared" si="9"/>
        <v>0</v>
      </c>
      <c r="AE51" s="12">
        <f t="shared" si="9"/>
        <v>0</v>
      </c>
      <c r="AF51" s="12">
        <f t="shared" si="9"/>
        <v>0</v>
      </c>
      <c r="AG51" s="12">
        <f t="shared" si="9"/>
        <v>0</v>
      </c>
      <c r="AH51" s="12">
        <f t="shared" si="9"/>
        <v>0</v>
      </c>
      <c r="AI51" s="12">
        <f t="shared" si="9"/>
        <v>0</v>
      </c>
      <c r="AJ51" s="12">
        <f t="shared" si="9"/>
        <v>0</v>
      </c>
      <c r="AK51" s="12">
        <f t="shared" si="9"/>
        <v>0</v>
      </c>
      <c r="AL51" s="12">
        <f t="shared" si="9"/>
        <v>0</v>
      </c>
      <c r="AM51" s="12">
        <f t="shared" si="9"/>
        <v>0</v>
      </c>
      <c r="AN51" s="12">
        <f t="shared" si="9"/>
        <v>0</v>
      </c>
      <c r="AO51" s="12">
        <f t="shared" ref="AO51:BT51" si="10">AO59+AO67</f>
        <v>0</v>
      </c>
      <c r="AP51" s="12">
        <f t="shared" si="10"/>
        <v>0</v>
      </c>
      <c r="AQ51" s="12">
        <f t="shared" si="10"/>
        <v>0</v>
      </c>
      <c r="AR51" s="12">
        <f t="shared" si="10"/>
        <v>0</v>
      </c>
      <c r="AS51" s="12">
        <f t="shared" si="10"/>
        <v>0</v>
      </c>
      <c r="AT51" s="12">
        <f t="shared" si="10"/>
        <v>0</v>
      </c>
      <c r="AU51" s="12">
        <f t="shared" si="10"/>
        <v>0</v>
      </c>
      <c r="AV51" s="12">
        <f t="shared" si="10"/>
        <v>0</v>
      </c>
      <c r="AW51" s="12">
        <f t="shared" si="10"/>
        <v>0</v>
      </c>
      <c r="AX51" s="12">
        <f t="shared" si="10"/>
        <v>0</v>
      </c>
      <c r="AY51" s="12">
        <f t="shared" si="10"/>
        <v>0</v>
      </c>
      <c r="AZ51" s="12">
        <f t="shared" si="10"/>
        <v>0</v>
      </c>
      <c r="BA51" s="12">
        <f t="shared" si="10"/>
        <v>0</v>
      </c>
      <c r="BB51" s="12">
        <f t="shared" si="10"/>
        <v>0</v>
      </c>
      <c r="BC51" s="12">
        <f t="shared" si="10"/>
        <v>0</v>
      </c>
      <c r="BD51" s="12">
        <f t="shared" si="10"/>
        <v>0</v>
      </c>
      <c r="BE51" s="12">
        <f t="shared" si="10"/>
        <v>0</v>
      </c>
      <c r="BF51" s="12">
        <f t="shared" si="10"/>
        <v>0</v>
      </c>
      <c r="BG51" s="12">
        <f t="shared" si="10"/>
        <v>0</v>
      </c>
      <c r="BH51" s="12">
        <f t="shared" si="10"/>
        <v>0</v>
      </c>
      <c r="BI51" s="12">
        <f t="shared" si="10"/>
        <v>0</v>
      </c>
      <c r="BJ51" s="12">
        <f t="shared" si="10"/>
        <v>0</v>
      </c>
      <c r="BK51" s="12">
        <f t="shared" si="10"/>
        <v>0</v>
      </c>
      <c r="BL51" s="12">
        <f t="shared" si="10"/>
        <v>0</v>
      </c>
      <c r="BM51" s="12">
        <f t="shared" si="10"/>
        <v>0</v>
      </c>
      <c r="BN51" s="12">
        <f t="shared" si="10"/>
        <v>0</v>
      </c>
      <c r="BO51" s="12">
        <f t="shared" si="10"/>
        <v>0</v>
      </c>
      <c r="BP51" s="12">
        <f t="shared" si="10"/>
        <v>0</v>
      </c>
      <c r="BQ51" s="12">
        <f t="shared" si="10"/>
        <v>0</v>
      </c>
      <c r="BR51" s="12">
        <f t="shared" si="10"/>
        <v>0</v>
      </c>
      <c r="BS51" s="12">
        <f t="shared" si="10"/>
        <v>0</v>
      </c>
      <c r="BT51" s="12">
        <f t="shared" si="10"/>
        <v>0</v>
      </c>
      <c r="BU51" s="12">
        <f t="shared" ref="BU51:CZ51" si="11">BU59+BU67</f>
        <v>0</v>
      </c>
      <c r="BV51" s="12">
        <f t="shared" si="11"/>
        <v>0</v>
      </c>
      <c r="BW51" s="12">
        <f t="shared" si="11"/>
        <v>0</v>
      </c>
      <c r="BX51" s="12">
        <f t="shared" si="11"/>
        <v>0</v>
      </c>
      <c r="BY51" s="12">
        <f t="shared" si="11"/>
        <v>0</v>
      </c>
      <c r="BZ51" s="12">
        <f t="shared" si="11"/>
        <v>0</v>
      </c>
      <c r="CA51" s="12">
        <f t="shared" si="11"/>
        <v>0</v>
      </c>
      <c r="CB51" s="12">
        <f t="shared" si="11"/>
        <v>0</v>
      </c>
      <c r="CC51" s="12">
        <f t="shared" si="11"/>
        <v>0</v>
      </c>
      <c r="CD51" s="12">
        <f t="shared" si="11"/>
        <v>0</v>
      </c>
      <c r="CE51" s="12">
        <f t="shared" si="11"/>
        <v>0</v>
      </c>
      <c r="CF51" s="12">
        <f t="shared" si="11"/>
        <v>0</v>
      </c>
      <c r="CG51" s="12">
        <f t="shared" si="11"/>
        <v>0</v>
      </c>
      <c r="CH51" s="12">
        <f t="shared" si="11"/>
        <v>0</v>
      </c>
      <c r="CI51" s="12">
        <f t="shared" si="11"/>
        <v>0</v>
      </c>
      <c r="CJ51" s="12">
        <f t="shared" si="11"/>
        <v>0</v>
      </c>
      <c r="CK51" s="12">
        <f t="shared" si="11"/>
        <v>0</v>
      </c>
      <c r="CL51" s="12">
        <f t="shared" si="11"/>
        <v>0</v>
      </c>
      <c r="CM51" s="12">
        <f t="shared" si="11"/>
        <v>0</v>
      </c>
      <c r="CN51" s="12">
        <f t="shared" si="11"/>
        <v>0</v>
      </c>
      <c r="CO51" s="12">
        <f t="shared" si="11"/>
        <v>0</v>
      </c>
      <c r="CP51" s="12">
        <f t="shared" si="11"/>
        <v>0</v>
      </c>
      <c r="CQ51" s="12">
        <f t="shared" si="11"/>
        <v>0</v>
      </c>
      <c r="CR51" s="12">
        <f t="shared" si="11"/>
        <v>0</v>
      </c>
      <c r="CS51" s="12">
        <f t="shared" si="11"/>
        <v>0</v>
      </c>
      <c r="CT51" s="12">
        <f t="shared" si="11"/>
        <v>0</v>
      </c>
      <c r="CU51" s="12">
        <f t="shared" si="11"/>
        <v>0</v>
      </c>
      <c r="CV51" s="12">
        <f t="shared" si="11"/>
        <v>0</v>
      </c>
      <c r="CW51" s="12">
        <f t="shared" si="11"/>
        <v>0</v>
      </c>
      <c r="CX51" s="12">
        <f t="shared" si="11"/>
        <v>0</v>
      </c>
      <c r="CY51" s="12">
        <f t="shared" si="11"/>
        <v>0</v>
      </c>
      <c r="CZ51" s="12">
        <f t="shared" si="11"/>
        <v>0</v>
      </c>
      <c r="DA51" s="12">
        <f t="shared" ref="DA51:DY51" si="12">DA59+DA67</f>
        <v>0</v>
      </c>
      <c r="DB51" s="12">
        <f t="shared" si="12"/>
        <v>0</v>
      </c>
      <c r="DC51" s="12">
        <f t="shared" si="12"/>
        <v>0</v>
      </c>
      <c r="DD51" s="12">
        <f t="shared" si="12"/>
        <v>0</v>
      </c>
      <c r="DE51" s="12">
        <f t="shared" si="12"/>
        <v>0</v>
      </c>
      <c r="DF51" s="12">
        <f t="shared" si="12"/>
        <v>0</v>
      </c>
      <c r="DG51" s="12">
        <f t="shared" si="12"/>
        <v>0</v>
      </c>
      <c r="DH51" s="12">
        <f t="shared" si="12"/>
        <v>0</v>
      </c>
      <c r="DI51" s="12">
        <f t="shared" si="12"/>
        <v>0</v>
      </c>
      <c r="DJ51" s="12">
        <f t="shared" si="12"/>
        <v>0</v>
      </c>
      <c r="DK51" s="12">
        <f t="shared" si="12"/>
        <v>0</v>
      </c>
      <c r="DL51" s="12">
        <f t="shared" si="12"/>
        <v>0</v>
      </c>
      <c r="DM51" s="12">
        <f t="shared" si="12"/>
        <v>0</v>
      </c>
      <c r="DN51" s="12">
        <f t="shared" si="12"/>
        <v>0</v>
      </c>
      <c r="DO51" s="12">
        <f t="shared" si="12"/>
        <v>0</v>
      </c>
      <c r="DP51" s="12">
        <f t="shared" si="12"/>
        <v>0</v>
      </c>
      <c r="DQ51" s="12">
        <f t="shared" si="12"/>
        <v>0</v>
      </c>
      <c r="DR51" s="12">
        <f t="shared" si="12"/>
        <v>0</v>
      </c>
      <c r="DS51" s="12">
        <f t="shared" si="12"/>
        <v>0</v>
      </c>
      <c r="DT51" s="12">
        <f t="shared" si="12"/>
        <v>0</v>
      </c>
      <c r="DU51" s="12">
        <f t="shared" si="12"/>
        <v>0</v>
      </c>
      <c r="DV51" s="12">
        <f t="shared" si="12"/>
        <v>0</v>
      </c>
      <c r="DW51" s="12">
        <f t="shared" si="12"/>
        <v>0</v>
      </c>
      <c r="DX51" s="12">
        <f t="shared" si="12"/>
        <v>0</v>
      </c>
      <c r="DY51" s="12">
        <f t="shared" si="12"/>
        <v>0</v>
      </c>
    </row>
    <row r="52" spans="1:129" x14ac:dyDescent="0.3">
      <c r="A52" s="9" t="s">
        <v>7</v>
      </c>
      <c r="C52" s="6">
        <f>SUM(J52:AM52)</f>
        <v>87759.462759462738</v>
      </c>
      <c r="D52" s="6">
        <f t="shared" ref="D52:D55" si="13">SUM(AN52:BQ52)</f>
        <v>44757.326007325995</v>
      </c>
      <c r="E52" s="6">
        <f t="shared" ref="E52:E55" si="14">SUM(BR52:CU52)</f>
        <v>50692.536630036615</v>
      </c>
      <c r="F52" s="6">
        <f t="shared" ref="F52:F55" si="15">SUM(CV52:DY52)</f>
        <v>0</v>
      </c>
      <c r="I52" s="12">
        <f t="shared" ref="I52:AN52" si="16">I60+I68</f>
        <v>0</v>
      </c>
      <c r="J52" s="12">
        <f t="shared" si="16"/>
        <v>0</v>
      </c>
      <c r="K52" s="12">
        <f t="shared" si="16"/>
        <v>0</v>
      </c>
      <c r="L52" s="12">
        <f t="shared" si="16"/>
        <v>0</v>
      </c>
      <c r="M52" s="12">
        <f t="shared" si="16"/>
        <v>0</v>
      </c>
      <c r="N52" s="12">
        <f t="shared" si="16"/>
        <v>0</v>
      </c>
      <c r="O52" s="12">
        <f t="shared" si="16"/>
        <v>0</v>
      </c>
      <c r="P52" s="12">
        <f t="shared" si="16"/>
        <v>0</v>
      </c>
      <c r="Q52" s="12">
        <f t="shared" si="16"/>
        <v>0</v>
      </c>
      <c r="R52" s="12">
        <f t="shared" si="16"/>
        <v>0</v>
      </c>
      <c r="S52" s="12">
        <f t="shared" si="16"/>
        <v>0</v>
      </c>
      <c r="T52" s="12">
        <f t="shared" si="16"/>
        <v>0</v>
      </c>
      <c r="U52" s="12">
        <f t="shared" si="16"/>
        <v>0</v>
      </c>
      <c r="V52" s="12">
        <f t="shared" si="16"/>
        <v>0</v>
      </c>
      <c r="W52" s="12">
        <f t="shared" si="16"/>
        <v>0</v>
      </c>
      <c r="X52" s="12">
        <f t="shared" si="16"/>
        <v>0</v>
      </c>
      <c r="Y52" s="12">
        <f t="shared" si="16"/>
        <v>0</v>
      </c>
      <c r="Z52" s="12">
        <f t="shared" si="16"/>
        <v>0</v>
      </c>
      <c r="AA52" s="12">
        <f t="shared" si="16"/>
        <v>0</v>
      </c>
      <c r="AB52" s="12">
        <f t="shared" si="16"/>
        <v>0</v>
      </c>
      <c r="AC52" s="12">
        <f t="shared" si="16"/>
        <v>0</v>
      </c>
      <c r="AD52" s="12">
        <f t="shared" si="16"/>
        <v>0</v>
      </c>
      <c r="AE52" s="12">
        <f t="shared" si="16"/>
        <v>0</v>
      </c>
      <c r="AF52" s="12">
        <f t="shared" si="16"/>
        <v>0</v>
      </c>
      <c r="AG52" s="12">
        <f t="shared" si="16"/>
        <v>0</v>
      </c>
      <c r="AH52" s="12">
        <f t="shared" si="16"/>
        <v>0</v>
      </c>
      <c r="AI52" s="12">
        <f t="shared" si="16"/>
        <v>0</v>
      </c>
      <c r="AJ52" s="12">
        <f t="shared" si="16"/>
        <v>0</v>
      </c>
      <c r="AK52" s="12">
        <f t="shared" si="16"/>
        <v>0</v>
      </c>
      <c r="AL52" s="12">
        <f t="shared" si="16"/>
        <v>0</v>
      </c>
      <c r="AM52" s="12">
        <f t="shared" si="16"/>
        <v>87759.462759462738</v>
      </c>
      <c r="AN52" s="12">
        <f t="shared" si="16"/>
        <v>0</v>
      </c>
      <c r="AO52" s="12">
        <f t="shared" ref="AO52:BT52" si="17">AO60+AO68</f>
        <v>0</v>
      </c>
      <c r="AP52" s="12">
        <f t="shared" si="17"/>
        <v>0</v>
      </c>
      <c r="AQ52" s="12">
        <f t="shared" si="17"/>
        <v>0</v>
      </c>
      <c r="AR52" s="12">
        <f t="shared" si="17"/>
        <v>0</v>
      </c>
      <c r="AS52" s="12">
        <f t="shared" si="17"/>
        <v>0</v>
      </c>
      <c r="AT52" s="12">
        <f t="shared" si="17"/>
        <v>0</v>
      </c>
      <c r="AU52" s="12">
        <f t="shared" si="17"/>
        <v>0</v>
      </c>
      <c r="AV52" s="12">
        <f t="shared" si="17"/>
        <v>0</v>
      </c>
      <c r="AW52" s="12">
        <f t="shared" si="17"/>
        <v>0</v>
      </c>
      <c r="AX52" s="12">
        <f t="shared" si="17"/>
        <v>0</v>
      </c>
      <c r="AY52" s="12">
        <f t="shared" si="17"/>
        <v>0</v>
      </c>
      <c r="AZ52" s="12">
        <f t="shared" si="17"/>
        <v>0</v>
      </c>
      <c r="BA52" s="12">
        <f t="shared" si="17"/>
        <v>0</v>
      </c>
      <c r="BB52" s="12">
        <f t="shared" si="17"/>
        <v>0</v>
      </c>
      <c r="BC52" s="12">
        <f t="shared" si="17"/>
        <v>0</v>
      </c>
      <c r="BD52" s="12">
        <f t="shared" si="17"/>
        <v>0</v>
      </c>
      <c r="BE52" s="12">
        <f t="shared" si="17"/>
        <v>0</v>
      </c>
      <c r="BF52" s="12">
        <f t="shared" si="17"/>
        <v>0</v>
      </c>
      <c r="BG52" s="12">
        <f t="shared" si="17"/>
        <v>0</v>
      </c>
      <c r="BH52" s="12">
        <f t="shared" si="17"/>
        <v>0</v>
      </c>
      <c r="BI52" s="12">
        <f t="shared" si="17"/>
        <v>0</v>
      </c>
      <c r="BJ52" s="12">
        <f t="shared" si="17"/>
        <v>0</v>
      </c>
      <c r="BK52" s="12">
        <f t="shared" si="17"/>
        <v>0</v>
      </c>
      <c r="BL52" s="12">
        <f t="shared" si="17"/>
        <v>0</v>
      </c>
      <c r="BM52" s="12">
        <f t="shared" si="17"/>
        <v>0</v>
      </c>
      <c r="BN52" s="12">
        <f t="shared" si="17"/>
        <v>0</v>
      </c>
      <c r="BO52" s="12">
        <f t="shared" si="17"/>
        <v>0</v>
      </c>
      <c r="BP52" s="12">
        <f t="shared" si="17"/>
        <v>0</v>
      </c>
      <c r="BQ52" s="12">
        <f t="shared" si="17"/>
        <v>44757.326007325995</v>
      </c>
      <c r="BR52" s="12">
        <f t="shared" si="17"/>
        <v>0</v>
      </c>
      <c r="BS52" s="12">
        <f t="shared" si="17"/>
        <v>0</v>
      </c>
      <c r="BT52" s="12">
        <f t="shared" si="17"/>
        <v>0</v>
      </c>
      <c r="BU52" s="12">
        <f t="shared" ref="BU52:CZ52" si="18">BU60+BU68</f>
        <v>0</v>
      </c>
      <c r="BV52" s="12">
        <f t="shared" si="18"/>
        <v>0</v>
      </c>
      <c r="BW52" s="12">
        <f t="shared" si="18"/>
        <v>0</v>
      </c>
      <c r="BX52" s="12">
        <f t="shared" si="18"/>
        <v>0</v>
      </c>
      <c r="BY52" s="12">
        <f t="shared" si="18"/>
        <v>0</v>
      </c>
      <c r="BZ52" s="12">
        <f t="shared" si="18"/>
        <v>0</v>
      </c>
      <c r="CA52" s="12">
        <f t="shared" si="18"/>
        <v>0</v>
      </c>
      <c r="CB52" s="12">
        <f t="shared" si="18"/>
        <v>0</v>
      </c>
      <c r="CC52" s="12">
        <f t="shared" si="18"/>
        <v>0</v>
      </c>
      <c r="CD52" s="12">
        <f t="shared" si="18"/>
        <v>0</v>
      </c>
      <c r="CE52" s="12">
        <f t="shared" si="18"/>
        <v>0</v>
      </c>
      <c r="CF52" s="12">
        <f t="shared" si="18"/>
        <v>0</v>
      </c>
      <c r="CG52" s="12">
        <f t="shared" si="18"/>
        <v>0</v>
      </c>
      <c r="CH52" s="12">
        <f t="shared" si="18"/>
        <v>0</v>
      </c>
      <c r="CI52" s="12">
        <f t="shared" si="18"/>
        <v>0</v>
      </c>
      <c r="CJ52" s="12">
        <f t="shared" si="18"/>
        <v>0</v>
      </c>
      <c r="CK52" s="12">
        <f t="shared" si="18"/>
        <v>0</v>
      </c>
      <c r="CL52" s="12">
        <f t="shared" si="18"/>
        <v>0</v>
      </c>
      <c r="CM52" s="12">
        <f t="shared" si="18"/>
        <v>0</v>
      </c>
      <c r="CN52" s="12">
        <f t="shared" si="18"/>
        <v>0</v>
      </c>
      <c r="CO52" s="12">
        <f t="shared" si="18"/>
        <v>0</v>
      </c>
      <c r="CP52" s="12">
        <f t="shared" si="18"/>
        <v>0</v>
      </c>
      <c r="CQ52" s="12">
        <f t="shared" si="18"/>
        <v>0</v>
      </c>
      <c r="CR52" s="12">
        <f t="shared" si="18"/>
        <v>0</v>
      </c>
      <c r="CS52" s="12">
        <f t="shared" si="18"/>
        <v>0</v>
      </c>
      <c r="CT52" s="12">
        <f t="shared" si="18"/>
        <v>0</v>
      </c>
      <c r="CU52" s="12">
        <f t="shared" si="18"/>
        <v>50692.536630036615</v>
      </c>
      <c r="CV52" s="12">
        <f t="shared" si="18"/>
        <v>0</v>
      </c>
      <c r="CW52" s="12">
        <f t="shared" si="18"/>
        <v>0</v>
      </c>
      <c r="CX52" s="12">
        <f t="shared" si="18"/>
        <v>0</v>
      </c>
      <c r="CY52" s="12">
        <f t="shared" si="18"/>
        <v>0</v>
      </c>
      <c r="CZ52" s="12">
        <f t="shared" si="18"/>
        <v>0</v>
      </c>
      <c r="DA52" s="12">
        <f t="shared" ref="DA52:DY52" si="19">DA60+DA68</f>
        <v>0</v>
      </c>
      <c r="DB52" s="12">
        <f t="shared" si="19"/>
        <v>0</v>
      </c>
      <c r="DC52" s="12">
        <f t="shared" si="19"/>
        <v>0</v>
      </c>
      <c r="DD52" s="12">
        <f t="shared" si="19"/>
        <v>0</v>
      </c>
      <c r="DE52" s="12">
        <f t="shared" si="19"/>
        <v>0</v>
      </c>
      <c r="DF52" s="12">
        <f t="shared" si="19"/>
        <v>0</v>
      </c>
      <c r="DG52" s="12">
        <f t="shared" si="19"/>
        <v>0</v>
      </c>
      <c r="DH52" s="12">
        <f t="shared" si="19"/>
        <v>0</v>
      </c>
      <c r="DI52" s="12">
        <f t="shared" si="19"/>
        <v>0</v>
      </c>
      <c r="DJ52" s="12">
        <f t="shared" si="19"/>
        <v>0</v>
      </c>
      <c r="DK52" s="12">
        <f t="shared" si="19"/>
        <v>0</v>
      </c>
      <c r="DL52" s="12">
        <f t="shared" si="19"/>
        <v>0</v>
      </c>
      <c r="DM52" s="12">
        <f t="shared" si="19"/>
        <v>0</v>
      </c>
      <c r="DN52" s="12">
        <f t="shared" si="19"/>
        <v>0</v>
      </c>
      <c r="DO52" s="12">
        <f t="shared" si="19"/>
        <v>0</v>
      </c>
      <c r="DP52" s="12">
        <f t="shared" si="19"/>
        <v>0</v>
      </c>
      <c r="DQ52" s="12">
        <f t="shared" si="19"/>
        <v>0</v>
      </c>
      <c r="DR52" s="12">
        <f t="shared" si="19"/>
        <v>0</v>
      </c>
      <c r="DS52" s="12">
        <f t="shared" si="19"/>
        <v>0</v>
      </c>
      <c r="DT52" s="12">
        <f t="shared" si="19"/>
        <v>0</v>
      </c>
      <c r="DU52" s="12">
        <f t="shared" si="19"/>
        <v>0</v>
      </c>
      <c r="DV52" s="12">
        <f t="shared" si="19"/>
        <v>0</v>
      </c>
      <c r="DW52" s="12">
        <f t="shared" si="19"/>
        <v>0</v>
      </c>
      <c r="DX52" s="12">
        <f t="shared" si="19"/>
        <v>0</v>
      </c>
      <c r="DY52" s="12">
        <f t="shared" si="19"/>
        <v>0</v>
      </c>
    </row>
    <row r="53" spans="1:129" x14ac:dyDescent="0.3">
      <c r="A53" s="9" t="s">
        <v>16</v>
      </c>
      <c r="C53" s="6">
        <f t="shared" ref="C53:C54" si="20">SUM(J53:AM53)</f>
        <v>0</v>
      </c>
      <c r="D53" s="6">
        <f t="shared" si="13"/>
        <v>29761.904761904738</v>
      </c>
      <c r="E53" s="6">
        <f t="shared" si="14"/>
        <v>17200.854700854692</v>
      </c>
      <c r="F53" s="6">
        <f t="shared" si="15"/>
        <v>1789.1483516483511</v>
      </c>
      <c r="I53" s="12">
        <f t="shared" ref="I53:AN53" si="21">I61+I69</f>
        <v>0</v>
      </c>
      <c r="J53" s="12">
        <f t="shared" si="21"/>
        <v>0</v>
      </c>
      <c r="K53" s="12">
        <f t="shared" si="21"/>
        <v>0</v>
      </c>
      <c r="L53" s="12">
        <f t="shared" si="21"/>
        <v>0</v>
      </c>
      <c r="M53" s="12">
        <f t="shared" si="21"/>
        <v>0</v>
      </c>
      <c r="N53" s="12">
        <f t="shared" si="21"/>
        <v>0</v>
      </c>
      <c r="O53" s="12">
        <f t="shared" si="21"/>
        <v>0</v>
      </c>
      <c r="P53" s="12">
        <f t="shared" si="21"/>
        <v>0</v>
      </c>
      <c r="Q53" s="12">
        <f t="shared" si="21"/>
        <v>0</v>
      </c>
      <c r="R53" s="12">
        <f t="shared" si="21"/>
        <v>0</v>
      </c>
      <c r="S53" s="12">
        <f t="shared" si="21"/>
        <v>0</v>
      </c>
      <c r="T53" s="12">
        <f t="shared" si="21"/>
        <v>0</v>
      </c>
      <c r="U53" s="12">
        <f t="shared" si="21"/>
        <v>0</v>
      </c>
      <c r="V53" s="12">
        <f t="shared" si="21"/>
        <v>0</v>
      </c>
      <c r="W53" s="12">
        <f t="shared" si="21"/>
        <v>0</v>
      </c>
      <c r="X53" s="12">
        <f t="shared" si="21"/>
        <v>0</v>
      </c>
      <c r="Y53" s="12">
        <f t="shared" si="21"/>
        <v>0</v>
      </c>
      <c r="Z53" s="12">
        <f t="shared" si="21"/>
        <v>0</v>
      </c>
      <c r="AA53" s="12">
        <f t="shared" si="21"/>
        <v>0</v>
      </c>
      <c r="AB53" s="12">
        <f t="shared" si="21"/>
        <v>0</v>
      </c>
      <c r="AC53" s="12">
        <f t="shared" si="21"/>
        <v>0</v>
      </c>
      <c r="AD53" s="12">
        <f t="shared" si="21"/>
        <v>0</v>
      </c>
      <c r="AE53" s="12">
        <f t="shared" si="21"/>
        <v>0</v>
      </c>
      <c r="AF53" s="12">
        <f t="shared" si="21"/>
        <v>0</v>
      </c>
      <c r="AG53" s="12">
        <f t="shared" si="21"/>
        <v>0</v>
      </c>
      <c r="AH53" s="12">
        <f t="shared" si="21"/>
        <v>0</v>
      </c>
      <c r="AI53" s="12">
        <f t="shared" si="21"/>
        <v>0</v>
      </c>
      <c r="AJ53" s="12">
        <f t="shared" si="21"/>
        <v>0</v>
      </c>
      <c r="AK53" s="12">
        <f t="shared" si="21"/>
        <v>0</v>
      </c>
      <c r="AL53" s="12">
        <f t="shared" si="21"/>
        <v>0</v>
      </c>
      <c r="AM53" s="12">
        <f t="shared" si="21"/>
        <v>0</v>
      </c>
      <c r="AN53" s="12">
        <f t="shared" si="21"/>
        <v>1488.0952380952376</v>
      </c>
      <c r="AO53" s="12">
        <f t="shared" ref="AO53:BT53" si="22">AO61+AO69</f>
        <v>1488.0952380952376</v>
      </c>
      <c r="AP53" s="12">
        <f t="shared" si="22"/>
        <v>1488.0952380952376</v>
      </c>
      <c r="AQ53" s="12">
        <f t="shared" si="22"/>
        <v>1488.0952380952376</v>
      </c>
      <c r="AR53" s="12">
        <f t="shared" si="22"/>
        <v>1488.0952380952376</v>
      </c>
      <c r="AS53" s="12">
        <f t="shared" si="22"/>
        <v>1488.0952380952376</v>
      </c>
      <c r="AT53" s="12">
        <f t="shared" si="22"/>
        <v>1488.0952380952376</v>
      </c>
      <c r="AU53" s="12">
        <f t="shared" si="22"/>
        <v>744.04761904761881</v>
      </c>
      <c r="AV53" s="12">
        <f t="shared" si="22"/>
        <v>744.04761904761881</v>
      </c>
      <c r="AW53" s="12">
        <f t="shared" si="22"/>
        <v>297.61904761904748</v>
      </c>
      <c r="AX53" s="12">
        <f t="shared" si="22"/>
        <v>297.61904761904748</v>
      </c>
      <c r="AY53" s="12">
        <f t="shared" si="22"/>
        <v>148.80952380952374</v>
      </c>
      <c r="AZ53" s="12">
        <f t="shared" si="22"/>
        <v>148.80952380952374</v>
      </c>
      <c r="BA53" s="12">
        <f t="shared" si="22"/>
        <v>148.80952380952374</v>
      </c>
      <c r="BB53" s="12">
        <f t="shared" si="22"/>
        <v>148.80952380952374</v>
      </c>
      <c r="BC53" s="12">
        <f t="shared" si="22"/>
        <v>148.80952380952374</v>
      </c>
      <c r="BD53" s="12">
        <f t="shared" si="22"/>
        <v>148.80952380952374</v>
      </c>
      <c r="BE53" s="12">
        <f t="shared" si="22"/>
        <v>148.80952380952374</v>
      </c>
      <c r="BF53" s="12">
        <f t="shared" si="22"/>
        <v>148.80952380952374</v>
      </c>
      <c r="BG53" s="12">
        <f t="shared" si="22"/>
        <v>148.80952380952374</v>
      </c>
      <c r="BH53" s="12">
        <f t="shared" si="22"/>
        <v>148.80952380952374</v>
      </c>
      <c r="BI53" s="12">
        <f t="shared" si="22"/>
        <v>148.80952380952374</v>
      </c>
      <c r="BJ53" s="12">
        <f t="shared" si="22"/>
        <v>148.80952380952374</v>
      </c>
      <c r="BK53" s="12">
        <f t="shared" si="22"/>
        <v>148.80952380952374</v>
      </c>
      <c r="BL53" s="12">
        <f t="shared" si="22"/>
        <v>74.40476190476187</v>
      </c>
      <c r="BM53" s="12">
        <f t="shared" si="22"/>
        <v>74.40476190476187</v>
      </c>
      <c r="BN53" s="12">
        <f t="shared" si="22"/>
        <v>74.40476190476187</v>
      </c>
      <c r="BO53" s="12">
        <f t="shared" si="22"/>
        <v>74.40476190476187</v>
      </c>
      <c r="BP53" s="12">
        <f t="shared" si="22"/>
        <v>74.40476190476187</v>
      </c>
      <c r="BQ53" s="12">
        <f t="shared" si="22"/>
        <v>14955.357142857136</v>
      </c>
      <c r="BR53" s="12">
        <f t="shared" si="22"/>
        <v>2580.1282051282037</v>
      </c>
      <c r="BS53" s="12">
        <f t="shared" si="22"/>
        <v>1720.0854700854693</v>
      </c>
      <c r="BT53" s="12">
        <f t="shared" si="22"/>
        <v>860.04273504273465</v>
      </c>
      <c r="BU53" s="12">
        <f t="shared" ref="BU53:CZ53" si="23">BU61+BU69</f>
        <v>430.02136752136732</v>
      </c>
      <c r="BV53" s="12">
        <f t="shared" si="23"/>
        <v>430.02136752136732</v>
      </c>
      <c r="BW53" s="12">
        <f t="shared" si="23"/>
        <v>430.02136752136732</v>
      </c>
      <c r="BX53" s="12">
        <f t="shared" si="23"/>
        <v>258.01282051282038</v>
      </c>
      <c r="BY53" s="12">
        <f t="shared" si="23"/>
        <v>258.01282051282038</v>
      </c>
      <c r="BZ53" s="12">
        <f t="shared" si="23"/>
        <v>86.004273504273471</v>
      </c>
      <c r="CA53" s="12">
        <f t="shared" si="23"/>
        <v>86.004273504273471</v>
      </c>
      <c r="CB53" s="12">
        <f t="shared" si="23"/>
        <v>86.004273504273471</v>
      </c>
      <c r="CC53" s="12">
        <f t="shared" si="23"/>
        <v>86.004273504273471</v>
      </c>
      <c r="CD53" s="12">
        <f t="shared" si="23"/>
        <v>86.004273504273471</v>
      </c>
      <c r="CE53" s="12">
        <f t="shared" si="23"/>
        <v>86.004273504273471</v>
      </c>
      <c r="CF53" s="12">
        <f t="shared" si="23"/>
        <v>86.004273504273471</v>
      </c>
      <c r="CG53" s="12">
        <f t="shared" si="23"/>
        <v>86.004273504273471</v>
      </c>
      <c r="CH53" s="12">
        <f t="shared" si="23"/>
        <v>86.004273504273471</v>
      </c>
      <c r="CI53" s="12">
        <f t="shared" si="23"/>
        <v>86.004273504273471</v>
      </c>
      <c r="CJ53" s="12">
        <f t="shared" si="23"/>
        <v>86.004273504273471</v>
      </c>
      <c r="CK53" s="12">
        <f t="shared" si="23"/>
        <v>86.004273504273471</v>
      </c>
      <c r="CL53" s="12">
        <f t="shared" si="23"/>
        <v>86.004273504273471</v>
      </c>
      <c r="CM53" s="12">
        <f t="shared" si="23"/>
        <v>86.004273504273471</v>
      </c>
      <c r="CN53" s="12">
        <f t="shared" si="23"/>
        <v>86.004273504273471</v>
      </c>
      <c r="CO53" s="12">
        <f t="shared" si="23"/>
        <v>86.004273504273471</v>
      </c>
      <c r="CP53" s="12">
        <f t="shared" si="23"/>
        <v>43.002136752136735</v>
      </c>
      <c r="CQ53" s="12">
        <f t="shared" si="23"/>
        <v>43.002136752136735</v>
      </c>
      <c r="CR53" s="12">
        <f t="shared" si="23"/>
        <v>43.002136752136735</v>
      </c>
      <c r="CS53" s="12">
        <f t="shared" si="23"/>
        <v>43.002136752136735</v>
      </c>
      <c r="CT53" s="12">
        <f t="shared" si="23"/>
        <v>43.002136752136735</v>
      </c>
      <c r="CU53" s="12">
        <f t="shared" si="23"/>
        <v>8643.4294871794827</v>
      </c>
      <c r="CV53" s="12">
        <f t="shared" si="23"/>
        <v>626.20192307692264</v>
      </c>
      <c r="CW53" s="12">
        <f t="shared" si="23"/>
        <v>268.37225274725262</v>
      </c>
      <c r="CX53" s="12">
        <f t="shared" si="23"/>
        <v>178.9148351648351</v>
      </c>
      <c r="CY53" s="12">
        <f t="shared" si="23"/>
        <v>89.457417582417548</v>
      </c>
      <c r="CZ53" s="12">
        <f t="shared" si="23"/>
        <v>89.457417582417548</v>
      </c>
      <c r="DA53" s="12">
        <f t="shared" ref="DA53:DY53" si="24">DA61+DA69</f>
        <v>89.457417582417548</v>
      </c>
      <c r="DB53" s="12">
        <f t="shared" si="24"/>
        <v>53.674450549450526</v>
      </c>
      <c r="DC53" s="12">
        <f t="shared" si="24"/>
        <v>53.674450549450526</v>
      </c>
      <c r="DD53" s="12">
        <f t="shared" si="24"/>
        <v>17.891483516483508</v>
      </c>
      <c r="DE53" s="12">
        <f t="shared" si="24"/>
        <v>17.891483516483508</v>
      </c>
      <c r="DF53" s="12">
        <f t="shared" si="24"/>
        <v>17.891483516483508</v>
      </c>
      <c r="DG53" s="12">
        <f t="shared" si="24"/>
        <v>17.891483516483508</v>
      </c>
      <c r="DH53" s="12">
        <f t="shared" si="24"/>
        <v>17.891483516483508</v>
      </c>
      <c r="DI53" s="12">
        <f t="shared" si="24"/>
        <v>17.891483516483508</v>
      </c>
      <c r="DJ53" s="12">
        <f t="shared" si="24"/>
        <v>17.891483516483508</v>
      </c>
      <c r="DK53" s="12">
        <f t="shared" si="24"/>
        <v>17.891483516483508</v>
      </c>
      <c r="DL53" s="12">
        <f t="shared" si="24"/>
        <v>17.891483516483508</v>
      </c>
      <c r="DM53" s="12">
        <f t="shared" si="24"/>
        <v>17.891483516483508</v>
      </c>
      <c r="DN53" s="12">
        <f t="shared" si="24"/>
        <v>17.891483516483508</v>
      </c>
      <c r="DO53" s="12">
        <f t="shared" si="24"/>
        <v>17.891483516483508</v>
      </c>
      <c r="DP53" s="12">
        <f t="shared" si="24"/>
        <v>17.891483516483508</v>
      </c>
      <c r="DQ53" s="12">
        <f t="shared" si="24"/>
        <v>17.891483516483508</v>
      </c>
      <c r="DR53" s="12">
        <f t="shared" si="24"/>
        <v>17.891483516483508</v>
      </c>
      <c r="DS53" s="12">
        <f t="shared" si="24"/>
        <v>17.891483516483508</v>
      </c>
      <c r="DT53" s="12">
        <f t="shared" si="24"/>
        <v>8.9457417582417538</v>
      </c>
      <c r="DU53" s="12">
        <f t="shared" si="24"/>
        <v>8.9457417582417538</v>
      </c>
      <c r="DV53" s="12">
        <f t="shared" si="24"/>
        <v>8.9457417582417538</v>
      </c>
      <c r="DW53" s="12">
        <f t="shared" si="24"/>
        <v>8.9457417582417538</v>
      </c>
      <c r="DX53" s="12">
        <f t="shared" si="24"/>
        <v>8.9457417582417538</v>
      </c>
      <c r="DY53" s="12">
        <f t="shared" si="24"/>
        <v>8.9457417582417538</v>
      </c>
    </row>
    <row r="54" spans="1:129" x14ac:dyDescent="0.3">
      <c r="A54" s="9" t="s">
        <v>17</v>
      </c>
      <c r="C54" s="6">
        <f t="shared" si="20"/>
        <v>0</v>
      </c>
      <c r="D54" s="6">
        <f t="shared" si="13"/>
        <v>0</v>
      </c>
      <c r="E54" s="6">
        <f t="shared" si="14"/>
        <v>0</v>
      </c>
      <c r="F54" s="6">
        <f t="shared" si="15"/>
        <v>0</v>
      </c>
      <c r="I54" s="12">
        <f t="shared" ref="I54:AN54" si="25">I62+I70</f>
        <v>0</v>
      </c>
      <c r="J54" s="12">
        <f t="shared" si="25"/>
        <v>0</v>
      </c>
      <c r="K54" s="12">
        <f t="shared" si="25"/>
        <v>0</v>
      </c>
      <c r="L54" s="12">
        <f t="shared" si="25"/>
        <v>0</v>
      </c>
      <c r="M54" s="12">
        <f t="shared" si="25"/>
        <v>0</v>
      </c>
      <c r="N54" s="12">
        <f t="shared" si="25"/>
        <v>0</v>
      </c>
      <c r="O54" s="12">
        <f t="shared" si="25"/>
        <v>0</v>
      </c>
      <c r="P54" s="12">
        <f t="shared" si="25"/>
        <v>0</v>
      </c>
      <c r="Q54" s="12">
        <f t="shared" si="25"/>
        <v>0</v>
      </c>
      <c r="R54" s="12">
        <f t="shared" si="25"/>
        <v>0</v>
      </c>
      <c r="S54" s="12">
        <f t="shared" si="25"/>
        <v>0</v>
      </c>
      <c r="T54" s="12">
        <f t="shared" si="25"/>
        <v>0</v>
      </c>
      <c r="U54" s="12">
        <f t="shared" si="25"/>
        <v>0</v>
      </c>
      <c r="V54" s="12">
        <f t="shared" si="25"/>
        <v>0</v>
      </c>
      <c r="W54" s="12">
        <f t="shared" si="25"/>
        <v>0</v>
      </c>
      <c r="X54" s="12">
        <f t="shared" si="25"/>
        <v>0</v>
      </c>
      <c r="Y54" s="12">
        <f t="shared" si="25"/>
        <v>0</v>
      </c>
      <c r="Z54" s="12">
        <f t="shared" si="25"/>
        <v>0</v>
      </c>
      <c r="AA54" s="12">
        <f t="shared" si="25"/>
        <v>0</v>
      </c>
      <c r="AB54" s="12">
        <f t="shared" si="25"/>
        <v>0</v>
      </c>
      <c r="AC54" s="12">
        <f t="shared" si="25"/>
        <v>0</v>
      </c>
      <c r="AD54" s="12">
        <f t="shared" si="25"/>
        <v>0</v>
      </c>
      <c r="AE54" s="12">
        <f t="shared" si="25"/>
        <v>0</v>
      </c>
      <c r="AF54" s="12">
        <f t="shared" si="25"/>
        <v>0</v>
      </c>
      <c r="AG54" s="12">
        <f t="shared" si="25"/>
        <v>0</v>
      </c>
      <c r="AH54" s="12">
        <f t="shared" si="25"/>
        <v>0</v>
      </c>
      <c r="AI54" s="12">
        <f t="shared" si="25"/>
        <v>0</v>
      </c>
      <c r="AJ54" s="12">
        <f t="shared" si="25"/>
        <v>0</v>
      </c>
      <c r="AK54" s="12">
        <f t="shared" si="25"/>
        <v>0</v>
      </c>
      <c r="AL54" s="12">
        <f t="shared" si="25"/>
        <v>0</v>
      </c>
      <c r="AM54" s="12">
        <f t="shared" si="25"/>
        <v>0</v>
      </c>
      <c r="AN54" s="12">
        <f t="shared" si="25"/>
        <v>0</v>
      </c>
      <c r="AO54" s="12">
        <f t="shared" ref="AO54:BT54" si="26">AO62+AO70</f>
        <v>0</v>
      </c>
      <c r="AP54" s="12">
        <f t="shared" si="26"/>
        <v>0</v>
      </c>
      <c r="AQ54" s="12">
        <f t="shared" si="26"/>
        <v>0</v>
      </c>
      <c r="AR54" s="12">
        <f t="shared" si="26"/>
        <v>0</v>
      </c>
      <c r="AS54" s="12">
        <f t="shared" si="26"/>
        <v>0</v>
      </c>
      <c r="AT54" s="12">
        <f t="shared" si="26"/>
        <v>0</v>
      </c>
      <c r="AU54" s="12">
        <f t="shared" si="26"/>
        <v>0</v>
      </c>
      <c r="AV54" s="12">
        <f t="shared" si="26"/>
        <v>0</v>
      </c>
      <c r="AW54" s="12">
        <f t="shared" si="26"/>
        <v>0</v>
      </c>
      <c r="AX54" s="12">
        <f t="shared" si="26"/>
        <v>0</v>
      </c>
      <c r="AY54" s="12">
        <f t="shared" si="26"/>
        <v>0</v>
      </c>
      <c r="AZ54" s="12">
        <f t="shared" si="26"/>
        <v>0</v>
      </c>
      <c r="BA54" s="12">
        <f t="shared" si="26"/>
        <v>0</v>
      </c>
      <c r="BB54" s="12">
        <f t="shared" si="26"/>
        <v>0</v>
      </c>
      <c r="BC54" s="12">
        <f t="shared" si="26"/>
        <v>0</v>
      </c>
      <c r="BD54" s="12">
        <f t="shared" si="26"/>
        <v>0</v>
      </c>
      <c r="BE54" s="12">
        <f t="shared" si="26"/>
        <v>0</v>
      </c>
      <c r="BF54" s="12">
        <f t="shared" si="26"/>
        <v>0</v>
      </c>
      <c r="BG54" s="12">
        <f t="shared" si="26"/>
        <v>0</v>
      </c>
      <c r="BH54" s="12">
        <f t="shared" si="26"/>
        <v>0</v>
      </c>
      <c r="BI54" s="12">
        <f t="shared" si="26"/>
        <v>0</v>
      </c>
      <c r="BJ54" s="12">
        <f t="shared" si="26"/>
        <v>0</v>
      </c>
      <c r="BK54" s="12">
        <f t="shared" si="26"/>
        <v>0</v>
      </c>
      <c r="BL54" s="12">
        <f t="shared" si="26"/>
        <v>0</v>
      </c>
      <c r="BM54" s="12">
        <f t="shared" si="26"/>
        <v>0</v>
      </c>
      <c r="BN54" s="12">
        <f t="shared" si="26"/>
        <v>0</v>
      </c>
      <c r="BO54" s="12">
        <f t="shared" si="26"/>
        <v>0</v>
      </c>
      <c r="BP54" s="12">
        <f t="shared" si="26"/>
        <v>0</v>
      </c>
      <c r="BQ54" s="12">
        <f t="shared" si="26"/>
        <v>0</v>
      </c>
      <c r="BR54" s="12">
        <f t="shared" si="26"/>
        <v>0</v>
      </c>
      <c r="BS54" s="12">
        <f t="shared" si="26"/>
        <v>0</v>
      </c>
      <c r="BT54" s="12">
        <f t="shared" si="26"/>
        <v>0</v>
      </c>
      <c r="BU54" s="12">
        <f t="shared" ref="BU54:CZ54" si="27">BU62+BU70</f>
        <v>0</v>
      </c>
      <c r="BV54" s="12">
        <f t="shared" si="27"/>
        <v>0</v>
      </c>
      <c r="BW54" s="12">
        <f t="shared" si="27"/>
        <v>0</v>
      </c>
      <c r="BX54" s="12">
        <f t="shared" si="27"/>
        <v>0</v>
      </c>
      <c r="BY54" s="12">
        <f t="shared" si="27"/>
        <v>0</v>
      </c>
      <c r="BZ54" s="12">
        <f t="shared" si="27"/>
        <v>0</v>
      </c>
      <c r="CA54" s="12">
        <f t="shared" si="27"/>
        <v>0</v>
      </c>
      <c r="CB54" s="12">
        <f t="shared" si="27"/>
        <v>0</v>
      </c>
      <c r="CC54" s="12">
        <f t="shared" si="27"/>
        <v>0</v>
      </c>
      <c r="CD54" s="12">
        <f t="shared" si="27"/>
        <v>0</v>
      </c>
      <c r="CE54" s="12">
        <f t="shared" si="27"/>
        <v>0</v>
      </c>
      <c r="CF54" s="12">
        <f t="shared" si="27"/>
        <v>0</v>
      </c>
      <c r="CG54" s="12">
        <f t="shared" si="27"/>
        <v>0</v>
      </c>
      <c r="CH54" s="12">
        <f t="shared" si="27"/>
        <v>0</v>
      </c>
      <c r="CI54" s="12">
        <f t="shared" si="27"/>
        <v>0</v>
      </c>
      <c r="CJ54" s="12">
        <f t="shared" si="27"/>
        <v>0</v>
      </c>
      <c r="CK54" s="12">
        <f t="shared" si="27"/>
        <v>0</v>
      </c>
      <c r="CL54" s="12">
        <f t="shared" si="27"/>
        <v>0</v>
      </c>
      <c r="CM54" s="12">
        <f t="shared" si="27"/>
        <v>0</v>
      </c>
      <c r="CN54" s="12">
        <f t="shared" si="27"/>
        <v>0</v>
      </c>
      <c r="CO54" s="12">
        <f t="shared" si="27"/>
        <v>0</v>
      </c>
      <c r="CP54" s="12">
        <f t="shared" si="27"/>
        <v>0</v>
      </c>
      <c r="CQ54" s="12">
        <f t="shared" si="27"/>
        <v>0</v>
      </c>
      <c r="CR54" s="12">
        <f t="shared" si="27"/>
        <v>0</v>
      </c>
      <c r="CS54" s="12">
        <f t="shared" si="27"/>
        <v>0</v>
      </c>
      <c r="CT54" s="12">
        <f t="shared" si="27"/>
        <v>0</v>
      </c>
      <c r="CU54" s="12">
        <f t="shared" si="27"/>
        <v>0</v>
      </c>
      <c r="CV54" s="12">
        <f t="shared" si="27"/>
        <v>0</v>
      </c>
      <c r="CW54" s="12">
        <f t="shared" si="27"/>
        <v>0</v>
      </c>
      <c r="CX54" s="12">
        <f t="shared" si="27"/>
        <v>0</v>
      </c>
      <c r="CY54" s="12">
        <f t="shared" si="27"/>
        <v>0</v>
      </c>
      <c r="CZ54" s="12">
        <f t="shared" si="27"/>
        <v>0</v>
      </c>
      <c r="DA54" s="12">
        <f t="shared" ref="DA54:DY54" si="28">DA62+DA70</f>
        <v>0</v>
      </c>
      <c r="DB54" s="12">
        <f t="shared" si="28"/>
        <v>0</v>
      </c>
      <c r="DC54" s="12">
        <f t="shared" si="28"/>
        <v>0</v>
      </c>
      <c r="DD54" s="12">
        <f t="shared" si="28"/>
        <v>0</v>
      </c>
      <c r="DE54" s="12">
        <f t="shared" si="28"/>
        <v>0</v>
      </c>
      <c r="DF54" s="12">
        <f t="shared" si="28"/>
        <v>0</v>
      </c>
      <c r="DG54" s="12">
        <f t="shared" si="28"/>
        <v>0</v>
      </c>
      <c r="DH54" s="12">
        <f t="shared" si="28"/>
        <v>0</v>
      </c>
      <c r="DI54" s="12">
        <f t="shared" si="28"/>
        <v>0</v>
      </c>
      <c r="DJ54" s="12">
        <f t="shared" si="28"/>
        <v>0</v>
      </c>
      <c r="DK54" s="12">
        <f t="shared" si="28"/>
        <v>0</v>
      </c>
      <c r="DL54" s="12">
        <f t="shared" si="28"/>
        <v>0</v>
      </c>
      <c r="DM54" s="12">
        <f t="shared" si="28"/>
        <v>0</v>
      </c>
      <c r="DN54" s="12">
        <f t="shared" si="28"/>
        <v>0</v>
      </c>
      <c r="DO54" s="12">
        <f t="shared" si="28"/>
        <v>0</v>
      </c>
      <c r="DP54" s="12">
        <f t="shared" si="28"/>
        <v>0</v>
      </c>
      <c r="DQ54" s="12">
        <f t="shared" si="28"/>
        <v>0</v>
      </c>
      <c r="DR54" s="12">
        <f t="shared" si="28"/>
        <v>0</v>
      </c>
      <c r="DS54" s="12">
        <f t="shared" si="28"/>
        <v>0</v>
      </c>
      <c r="DT54" s="12">
        <f t="shared" si="28"/>
        <v>0</v>
      </c>
      <c r="DU54" s="12">
        <f t="shared" si="28"/>
        <v>0</v>
      </c>
      <c r="DV54" s="12">
        <f t="shared" si="28"/>
        <v>0</v>
      </c>
      <c r="DW54" s="12">
        <f t="shared" si="28"/>
        <v>0</v>
      </c>
      <c r="DX54" s="12">
        <f t="shared" si="28"/>
        <v>0</v>
      </c>
      <c r="DY54" s="12">
        <f t="shared" si="28"/>
        <v>0</v>
      </c>
    </row>
    <row r="55" spans="1:129" x14ac:dyDescent="0.3">
      <c r="A55" s="9" t="s">
        <v>37</v>
      </c>
      <c r="C55" s="6">
        <f t="shared" ref="C55" si="29">SUM(J55:AM55)</f>
        <v>0</v>
      </c>
      <c r="D55" s="6">
        <f t="shared" si="13"/>
        <v>0</v>
      </c>
      <c r="E55" s="6">
        <f t="shared" si="14"/>
        <v>0</v>
      </c>
      <c r="F55" s="6">
        <f t="shared" si="15"/>
        <v>0</v>
      </c>
      <c r="I55" s="12">
        <f t="shared" ref="I55:AN55" si="30">I63+I71</f>
        <v>0</v>
      </c>
      <c r="J55" s="12">
        <f t="shared" si="30"/>
        <v>0</v>
      </c>
      <c r="K55" s="12">
        <f t="shared" si="30"/>
        <v>0</v>
      </c>
      <c r="L55" s="12">
        <f t="shared" si="30"/>
        <v>0</v>
      </c>
      <c r="M55" s="12">
        <f t="shared" si="30"/>
        <v>0</v>
      </c>
      <c r="N55" s="12">
        <f t="shared" si="30"/>
        <v>0</v>
      </c>
      <c r="O55" s="12">
        <f t="shared" si="30"/>
        <v>0</v>
      </c>
      <c r="P55" s="12">
        <f t="shared" si="30"/>
        <v>0</v>
      </c>
      <c r="Q55" s="12">
        <f t="shared" si="30"/>
        <v>0</v>
      </c>
      <c r="R55" s="12">
        <f t="shared" si="30"/>
        <v>0</v>
      </c>
      <c r="S55" s="12">
        <f t="shared" si="30"/>
        <v>0</v>
      </c>
      <c r="T55" s="12">
        <f t="shared" si="30"/>
        <v>0</v>
      </c>
      <c r="U55" s="12">
        <f t="shared" si="30"/>
        <v>0</v>
      </c>
      <c r="V55" s="12">
        <f t="shared" si="30"/>
        <v>0</v>
      </c>
      <c r="W55" s="12">
        <f t="shared" si="30"/>
        <v>0</v>
      </c>
      <c r="X55" s="12">
        <f t="shared" si="30"/>
        <v>0</v>
      </c>
      <c r="Y55" s="12">
        <f t="shared" si="30"/>
        <v>0</v>
      </c>
      <c r="Z55" s="12">
        <f t="shared" si="30"/>
        <v>0</v>
      </c>
      <c r="AA55" s="12">
        <f t="shared" si="30"/>
        <v>0</v>
      </c>
      <c r="AB55" s="12">
        <f t="shared" si="30"/>
        <v>0</v>
      </c>
      <c r="AC55" s="12">
        <f t="shared" si="30"/>
        <v>0</v>
      </c>
      <c r="AD55" s="12">
        <f t="shared" si="30"/>
        <v>0</v>
      </c>
      <c r="AE55" s="12">
        <f t="shared" si="30"/>
        <v>0</v>
      </c>
      <c r="AF55" s="12">
        <f t="shared" si="30"/>
        <v>0</v>
      </c>
      <c r="AG55" s="12">
        <f t="shared" si="30"/>
        <v>0</v>
      </c>
      <c r="AH55" s="12">
        <f t="shared" si="30"/>
        <v>0</v>
      </c>
      <c r="AI55" s="12">
        <f t="shared" si="30"/>
        <v>0</v>
      </c>
      <c r="AJ55" s="12">
        <f t="shared" si="30"/>
        <v>0</v>
      </c>
      <c r="AK55" s="12">
        <f t="shared" si="30"/>
        <v>0</v>
      </c>
      <c r="AL55" s="12">
        <f t="shared" si="30"/>
        <v>0</v>
      </c>
      <c r="AM55" s="12">
        <f t="shared" si="30"/>
        <v>0</v>
      </c>
      <c r="AN55" s="12">
        <f t="shared" si="30"/>
        <v>0</v>
      </c>
      <c r="AO55" s="12">
        <f t="shared" ref="AO55:BT55" si="31">AO63+AO71</f>
        <v>0</v>
      </c>
      <c r="AP55" s="12">
        <f t="shared" si="31"/>
        <v>0</v>
      </c>
      <c r="AQ55" s="12">
        <f t="shared" si="31"/>
        <v>0</v>
      </c>
      <c r="AR55" s="12">
        <f t="shared" si="31"/>
        <v>0</v>
      </c>
      <c r="AS55" s="12">
        <f t="shared" si="31"/>
        <v>0</v>
      </c>
      <c r="AT55" s="12">
        <f t="shared" si="31"/>
        <v>0</v>
      </c>
      <c r="AU55" s="12">
        <f t="shared" si="31"/>
        <v>0</v>
      </c>
      <c r="AV55" s="12">
        <f t="shared" si="31"/>
        <v>0</v>
      </c>
      <c r="AW55" s="12">
        <f t="shared" si="31"/>
        <v>0</v>
      </c>
      <c r="AX55" s="12">
        <f t="shared" si="31"/>
        <v>0</v>
      </c>
      <c r="AY55" s="12">
        <f t="shared" si="31"/>
        <v>0</v>
      </c>
      <c r="AZ55" s="12">
        <f t="shared" si="31"/>
        <v>0</v>
      </c>
      <c r="BA55" s="12">
        <f t="shared" si="31"/>
        <v>0</v>
      </c>
      <c r="BB55" s="12">
        <f t="shared" si="31"/>
        <v>0</v>
      </c>
      <c r="BC55" s="12">
        <f t="shared" si="31"/>
        <v>0</v>
      </c>
      <c r="BD55" s="12">
        <f t="shared" si="31"/>
        <v>0</v>
      </c>
      <c r="BE55" s="12">
        <f t="shared" si="31"/>
        <v>0</v>
      </c>
      <c r="BF55" s="12">
        <f t="shared" si="31"/>
        <v>0</v>
      </c>
      <c r="BG55" s="12">
        <f t="shared" si="31"/>
        <v>0</v>
      </c>
      <c r="BH55" s="12">
        <f t="shared" si="31"/>
        <v>0</v>
      </c>
      <c r="BI55" s="12">
        <f t="shared" si="31"/>
        <v>0</v>
      </c>
      <c r="BJ55" s="12">
        <f t="shared" si="31"/>
        <v>0</v>
      </c>
      <c r="BK55" s="12">
        <f t="shared" si="31"/>
        <v>0</v>
      </c>
      <c r="BL55" s="12">
        <f t="shared" si="31"/>
        <v>0</v>
      </c>
      <c r="BM55" s="12">
        <f t="shared" si="31"/>
        <v>0</v>
      </c>
      <c r="BN55" s="12">
        <f t="shared" si="31"/>
        <v>0</v>
      </c>
      <c r="BO55" s="12">
        <f t="shared" si="31"/>
        <v>0</v>
      </c>
      <c r="BP55" s="12">
        <f t="shared" si="31"/>
        <v>0</v>
      </c>
      <c r="BQ55" s="12">
        <f t="shared" si="31"/>
        <v>0</v>
      </c>
      <c r="BR55" s="12">
        <f t="shared" si="31"/>
        <v>0</v>
      </c>
      <c r="BS55" s="12">
        <f t="shared" si="31"/>
        <v>0</v>
      </c>
      <c r="BT55" s="12">
        <f t="shared" si="31"/>
        <v>0</v>
      </c>
      <c r="BU55" s="12">
        <f t="shared" ref="BU55:CZ55" si="32">BU63+BU71</f>
        <v>0</v>
      </c>
      <c r="BV55" s="12">
        <f t="shared" si="32"/>
        <v>0</v>
      </c>
      <c r="BW55" s="12">
        <f t="shared" si="32"/>
        <v>0</v>
      </c>
      <c r="BX55" s="12">
        <f t="shared" si="32"/>
        <v>0</v>
      </c>
      <c r="BY55" s="12">
        <f t="shared" si="32"/>
        <v>0</v>
      </c>
      <c r="BZ55" s="12">
        <f t="shared" si="32"/>
        <v>0</v>
      </c>
      <c r="CA55" s="12">
        <f t="shared" si="32"/>
        <v>0</v>
      </c>
      <c r="CB55" s="12">
        <f t="shared" si="32"/>
        <v>0</v>
      </c>
      <c r="CC55" s="12">
        <f t="shared" si="32"/>
        <v>0</v>
      </c>
      <c r="CD55" s="12">
        <f t="shared" si="32"/>
        <v>0</v>
      </c>
      <c r="CE55" s="12">
        <f t="shared" si="32"/>
        <v>0</v>
      </c>
      <c r="CF55" s="12">
        <f t="shared" si="32"/>
        <v>0</v>
      </c>
      <c r="CG55" s="12">
        <f t="shared" si="32"/>
        <v>0</v>
      </c>
      <c r="CH55" s="12">
        <f t="shared" si="32"/>
        <v>0</v>
      </c>
      <c r="CI55" s="12">
        <f t="shared" si="32"/>
        <v>0</v>
      </c>
      <c r="CJ55" s="12">
        <f t="shared" si="32"/>
        <v>0</v>
      </c>
      <c r="CK55" s="12">
        <f t="shared" si="32"/>
        <v>0</v>
      </c>
      <c r="CL55" s="12">
        <f t="shared" si="32"/>
        <v>0</v>
      </c>
      <c r="CM55" s="12">
        <f t="shared" si="32"/>
        <v>0</v>
      </c>
      <c r="CN55" s="12">
        <f t="shared" si="32"/>
        <v>0</v>
      </c>
      <c r="CO55" s="12">
        <f t="shared" si="32"/>
        <v>0</v>
      </c>
      <c r="CP55" s="12">
        <f t="shared" si="32"/>
        <v>0</v>
      </c>
      <c r="CQ55" s="12">
        <f t="shared" si="32"/>
        <v>0</v>
      </c>
      <c r="CR55" s="12">
        <f t="shared" si="32"/>
        <v>0</v>
      </c>
      <c r="CS55" s="12">
        <f t="shared" si="32"/>
        <v>0</v>
      </c>
      <c r="CT55" s="12">
        <f t="shared" si="32"/>
        <v>0</v>
      </c>
      <c r="CU55" s="12">
        <f t="shared" si="32"/>
        <v>0</v>
      </c>
      <c r="CV55" s="12">
        <f t="shared" si="32"/>
        <v>0</v>
      </c>
      <c r="CW55" s="12">
        <f t="shared" si="32"/>
        <v>0</v>
      </c>
      <c r="CX55" s="12">
        <f t="shared" si="32"/>
        <v>0</v>
      </c>
      <c r="CY55" s="12">
        <f t="shared" si="32"/>
        <v>0</v>
      </c>
      <c r="CZ55" s="12">
        <f t="shared" si="32"/>
        <v>0</v>
      </c>
      <c r="DA55" s="12">
        <f t="shared" ref="DA55:DY55" si="33">DA63+DA71</f>
        <v>0</v>
      </c>
      <c r="DB55" s="12">
        <f t="shared" si="33"/>
        <v>0</v>
      </c>
      <c r="DC55" s="12">
        <f t="shared" si="33"/>
        <v>0</v>
      </c>
      <c r="DD55" s="12">
        <f t="shared" si="33"/>
        <v>0</v>
      </c>
      <c r="DE55" s="12">
        <f t="shared" si="33"/>
        <v>0</v>
      </c>
      <c r="DF55" s="12">
        <f t="shared" si="33"/>
        <v>0</v>
      </c>
      <c r="DG55" s="12">
        <f t="shared" si="33"/>
        <v>0</v>
      </c>
      <c r="DH55" s="12">
        <f t="shared" si="33"/>
        <v>0</v>
      </c>
      <c r="DI55" s="12">
        <f t="shared" si="33"/>
        <v>0</v>
      </c>
      <c r="DJ55" s="12">
        <f t="shared" si="33"/>
        <v>0</v>
      </c>
      <c r="DK55" s="12">
        <f t="shared" si="33"/>
        <v>0</v>
      </c>
      <c r="DL55" s="12">
        <f t="shared" si="33"/>
        <v>0</v>
      </c>
      <c r="DM55" s="12">
        <f t="shared" si="33"/>
        <v>0</v>
      </c>
      <c r="DN55" s="12">
        <f t="shared" si="33"/>
        <v>0</v>
      </c>
      <c r="DO55" s="12">
        <f t="shared" si="33"/>
        <v>0</v>
      </c>
      <c r="DP55" s="12">
        <f t="shared" si="33"/>
        <v>0</v>
      </c>
      <c r="DQ55" s="12">
        <f t="shared" si="33"/>
        <v>0</v>
      </c>
      <c r="DR55" s="12">
        <f t="shared" si="33"/>
        <v>0</v>
      </c>
      <c r="DS55" s="12">
        <f t="shared" si="33"/>
        <v>0</v>
      </c>
      <c r="DT55" s="12">
        <f t="shared" si="33"/>
        <v>0</v>
      </c>
      <c r="DU55" s="12">
        <f t="shared" si="33"/>
        <v>0</v>
      </c>
      <c r="DV55" s="12">
        <f t="shared" si="33"/>
        <v>0</v>
      </c>
      <c r="DW55" s="12">
        <f t="shared" si="33"/>
        <v>0</v>
      </c>
      <c r="DX55" s="12">
        <f t="shared" si="33"/>
        <v>0</v>
      </c>
      <c r="DY55" s="12">
        <f t="shared" si="33"/>
        <v>0</v>
      </c>
    </row>
    <row r="57" spans="1:129" x14ac:dyDescent="0.3">
      <c r="A57" t="s">
        <v>59</v>
      </c>
      <c r="B57" s="11">
        <f>SUM(B58:G58)</f>
        <v>317812.88156288146</v>
      </c>
      <c r="C57" s="6" t="s">
        <v>11</v>
      </c>
      <c r="D57" s="6" t="s">
        <v>12</v>
      </c>
      <c r="E57" s="6" t="s">
        <v>13</v>
      </c>
      <c r="F57" s="6" t="s">
        <v>14</v>
      </c>
    </row>
    <row r="58" spans="1:129" s="27" customFormat="1" ht="13.95" customHeight="1" x14ac:dyDescent="0.3">
      <c r="A58" s="26" t="s">
        <v>33</v>
      </c>
      <c r="C58" s="28">
        <f t="shared" ref="C58" si="34">SUM(J58:AM58)</f>
        <v>173611.11111111107</v>
      </c>
      <c r="D58" s="28">
        <f>SUM(AN58:BQ58)</f>
        <v>74519.230769230737</v>
      </c>
      <c r="E58" s="28">
        <f>SUM(BR58:CU58)</f>
        <v>67893.391330891303</v>
      </c>
      <c r="F58" s="28">
        <f>SUM(CV58:DY58)</f>
        <v>1789.1483516483511</v>
      </c>
      <c r="I58" s="28">
        <f t="shared" ref="I58:AK58" si="35">SUM(I59:I64)</f>
        <v>0</v>
      </c>
      <c r="J58" s="28">
        <f t="shared" si="35"/>
        <v>0</v>
      </c>
      <c r="K58" s="28">
        <f t="shared" si="35"/>
        <v>0</v>
      </c>
      <c r="L58" s="28">
        <f t="shared" si="35"/>
        <v>0</v>
      </c>
      <c r="M58" s="28">
        <f t="shared" si="35"/>
        <v>0</v>
      </c>
      <c r="N58" s="28">
        <f t="shared" si="35"/>
        <v>0</v>
      </c>
      <c r="O58" s="28">
        <f t="shared" si="35"/>
        <v>0</v>
      </c>
      <c r="P58" s="28">
        <f t="shared" si="35"/>
        <v>0</v>
      </c>
      <c r="Q58" s="28">
        <f t="shared" si="35"/>
        <v>17170.329670329666</v>
      </c>
      <c r="R58" s="28">
        <f t="shared" si="35"/>
        <v>17170.329670329666</v>
      </c>
      <c r="S58" s="28">
        <f t="shared" si="35"/>
        <v>17170.329670329666</v>
      </c>
      <c r="T58" s="28">
        <f t="shared" si="35"/>
        <v>8585.1648351648328</v>
      </c>
      <c r="U58" s="28">
        <f t="shared" si="35"/>
        <v>8585.1648351648328</v>
      </c>
      <c r="V58" s="28">
        <f t="shared" si="35"/>
        <v>8585.1648351648328</v>
      </c>
      <c r="W58" s="28">
        <f t="shared" si="35"/>
        <v>8585.1648351648328</v>
      </c>
      <c r="X58" s="28">
        <f t="shared" si="35"/>
        <v>0</v>
      </c>
      <c r="Y58" s="28">
        <f t="shared" si="35"/>
        <v>0</v>
      </c>
      <c r="Z58" s="28">
        <f t="shared" si="35"/>
        <v>0</v>
      </c>
      <c r="AA58" s="28">
        <f t="shared" si="35"/>
        <v>0</v>
      </c>
      <c r="AB58" s="28">
        <f t="shared" si="35"/>
        <v>0</v>
      </c>
      <c r="AC58" s="28">
        <f t="shared" si="35"/>
        <v>0</v>
      </c>
      <c r="AD58" s="28">
        <f t="shared" si="35"/>
        <v>0</v>
      </c>
      <c r="AE58" s="28">
        <f t="shared" si="35"/>
        <v>0</v>
      </c>
      <c r="AF58" s="28">
        <f t="shared" si="35"/>
        <v>0</v>
      </c>
      <c r="AG58" s="28">
        <f t="shared" si="35"/>
        <v>0</v>
      </c>
      <c r="AH58" s="28">
        <f t="shared" si="35"/>
        <v>0</v>
      </c>
      <c r="AI58" s="28">
        <f t="shared" si="35"/>
        <v>0</v>
      </c>
      <c r="AJ58" s="28">
        <f t="shared" si="35"/>
        <v>0</v>
      </c>
      <c r="AK58" s="28">
        <f t="shared" si="35"/>
        <v>0</v>
      </c>
      <c r="AL58" s="28">
        <f>SUM(AL59:AL64)</f>
        <v>0</v>
      </c>
      <c r="AM58" s="28">
        <f t="shared" ref="AM58:CX58" si="36">SUM(AM59:AM64)</f>
        <v>87759.462759462738</v>
      </c>
      <c r="AN58" s="28">
        <f t="shared" si="36"/>
        <v>1488.0952380952376</v>
      </c>
      <c r="AO58" s="28">
        <f t="shared" si="36"/>
        <v>1488.0952380952376</v>
      </c>
      <c r="AP58" s="28">
        <f t="shared" si="36"/>
        <v>1488.0952380952376</v>
      </c>
      <c r="AQ58" s="28">
        <f t="shared" si="36"/>
        <v>1488.0952380952376</v>
      </c>
      <c r="AR58" s="28">
        <f t="shared" si="36"/>
        <v>1488.0952380952376</v>
      </c>
      <c r="AS58" s="28">
        <f t="shared" si="36"/>
        <v>1488.0952380952376</v>
      </c>
      <c r="AT58" s="28">
        <f t="shared" si="36"/>
        <v>1488.0952380952376</v>
      </c>
      <c r="AU58" s="28">
        <f t="shared" si="36"/>
        <v>744.04761904761881</v>
      </c>
      <c r="AV58" s="28">
        <f t="shared" si="36"/>
        <v>744.04761904761881</v>
      </c>
      <c r="AW58" s="28">
        <f t="shared" si="36"/>
        <v>297.61904761904748</v>
      </c>
      <c r="AX58" s="28">
        <f t="shared" si="36"/>
        <v>297.61904761904748</v>
      </c>
      <c r="AY58" s="28">
        <f t="shared" si="36"/>
        <v>148.80952380952374</v>
      </c>
      <c r="AZ58" s="28">
        <f t="shared" si="36"/>
        <v>148.80952380952374</v>
      </c>
      <c r="BA58" s="28">
        <f t="shared" si="36"/>
        <v>148.80952380952374</v>
      </c>
      <c r="BB58" s="28">
        <f t="shared" si="36"/>
        <v>148.80952380952374</v>
      </c>
      <c r="BC58" s="28">
        <f t="shared" si="36"/>
        <v>148.80952380952374</v>
      </c>
      <c r="BD58" s="28">
        <f t="shared" si="36"/>
        <v>148.80952380952374</v>
      </c>
      <c r="BE58" s="28">
        <f t="shared" si="36"/>
        <v>148.80952380952374</v>
      </c>
      <c r="BF58" s="28">
        <f t="shared" si="36"/>
        <v>148.80952380952374</v>
      </c>
      <c r="BG58" s="28">
        <f t="shared" si="36"/>
        <v>148.80952380952374</v>
      </c>
      <c r="BH58" s="28">
        <f t="shared" si="36"/>
        <v>148.80952380952374</v>
      </c>
      <c r="BI58" s="28">
        <f t="shared" si="36"/>
        <v>148.80952380952374</v>
      </c>
      <c r="BJ58" s="28">
        <f t="shared" si="36"/>
        <v>148.80952380952374</v>
      </c>
      <c r="BK58" s="28">
        <f t="shared" si="36"/>
        <v>148.80952380952374</v>
      </c>
      <c r="BL58" s="28">
        <f t="shared" si="36"/>
        <v>74.40476190476187</v>
      </c>
      <c r="BM58" s="28">
        <f t="shared" si="36"/>
        <v>74.40476190476187</v>
      </c>
      <c r="BN58" s="28">
        <f t="shared" si="36"/>
        <v>74.40476190476187</v>
      </c>
      <c r="BO58" s="28">
        <f t="shared" si="36"/>
        <v>74.40476190476187</v>
      </c>
      <c r="BP58" s="28">
        <f t="shared" si="36"/>
        <v>74.40476190476187</v>
      </c>
      <c r="BQ58" s="28">
        <f t="shared" si="36"/>
        <v>59712.683150183133</v>
      </c>
      <c r="BR58" s="28">
        <f t="shared" si="36"/>
        <v>2580.1282051282037</v>
      </c>
      <c r="BS58" s="28">
        <f t="shared" si="36"/>
        <v>1720.0854700854693</v>
      </c>
      <c r="BT58" s="28">
        <f t="shared" si="36"/>
        <v>860.04273504273465</v>
      </c>
      <c r="BU58" s="28">
        <f t="shared" si="36"/>
        <v>430.02136752136732</v>
      </c>
      <c r="BV58" s="28">
        <f t="shared" si="36"/>
        <v>430.02136752136732</v>
      </c>
      <c r="BW58" s="28">
        <f t="shared" si="36"/>
        <v>430.02136752136732</v>
      </c>
      <c r="BX58" s="28">
        <f t="shared" si="36"/>
        <v>258.01282051282038</v>
      </c>
      <c r="BY58" s="28">
        <f t="shared" si="36"/>
        <v>258.01282051282038</v>
      </c>
      <c r="BZ58" s="28">
        <f t="shared" si="36"/>
        <v>86.004273504273471</v>
      </c>
      <c r="CA58" s="28">
        <f t="shared" si="36"/>
        <v>86.004273504273471</v>
      </c>
      <c r="CB58" s="28">
        <f t="shared" si="36"/>
        <v>86.004273504273471</v>
      </c>
      <c r="CC58" s="28">
        <f t="shared" si="36"/>
        <v>86.004273504273471</v>
      </c>
      <c r="CD58" s="28">
        <f t="shared" si="36"/>
        <v>86.004273504273471</v>
      </c>
      <c r="CE58" s="28">
        <f t="shared" si="36"/>
        <v>86.004273504273471</v>
      </c>
      <c r="CF58" s="28">
        <f t="shared" si="36"/>
        <v>86.004273504273471</v>
      </c>
      <c r="CG58" s="28">
        <f t="shared" si="36"/>
        <v>86.004273504273471</v>
      </c>
      <c r="CH58" s="28">
        <f t="shared" si="36"/>
        <v>86.004273504273471</v>
      </c>
      <c r="CI58" s="28">
        <f t="shared" si="36"/>
        <v>86.004273504273471</v>
      </c>
      <c r="CJ58" s="28">
        <f t="shared" si="36"/>
        <v>86.004273504273471</v>
      </c>
      <c r="CK58" s="28">
        <f t="shared" si="36"/>
        <v>86.004273504273471</v>
      </c>
      <c r="CL58" s="28">
        <f t="shared" si="36"/>
        <v>86.004273504273471</v>
      </c>
      <c r="CM58" s="28">
        <f t="shared" si="36"/>
        <v>86.004273504273471</v>
      </c>
      <c r="CN58" s="28">
        <f t="shared" si="36"/>
        <v>86.004273504273471</v>
      </c>
      <c r="CO58" s="28">
        <f t="shared" si="36"/>
        <v>86.004273504273471</v>
      </c>
      <c r="CP58" s="28">
        <f t="shared" si="36"/>
        <v>43.002136752136735</v>
      </c>
      <c r="CQ58" s="28">
        <f t="shared" si="36"/>
        <v>43.002136752136735</v>
      </c>
      <c r="CR58" s="28">
        <f t="shared" si="36"/>
        <v>43.002136752136735</v>
      </c>
      <c r="CS58" s="28">
        <f t="shared" si="36"/>
        <v>43.002136752136735</v>
      </c>
      <c r="CT58" s="28">
        <f t="shared" si="36"/>
        <v>43.002136752136735</v>
      </c>
      <c r="CU58" s="28">
        <f t="shared" si="36"/>
        <v>59335.9661172161</v>
      </c>
      <c r="CV58" s="28">
        <f t="shared" si="36"/>
        <v>626.20192307692264</v>
      </c>
      <c r="CW58" s="28">
        <f t="shared" si="36"/>
        <v>268.37225274725262</v>
      </c>
      <c r="CX58" s="28">
        <f t="shared" si="36"/>
        <v>178.9148351648351</v>
      </c>
      <c r="CY58" s="28">
        <f t="shared" ref="CY58:DY58" si="37">SUM(CY59:CY64)</f>
        <v>89.457417582417548</v>
      </c>
      <c r="CZ58" s="28">
        <f t="shared" si="37"/>
        <v>89.457417582417548</v>
      </c>
      <c r="DA58" s="28">
        <f t="shared" si="37"/>
        <v>89.457417582417548</v>
      </c>
      <c r="DB58" s="28">
        <f t="shared" si="37"/>
        <v>53.674450549450526</v>
      </c>
      <c r="DC58" s="28">
        <f t="shared" si="37"/>
        <v>53.674450549450526</v>
      </c>
      <c r="DD58" s="28">
        <f t="shared" si="37"/>
        <v>17.891483516483508</v>
      </c>
      <c r="DE58" s="28">
        <f t="shared" si="37"/>
        <v>17.891483516483508</v>
      </c>
      <c r="DF58" s="28">
        <f t="shared" si="37"/>
        <v>17.891483516483508</v>
      </c>
      <c r="DG58" s="28">
        <f t="shared" si="37"/>
        <v>17.891483516483508</v>
      </c>
      <c r="DH58" s="28">
        <f t="shared" si="37"/>
        <v>17.891483516483508</v>
      </c>
      <c r="DI58" s="28">
        <f t="shared" si="37"/>
        <v>17.891483516483508</v>
      </c>
      <c r="DJ58" s="28">
        <f t="shared" si="37"/>
        <v>17.891483516483508</v>
      </c>
      <c r="DK58" s="28">
        <f t="shared" si="37"/>
        <v>17.891483516483508</v>
      </c>
      <c r="DL58" s="28">
        <f t="shared" si="37"/>
        <v>17.891483516483508</v>
      </c>
      <c r="DM58" s="28">
        <f t="shared" si="37"/>
        <v>17.891483516483508</v>
      </c>
      <c r="DN58" s="28">
        <f t="shared" si="37"/>
        <v>17.891483516483508</v>
      </c>
      <c r="DO58" s="28">
        <f t="shared" si="37"/>
        <v>17.891483516483508</v>
      </c>
      <c r="DP58" s="28">
        <f t="shared" si="37"/>
        <v>17.891483516483508</v>
      </c>
      <c r="DQ58" s="28">
        <f t="shared" si="37"/>
        <v>17.891483516483508</v>
      </c>
      <c r="DR58" s="28">
        <f t="shared" si="37"/>
        <v>17.891483516483508</v>
      </c>
      <c r="DS58" s="28">
        <f t="shared" si="37"/>
        <v>17.891483516483508</v>
      </c>
      <c r="DT58" s="28">
        <f t="shared" si="37"/>
        <v>8.9457417582417538</v>
      </c>
      <c r="DU58" s="28">
        <f t="shared" si="37"/>
        <v>8.9457417582417538</v>
      </c>
      <c r="DV58" s="28">
        <f t="shared" si="37"/>
        <v>8.9457417582417538</v>
      </c>
      <c r="DW58" s="28">
        <f t="shared" si="37"/>
        <v>8.9457417582417538</v>
      </c>
      <c r="DX58" s="28">
        <f t="shared" si="37"/>
        <v>8.9457417582417538</v>
      </c>
      <c r="DY58" s="28">
        <f t="shared" si="37"/>
        <v>8.9457417582417538</v>
      </c>
    </row>
    <row r="59" spans="1:129" ht="13.95" customHeight="1" x14ac:dyDescent="0.3">
      <c r="A59" s="9" t="s">
        <v>43</v>
      </c>
      <c r="C59" s="6">
        <f>SUM(J59:AM59)</f>
        <v>85851.648351648328</v>
      </c>
      <c r="D59" s="6"/>
      <c r="E59" s="6"/>
      <c r="F59" s="6"/>
      <c r="I59" s="6">
        <f t="shared" ref="I59:AL59" si="38">SUM($C$38:$E$38)*I101</f>
        <v>0</v>
      </c>
      <c r="J59" s="6">
        <f t="shared" si="38"/>
        <v>0</v>
      </c>
      <c r="K59" s="6">
        <f t="shared" si="38"/>
        <v>0</v>
      </c>
      <c r="L59" s="6">
        <f t="shared" si="38"/>
        <v>0</v>
      </c>
      <c r="M59" s="6">
        <f t="shared" si="38"/>
        <v>0</v>
      </c>
      <c r="N59" s="6">
        <f t="shared" si="38"/>
        <v>0</v>
      </c>
      <c r="O59" s="6">
        <f t="shared" si="38"/>
        <v>0</v>
      </c>
      <c r="P59" s="6">
        <f t="shared" si="38"/>
        <v>0</v>
      </c>
      <c r="Q59" s="6">
        <f t="shared" si="38"/>
        <v>17170.329670329666</v>
      </c>
      <c r="R59" s="6">
        <f t="shared" si="38"/>
        <v>17170.329670329666</v>
      </c>
      <c r="S59" s="6">
        <f t="shared" si="38"/>
        <v>17170.329670329666</v>
      </c>
      <c r="T59" s="6">
        <f t="shared" si="38"/>
        <v>8585.1648351648328</v>
      </c>
      <c r="U59" s="6">
        <f t="shared" si="38"/>
        <v>8585.1648351648328</v>
      </c>
      <c r="V59" s="6">
        <f t="shared" si="38"/>
        <v>8585.1648351648328</v>
      </c>
      <c r="W59" s="6">
        <f t="shared" si="38"/>
        <v>8585.1648351648328</v>
      </c>
      <c r="X59" s="6">
        <f t="shared" si="38"/>
        <v>0</v>
      </c>
      <c r="Y59" s="6">
        <f t="shared" si="38"/>
        <v>0</v>
      </c>
      <c r="Z59" s="6">
        <f t="shared" si="38"/>
        <v>0</v>
      </c>
      <c r="AA59" s="6">
        <f t="shared" si="38"/>
        <v>0</v>
      </c>
      <c r="AB59" s="6">
        <f t="shared" si="38"/>
        <v>0</v>
      </c>
      <c r="AC59" s="6">
        <f t="shared" si="38"/>
        <v>0</v>
      </c>
      <c r="AD59" s="6">
        <f t="shared" si="38"/>
        <v>0</v>
      </c>
      <c r="AE59" s="6">
        <f t="shared" si="38"/>
        <v>0</v>
      </c>
      <c r="AF59" s="6">
        <f t="shared" si="38"/>
        <v>0</v>
      </c>
      <c r="AG59" s="6">
        <f t="shared" si="38"/>
        <v>0</v>
      </c>
      <c r="AH59" s="6">
        <f t="shared" si="38"/>
        <v>0</v>
      </c>
      <c r="AI59" s="6">
        <f t="shared" si="38"/>
        <v>0</v>
      </c>
      <c r="AJ59" s="6">
        <f t="shared" si="38"/>
        <v>0</v>
      </c>
      <c r="AK59" s="6">
        <f t="shared" si="38"/>
        <v>0</v>
      </c>
      <c r="AL59" s="6">
        <f t="shared" si="38"/>
        <v>0</v>
      </c>
      <c r="AM59" s="6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</row>
    <row r="60" spans="1:129" x14ac:dyDescent="0.3">
      <c r="A60" s="9" t="s">
        <v>7</v>
      </c>
      <c r="C60" s="6">
        <f>SUM(J60:AM60)</f>
        <v>87759.462759462738</v>
      </c>
      <c r="D60" s="6">
        <f t="shared" ref="D60:D62" si="39">SUM(AN60:BQ60)</f>
        <v>44757.326007325995</v>
      </c>
      <c r="E60" s="6">
        <f t="shared" ref="E60:E62" si="40">SUM(BR60:CU60)</f>
        <v>50692.536630036615</v>
      </c>
      <c r="F60" s="6">
        <f t="shared" ref="F60:F62" si="41">SUM(CV60:DY60)</f>
        <v>0</v>
      </c>
      <c r="I60" s="6">
        <f t="shared" ref="I60:AN60" si="42">$C$38*I102</f>
        <v>0</v>
      </c>
      <c r="J60" s="6">
        <f t="shared" si="42"/>
        <v>0</v>
      </c>
      <c r="K60" s="6">
        <f t="shared" si="42"/>
        <v>0</v>
      </c>
      <c r="L60" s="6">
        <f t="shared" si="42"/>
        <v>0</v>
      </c>
      <c r="M60" s="6">
        <f t="shared" si="42"/>
        <v>0</v>
      </c>
      <c r="N60" s="6">
        <f t="shared" si="42"/>
        <v>0</v>
      </c>
      <c r="O60" s="6">
        <f t="shared" si="42"/>
        <v>0</v>
      </c>
      <c r="P60" s="6">
        <f t="shared" si="42"/>
        <v>0</v>
      </c>
      <c r="Q60" s="6">
        <f t="shared" si="42"/>
        <v>0</v>
      </c>
      <c r="R60" s="6">
        <f t="shared" si="42"/>
        <v>0</v>
      </c>
      <c r="S60" s="6">
        <f t="shared" si="42"/>
        <v>0</v>
      </c>
      <c r="T60" s="6">
        <f t="shared" si="42"/>
        <v>0</v>
      </c>
      <c r="U60" s="6">
        <f t="shared" si="42"/>
        <v>0</v>
      </c>
      <c r="V60" s="6">
        <f t="shared" si="42"/>
        <v>0</v>
      </c>
      <c r="W60" s="6">
        <f t="shared" si="42"/>
        <v>0</v>
      </c>
      <c r="X60" s="6">
        <f t="shared" si="42"/>
        <v>0</v>
      </c>
      <c r="Y60" s="6">
        <f t="shared" si="42"/>
        <v>0</v>
      </c>
      <c r="Z60" s="6">
        <f t="shared" si="42"/>
        <v>0</v>
      </c>
      <c r="AA60" s="6">
        <f t="shared" si="42"/>
        <v>0</v>
      </c>
      <c r="AB60" s="6">
        <f t="shared" si="42"/>
        <v>0</v>
      </c>
      <c r="AC60" s="6">
        <f t="shared" si="42"/>
        <v>0</v>
      </c>
      <c r="AD60" s="6">
        <f t="shared" si="42"/>
        <v>0</v>
      </c>
      <c r="AE60" s="6">
        <f t="shared" si="42"/>
        <v>0</v>
      </c>
      <c r="AF60" s="6">
        <f t="shared" si="42"/>
        <v>0</v>
      </c>
      <c r="AG60" s="6">
        <f t="shared" si="42"/>
        <v>0</v>
      </c>
      <c r="AH60" s="6">
        <f t="shared" si="42"/>
        <v>0</v>
      </c>
      <c r="AI60" s="6">
        <f t="shared" si="42"/>
        <v>0</v>
      </c>
      <c r="AJ60" s="6">
        <f t="shared" si="42"/>
        <v>0</v>
      </c>
      <c r="AK60" s="6">
        <f t="shared" si="42"/>
        <v>0</v>
      </c>
      <c r="AL60" s="6">
        <f t="shared" si="42"/>
        <v>0</v>
      </c>
      <c r="AM60" s="6">
        <f t="shared" si="42"/>
        <v>87759.462759462738</v>
      </c>
      <c r="AN60" s="6">
        <f t="shared" si="42"/>
        <v>0</v>
      </c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>
        <f>BQ102*$D$38</f>
        <v>44757.326007325995</v>
      </c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>
        <f>CU102*$E$38</f>
        <v>50692.536630036615</v>
      </c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</row>
    <row r="61" spans="1:129" x14ac:dyDescent="0.3">
      <c r="A61" s="9" t="s">
        <v>16</v>
      </c>
      <c r="C61" s="6">
        <f t="shared" ref="C61:C62" si="43">SUM(J61:AM61)</f>
        <v>0</v>
      </c>
      <c r="D61" s="6">
        <f t="shared" si="39"/>
        <v>29761.904761904738</v>
      </c>
      <c r="E61" s="6">
        <f t="shared" si="40"/>
        <v>17200.854700854692</v>
      </c>
      <c r="F61" s="6">
        <f t="shared" si="41"/>
        <v>1789.1483516483511</v>
      </c>
      <c r="AM61" s="6"/>
      <c r="AN61" s="6">
        <f t="shared" ref="AN61:BP61" si="44">$C$38*AN103</f>
        <v>1488.0952380952376</v>
      </c>
      <c r="AO61" s="6">
        <f t="shared" si="44"/>
        <v>1488.0952380952376</v>
      </c>
      <c r="AP61" s="6">
        <f t="shared" si="44"/>
        <v>1488.0952380952376</v>
      </c>
      <c r="AQ61" s="6">
        <f t="shared" si="44"/>
        <v>1488.0952380952376</v>
      </c>
      <c r="AR61" s="6">
        <f t="shared" si="44"/>
        <v>1488.0952380952376</v>
      </c>
      <c r="AS61" s="6">
        <f t="shared" si="44"/>
        <v>1488.0952380952376</v>
      </c>
      <c r="AT61" s="6">
        <f t="shared" si="44"/>
        <v>1488.0952380952376</v>
      </c>
      <c r="AU61" s="6">
        <f t="shared" si="44"/>
        <v>744.04761904761881</v>
      </c>
      <c r="AV61" s="6">
        <f t="shared" si="44"/>
        <v>744.04761904761881</v>
      </c>
      <c r="AW61" s="6">
        <f t="shared" si="44"/>
        <v>297.61904761904748</v>
      </c>
      <c r="AX61" s="6">
        <f t="shared" si="44"/>
        <v>297.61904761904748</v>
      </c>
      <c r="AY61" s="6">
        <f t="shared" si="44"/>
        <v>148.80952380952374</v>
      </c>
      <c r="AZ61" s="6">
        <f t="shared" si="44"/>
        <v>148.80952380952374</v>
      </c>
      <c r="BA61" s="6">
        <f t="shared" si="44"/>
        <v>148.80952380952374</v>
      </c>
      <c r="BB61" s="6">
        <f t="shared" si="44"/>
        <v>148.80952380952374</v>
      </c>
      <c r="BC61" s="6">
        <f t="shared" si="44"/>
        <v>148.80952380952374</v>
      </c>
      <c r="BD61" s="6">
        <f t="shared" si="44"/>
        <v>148.80952380952374</v>
      </c>
      <c r="BE61" s="6">
        <f t="shared" si="44"/>
        <v>148.80952380952374</v>
      </c>
      <c r="BF61" s="6">
        <f t="shared" si="44"/>
        <v>148.80952380952374</v>
      </c>
      <c r="BG61" s="6">
        <f t="shared" si="44"/>
        <v>148.80952380952374</v>
      </c>
      <c r="BH61" s="6">
        <f t="shared" si="44"/>
        <v>148.80952380952374</v>
      </c>
      <c r="BI61" s="6">
        <f t="shared" si="44"/>
        <v>148.80952380952374</v>
      </c>
      <c r="BJ61" s="6">
        <f t="shared" si="44"/>
        <v>148.80952380952374</v>
      </c>
      <c r="BK61" s="6">
        <f t="shared" si="44"/>
        <v>148.80952380952374</v>
      </c>
      <c r="BL61" s="6">
        <f t="shared" si="44"/>
        <v>74.40476190476187</v>
      </c>
      <c r="BM61" s="6">
        <f t="shared" si="44"/>
        <v>74.40476190476187</v>
      </c>
      <c r="BN61" s="6">
        <f t="shared" si="44"/>
        <v>74.40476190476187</v>
      </c>
      <c r="BO61" s="6">
        <f t="shared" si="44"/>
        <v>74.40476190476187</v>
      </c>
      <c r="BP61" s="6">
        <f t="shared" si="44"/>
        <v>74.40476190476187</v>
      </c>
      <c r="BQ61" s="6">
        <f>$C$38*BQ103+$D$96*$D$38</f>
        <v>14955.357142857136</v>
      </c>
      <c r="BR61" s="6">
        <f>$D$38*BR103</f>
        <v>2580.1282051282037</v>
      </c>
      <c r="BS61" s="6">
        <f t="shared" ref="BS61:CT61" si="45">$D$38*BS103</f>
        <v>1720.0854700854693</v>
      </c>
      <c r="BT61" s="6">
        <f t="shared" si="45"/>
        <v>860.04273504273465</v>
      </c>
      <c r="BU61" s="6">
        <f t="shared" si="45"/>
        <v>430.02136752136732</v>
      </c>
      <c r="BV61" s="6">
        <f t="shared" si="45"/>
        <v>430.02136752136732</v>
      </c>
      <c r="BW61" s="6">
        <f t="shared" si="45"/>
        <v>430.02136752136732</v>
      </c>
      <c r="BX61" s="6">
        <f t="shared" si="45"/>
        <v>258.01282051282038</v>
      </c>
      <c r="BY61" s="6">
        <f t="shared" si="45"/>
        <v>258.01282051282038</v>
      </c>
      <c r="BZ61" s="6">
        <f t="shared" si="45"/>
        <v>86.004273504273471</v>
      </c>
      <c r="CA61" s="6">
        <f t="shared" si="45"/>
        <v>86.004273504273471</v>
      </c>
      <c r="CB61" s="6">
        <f t="shared" si="45"/>
        <v>86.004273504273471</v>
      </c>
      <c r="CC61" s="6">
        <f t="shared" si="45"/>
        <v>86.004273504273471</v>
      </c>
      <c r="CD61" s="6">
        <f t="shared" si="45"/>
        <v>86.004273504273471</v>
      </c>
      <c r="CE61" s="6">
        <f t="shared" si="45"/>
        <v>86.004273504273471</v>
      </c>
      <c r="CF61" s="6">
        <f t="shared" si="45"/>
        <v>86.004273504273471</v>
      </c>
      <c r="CG61" s="6">
        <f t="shared" si="45"/>
        <v>86.004273504273471</v>
      </c>
      <c r="CH61" s="6">
        <f t="shared" si="45"/>
        <v>86.004273504273471</v>
      </c>
      <c r="CI61" s="6">
        <f t="shared" si="45"/>
        <v>86.004273504273471</v>
      </c>
      <c r="CJ61" s="6">
        <f t="shared" si="45"/>
        <v>86.004273504273471</v>
      </c>
      <c r="CK61" s="6">
        <f t="shared" si="45"/>
        <v>86.004273504273471</v>
      </c>
      <c r="CL61" s="6">
        <f t="shared" si="45"/>
        <v>86.004273504273471</v>
      </c>
      <c r="CM61" s="6">
        <f t="shared" si="45"/>
        <v>86.004273504273471</v>
      </c>
      <c r="CN61" s="6">
        <f t="shared" si="45"/>
        <v>86.004273504273471</v>
      </c>
      <c r="CO61" s="6">
        <f t="shared" si="45"/>
        <v>86.004273504273471</v>
      </c>
      <c r="CP61" s="6">
        <f t="shared" si="45"/>
        <v>43.002136752136735</v>
      </c>
      <c r="CQ61" s="6">
        <f t="shared" si="45"/>
        <v>43.002136752136735</v>
      </c>
      <c r="CR61" s="6">
        <f t="shared" si="45"/>
        <v>43.002136752136735</v>
      </c>
      <c r="CS61" s="6">
        <f t="shared" si="45"/>
        <v>43.002136752136735</v>
      </c>
      <c r="CT61" s="6">
        <f t="shared" si="45"/>
        <v>43.002136752136735</v>
      </c>
      <c r="CU61" s="6">
        <f>$D$38*CU103+$E$38*E96</f>
        <v>8643.4294871794827</v>
      </c>
      <c r="CV61" s="6">
        <f>$E$38*CV103</f>
        <v>626.20192307692264</v>
      </c>
      <c r="CW61" s="6">
        <f t="shared" ref="CW61:DY61" si="46">$E$38*CW103</f>
        <v>268.37225274725262</v>
      </c>
      <c r="CX61" s="6">
        <f t="shared" si="46"/>
        <v>178.9148351648351</v>
      </c>
      <c r="CY61" s="6">
        <f t="shared" si="46"/>
        <v>89.457417582417548</v>
      </c>
      <c r="CZ61" s="6">
        <f t="shared" si="46"/>
        <v>89.457417582417548</v>
      </c>
      <c r="DA61" s="6">
        <f t="shared" si="46"/>
        <v>89.457417582417548</v>
      </c>
      <c r="DB61" s="6">
        <f t="shared" si="46"/>
        <v>53.674450549450526</v>
      </c>
      <c r="DC61" s="6">
        <f t="shared" si="46"/>
        <v>53.674450549450526</v>
      </c>
      <c r="DD61" s="6">
        <f t="shared" si="46"/>
        <v>17.891483516483508</v>
      </c>
      <c r="DE61" s="6">
        <f t="shared" si="46"/>
        <v>17.891483516483508</v>
      </c>
      <c r="DF61" s="6">
        <f t="shared" si="46"/>
        <v>17.891483516483508</v>
      </c>
      <c r="DG61" s="6">
        <f t="shared" si="46"/>
        <v>17.891483516483508</v>
      </c>
      <c r="DH61" s="6">
        <f t="shared" si="46"/>
        <v>17.891483516483508</v>
      </c>
      <c r="DI61" s="6">
        <f t="shared" si="46"/>
        <v>17.891483516483508</v>
      </c>
      <c r="DJ61" s="6">
        <f t="shared" si="46"/>
        <v>17.891483516483508</v>
      </c>
      <c r="DK61" s="6">
        <f t="shared" si="46"/>
        <v>17.891483516483508</v>
      </c>
      <c r="DL61" s="6">
        <f t="shared" si="46"/>
        <v>17.891483516483508</v>
      </c>
      <c r="DM61" s="6">
        <f t="shared" si="46"/>
        <v>17.891483516483508</v>
      </c>
      <c r="DN61" s="6">
        <f t="shared" si="46"/>
        <v>17.891483516483508</v>
      </c>
      <c r="DO61" s="6">
        <f t="shared" si="46"/>
        <v>17.891483516483508</v>
      </c>
      <c r="DP61" s="6">
        <f t="shared" si="46"/>
        <v>17.891483516483508</v>
      </c>
      <c r="DQ61" s="6">
        <f t="shared" si="46"/>
        <v>17.891483516483508</v>
      </c>
      <c r="DR61" s="6">
        <f t="shared" si="46"/>
        <v>17.891483516483508</v>
      </c>
      <c r="DS61" s="6">
        <f t="shared" si="46"/>
        <v>17.891483516483508</v>
      </c>
      <c r="DT61" s="6">
        <f t="shared" si="46"/>
        <v>8.9457417582417538</v>
      </c>
      <c r="DU61" s="6">
        <f t="shared" si="46"/>
        <v>8.9457417582417538</v>
      </c>
      <c r="DV61" s="6">
        <f t="shared" si="46"/>
        <v>8.9457417582417538</v>
      </c>
      <c r="DW61" s="6">
        <f t="shared" si="46"/>
        <v>8.9457417582417538</v>
      </c>
      <c r="DX61" s="6">
        <f t="shared" si="46"/>
        <v>8.9457417582417538</v>
      </c>
      <c r="DY61" s="6">
        <f t="shared" si="46"/>
        <v>8.9457417582417538</v>
      </c>
    </row>
    <row r="62" spans="1:129" x14ac:dyDescent="0.3">
      <c r="A62" s="9" t="s">
        <v>17</v>
      </c>
      <c r="C62" s="6">
        <f t="shared" si="43"/>
        <v>0</v>
      </c>
      <c r="D62" s="6">
        <f t="shared" si="39"/>
        <v>0</v>
      </c>
      <c r="E62" s="6">
        <f t="shared" si="40"/>
        <v>0</v>
      </c>
      <c r="F62" s="6">
        <f t="shared" si="41"/>
        <v>0</v>
      </c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</row>
    <row r="63" spans="1:129" x14ac:dyDescent="0.3">
      <c r="A63" s="9" t="s">
        <v>37</v>
      </c>
      <c r="C63" s="6">
        <f t="shared" ref="C63" si="47">SUM(J63:AM63)</f>
        <v>0</v>
      </c>
      <c r="D63" s="6">
        <f t="shared" ref="D63" si="48">SUM(AN63:BQ63)</f>
        <v>0</v>
      </c>
      <c r="E63" s="6">
        <f t="shared" ref="E63" si="49">SUM(BR63:CU63)</f>
        <v>0</v>
      </c>
      <c r="F63" s="6">
        <f t="shared" ref="F63" si="50">SUM(CV63:DY63)</f>
        <v>0</v>
      </c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</row>
    <row r="65" spans="1:129" x14ac:dyDescent="0.3">
      <c r="A65" s="9" t="s">
        <v>60</v>
      </c>
      <c r="B65" s="11">
        <f>SUM(B66:G66)</f>
        <v>0</v>
      </c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23"/>
    </row>
    <row r="66" spans="1:129" s="30" customFormat="1" x14ac:dyDescent="0.3">
      <c r="A66" s="29" t="s">
        <v>61</v>
      </c>
      <c r="C66" s="31">
        <f t="shared" ref="C66" si="51">SUM(J66:AM66)</f>
        <v>0</v>
      </c>
      <c r="D66" s="31">
        <f>SUM(AN66:BQ66)</f>
        <v>0</v>
      </c>
      <c r="E66" s="31">
        <f>SUM(BR66:CU66)</f>
        <v>0</v>
      </c>
      <c r="F66" s="31">
        <f>SUM(CV66:DY66)</f>
        <v>0</v>
      </c>
      <c r="I66" s="31">
        <f t="shared" ref="I66:AL66" si="52">SUM(I67:I71)</f>
        <v>0</v>
      </c>
      <c r="J66" s="31">
        <f t="shared" si="52"/>
        <v>0</v>
      </c>
      <c r="K66" s="31">
        <f t="shared" si="52"/>
        <v>0</v>
      </c>
      <c r="L66" s="31">
        <f t="shared" si="52"/>
        <v>0</v>
      </c>
      <c r="M66" s="31">
        <f t="shared" si="52"/>
        <v>0</v>
      </c>
      <c r="N66" s="31">
        <f t="shared" si="52"/>
        <v>0</v>
      </c>
      <c r="O66" s="31">
        <f t="shared" si="52"/>
        <v>0</v>
      </c>
      <c r="P66" s="31">
        <f t="shared" si="52"/>
        <v>0</v>
      </c>
      <c r="Q66" s="31">
        <f t="shared" si="52"/>
        <v>0</v>
      </c>
      <c r="R66" s="31">
        <f t="shared" si="52"/>
        <v>0</v>
      </c>
      <c r="S66" s="31">
        <f t="shared" si="52"/>
        <v>0</v>
      </c>
      <c r="T66" s="31">
        <f t="shared" si="52"/>
        <v>0</v>
      </c>
      <c r="U66" s="31">
        <f t="shared" si="52"/>
        <v>0</v>
      </c>
      <c r="V66" s="31">
        <f t="shared" si="52"/>
        <v>0</v>
      </c>
      <c r="W66" s="31">
        <f t="shared" si="52"/>
        <v>0</v>
      </c>
      <c r="X66" s="31">
        <f t="shared" si="52"/>
        <v>0</v>
      </c>
      <c r="Y66" s="31">
        <f t="shared" si="52"/>
        <v>0</v>
      </c>
      <c r="Z66" s="31">
        <f t="shared" si="52"/>
        <v>0</v>
      </c>
      <c r="AA66" s="31">
        <f t="shared" si="52"/>
        <v>0</v>
      </c>
      <c r="AB66" s="31">
        <f t="shared" si="52"/>
        <v>0</v>
      </c>
      <c r="AC66" s="31">
        <f t="shared" si="52"/>
        <v>0</v>
      </c>
      <c r="AD66" s="31">
        <f t="shared" si="52"/>
        <v>0</v>
      </c>
      <c r="AE66" s="31">
        <f t="shared" si="52"/>
        <v>0</v>
      </c>
      <c r="AF66" s="31">
        <f t="shared" si="52"/>
        <v>0</v>
      </c>
      <c r="AG66" s="31">
        <f t="shared" si="52"/>
        <v>0</v>
      </c>
      <c r="AH66" s="31">
        <f t="shared" si="52"/>
        <v>0</v>
      </c>
      <c r="AI66" s="31">
        <f t="shared" si="52"/>
        <v>0</v>
      </c>
      <c r="AJ66" s="31">
        <f t="shared" si="52"/>
        <v>0</v>
      </c>
      <c r="AK66" s="31">
        <f t="shared" si="52"/>
        <v>0</v>
      </c>
      <c r="AL66" s="31">
        <f t="shared" si="52"/>
        <v>0</v>
      </c>
      <c r="AM66" s="31">
        <f>SUM(AM67:AM71)</f>
        <v>0</v>
      </c>
      <c r="AN66" s="31">
        <f t="shared" ref="AN66" si="53">SUM(AN67:AN71)</f>
        <v>0</v>
      </c>
      <c r="AO66" s="31">
        <f t="shared" ref="AO66" si="54">SUM(AO67:AO71)</f>
        <v>0</v>
      </c>
      <c r="AP66" s="31">
        <f t="shared" ref="AP66" si="55">SUM(AP67:AP71)</f>
        <v>0</v>
      </c>
      <c r="AQ66" s="31">
        <f t="shared" ref="AQ66" si="56">SUM(AQ67:AQ71)</f>
        <v>0</v>
      </c>
      <c r="AR66" s="31">
        <f t="shared" ref="AR66" si="57">SUM(AR67:AR71)</f>
        <v>0</v>
      </c>
      <c r="AS66" s="31">
        <f t="shared" ref="AS66" si="58">SUM(AS67:AS71)</f>
        <v>0</v>
      </c>
      <c r="AT66" s="31">
        <f t="shared" ref="AT66" si="59">SUM(AT67:AT71)</f>
        <v>0</v>
      </c>
      <c r="AU66" s="31">
        <f t="shared" ref="AU66" si="60">SUM(AU67:AU71)</f>
        <v>0</v>
      </c>
      <c r="AV66" s="31">
        <f t="shared" ref="AV66" si="61">SUM(AV67:AV71)</f>
        <v>0</v>
      </c>
      <c r="AW66" s="31">
        <f t="shared" ref="AW66" si="62">SUM(AW67:AW71)</f>
        <v>0</v>
      </c>
      <c r="AX66" s="31">
        <f t="shared" ref="AX66" si="63">SUM(AX67:AX71)</f>
        <v>0</v>
      </c>
      <c r="AY66" s="31">
        <f t="shared" ref="AY66" si="64">SUM(AY67:AY71)</f>
        <v>0</v>
      </c>
      <c r="AZ66" s="31">
        <f t="shared" ref="AZ66" si="65">SUM(AZ67:AZ71)</f>
        <v>0</v>
      </c>
      <c r="BA66" s="31">
        <f t="shared" ref="BA66" si="66">SUM(BA67:BA71)</f>
        <v>0</v>
      </c>
      <c r="BB66" s="31">
        <f t="shared" ref="BB66" si="67">SUM(BB67:BB71)</f>
        <v>0</v>
      </c>
      <c r="BC66" s="31">
        <f t="shared" ref="BC66" si="68">SUM(BC67:BC71)</f>
        <v>0</v>
      </c>
      <c r="BD66" s="31">
        <f t="shared" ref="BD66" si="69">SUM(BD67:BD71)</f>
        <v>0</v>
      </c>
      <c r="BE66" s="31">
        <f t="shared" ref="BE66" si="70">SUM(BE67:BE71)</f>
        <v>0</v>
      </c>
      <c r="BF66" s="31">
        <f t="shared" ref="BF66" si="71">SUM(BF67:BF71)</f>
        <v>0</v>
      </c>
      <c r="BG66" s="31">
        <f t="shared" ref="BG66" si="72">SUM(BG67:BG71)</f>
        <v>0</v>
      </c>
      <c r="BH66" s="31">
        <f t="shared" ref="BH66" si="73">SUM(BH67:BH71)</f>
        <v>0</v>
      </c>
      <c r="BI66" s="31">
        <f t="shared" ref="BI66" si="74">SUM(BI67:BI71)</f>
        <v>0</v>
      </c>
      <c r="BJ66" s="31">
        <f t="shared" ref="BJ66" si="75">SUM(BJ67:BJ71)</f>
        <v>0</v>
      </c>
      <c r="BK66" s="31">
        <f t="shared" ref="BK66" si="76">SUM(BK67:BK71)</f>
        <v>0</v>
      </c>
      <c r="BL66" s="31">
        <f t="shared" ref="BL66" si="77">SUM(BL67:BL71)</f>
        <v>0</v>
      </c>
      <c r="BM66" s="31">
        <f t="shared" ref="BM66" si="78">SUM(BM67:BM71)</f>
        <v>0</v>
      </c>
      <c r="BN66" s="31">
        <f t="shared" ref="BN66" si="79">SUM(BN67:BN71)</f>
        <v>0</v>
      </c>
      <c r="BO66" s="31">
        <f t="shared" ref="BO66" si="80">SUM(BO67:BO71)</f>
        <v>0</v>
      </c>
      <c r="BP66" s="31">
        <f t="shared" ref="BP66" si="81">SUM(BP67:BP71)</f>
        <v>0</v>
      </c>
      <c r="BQ66" s="31">
        <f t="shared" ref="BQ66:BR66" si="82">SUM(BQ67:BQ71)</f>
        <v>0</v>
      </c>
      <c r="BR66" s="31">
        <f t="shared" si="82"/>
        <v>0</v>
      </c>
      <c r="BS66" s="31">
        <f t="shared" ref="BS66" si="83">SUM(BS67:BS71)</f>
        <v>0</v>
      </c>
      <c r="BT66" s="31">
        <f t="shared" ref="BT66" si="84">SUM(BT67:BT71)</f>
        <v>0</v>
      </c>
      <c r="BU66" s="31">
        <f t="shared" ref="BU66" si="85">SUM(BU67:BU71)</f>
        <v>0</v>
      </c>
      <c r="BV66" s="31">
        <f t="shared" ref="BV66" si="86">SUM(BV67:BV71)</f>
        <v>0</v>
      </c>
      <c r="BW66" s="31">
        <f t="shared" ref="BW66" si="87">SUM(BW67:BW71)</f>
        <v>0</v>
      </c>
      <c r="BX66" s="31">
        <f t="shared" ref="BX66" si="88">SUM(BX67:BX71)</f>
        <v>0</v>
      </c>
      <c r="BY66" s="31">
        <f t="shared" ref="BY66" si="89">SUM(BY67:BY71)</f>
        <v>0</v>
      </c>
      <c r="BZ66" s="31">
        <f t="shared" ref="BZ66" si="90">SUM(BZ67:BZ71)</f>
        <v>0</v>
      </c>
      <c r="CA66" s="31">
        <f t="shared" ref="CA66" si="91">SUM(CA67:CA71)</f>
        <v>0</v>
      </c>
      <c r="CB66" s="31">
        <f t="shared" ref="CB66" si="92">SUM(CB67:CB71)</f>
        <v>0</v>
      </c>
      <c r="CC66" s="31">
        <f t="shared" ref="CC66" si="93">SUM(CC67:CC71)</f>
        <v>0</v>
      </c>
      <c r="CD66" s="31">
        <f t="shared" ref="CD66" si="94">SUM(CD67:CD71)</f>
        <v>0</v>
      </c>
      <c r="CE66" s="31">
        <f t="shared" ref="CE66" si="95">SUM(CE67:CE71)</f>
        <v>0</v>
      </c>
      <c r="CF66" s="31">
        <f t="shared" ref="CF66" si="96">SUM(CF67:CF71)</f>
        <v>0</v>
      </c>
      <c r="CG66" s="31">
        <f t="shared" ref="CG66" si="97">SUM(CG67:CG71)</f>
        <v>0</v>
      </c>
      <c r="CH66" s="31">
        <f t="shared" ref="CH66" si="98">SUM(CH67:CH71)</f>
        <v>0</v>
      </c>
      <c r="CI66" s="31">
        <f t="shared" ref="CI66" si="99">SUM(CI67:CI71)</f>
        <v>0</v>
      </c>
      <c r="CJ66" s="31">
        <f t="shared" ref="CJ66" si="100">SUM(CJ67:CJ71)</f>
        <v>0</v>
      </c>
      <c r="CK66" s="31">
        <f t="shared" ref="CK66" si="101">SUM(CK67:CK71)</f>
        <v>0</v>
      </c>
      <c r="CL66" s="31">
        <f t="shared" ref="CL66" si="102">SUM(CL67:CL71)</f>
        <v>0</v>
      </c>
      <c r="CM66" s="31">
        <f t="shared" ref="CM66" si="103">SUM(CM67:CM71)</f>
        <v>0</v>
      </c>
      <c r="CN66" s="31">
        <f t="shared" ref="CN66" si="104">SUM(CN67:CN71)</f>
        <v>0</v>
      </c>
      <c r="CO66" s="31">
        <f t="shared" ref="CO66" si="105">SUM(CO67:CO71)</f>
        <v>0</v>
      </c>
      <c r="CP66" s="31">
        <f t="shared" ref="CP66" si="106">SUM(CP67:CP71)</f>
        <v>0</v>
      </c>
      <c r="CQ66" s="31">
        <f t="shared" ref="CQ66" si="107">SUM(CQ67:CQ71)</f>
        <v>0</v>
      </c>
      <c r="CR66" s="31">
        <f t="shared" ref="CR66" si="108">SUM(CR67:CR71)</f>
        <v>0</v>
      </c>
      <c r="CS66" s="31">
        <f t="shared" ref="CS66" si="109">SUM(CS67:CS71)</f>
        <v>0</v>
      </c>
      <c r="CT66" s="31">
        <f t="shared" ref="CT66" si="110">SUM(CT67:CT71)</f>
        <v>0</v>
      </c>
      <c r="CU66" s="31">
        <f t="shared" ref="CU66" si="111">SUM(CU67:CU71)</f>
        <v>0</v>
      </c>
      <c r="CV66" s="31">
        <f t="shared" ref="CV66:CW66" si="112">SUM(CV67:CV71)</f>
        <v>0</v>
      </c>
      <c r="CW66" s="31">
        <f t="shared" si="112"/>
        <v>0</v>
      </c>
      <c r="CX66" s="31">
        <f t="shared" ref="CX66" si="113">SUM(CX67:CX71)</f>
        <v>0</v>
      </c>
      <c r="CY66" s="31">
        <f t="shared" ref="CY66" si="114">SUM(CY67:CY71)</f>
        <v>0</v>
      </c>
      <c r="CZ66" s="31">
        <f t="shared" ref="CZ66" si="115">SUM(CZ67:CZ71)</f>
        <v>0</v>
      </c>
      <c r="DA66" s="31">
        <f t="shared" ref="DA66" si="116">SUM(DA67:DA71)</f>
        <v>0</v>
      </c>
      <c r="DB66" s="31">
        <f t="shared" ref="DB66" si="117">SUM(DB67:DB71)</f>
        <v>0</v>
      </c>
      <c r="DC66" s="31">
        <f t="shared" ref="DC66" si="118">SUM(DC67:DC71)</f>
        <v>0</v>
      </c>
      <c r="DD66" s="31">
        <f t="shared" ref="DD66" si="119">SUM(DD67:DD71)</f>
        <v>0</v>
      </c>
      <c r="DE66" s="31">
        <f t="shared" ref="DE66" si="120">SUM(DE67:DE71)</f>
        <v>0</v>
      </c>
      <c r="DF66" s="31">
        <f t="shared" ref="DF66" si="121">SUM(DF67:DF71)</f>
        <v>0</v>
      </c>
      <c r="DG66" s="31">
        <f t="shared" ref="DG66" si="122">SUM(DG67:DG71)</f>
        <v>0</v>
      </c>
      <c r="DH66" s="31">
        <f t="shared" ref="DH66" si="123">SUM(DH67:DH71)</f>
        <v>0</v>
      </c>
      <c r="DI66" s="31">
        <f t="shared" ref="DI66" si="124">SUM(DI67:DI71)</f>
        <v>0</v>
      </c>
      <c r="DJ66" s="31">
        <f t="shared" ref="DJ66" si="125">SUM(DJ67:DJ71)</f>
        <v>0</v>
      </c>
      <c r="DK66" s="31">
        <f t="shared" ref="DK66" si="126">SUM(DK67:DK71)</f>
        <v>0</v>
      </c>
      <c r="DL66" s="31">
        <f t="shared" ref="DL66" si="127">SUM(DL67:DL71)</f>
        <v>0</v>
      </c>
      <c r="DM66" s="31">
        <f t="shared" ref="DM66" si="128">SUM(DM67:DM71)</f>
        <v>0</v>
      </c>
      <c r="DN66" s="31">
        <f t="shared" ref="DN66" si="129">SUM(DN67:DN71)</f>
        <v>0</v>
      </c>
      <c r="DO66" s="31">
        <f t="shared" ref="DO66" si="130">SUM(DO67:DO71)</f>
        <v>0</v>
      </c>
      <c r="DP66" s="31">
        <f t="shared" ref="DP66" si="131">SUM(DP67:DP71)</f>
        <v>0</v>
      </c>
      <c r="DQ66" s="31">
        <f t="shared" ref="DQ66" si="132">SUM(DQ67:DQ71)</f>
        <v>0</v>
      </c>
      <c r="DR66" s="31">
        <f t="shared" ref="DR66" si="133">SUM(DR67:DR71)</f>
        <v>0</v>
      </c>
      <c r="DS66" s="31">
        <f t="shared" ref="DS66" si="134">SUM(DS67:DS71)</f>
        <v>0</v>
      </c>
      <c r="DT66" s="31">
        <f t="shared" ref="DT66" si="135">SUM(DT67:DT71)</f>
        <v>0</v>
      </c>
      <c r="DU66" s="31">
        <f t="shared" ref="DU66" si="136">SUM(DU67:DU71)</f>
        <v>0</v>
      </c>
      <c r="DV66" s="31">
        <f t="shared" ref="DV66" si="137">SUM(DV67:DV71)</f>
        <v>0</v>
      </c>
      <c r="DW66" s="31">
        <f t="shared" ref="DW66" si="138">SUM(DW67:DW71)</f>
        <v>0</v>
      </c>
      <c r="DX66" s="31">
        <f t="shared" ref="DX66" si="139">SUM(DX67:DX71)</f>
        <v>0</v>
      </c>
      <c r="DY66" s="31">
        <f t="shared" ref="DY66" si="140">SUM(DY67:DY71)</f>
        <v>0</v>
      </c>
    </row>
    <row r="67" spans="1:129" s="34" customFormat="1" x14ac:dyDescent="0.3">
      <c r="A67" s="9" t="s">
        <v>43</v>
      </c>
      <c r="C67" s="6">
        <f t="shared" ref="C67:C71" si="141">SUM(J67:AM67)</f>
        <v>0</v>
      </c>
      <c r="D67" s="35"/>
      <c r="E67" s="35"/>
      <c r="F67" s="35"/>
      <c r="I67" s="6">
        <f t="shared" ref="I67:AL67" si="142">H87*I101</f>
        <v>0</v>
      </c>
      <c r="J67" s="6">
        <f t="shared" si="142"/>
        <v>0</v>
      </c>
      <c r="K67" s="6">
        <f t="shared" si="142"/>
        <v>0</v>
      </c>
      <c r="L67" s="6">
        <f t="shared" si="142"/>
        <v>0</v>
      </c>
      <c r="M67" s="6">
        <f t="shared" si="142"/>
        <v>0</v>
      </c>
      <c r="N67" s="6">
        <f t="shared" si="142"/>
        <v>0</v>
      </c>
      <c r="O67" s="6">
        <f t="shared" si="142"/>
        <v>0</v>
      </c>
      <c r="P67" s="6">
        <f t="shared" si="142"/>
        <v>0</v>
      </c>
      <c r="Q67" s="6">
        <f t="shared" si="142"/>
        <v>0</v>
      </c>
      <c r="R67" s="6">
        <f t="shared" si="142"/>
        <v>0</v>
      </c>
      <c r="S67" s="6">
        <f t="shared" si="142"/>
        <v>0</v>
      </c>
      <c r="T67" s="6">
        <f t="shared" si="142"/>
        <v>0</v>
      </c>
      <c r="U67" s="6">
        <f t="shared" si="142"/>
        <v>0</v>
      </c>
      <c r="V67" s="6">
        <f t="shared" si="142"/>
        <v>0</v>
      </c>
      <c r="W67" s="6">
        <f t="shared" si="142"/>
        <v>0</v>
      </c>
      <c r="X67" s="6">
        <f t="shared" si="142"/>
        <v>0</v>
      </c>
      <c r="Y67" s="6">
        <f t="shared" si="142"/>
        <v>0</v>
      </c>
      <c r="Z67" s="6">
        <f t="shared" si="142"/>
        <v>0</v>
      </c>
      <c r="AA67" s="6">
        <f t="shared" si="142"/>
        <v>0</v>
      </c>
      <c r="AB67" s="6">
        <f t="shared" si="142"/>
        <v>0</v>
      </c>
      <c r="AC67" s="6">
        <f t="shared" si="142"/>
        <v>0</v>
      </c>
      <c r="AD67" s="6">
        <f t="shared" si="142"/>
        <v>0</v>
      </c>
      <c r="AE67" s="6">
        <f t="shared" si="142"/>
        <v>0</v>
      </c>
      <c r="AF67" s="6">
        <f t="shared" si="142"/>
        <v>0</v>
      </c>
      <c r="AG67" s="6">
        <f t="shared" si="142"/>
        <v>0</v>
      </c>
      <c r="AH67" s="6">
        <f t="shared" si="142"/>
        <v>0</v>
      </c>
      <c r="AI67" s="6">
        <f t="shared" si="142"/>
        <v>0</v>
      </c>
      <c r="AJ67" s="6">
        <f t="shared" si="142"/>
        <v>0</v>
      </c>
      <c r="AK67" s="6">
        <f t="shared" si="142"/>
        <v>0</v>
      </c>
      <c r="AL67" s="6">
        <f t="shared" si="142"/>
        <v>0</v>
      </c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</row>
    <row r="68" spans="1:129" x14ac:dyDescent="0.3">
      <c r="A68" s="9" t="s">
        <v>7</v>
      </c>
      <c r="C68" s="6">
        <f t="shared" si="141"/>
        <v>0</v>
      </c>
      <c r="D68" s="6">
        <f t="shared" ref="D68:D71" si="143">SUM(AN68:BQ68)</f>
        <v>0</v>
      </c>
      <c r="E68" s="6">
        <f t="shared" ref="E68:E71" si="144">SUM(BR68:CU68)</f>
        <v>0</v>
      </c>
      <c r="F68" s="6">
        <f t="shared" ref="F68:F71" si="145">SUM(CV68:DY68)</f>
        <v>0</v>
      </c>
      <c r="I68" s="6">
        <f t="shared" ref="I68:AN68" si="146">H87*I102</f>
        <v>0</v>
      </c>
      <c r="J68" s="6">
        <f t="shared" si="146"/>
        <v>0</v>
      </c>
      <c r="K68" s="6">
        <f t="shared" si="146"/>
        <v>0</v>
      </c>
      <c r="L68" s="6">
        <f t="shared" si="146"/>
        <v>0</v>
      </c>
      <c r="M68" s="6">
        <f t="shared" si="146"/>
        <v>0</v>
      </c>
      <c r="N68" s="6">
        <f t="shared" si="146"/>
        <v>0</v>
      </c>
      <c r="O68" s="6">
        <f t="shared" si="146"/>
        <v>0</v>
      </c>
      <c r="P68" s="6">
        <f t="shared" si="146"/>
        <v>0</v>
      </c>
      <c r="Q68" s="6">
        <f t="shared" si="146"/>
        <v>0</v>
      </c>
      <c r="R68" s="6">
        <f t="shared" si="146"/>
        <v>0</v>
      </c>
      <c r="S68" s="6">
        <f t="shared" si="146"/>
        <v>0</v>
      </c>
      <c r="T68" s="6">
        <f t="shared" si="146"/>
        <v>0</v>
      </c>
      <c r="U68" s="6">
        <f t="shared" si="146"/>
        <v>0</v>
      </c>
      <c r="V68" s="6">
        <f t="shared" si="146"/>
        <v>0</v>
      </c>
      <c r="W68" s="6">
        <f t="shared" si="146"/>
        <v>0</v>
      </c>
      <c r="X68" s="6">
        <f t="shared" si="146"/>
        <v>0</v>
      </c>
      <c r="Y68" s="6">
        <f t="shared" si="146"/>
        <v>0</v>
      </c>
      <c r="Z68" s="6">
        <f t="shared" si="146"/>
        <v>0</v>
      </c>
      <c r="AA68" s="6">
        <f t="shared" si="146"/>
        <v>0</v>
      </c>
      <c r="AB68" s="6">
        <f t="shared" si="146"/>
        <v>0</v>
      </c>
      <c r="AC68" s="6">
        <f t="shared" si="146"/>
        <v>0</v>
      </c>
      <c r="AD68" s="6">
        <f t="shared" si="146"/>
        <v>0</v>
      </c>
      <c r="AE68" s="6">
        <f t="shared" si="146"/>
        <v>0</v>
      </c>
      <c r="AF68" s="6">
        <f t="shared" si="146"/>
        <v>0</v>
      </c>
      <c r="AG68" s="6">
        <f t="shared" si="146"/>
        <v>0</v>
      </c>
      <c r="AH68" s="6">
        <f t="shared" si="146"/>
        <v>0</v>
      </c>
      <c r="AI68" s="6">
        <f t="shared" si="146"/>
        <v>0</v>
      </c>
      <c r="AJ68" s="6">
        <f t="shared" si="146"/>
        <v>0</v>
      </c>
      <c r="AK68" s="6">
        <f t="shared" si="146"/>
        <v>0</v>
      </c>
      <c r="AL68" s="6">
        <f t="shared" si="146"/>
        <v>0</v>
      </c>
      <c r="AM68" s="6">
        <f t="shared" si="146"/>
        <v>0</v>
      </c>
      <c r="AN68" s="6">
        <f t="shared" si="146"/>
        <v>0</v>
      </c>
      <c r="AO68" s="6">
        <f t="shared" ref="AO68:BT68" si="147">AN87*AO102</f>
        <v>0</v>
      </c>
      <c r="AP68" s="6">
        <f t="shared" si="147"/>
        <v>0</v>
      </c>
      <c r="AQ68" s="6">
        <f t="shared" si="147"/>
        <v>0</v>
      </c>
      <c r="AR68" s="6">
        <f t="shared" si="147"/>
        <v>0</v>
      </c>
      <c r="AS68" s="6">
        <f t="shared" si="147"/>
        <v>0</v>
      </c>
      <c r="AT68" s="6">
        <f t="shared" si="147"/>
        <v>0</v>
      </c>
      <c r="AU68" s="6">
        <f t="shared" si="147"/>
        <v>0</v>
      </c>
      <c r="AV68" s="6">
        <f t="shared" si="147"/>
        <v>0</v>
      </c>
      <c r="AW68" s="6">
        <f t="shared" si="147"/>
        <v>0</v>
      </c>
      <c r="AX68" s="6">
        <f t="shared" si="147"/>
        <v>0</v>
      </c>
      <c r="AY68" s="6">
        <f t="shared" si="147"/>
        <v>0</v>
      </c>
      <c r="AZ68" s="6">
        <f t="shared" si="147"/>
        <v>0</v>
      </c>
      <c r="BA68" s="6">
        <f t="shared" si="147"/>
        <v>0</v>
      </c>
      <c r="BB68" s="6">
        <f t="shared" si="147"/>
        <v>0</v>
      </c>
      <c r="BC68" s="6">
        <f t="shared" si="147"/>
        <v>0</v>
      </c>
      <c r="BD68" s="6">
        <f t="shared" si="147"/>
        <v>0</v>
      </c>
      <c r="BE68" s="6">
        <f t="shared" si="147"/>
        <v>0</v>
      </c>
      <c r="BF68" s="6">
        <f t="shared" si="147"/>
        <v>0</v>
      </c>
      <c r="BG68" s="6">
        <f t="shared" si="147"/>
        <v>0</v>
      </c>
      <c r="BH68" s="6">
        <f t="shared" si="147"/>
        <v>0</v>
      </c>
      <c r="BI68" s="6">
        <f t="shared" si="147"/>
        <v>0</v>
      </c>
      <c r="BJ68" s="6">
        <f t="shared" si="147"/>
        <v>0</v>
      </c>
      <c r="BK68" s="6">
        <f t="shared" si="147"/>
        <v>0</v>
      </c>
      <c r="BL68" s="6">
        <f t="shared" si="147"/>
        <v>0</v>
      </c>
      <c r="BM68" s="6">
        <f t="shared" si="147"/>
        <v>0</v>
      </c>
      <c r="BN68" s="6">
        <f t="shared" si="147"/>
        <v>0</v>
      </c>
      <c r="BO68" s="6">
        <f t="shared" si="147"/>
        <v>0</v>
      </c>
      <c r="BP68" s="6">
        <f t="shared" si="147"/>
        <v>0</v>
      </c>
      <c r="BQ68" s="65">
        <f t="shared" si="147"/>
        <v>0</v>
      </c>
      <c r="BR68" s="6">
        <f t="shared" si="147"/>
        <v>0</v>
      </c>
      <c r="BS68" s="6">
        <f t="shared" si="147"/>
        <v>0</v>
      </c>
      <c r="BT68" s="6">
        <f t="shared" si="147"/>
        <v>0</v>
      </c>
      <c r="BU68" s="6">
        <f t="shared" ref="BU68:CZ68" si="148">BT87*BU102</f>
        <v>0</v>
      </c>
      <c r="BV68" s="6">
        <f t="shared" si="148"/>
        <v>0</v>
      </c>
      <c r="BW68" s="6">
        <f t="shared" si="148"/>
        <v>0</v>
      </c>
      <c r="BX68" s="6">
        <f t="shared" si="148"/>
        <v>0</v>
      </c>
      <c r="BY68" s="6">
        <f t="shared" si="148"/>
        <v>0</v>
      </c>
      <c r="BZ68" s="6">
        <f t="shared" si="148"/>
        <v>0</v>
      </c>
      <c r="CA68" s="6">
        <f t="shared" si="148"/>
        <v>0</v>
      </c>
      <c r="CB68" s="6">
        <f t="shared" si="148"/>
        <v>0</v>
      </c>
      <c r="CC68" s="6">
        <f t="shared" si="148"/>
        <v>0</v>
      </c>
      <c r="CD68" s="6">
        <f t="shared" si="148"/>
        <v>0</v>
      </c>
      <c r="CE68" s="6">
        <f t="shared" si="148"/>
        <v>0</v>
      </c>
      <c r="CF68" s="6">
        <f t="shared" si="148"/>
        <v>0</v>
      </c>
      <c r="CG68" s="6">
        <f t="shared" si="148"/>
        <v>0</v>
      </c>
      <c r="CH68" s="6">
        <f t="shared" si="148"/>
        <v>0</v>
      </c>
      <c r="CI68" s="6">
        <f t="shared" si="148"/>
        <v>0</v>
      </c>
      <c r="CJ68" s="6">
        <f t="shared" si="148"/>
        <v>0</v>
      </c>
      <c r="CK68" s="6">
        <f t="shared" si="148"/>
        <v>0</v>
      </c>
      <c r="CL68" s="6">
        <f t="shared" si="148"/>
        <v>0</v>
      </c>
      <c r="CM68" s="6">
        <f t="shared" si="148"/>
        <v>0</v>
      </c>
      <c r="CN68" s="6">
        <f t="shared" si="148"/>
        <v>0</v>
      </c>
      <c r="CO68" s="6">
        <f t="shared" si="148"/>
        <v>0</v>
      </c>
      <c r="CP68" s="6">
        <f t="shared" si="148"/>
        <v>0</v>
      </c>
      <c r="CQ68" s="6">
        <f t="shared" si="148"/>
        <v>0</v>
      </c>
      <c r="CR68" s="6">
        <f t="shared" si="148"/>
        <v>0</v>
      </c>
      <c r="CS68" s="6">
        <f t="shared" si="148"/>
        <v>0</v>
      </c>
      <c r="CT68" s="6">
        <f t="shared" si="148"/>
        <v>0</v>
      </c>
      <c r="CU68" s="6">
        <f t="shared" si="148"/>
        <v>0</v>
      </c>
      <c r="CV68" s="6">
        <f t="shared" si="148"/>
        <v>0</v>
      </c>
      <c r="CW68" s="6">
        <f t="shared" si="148"/>
        <v>0</v>
      </c>
      <c r="CX68" s="6">
        <f t="shared" si="148"/>
        <v>0</v>
      </c>
      <c r="CY68" s="6">
        <f t="shared" si="148"/>
        <v>0</v>
      </c>
      <c r="CZ68" s="6">
        <f t="shared" si="148"/>
        <v>0</v>
      </c>
      <c r="DA68" s="6">
        <f t="shared" ref="DA68:DY68" si="149">CZ87*DA102</f>
        <v>0</v>
      </c>
      <c r="DB68" s="6">
        <f t="shared" si="149"/>
        <v>0</v>
      </c>
      <c r="DC68" s="6">
        <f t="shared" si="149"/>
        <v>0</v>
      </c>
      <c r="DD68" s="6">
        <f t="shared" si="149"/>
        <v>0</v>
      </c>
      <c r="DE68" s="6">
        <f t="shared" si="149"/>
        <v>0</v>
      </c>
      <c r="DF68" s="6">
        <f t="shared" si="149"/>
        <v>0</v>
      </c>
      <c r="DG68" s="6">
        <f t="shared" si="149"/>
        <v>0</v>
      </c>
      <c r="DH68" s="6">
        <f t="shared" si="149"/>
        <v>0</v>
      </c>
      <c r="DI68" s="6">
        <f t="shared" si="149"/>
        <v>0</v>
      </c>
      <c r="DJ68" s="6">
        <f t="shared" si="149"/>
        <v>0</v>
      </c>
      <c r="DK68" s="6">
        <f t="shared" si="149"/>
        <v>0</v>
      </c>
      <c r="DL68" s="6">
        <f t="shared" si="149"/>
        <v>0</v>
      </c>
      <c r="DM68" s="6">
        <f t="shared" si="149"/>
        <v>0</v>
      </c>
      <c r="DN68" s="6">
        <f t="shared" si="149"/>
        <v>0</v>
      </c>
      <c r="DO68" s="6">
        <f t="shared" si="149"/>
        <v>0</v>
      </c>
      <c r="DP68" s="6">
        <f t="shared" si="149"/>
        <v>0</v>
      </c>
      <c r="DQ68" s="6">
        <f t="shared" si="149"/>
        <v>0</v>
      </c>
      <c r="DR68" s="6">
        <f t="shared" si="149"/>
        <v>0</v>
      </c>
      <c r="DS68" s="6">
        <f t="shared" si="149"/>
        <v>0</v>
      </c>
      <c r="DT68" s="6">
        <f t="shared" si="149"/>
        <v>0</v>
      </c>
      <c r="DU68" s="6">
        <f t="shared" si="149"/>
        <v>0</v>
      </c>
      <c r="DV68" s="6">
        <f t="shared" si="149"/>
        <v>0</v>
      </c>
      <c r="DW68" s="6">
        <f t="shared" si="149"/>
        <v>0</v>
      </c>
      <c r="DX68" s="6">
        <f t="shared" si="149"/>
        <v>0</v>
      </c>
      <c r="DY68" s="6">
        <f t="shared" si="149"/>
        <v>0</v>
      </c>
    </row>
    <row r="69" spans="1:129" x14ac:dyDescent="0.3">
      <c r="A69" s="9" t="s">
        <v>16</v>
      </c>
      <c r="C69" s="6">
        <f t="shared" si="141"/>
        <v>0</v>
      </c>
      <c r="D69" s="6">
        <f t="shared" si="143"/>
        <v>0</v>
      </c>
      <c r="E69" s="6">
        <f t="shared" si="144"/>
        <v>0</v>
      </c>
      <c r="F69" s="6">
        <f t="shared" si="145"/>
        <v>0</v>
      </c>
      <c r="AM69" s="6"/>
      <c r="AN69" s="6">
        <f t="shared" ref="AN69:BS69" si="150">AM88*AN103</f>
        <v>0</v>
      </c>
      <c r="AO69" s="6">
        <f t="shared" si="150"/>
        <v>0</v>
      </c>
      <c r="AP69" s="6">
        <f t="shared" si="150"/>
        <v>0</v>
      </c>
      <c r="AQ69" s="6">
        <f t="shared" si="150"/>
        <v>0</v>
      </c>
      <c r="AR69" s="6">
        <f t="shared" si="150"/>
        <v>0</v>
      </c>
      <c r="AS69" s="6">
        <f t="shared" si="150"/>
        <v>0</v>
      </c>
      <c r="AT69" s="6">
        <f t="shared" si="150"/>
        <v>0</v>
      </c>
      <c r="AU69" s="6">
        <f t="shared" si="150"/>
        <v>0</v>
      </c>
      <c r="AV69" s="6">
        <f t="shared" si="150"/>
        <v>0</v>
      </c>
      <c r="AW69" s="6">
        <f t="shared" si="150"/>
        <v>0</v>
      </c>
      <c r="AX69" s="6">
        <f t="shared" si="150"/>
        <v>0</v>
      </c>
      <c r="AY69" s="6">
        <f t="shared" si="150"/>
        <v>0</v>
      </c>
      <c r="AZ69" s="6">
        <f t="shared" si="150"/>
        <v>0</v>
      </c>
      <c r="BA69" s="6">
        <f t="shared" si="150"/>
        <v>0</v>
      </c>
      <c r="BB69" s="6">
        <f t="shared" si="150"/>
        <v>0</v>
      </c>
      <c r="BC69" s="6">
        <f t="shared" si="150"/>
        <v>0</v>
      </c>
      <c r="BD69" s="6">
        <f t="shared" si="150"/>
        <v>0</v>
      </c>
      <c r="BE69" s="6">
        <f t="shared" si="150"/>
        <v>0</v>
      </c>
      <c r="BF69" s="6">
        <f t="shared" si="150"/>
        <v>0</v>
      </c>
      <c r="BG69" s="6">
        <f t="shared" si="150"/>
        <v>0</v>
      </c>
      <c r="BH69" s="6">
        <f t="shared" si="150"/>
        <v>0</v>
      </c>
      <c r="BI69" s="6">
        <f t="shared" si="150"/>
        <v>0</v>
      </c>
      <c r="BJ69" s="6">
        <f t="shared" si="150"/>
        <v>0</v>
      </c>
      <c r="BK69" s="6">
        <f t="shared" si="150"/>
        <v>0</v>
      </c>
      <c r="BL69" s="6">
        <f t="shared" si="150"/>
        <v>0</v>
      </c>
      <c r="BM69" s="6">
        <f t="shared" si="150"/>
        <v>0</v>
      </c>
      <c r="BN69" s="6">
        <f t="shared" si="150"/>
        <v>0</v>
      </c>
      <c r="BO69" s="6">
        <f t="shared" si="150"/>
        <v>0</v>
      </c>
      <c r="BP69" s="6">
        <f t="shared" si="150"/>
        <v>0</v>
      </c>
      <c r="BQ69" s="6">
        <f t="shared" si="150"/>
        <v>0</v>
      </c>
      <c r="BR69" s="6">
        <f t="shared" si="150"/>
        <v>0</v>
      </c>
      <c r="BS69" s="6">
        <f t="shared" si="150"/>
        <v>0</v>
      </c>
      <c r="BT69" s="6">
        <f t="shared" ref="BT69:CY69" si="151">BS88*BT103</f>
        <v>0</v>
      </c>
      <c r="BU69" s="6">
        <f t="shared" si="151"/>
        <v>0</v>
      </c>
      <c r="BV69" s="6">
        <f t="shared" si="151"/>
        <v>0</v>
      </c>
      <c r="BW69" s="6">
        <f t="shared" si="151"/>
        <v>0</v>
      </c>
      <c r="BX69" s="6">
        <f t="shared" si="151"/>
        <v>0</v>
      </c>
      <c r="BY69" s="6">
        <f t="shared" si="151"/>
        <v>0</v>
      </c>
      <c r="BZ69" s="6">
        <f t="shared" si="151"/>
        <v>0</v>
      </c>
      <c r="CA69" s="6">
        <f t="shared" si="151"/>
        <v>0</v>
      </c>
      <c r="CB69" s="6">
        <f t="shared" si="151"/>
        <v>0</v>
      </c>
      <c r="CC69" s="6">
        <f t="shared" si="151"/>
        <v>0</v>
      </c>
      <c r="CD69" s="6">
        <f t="shared" si="151"/>
        <v>0</v>
      </c>
      <c r="CE69" s="6">
        <f t="shared" si="151"/>
        <v>0</v>
      </c>
      <c r="CF69" s="6">
        <f t="shared" si="151"/>
        <v>0</v>
      </c>
      <c r="CG69" s="6">
        <f t="shared" si="151"/>
        <v>0</v>
      </c>
      <c r="CH69" s="6">
        <f t="shared" si="151"/>
        <v>0</v>
      </c>
      <c r="CI69" s="6">
        <f t="shared" si="151"/>
        <v>0</v>
      </c>
      <c r="CJ69" s="6">
        <f t="shared" si="151"/>
        <v>0</v>
      </c>
      <c r="CK69" s="6">
        <f t="shared" si="151"/>
        <v>0</v>
      </c>
      <c r="CL69" s="6">
        <f t="shared" si="151"/>
        <v>0</v>
      </c>
      <c r="CM69" s="6">
        <f t="shared" si="151"/>
        <v>0</v>
      </c>
      <c r="CN69" s="6">
        <f t="shared" si="151"/>
        <v>0</v>
      </c>
      <c r="CO69" s="6">
        <f t="shared" si="151"/>
        <v>0</v>
      </c>
      <c r="CP69" s="6">
        <f t="shared" si="151"/>
        <v>0</v>
      </c>
      <c r="CQ69" s="6">
        <f t="shared" si="151"/>
        <v>0</v>
      </c>
      <c r="CR69" s="6">
        <f t="shared" si="151"/>
        <v>0</v>
      </c>
      <c r="CS69" s="6">
        <f t="shared" si="151"/>
        <v>0</v>
      </c>
      <c r="CT69" s="6">
        <f t="shared" si="151"/>
        <v>0</v>
      </c>
      <c r="CU69" s="6">
        <f t="shared" si="151"/>
        <v>0</v>
      </c>
      <c r="CV69" s="6">
        <f t="shared" si="151"/>
        <v>0</v>
      </c>
      <c r="CW69" s="6">
        <f t="shared" si="151"/>
        <v>0</v>
      </c>
      <c r="CX69" s="6">
        <f t="shared" si="151"/>
        <v>0</v>
      </c>
      <c r="CY69" s="6">
        <f t="shared" si="151"/>
        <v>0</v>
      </c>
      <c r="CZ69" s="6">
        <f t="shared" ref="CZ69:DY69" si="152">CY88*CZ103</f>
        <v>0</v>
      </c>
      <c r="DA69" s="6">
        <f t="shared" si="152"/>
        <v>0</v>
      </c>
      <c r="DB69" s="6">
        <f t="shared" si="152"/>
        <v>0</v>
      </c>
      <c r="DC69" s="6">
        <f t="shared" si="152"/>
        <v>0</v>
      </c>
      <c r="DD69" s="6">
        <f t="shared" si="152"/>
        <v>0</v>
      </c>
      <c r="DE69" s="6">
        <f t="shared" si="152"/>
        <v>0</v>
      </c>
      <c r="DF69" s="6">
        <f t="shared" si="152"/>
        <v>0</v>
      </c>
      <c r="DG69" s="6">
        <f t="shared" si="152"/>
        <v>0</v>
      </c>
      <c r="DH69" s="6">
        <f t="shared" si="152"/>
        <v>0</v>
      </c>
      <c r="DI69" s="6">
        <f t="shared" si="152"/>
        <v>0</v>
      </c>
      <c r="DJ69" s="6">
        <f t="shared" si="152"/>
        <v>0</v>
      </c>
      <c r="DK69" s="6">
        <f t="shared" si="152"/>
        <v>0</v>
      </c>
      <c r="DL69" s="6">
        <f t="shared" si="152"/>
        <v>0</v>
      </c>
      <c r="DM69" s="6">
        <f t="shared" si="152"/>
        <v>0</v>
      </c>
      <c r="DN69" s="6">
        <f t="shared" si="152"/>
        <v>0</v>
      </c>
      <c r="DO69" s="6">
        <f t="shared" si="152"/>
        <v>0</v>
      </c>
      <c r="DP69" s="6">
        <f t="shared" si="152"/>
        <v>0</v>
      </c>
      <c r="DQ69" s="6">
        <f t="shared" si="152"/>
        <v>0</v>
      </c>
      <c r="DR69" s="6">
        <f t="shared" si="152"/>
        <v>0</v>
      </c>
      <c r="DS69" s="6">
        <f t="shared" si="152"/>
        <v>0</v>
      </c>
      <c r="DT69" s="6">
        <f t="shared" si="152"/>
        <v>0</v>
      </c>
      <c r="DU69" s="6">
        <f t="shared" si="152"/>
        <v>0</v>
      </c>
      <c r="DV69" s="6">
        <f t="shared" si="152"/>
        <v>0</v>
      </c>
      <c r="DW69" s="6">
        <f t="shared" si="152"/>
        <v>0</v>
      </c>
      <c r="DX69" s="6">
        <f t="shared" si="152"/>
        <v>0</v>
      </c>
      <c r="DY69" s="6">
        <f t="shared" si="152"/>
        <v>0</v>
      </c>
    </row>
    <row r="70" spans="1:129" x14ac:dyDescent="0.3">
      <c r="A70" s="9" t="s">
        <v>17</v>
      </c>
      <c r="C70" s="6">
        <f t="shared" si="141"/>
        <v>0</v>
      </c>
      <c r="D70" s="6">
        <f t="shared" si="143"/>
        <v>0</v>
      </c>
      <c r="E70" s="6">
        <f t="shared" si="144"/>
        <v>0</v>
      </c>
      <c r="F70" s="6">
        <f t="shared" si="145"/>
        <v>0</v>
      </c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>
        <f t="shared" ref="BQ70:CV70" si="153">BP89*BQ104</f>
        <v>0</v>
      </c>
      <c r="BR70" s="6">
        <f t="shared" si="153"/>
        <v>0</v>
      </c>
      <c r="BS70" s="6">
        <f t="shared" si="153"/>
        <v>0</v>
      </c>
      <c r="BT70" s="6">
        <f t="shared" si="153"/>
        <v>0</v>
      </c>
      <c r="BU70" s="6">
        <f t="shared" si="153"/>
        <v>0</v>
      </c>
      <c r="BV70" s="6">
        <f t="shared" si="153"/>
        <v>0</v>
      </c>
      <c r="BW70" s="6">
        <f t="shared" si="153"/>
        <v>0</v>
      </c>
      <c r="BX70" s="6">
        <f t="shared" si="153"/>
        <v>0</v>
      </c>
      <c r="BY70" s="6">
        <f t="shared" si="153"/>
        <v>0</v>
      </c>
      <c r="BZ70" s="6">
        <f t="shared" si="153"/>
        <v>0</v>
      </c>
      <c r="CA70" s="6">
        <f t="shared" si="153"/>
        <v>0</v>
      </c>
      <c r="CB70" s="6">
        <f t="shared" si="153"/>
        <v>0</v>
      </c>
      <c r="CC70" s="6">
        <f t="shared" si="153"/>
        <v>0</v>
      </c>
      <c r="CD70" s="6">
        <f t="shared" si="153"/>
        <v>0</v>
      </c>
      <c r="CE70" s="6">
        <f t="shared" si="153"/>
        <v>0</v>
      </c>
      <c r="CF70" s="6">
        <f t="shared" si="153"/>
        <v>0</v>
      </c>
      <c r="CG70" s="6">
        <f t="shared" si="153"/>
        <v>0</v>
      </c>
      <c r="CH70" s="6">
        <f t="shared" si="153"/>
        <v>0</v>
      </c>
      <c r="CI70" s="6">
        <f t="shared" si="153"/>
        <v>0</v>
      </c>
      <c r="CJ70" s="6">
        <f t="shared" si="153"/>
        <v>0</v>
      </c>
      <c r="CK70" s="6">
        <f t="shared" si="153"/>
        <v>0</v>
      </c>
      <c r="CL70" s="6">
        <f t="shared" si="153"/>
        <v>0</v>
      </c>
      <c r="CM70" s="6">
        <f t="shared" si="153"/>
        <v>0</v>
      </c>
      <c r="CN70" s="6">
        <f t="shared" si="153"/>
        <v>0</v>
      </c>
      <c r="CO70" s="6">
        <f t="shared" si="153"/>
        <v>0</v>
      </c>
      <c r="CP70" s="6">
        <f t="shared" si="153"/>
        <v>0</v>
      </c>
      <c r="CQ70" s="6">
        <f t="shared" si="153"/>
        <v>0</v>
      </c>
      <c r="CR70" s="6">
        <f t="shared" si="153"/>
        <v>0</v>
      </c>
      <c r="CS70" s="6">
        <f t="shared" si="153"/>
        <v>0</v>
      </c>
      <c r="CT70" s="6">
        <f t="shared" si="153"/>
        <v>0</v>
      </c>
      <c r="CU70" s="6">
        <f t="shared" si="153"/>
        <v>0</v>
      </c>
      <c r="CV70" s="6">
        <f t="shared" si="153"/>
        <v>0</v>
      </c>
      <c r="CW70" s="6">
        <f t="shared" ref="CW70:DY70" si="154">CV89*CW104</f>
        <v>0</v>
      </c>
      <c r="CX70" s="6">
        <f t="shared" si="154"/>
        <v>0</v>
      </c>
      <c r="CY70" s="6">
        <f t="shared" si="154"/>
        <v>0</v>
      </c>
      <c r="CZ70" s="6">
        <f t="shared" si="154"/>
        <v>0</v>
      </c>
      <c r="DA70" s="6">
        <f t="shared" si="154"/>
        <v>0</v>
      </c>
      <c r="DB70" s="6">
        <f t="shared" si="154"/>
        <v>0</v>
      </c>
      <c r="DC70" s="6">
        <f t="shared" si="154"/>
        <v>0</v>
      </c>
      <c r="DD70" s="6">
        <f t="shared" si="154"/>
        <v>0</v>
      </c>
      <c r="DE70" s="6">
        <f t="shared" si="154"/>
        <v>0</v>
      </c>
      <c r="DF70" s="6">
        <f t="shared" si="154"/>
        <v>0</v>
      </c>
      <c r="DG70" s="6">
        <f t="shared" si="154"/>
        <v>0</v>
      </c>
      <c r="DH70" s="6">
        <f t="shared" si="154"/>
        <v>0</v>
      </c>
      <c r="DI70" s="6">
        <f t="shared" si="154"/>
        <v>0</v>
      </c>
      <c r="DJ70" s="6">
        <f t="shared" si="154"/>
        <v>0</v>
      </c>
      <c r="DK70" s="6">
        <f t="shared" si="154"/>
        <v>0</v>
      </c>
      <c r="DL70" s="6">
        <f t="shared" si="154"/>
        <v>0</v>
      </c>
      <c r="DM70" s="6">
        <f t="shared" si="154"/>
        <v>0</v>
      </c>
      <c r="DN70" s="6">
        <f t="shared" si="154"/>
        <v>0</v>
      </c>
      <c r="DO70" s="6">
        <f t="shared" si="154"/>
        <v>0</v>
      </c>
      <c r="DP70" s="6">
        <f t="shared" si="154"/>
        <v>0</v>
      </c>
      <c r="DQ70" s="6">
        <f t="shared" si="154"/>
        <v>0</v>
      </c>
      <c r="DR70" s="6">
        <f t="shared" si="154"/>
        <v>0</v>
      </c>
      <c r="DS70" s="6">
        <f t="shared" si="154"/>
        <v>0</v>
      </c>
      <c r="DT70" s="6">
        <f t="shared" si="154"/>
        <v>0</v>
      </c>
      <c r="DU70" s="6">
        <f t="shared" si="154"/>
        <v>0</v>
      </c>
      <c r="DV70" s="6">
        <f t="shared" si="154"/>
        <v>0</v>
      </c>
      <c r="DW70" s="6">
        <f t="shared" si="154"/>
        <v>0</v>
      </c>
      <c r="DX70" s="6">
        <f t="shared" si="154"/>
        <v>0</v>
      </c>
      <c r="DY70" s="6">
        <f t="shared" si="154"/>
        <v>0</v>
      </c>
    </row>
    <row r="71" spans="1:129" x14ac:dyDescent="0.3">
      <c r="A71" s="9" t="s">
        <v>37</v>
      </c>
      <c r="C71" s="6">
        <f t="shared" si="141"/>
        <v>0</v>
      </c>
      <c r="D71" s="6">
        <f t="shared" si="143"/>
        <v>0</v>
      </c>
      <c r="E71" s="6">
        <f t="shared" si="144"/>
        <v>0</v>
      </c>
      <c r="F71" s="6">
        <f t="shared" si="145"/>
        <v>0</v>
      </c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>
        <f t="shared" ref="CU71:DY71" si="155">CT90*CU105</f>
        <v>0</v>
      </c>
      <c r="CV71" s="6">
        <f t="shared" si="155"/>
        <v>0</v>
      </c>
      <c r="CW71" s="6">
        <f t="shared" si="155"/>
        <v>0</v>
      </c>
      <c r="CX71" s="6">
        <f t="shared" si="155"/>
        <v>0</v>
      </c>
      <c r="CY71" s="6">
        <f t="shared" si="155"/>
        <v>0</v>
      </c>
      <c r="CZ71" s="6">
        <f t="shared" si="155"/>
        <v>0</v>
      </c>
      <c r="DA71" s="6">
        <f t="shared" si="155"/>
        <v>0</v>
      </c>
      <c r="DB71" s="6">
        <f t="shared" si="155"/>
        <v>0</v>
      </c>
      <c r="DC71" s="6">
        <f t="shared" si="155"/>
        <v>0</v>
      </c>
      <c r="DD71" s="6">
        <f t="shared" si="155"/>
        <v>0</v>
      </c>
      <c r="DE71" s="6">
        <f t="shared" si="155"/>
        <v>0</v>
      </c>
      <c r="DF71" s="6">
        <f t="shared" si="155"/>
        <v>0</v>
      </c>
      <c r="DG71" s="6">
        <f t="shared" si="155"/>
        <v>0</v>
      </c>
      <c r="DH71" s="6">
        <f t="shared" si="155"/>
        <v>0</v>
      </c>
      <c r="DI71" s="6">
        <f t="shared" si="155"/>
        <v>0</v>
      </c>
      <c r="DJ71" s="6">
        <f t="shared" si="155"/>
        <v>0</v>
      </c>
      <c r="DK71" s="6">
        <f t="shared" si="155"/>
        <v>0</v>
      </c>
      <c r="DL71" s="6">
        <f t="shared" si="155"/>
        <v>0</v>
      </c>
      <c r="DM71" s="6">
        <f t="shared" si="155"/>
        <v>0</v>
      </c>
      <c r="DN71" s="6">
        <f t="shared" si="155"/>
        <v>0</v>
      </c>
      <c r="DO71" s="6">
        <f t="shared" si="155"/>
        <v>0</v>
      </c>
      <c r="DP71" s="6">
        <f t="shared" si="155"/>
        <v>0</v>
      </c>
      <c r="DQ71" s="6">
        <f t="shared" si="155"/>
        <v>0</v>
      </c>
      <c r="DR71" s="6">
        <f t="shared" si="155"/>
        <v>0</v>
      </c>
      <c r="DS71" s="6">
        <f t="shared" si="155"/>
        <v>0</v>
      </c>
      <c r="DT71" s="6">
        <f t="shared" si="155"/>
        <v>0</v>
      </c>
      <c r="DU71" s="6">
        <f t="shared" si="155"/>
        <v>0</v>
      </c>
      <c r="DV71" s="6">
        <f t="shared" si="155"/>
        <v>0</v>
      </c>
      <c r="DW71" s="6">
        <f t="shared" si="155"/>
        <v>0</v>
      </c>
      <c r="DX71" s="6">
        <f t="shared" si="155"/>
        <v>0</v>
      </c>
      <c r="DY71" s="6">
        <f t="shared" si="155"/>
        <v>0</v>
      </c>
    </row>
    <row r="72" spans="1:129" x14ac:dyDescent="0.3"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</row>
    <row r="73" spans="1:129" x14ac:dyDescent="0.3">
      <c r="A73" s="43" t="s">
        <v>41</v>
      </c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</row>
    <row r="74" spans="1:129" x14ac:dyDescent="0.3">
      <c r="A74" t="s">
        <v>7</v>
      </c>
      <c r="I74" s="12">
        <f t="shared" ref="I74:AL74" si="156">$B$128</f>
        <v>114.46886446886445</v>
      </c>
      <c r="J74" s="12">
        <f t="shared" si="156"/>
        <v>114.46886446886445</v>
      </c>
      <c r="K74" s="12">
        <f t="shared" si="156"/>
        <v>114.46886446886445</v>
      </c>
      <c r="L74" s="12">
        <f t="shared" si="156"/>
        <v>114.46886446886445</v>
      </c>
      <c r="M74" s="12">
        <f t="shared" si="156"/>
        <v>114.46886446886445</v>
      </c>
      <c r="N74" s="12">
        <f t="shared" si="156"/>
        <v>114.46886446886445</v>
      </c>
      <c r="O74" s="12">
        <f t="shared" si="156"/>
        <v>114.46886446886445</v>
      </c>
      <c r="P74" s="12">
        <f t="shared" si="156"/>
        <v>114.46886446886445</v>
      </c>
      <c r="Q74" s="12">
        <f t="shared" si="156"/>
        <v>114.46886446886445</v>
      </c>
      <c r="R74" s="12">
        <f t="shared" si="156"/>
        <v>114.46886446886445</v>
      </c>
      <c r="S74" s="12">
        <f t="shared" si="156"/>
        <v>114.46886446886445</v>
      </c>
      <c r="T74" s="12">
        <f t="shared" si="156"/>
        <v>114.46886446886445</v>
      </c>
      <c r="U74" s="12">
        <f t="shared" si="156"/>
        <v>114.46886446886445</v>
      </c>
      <c r="V74" s="12">
        <f t="shared" si="156"/>
        <v>114.46886446886445</v>
      </c>
      <c r="W74" s="12">
        <f t="shared" si="156"/>
        <v>114.46886446886445</v>
      </c>
      <c r="X74" s="12">
        <f t="shared" si="156"/>
        <v>114.46886446886445</v>
      </c>
      <c r="Y74" s="12">
        <f t="shared" si="156"/>
        <v>114.46886446886445</v>
      </c>
      <c r="Z74" s="12">
        <f t="shared" si="156"/>
        <v>114.46886446886445</v>
      </c>
      <c r="AA74" s="12">
        <f t="shared" si="156"/>
        <v>114.46886446886445</v>
      </c>
      <c r="AB74" s="12">
        <f t="shared" si="156"/>
        <v>114.46886446886445</v>
      </c>
      <c r="AC74" s="12">
        <f t="shared" si="156"/>
        <v>114.46886446886445</v>
      </c>
      <c r="AD74" s="12">
        <f t="shared" si="156"/>
        <v>114.46886446886445</v>
      </c>
      <c r="AE74" s="12">
        <f t="shared" si="156"/>
        <v>114.46886446886445</v>
      </c>
      <c r="AF74" s="12">
        <f t="shared" si="156"/>
        <v>114.46886446886445</v>
      </c>
      <c r="AG74" s="12">
        <f t="shared" si="156"/>
        <v>114.46886446886445</v>
      </c>
      <c r="AH74" s="12">
        <f t="shared" si="156"/>
        <v>114.46886446886445</v>
      </c>
      <c r="AI74" s="12">
        <f t="shared" si="156"/>
        <v>114.46886446886445</v>
      </c>
      <c r="AJ74" s="12">
        <f t="shared" si="156"/>
        <v>114.46886446886445</v>
      </c>
      <c r="AK74" s="12">
        <f t="shared" si="156"/>
        <v>114.46886446886445</v>
      </c>
      <c r="AL74" s="12">
        <f t="shared" si="156"/>
        <v>114.46886446886445</v>
      </c>
      <c r="AM74" s="6">
        <f t="shared" ref="AM74:BP74" si="157">$C$128</f>
        <v>76.312576312576311</v>
      </c>
      <c r="AN74" s="6">
        <f t="shared" si="157"/>
        <v>76.312576312576311</v>
      </c>
      <c r="AO74" s="6">
        <f t="shared" si="157"/>
        <v>76.312576312576311</v>
      </c>
      <c r="AP74" s="6">
        <f t="shared" si="157"/>
        <v>76.312576312576311</v>
      </c>
      <c r="AQ74" s="6">
        <f t="shared" si="157"/>
        <v>76.312576312576311</v>
      </c>
      <c r="AR74" s="6">
        <f t="shared" si="157"/>
        <v>76.312576312576311</v>
      </c>
      <c r="AS74" s="6">
        <f t="shared" si="157"/>
        <v>76.312576312576311</v>
      </c>
      <c r="AT74" s="6">
        <f t="shared" si="157"/>
        <v>76.312576312576311</v>
      </c>
      <c r="AU74" s="6">
        <f t="shared" si="157"/>
        <v>76.312576312576311</v>
      </c>
      <c r="AV74" s="6">
        <f t="shared" si="157"/>
        <v>76.312576312576311</v>
      </c>
      <c r="AW74" s="6">
        <f t="shared" si="157"/>
        <v>76.312576312576311</v>
      </c>
      <c r="AX74" s="6">
        <f t="shared" si="157"/>
        <v>76.312576312576311</v>
      </c>
      <c r="AY74" s="6">
        <f t="shared" si="157"/>
        <v>76.312576312576311</v>
      </c>
      <c r="AZ74" s="6">
        <f t="shared" si="157"/>
        <v>76.312576312576311</v>
      </c>
      <c r="BA74" s="6">
        <f t="shared" si="157"/>
        <v>76.312576312576311</v>
      </c>
      <c r="BB74" s="6">
        <f t="shared" si="157"/>
        <v>76.312576312576311</v>
      </c>
      <c r="BC74" s="6">
        <f t="shared" si="157"/>
        <v>76.312576312576311</v>
      </c>
      <c r="BD74" s="6">
        <f t="shared" si="157"/>
        <v>76.312576312576311</v>
      </c>
      <c r="BE74" s="6">
        <f t="shared" si="157"/>
        <v>76.312576312576311</v>
      </c>
      <c r="BF74" s="6">
        <f t="shared" si="157"/>
        <v>76.312576312576311</v>
      </c>
      <c r="BG74" s="6">
        <f t="shared" si="157"/>
        <v>76.312576312576311</v>
      </c>
      <c r="BH74" s="6">
        <f t="shared" si="157"/>
        <v>76.312576312576311</v>
      </c>
      <c r="BI74" s="6">
        <f t="shared" si="157"/>
        <v>76.312576312576311</v>
      </c>
      <c r="BJ74" s="6">
        <f t="shared" si="157"/>
        <v>76.312576312576311</v>
      </c>
      <c r="BK74" s="6">
        <f t="shared" si="157"/>
        <v>76.312576312576311</v>
      </c>
      <c r="BL74" s="6">
        <f t="shared" si="157"/>
        <v>76.312576312576311</v>
      </c>
      <c r="BM74" s="6">
        <f t="shared" si="157"/>
        <v>76.312576312576311</v>
      </c>
      <c r="BN74" s="6">
        <f t="shared" si="157"/>
        <v>76.312576312576311</v>
      </c>
      <c r="BO74" s="6">
        <f t="shared" si="157"/>
        <v>76.312576312576311</v>
      </c>
      <c r="BP74" s="6">
        <f t="shared" si="157"/>
        <v>76.312576312576311</v>
      </c>
      <c r="BQ74" s="6">
        <f t="shared" ref="BQ74:CT74" si="158">$D$128</f>
        <v>38.156288156288163</v>
      </c>
      <c r="BR74" s="6">
        <f t="shared" si="158"/>
        <v>38.156288156288163</v>
      </c>
      <c r="BS74" s="6">
        <f t="shared" si="158"/>
        <v>38.156288156288163</v>
      </c>
      <c r="BT74" s="6">
        <f t="shared" si="158"/>
        <v>38.156288156288163</v>
      </c>
      <c r="BU74" s="6">
        <f t="shared" si="158"/>
        <v>38.156288156288163</v>
      </c>
      <c r="BV74" s="6">
        <f t="shared" si="158"/>
        <v>38.156288156288163</v>
      </c>
      <c r="BW74" s="6">
        <f t="shared" si="158"/>
        <v>38.156288156288163</v>
      </c>
      <c r="BX74" s="6">
        <f t="shared" si="158"/>
        <v>38.156288156288163</v>
      </c>
      <c r="BY74" s="6">
        <f t="shared" si="158"/>
        <v>38.156288156288163</v>
      </c>
      <c r="BZ74" s="6">
        <f t="shared" si="158"/>
        <v>38.156288156288163</v>
      </c>
      <c r="CA74" s="6">
        <f t="shared" si="158"/>
        <v>38.156288156288163</v>
      </c>
      <c r="CB74" s="6">
        <f t="shared" si="158"/>
        <v>38.156288156288163</v>
      </c>
      <c r="CC74" s="6">
        <f t="shared" si="158"/>
        <v>38.156288156288163</v>
      </c>
      <c r="CD74" s="6">
        <f t="shared" si="158"/>
        <v>38.156288156288163</v>
      </c>
      <c r="CE74" s="6">
        <f t="shared" si="158"/>
        <v>38.156288156288163</v>
      </c>
      <c r="CF74" s="6">
        <f t="shared" si="158"/>
        <v>38.156288156288163</v>
      </c>
      <c r="CG74" s="6">
        <f t="shared" si="158"/>
        <v>38.156288156288163</v>
      </c>
      <c r="CH74" s="6">
        <f t="shared" si="158"/>
        <v>38.156288156288163</v>
      </c>
      <c r="CI74" s="6">
        <f t="shared" si="158"/>
        <v>38.156288156288163</v>
      </c>
      <c r="CJ74" s="6">
        <f t="shared" si="158"/>
        <v>38.156288156288163</v>
      </c>
      <c r="CK74" s="6">
        <f t="shared" si="158"/>
        <v>38.156288156288163</v>
      </c>
      <c r="CL74" s="6">
        <f t="shared" si="158"/>
        <v>38.156288156288163</v>
      </c>
      <c r="CM74" s="6">
        <f t="shared" si="158"/>
        <v>38.156288156288163</v>
      </c>
      <c r="CN74" s="6">
        <f t="shared" si="158"/>
        <v>38.156288156288163</v>
      </c>
      <c r="CO74" s="6">
        <f t="shared" si="158"/>
        <v>38.156288156288163</v>
      </c>
      <c r="CP74" s="6">
        <f t="shared" si="158"/>
        <v>38.156288156288163</v>
      </c>
      <c r="CQ74" s="6">
        <f t="shared" si="158"/>
        <v>38.156288156288163</v>
      </c>
      <c r="CR74" s="6">
        <f t="shared" si="158"/>
        <v>38.156288156288163</v>
      </c>
      <c r="CS74" s="6">
        <f t="shared" si="158"/>
        <v>38.156288156288163</v>
      </c>
      <c r="CT74" s="6">
        <f t="shared" si="158"/>
        <v>38.156288156288163</v>
      </c>
      <c r="CU74" s="6">
        <v>0</v>
      </c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</row>
    <row r="75" spans="1:129" x14ac:dyDescent="0.3">
      <c r="A75" t="s">
        <v>16</v>
      </c>
      <c r="AM75" s="12">
        <f t="shared" ref="AM75:BP75" si="159">$C$129</f>
        <v>114.46886446886445</v>
      </c>
      <c r="AN75" s="12">
        <f t="shared" si="159"/>
        <v>114.46886446886445</v>
      </c>
      <c r="AO75" s="12">
        <f t="shared" si="159"/>
        <v>114.46886446886445</v>
      </c>
      <c r="AP75" s="12">
        <f t="shared" si="159"/>
        <v>114.46886446886445</v>
      </c>
      <c r="AQ75" s="12">
        <f t="shared" si="159"/>
        <v>114.46886446886445</v>
      </c>
      <c r="AR75" s="12">
        <f t="shared" si="159"/>
        <v>114.46886446886445</v>
      </c>
      <c r="AS75" s="12">
        <f t="shared" si="159"/>
        <v>114.46886446886445</v>
      </c>
      <c r="AT75" s="12">
        <f t="shared" si="159"/>
        <v>114.46886446886445</v>
      </c>
      <c r="AU75" s="12">
        <f t="shared" si="159"/>
        <v>114.46886446886445</v>
      </c>
      <c r="AV75" s="12">
        <f t="shared" si="159"/>
        <v>114.46886446886445</v>
      </c>
      <c r="AW75" s="12">
        <f t="shared" si="159"/>
        <v>114.46886446886445</v>
      </c>
      <c r="AX75" s="12">
        <f t="shared" si="159"/>
        <v>114.46886446886445</v>
      </c>
      <c r="AY75" s="12">
        <f t="shared" si="159"/>
        <v>114.46886446886445</v>
      </c>
      <c r="AZ75" s="12">
        <f t="shared" si="159"/>
        <v>114.46886446886445</v>
      </c>
      <c r="BA75" s="12">
        <f t="shared" si="159"/>
        <v>114.46886446886445</v>
      </c>
      <c r="BB75" s="12">
        <f t="shared" si="159"/>
        <v>114.46886446886445</v>
      </c>
      <c r="BC75" s="12">
        <f t="shared" si="159"/>
        <v>114.46886446886445</v>
      </c>
      <c r="BD75" s="12">
        <f t="shared" si="159"/>
        <v>114.46886446886445</v>
      </c>
      <c r="BE75" s="12">
        <f t="shared" si="159"/>
        <v>114.46886446886445</v>
      </c>
      <c r="BF75" s="12">
        <f t="shared" si="159"/>
        <v>114.46886446886445</v>
      </c>
      <c r="BG75" s="12">
        <f t="shared" si="159"/>
        <v>114.46886446886445</v>
      </c>
      <c r="BH75" s="12">
        <f t="shared" si="159"/>
        <v>114.46886446886445</v>
      </c>
      <c r="BI75" s="12">
        <f t="shared" si="159"/>
        <v>114.46886446886445</v>
      </c>
      <c r="BJ75" s="12">
        <f t="shared" si="159"/>
        <v>114.46886446886445</v>
      </c>
      <c r="BK75" s="12">
        <f t="shared" si="159"/>
        <v>114.46886446886445</v>
      </c>
      <c r="BL75" s="12">
        <f t="shared" si="159"/>
        <v>114.46886446886445</v>
      </c>
      <c r="BM75" s="12">
        <f t="shared" si="159"/>
        <v>114.46886446886445</v>
      </c>
      <c r="BN75" s="12">
        <f t="shared" si="159"/>
        <v>114.46886446886445</v>
      </c>
      <c r="BO75" s="12">
        <f t="shared" si="159"/>
        <v>114.46886446886445</v>
      </c>
      <c r="BP75" s="12">
        <f t="shared" si="159"/>
        <v>114.46886446886445</v>
      </c>
      <c r="BQ75" s="6">
        <f t="shared" ref="BQ75:CT75" si="160">$C$128</f>
        <v>76.312576312576311</v>
      </c>
      <c r="BR75" s="6">
        <f t="shared" si="160"/>
        <v>76.312576312576311</v>
      </c>
      <c r="BS75" s="6">
        <f t="shared" si="160"/>
        <v>76.312576312576311</v>
      </c>
      <c r="BT75" s="6">
        <f t="shared" si="160"/>
        <v>76.312576312576311</v>
      </c>
      <c r="BU75" s="6">
        <f t="shared" si="160"/>
        <v>76.312576312576311</v>
      </c>
      <c r="BV75" s="6">
        <f t="shared" si="160"/>
        <v>76.312576312576311</v>
      </c>
      <c r="BW75" s="6">
        <f t="shared" si="160"/>
        <v>76.312576312576311</v>
      </c>
      <c r="BX75" s="6">
        <f t="shared" si="160"/>
        <v>76.312576312576311</v>
      </c>
      <c r="BY75" s="6">
        <f t="shared" si="160"/>
        <v>76.312576312576311</v>
      </c>
      <c r="BZ75" s="6">
        <f t="shared" si="160"/>
        <v>76.312576312576311</v>
      </c>
      <c r="CA75" s="6">
        <f t="shared" si="160"/>
        <v>76.312576312576311</v>
      </c>
      <c r="CB75" s="6">
        <f t="shared" si="160"/>
        <v>76.312576312576311</v>
      </c>
      <c r="CC75" s="6">
        <f t="shared" si="160"/>
        <v>76.312576312576311</v>
      </c>
      <c r="CD75" s="6">
        <f t="shared" si="160"/>
        <v>76.312576312576311</v>
      </c>
      <c r="CE75" s="6">
        <f t="shared" si="160"/>
        <v>76.312576312576311</v>
      </c>
      <c r="CF75" s="6">
        <f t="shared" si="160"/>
        <v>76.312576312576311</v>
      </c>
      <c r="CG75" s="6">
        <f t="shared" si="160"/>
        <v>76.312576312576311</v>
      </c>
      <c r="CH75" s="6">
        <f t="shared" si="160"/>
        <v>76.312576312576311</v>
      </c>
      <c r="CI75" s="6">
        <f t="shared" si="160"/>
        <v>76.312576312576311</v>
      </c>
      <c r="CJ75" s="6">
        <f t="shared" si="160"/>
        <v>76.312576312576311</v>
      </c>
      <c r="CK75" s="6">
        <f t="shared" si="160"/>
        <v>76.312576312576311</v>
      </c>
      <c r="CL75" s="6">
        <f t="shared" si="160"/>
        <v>76.312576312576311</v>
      </c>
      <c r="CM75" s="6">
        <f t="shared" si="160"/>
        <v>76.312576312576311</v>
      </c>
      <c r="CN75" s="6">
        <f t="shared" si="160"/>
        <v>76.312576312576311</v>
      </c>
      <c r="CO75" s="6">
        <f t="shared" si="160"/>
        <v>76.312576312576311</v>
      </c>
      <c r="CP75" s="6">
        <f t="shared" si="160"/>
        <v>76.312576312576311</v>
      </c>
      <c r="CQ75" s="6">
        <f t="shared" si="160"/>
        <v>76.312576312576311</v>
      </c>
      <c r="CR75" s="6">
        <f t="shared" si="160"/>
        <v>76.312576312576311</v>
      </c>
      <c r="CS75" s="6">
        <f t="shared" si="160"/>
        <v>76.312576312576311</v>
      </c>
      <c r="CT75" s="6">
        <f t="shared" si="160"/>
        <v>76.312576312576311</v>
      </c>
      <c r="CU75" s="6">
        <f t="shared" ref="CU75:DX75" si="161">$D$128</f>
        <v>38.156288156288163</v>
      </c>
      <c r="CV75" s="6">
        <f t="shared" si="161"/>
        <v>38.156288156288163</v>
      </c>
      <c r="CW75" s="6">
        <f t="shared" si="161"/>
        <v>38.156288156288163</v>
      </c>
      <c r="CX75" s="6">
        <f t="shared" si="161"/>
        <v>38.156288156288163</v>
      </c>
      <c r="CY75" s="6">
        <f t="shared" si="161"/>
        <v>38.156288156288163</v>
      </c>
      <c r="CZ75" s="6">
        <f t="shared" si="161"/>
        <v>38.156288156288163</v>
      </c>
      <c r="DA75" s="6">
        <f t="shared" si="161"/>
        <v>38.156288156288163</v>
      </c>
      <c r="DB75" s="6">
        <f t="shared" si="161"/>
        <v>38.156288156288163</v>
      </c>
      <c r="DC75" s="6">
        <f t="shared" si="161"/>
        <v>38.156288156288163</v>
      </c>
      <c r="DD75" s="6">
        <f t="shared" si="161"/>
        <v>38.156288156288163</v>
      </c>
      <c r="DE75" s="6">
        <f t="shared" si="161"/>
        <v>38.156288156288163</v>
      </c>
      <c r="DF75" s="6">
        <f t="shared" si="161"/>
        <v>38.156288156288163</v>
      </c>
      <c r="DG75" s="6">
        <f t="shared" si="161"/>
        <v>38.156288156288163</v>
      </c>
      <c r="DH75" s="6">
        <f t="shared" si="161"/>
        <v>38.156288156288163</v>
      </c>
      <c r="DI75" s="6">
        <f t="shared" si="161"/>
        <v>38.156288156288163</v>
      </c>
      <c r="DJ75" s="6">
        <f t="shared" si="161"/>
        <v>38.156288156288163</v>
      </c>
      <c r="DK75" s="6">
        <f t="shared" si="161"/>
        <v>38.156288156288163</v>
      </c>
      <c r="DL75" s="6">
        <f t="shared" si="161"/>
        <v>38.156288156288163</v>
      </c>
      <c r="DM75" s="6">
        <f t="shared" si="161"/>
        <v>38.156288156288163</v>
      </c>
      <c r="DN75" s="6">
        <f t="shared" si="161"/>
        <v>38.156288156288163</v>
      </c>
      <c r="DO75" s="6">
        <f t="shared" si="161"/>
        <v>38.156288156288163</v>
      </c>
      <c r="DP75" s="6">
        <f t="shared" si="161"/>
        <v>38.156288156288163</v>
      </c>
      <c r="DQ75" s="6">
        <f t="shared" si="161"/>
        <v>38.156288156288163</v>
      </c>
      <c r="DR75" s="6">
        <f t="shared" si="161"/>
        <v>38.156288156288163</v>
      </c>
      <c r="DS75" s="6">
        <f t="shared" si="161"/>
        <v>38.156288156288163</v>
      </c>
      <c r="DT75" s="6">
        <f t="shared" si="161"/>
        <v>38.156288156288163</v>
      </c>
      <c r="DU75" s="6">
        <f t="shared" si="161"/>
        <v>38.156288156288163</v>
      </c>
      <c r="DV75" s="6">
        <f t="shared" si="161"/>
        <v>38.156288156288163</v>
      </c>
      <c r="DW75" s="6">
        <f t="shared" si="161"/>
        <v>38.156288156288163</v>
      </c>
      <c r="DX75" s="6">
        <f t="shared" si="161"/>
        <v>38.156288156288163</v>
      </c>
      <c r="DY75" s="6"/>
    </row>
    <row r="76" spans="1:129" x14ac:dyDescent="0.3">
      <c r="A76" t="s">
        <v>17</v>
      </c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>
        <f t="shared" ref="BQ76:CT76" si="162">$D$130</f>
        <v>114.46886446886445</v>
      </c>
      <c r="BR76" s="6">
        <f t="shared" si="162"/>
        <v>114.46886446886445</v>
      </c>
      <c r="BS76" s="6">
        <f t="shared" si="162"/>
        <v>114.46886446886445</v>
      </c>
      <c r="BT76" s="6">
        <f t="shared" si="162"/>
        <v>114.46886446886445</v>
      </c>
      <c r="BU76" s="6">
        <f t="shared" si="162"/>
        <v>114.46886446886445</v>
      </c>
      <c r="BV76" s="6">
        <f t="shared" si="162"/>
        <v>114.46886446886445</v>
      </c>
      <c r="BW76" s="6">
        <f t="shared" si="162"/>
        <v>114.46886446886445</v>
      </c>
      <c r="BX76" s="6">
        <f t="shared" si="162"/>
        <v>114.46886446886445</v>
      </c>
      <c r="BY76" s="6">
        <f t="shared" si="162"/>
        <v>114.46886446886445</v>
      </c>
      <c r="BZ76" s="6">
        <f t="shared" si="162"/>
        <v>114.46886446886445</v>
      </c>
      <c r="CA76" s="6">
        <f t="shared" si="162"/>
        <v>114.46886446886445</v>
      </c>
      <c r="CB76" s="6">
        <f t="shared" si="162"/>
        <v>114.46886446886445</v>
      </c>
      <c r="CC76" s="6">
        <f t="shared" si="162"/>
        <v>114.46886446886445</v>
      </c>
      <c r="CD76" s="6">
        <f t="shared" si="162"/>
        <v>114.46886446886445</v>
      </c>
      <c r="CE76" s="6">
        <f t="shared" si="162"/>
        <v>114.46886446886445</v>
      </c>
      <c r="CF76" s="6">
        <f t="shared" si="162"/>
        <v>114.46886446886445</v>
      </c>
      <c r="CG76" s="6">
        <f t="shared" si="162"/>
        <v>114.46886446886445</v>
      </c>
      <c r="CH76" s="6">
        <f t="shared" si="162"/>
        <v>114.46886446886445</v>
      </c>
      <c r="CI76" s="6">
        <f t="shared" si="162"/>
        <v>114.46886446886445</v>
      </c>
      <c r="CJ76" s="6">
        <f t="shared" si="162"/>
        <v>114.46886446886445</v>
      </c>
      <c r="CK76" s="6">
        <f t="shared" si="162"/>
        <v>114.46886446886445</v>
      </c>
      <c r="CL76" s="6">
        <f t="shared" si="162"/>
        <v>114.46886446886445</v>
      </c>
      <c r="CM76" s="6">
        <f t="shared" si="162"/>
        <v>114.46886446886445</v>
      </c>
      <c r="CN76" s="6">
        <f t="shared" si="162"/>
        <v>114.46886446886445</v>
      </c>
      <c r="CO76" s="6">
        <f t="shared" si="162"/>
        <v>114.46886446886445</v>
      </c>
      <c r="CP76" s="6">
        <f t="shared" si="162"/>
        <v>114.46886446886445</v>
      </c>
      <c r="CQ76" s="6">
        <f t="shared" si="162"/>
        <v>114.46886446886445</v>
      </c>
      <c r="CR76" s="6">
        <f t="shared" si="162"/>
        <v>114.46886446886445</v>
      </c>
      <c r="CS76" s="6">
        <f t="shared" si="162"/>
        <v>114.46886446886445</v>
      </c>
      <c r="CT76" s="6">
        <f t="shared" si="162"/>
        <v>114.46886446886445</v>
      </c>
      <c r="CU76" s="6">
        <f t="shared" ref="CU76:DX76" si="163">$C$128</f>
        <v>76.312576312576311</v>
      </c>
      <c r="CV76" s="6">
        <f t="shared" si="163"/>
        <v>76.312576312576311</v>
      </c>
      <c r="CW76" s="6">
        <f t="shared" si="163"/>
        <v>76.312576312576311</v>
      </c>
      <c r="CX76" s="6">
        <f t="shared" si="163"/>
        <v>76.312576312576311</v>
      </c>
      <c r="CY76" s="6">
        <f t="shared" si="163"/>
        <v>76.312576312576311</v>
      </c>
      <c r="CZ76" s="6">
        <f t="shared" si="163"/>
        <v>76.312576312576311</v>
      </c>
      <c r="DA76" s="6">
        <f t="shared" si="163"/>
        <v>76.312576312576311</v>
      </c>
      <c r="DB76" s="6">
        <f t="shared" si="163"/>
        <v>76.312576312576311</v>
      </c>
      <c r="DC76" s="6">
        <f t="shared" si="163"/>
        <v>76.312576312576311</v>
      </c>
      <c r="DD76" s="6">
        <f t="shared" si="163"/>
        <v>76.312576312576311</v>
      </c>
      <c r="DE76" s="6">
        <f t="shared" si="163"/>
        <v>76.312576312576311</v>
      </c>
      <c r="DF76" s="6">
        <f t="shared" si="163"/>
        <v>76.312576312576311</v>
      </c>
      <c r="DG76" s="6">
        <f t="shared" si="163"/>
        <v>76.312576312576311</v>
      </c>
      <c r="DH76" s="6">
        <f t="shared" si="163"/>
        <v>76.312576312576311</v>
      </c>
      <c r="DI76" s="6">
        <f t="shared" si="163"/>
        <v>76.312576312576311</v>
      </c>
      <c r="DJ76" s="6">
        <f t="shared" si="163"/>
        <v>76.312576312576311</v>
      </c>
      <c r="DK76" s="6">
        <f t="shared" si="163"/>
        <v>76.312576312576311</v>
      </c>
      <c r="DL76" s="6">
        <f t="shared" si="163"/>
        <v>76.312576312576311</v>
      </c>
      <c r="DM76" s="6">
        <f t="shared" si="163"/>
        <v>76.312576312576311</v>
      </c>
      <c r="DN76" s="6">
        <f t="shared" si="163"/>
        <v>76.312576312576311</v>
      </c>
      <c r="DO76" s="6">
        <f t="shared" si="163"/>
        <v>76.312576312576311</v>
      </c>
      <c r="DP76" s="6">
        <f t="shared" si="163"/>
        <v>76.312576312576311</v>
      </c>
      <c r="DQ76" s="6">
        <f t="shared" si="163"/>
        <v>76.312576312576311</v>
      </c>
      <c r="DR76" s="6">
        <f t="shared" si="163"/>
        <v>76.312576312576311</v>
      </c>
      <c r="DS76" s="6">
        <f t="shared" si="163"/>
        <v>76.312576312576311</v>
      </c>
      <c r="DT76" s="6">
        <f t="shared" si="163"/>
        <v>76.312576312576311</v>
      </c>
      <c r="DU76" s="6">
        <f t="shared" si="163"/>
        <v>76.312576312576311</v>
      </c>
      <c r="DV76" s="6">
        <f t="shared" si="163"/>
        <v>76.312576312576311</v>
      </c>
      <c r="DW76" s="6">
        <f t="shared" si="163"/>
        <v>76.312576312576311</v>
      </c>
      <c r="DX76" s="6">
        <f t="shared" si="163"/>
        <v>76.312576312576311</v>
      </c>
      <c r="DY76" s="6">
        <f>$D$128</f>
        <v>38.156288156288163</v>
      </c>
    </row>
    <row r="77" spans="1:129" x14ac:dyDescent="0.3">
      <c r="A77" t="s">
        <v>18</v>
      </c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>
        <f t="shared" ref="CU77:DX77" si="164">$D$130</f>
        <v>114.46886446886445</v>
      </c>
      <c r="CV77" s="6">
        <f t="shared" si="164"/>
        <v>114.46886446886445</v>
      </c>
      <c r="CW77" s="6">
        <f t="shared" si="164"/>
        <v>114.46886446886445</v>
      </c>
      <c r="CX77" s="6">
        <f t="shared" si="164"/>
        <v>114.46886446886445</v>
      </c>
      <c r="CY77" s="6">
        <f t="shared" si="164"/>
        <v>114.46886446886445</v>
      </c>
      <c r="CZ77" s="6">
        <f t="shared" si="164"/>
        <v>114.46886446886445</v>
      </c>
      <c r="DA77" s="6">
        <f t="shared" si="164"/>
        <v>114.46886446886445</v>
      </c>
      <c r="DB77" s="6">
        <f t="shared" si="164"/>
        <v>114.46886446886445</v>
      </c>
      <c r="DC77" s="6">
        <f t="shared" si="164"/>
        <v>114.46886446886445</v>
      </c>
      <c r="DD77" s="6">
        <f t="shared" si="164"/>
        <v>114.46886446886445</v>
      </c>
      <c r="DE77" s="6">
        <f t="shared" si="164"/>
        <v>114.46886446886445</v>
      </c>
      <c r="DF77" s="6">
        <f t="shared" si="164"/>
        <v>114.46886446886445</v>
      </c>
      <c r="DG77" s="6">
        <f t="shared" si="164"/>
        <v>114.46886446886445</v>
      </c>
      <c r="DH77" s="6">
        <f t="shared" si="164"/>
        <v>114.46886446886445</v>
      </c>
      <c r="DI77" s="6">
        <f t="shared" si="164"/>
        <v>114.46886446886445</v>
      </c>
      <c r="DJ77" s="6">
        <f t="shared" si="164"/>
        <v>114.46886446886445</v>
      </c>
      <c r="DK77" s="6">
        <f t="shared" si="164"/>
        <v>114.46886446886445</v>
      </c>
      <c r="DL77" s="6">
        <f t="shared" si="164"/>
        <v>114.46886446886445</v>
      </c>
      <c r="DM77" s="6">
        <f t="shared" si="164"/>
        <v>114.46886446886445</v>
      </c>
      <c r="DN77" s="6">
        <f t="shared" si="164"/>
        <v>114.46886446886445</v>
      </c>
      <c r="DO77" s="6">
        <f t="shared" si="164"/>
        <v>114.46886446886445</v>
      </c>
      <c r="DP77" s="6">
        <f t="shared" si="164"/>
        <v>114.46886446886445</v>
      </c>
      <c r="DQ77" s="6">
        <f t="shared" si="164"/>
        <v>114.46886446886445</v>
      </c>
      <c r="DR77" s="6">
        <f t="shared" si="164"/>
        <v>114.46886446886445</v>
      </c>
      <c r="DS77" s="6">
        <f t="shared" si="164"/>
        <v>114.46886446886445</v>
      </c>
      <c r="DT77" s="6">
        <f t="shared" si="164"/>
        <v>114.46886446886445</v>
      </c>
      <c r="DU77" s="6">
        <f t="shared" si="164"/>
        <v>114.46886446886445</v>
      </c>
      <c r="DV77" s="6">
        <f t="shared" si="164"/>
        <v>114.46886446886445</v>
      </c>
      <c r="DW77" s="6">
        <f t="shared" si="164"/>
        <v>114.46886446886445</v>
      </c>
      <c r="DX77" s="6">
        <f t="shared" si="164"/>
        <v>114.46886446886445</v>
      </c>
      <c r="DY77" s="6">
        <f>$C$128</f>
        <v>76.312576312576311</v>
      </c>
    </row>
    <row r="78" spans="1:129" x14ac:dyDescent="0.3">
      <c r="A78" t="s">
        <v>19</v>
      </c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>
        <f>$D$130</f>
        <v>114.46886446886445</v>
      </c>
    </row>
    <row r="79" spans="1:129" x14ac:dyDescent="0.3"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</row>
    <row r="80" spans="1:129" x14ac:dyDescent="0.3">
      <c r="A80" s="44" t="s">
        <v>62</v>
      </c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>
        <f t="shared" ref="CU80" si="165">E158</f>
        <v>0</v>
      </c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</row>
    <row r="81" spans="1:129" x14ac:dyDescent="0.3">
      <c r="A81" s="9" t="s">
        <v>7</v>
      </c>
      <c r="I81" s="23">
        <f t="shared" ref="I81:AN81" si="166">I74*$C$19</f>
        <v>0</v>
      </c>
      <c r="J81" s="23">
        <f t="shared" si="166"/>
        <v>0</v>
      </c>
      <c r="K81" s="23">
        <f t="shared" si="166"/>
        <v>0</v>
      </c>
      <c r="L81" s="23">
        <f t="shared" si="166"/>
        <v>0</v>
      </c>
      <c r="M81" s="23">
        <f t="shared" si="166"/>
        <v>0</v>
      </c>
      <c r="N81" s="23">
        <f t="shared" si="166"/>
        <v>0</v>
      </c>
      <c r="O81" s="23">
        <f t="shared" si="166"/>
        <v>0</v>
      </c>
      <c r="P81" s="23">
        <f t="shared" si="166"/>
        <v>0</v>
      </c>
      <c r="Q81" s="23">
        <f t="shared" si="166"/>
        <v>0</v>
      </c>
      <c r="R81" s="23">
        <f t="shared" si="166"/>
        <v>0</v>
      </c>
      <c r="S81" s="23">
        <f t="shared" si="166"/>
        <v>0</v>
      </c>
      <c r="T81" s="23">
        <f t="shared" si="166"/>
        <v>0</v>
      </c>
      <c r="U81" s="23">
        <f t="shared" si="166"/>
        <v>0</v>
      </c>
      <c r="V81" s="23">
        <f t="shared" si="166"/>
        <v>0</v>
      </c>
      <c r="W81" s="23">
        <f t="shared" si="166"/>
        <v>0</v>
      </c>
      <c r="X81" s="23">
        <f t="shared" si="166"/>
        <v>0</v>
      </c>
      <c r="Y81" s="23">
        <f t="shared" si="166"/>
        <v>0</v>
      </c>
      <c r="Z81" s="23">
        <f t="shared" si="166"/>
        <v>0</v>
      </c>
      <c r="AA81" s="23">
        <f t="shared" si="166"/>
        <v>0</v>
      </c>
      <c r="AB81" s="23">
        <f t="shared" si="166"/>
        <v>0</v>
      </c>
      <c r="AC81" s="23">
        <f t="shared" si="166"/>
        <v>0</v>
      </c>
      <c r="AD81" s="23">
        <f t="shared" si="166"/>
        <v>0</v>
      </c>
      <c r="AE81" s="23">
        <f t="shared" si="166"/>
        <v>0</v>
      </c>
      <c r="AF81" s="23">
        <f t="shared" si="166"/>
        <v>0</v>
      </c>
      <c r="AG81" s="23">
        <f t="shared" si="166"/>
        <v>0</v>
      </c>
      <c r="AH81" s="23">
        <f t="shared" si="166"/>
        <v>0</v>
      </c>
      <c r="AI81" s="23">
        <f t="shared" si="166"/>
        <v>0</v>
      </c>
      <c r="AJ81" s="23">
        <f t="shared" si="166"/>
        <v>0</v>
      </c>
      <c r="AK81" s="23">
        <f t="shared" si="166"/>
        <v>0</v>
      </c>
      <c r="AL81" s="23">
        <f t="shared" si="166"/>
        <v>0</v>
      </c>
      <c r="AM81" s="23">
        <f t="shared" si="166"/>
        <v>0</v>
      </c>
      <c r="AN81" s="23">
        <f t="shared" si="166"/>
        <v>0</v>
      </c>
      <c r="AO81" s="23">
        <f t="shared" ref="AO81:BT81" si="167">AO74*$C$19</f>
        <v>0</v>
      </c>
      <c r="AP81" s="23">
        <f t="shared" si="167"/>
        <v>0</v>
      </c>
      <c r="AQ81" s="23">
        <f t="shared" si="167"/>
        <v>0</v>
      </c>
      <c r="AR81" s="23">
        <f t="shared" si="167"/>
        <v>0</v>
      </c>
      <c r="AS81" s="23">
        <f t="shared" si="167"/>
        <v>0</v>
      </c>
      <c r="AT81" s="23">
        <f t="shared" si="167"/>
        <v>0</v>
      </c>
      <c r="AU81" s="23">
        <f t="shared" si="167"/>
        <v>0</v>
      </c>
      <c r="AV81" s="23">
        <f t="shared" si="167"/>
        <v>0</v>
      </c>
      <c r="AW81" s="23">
        <f t="shared" si="167"/>
        <v>0</v>
      </c>
      <c r="AX81" s="23">
        <f t="shared" si="167"/>
        <v>0</v>
      </c>
      <c r="AY81" s="23">
        <f t="shared" si="167"/>
        <v>0</v>
      </c>
      <c r="AZ81" s="23">
        <f t="shared" si="167"/>
        <v>0</v>
      </c>
      <c r="BA81" s="23">
        <f t="shared" si="167"/>
        <v>0</v>
      </c>
      <c r="BB81" s="23">
        <f t="shared" si="167"/>
        <v>0</v>
      </c>
      <c r="BC81" s="23">
        <f t="shared" si="167"/>
        <v>0</v>
      </c>
      <c r="BD81" s="23">
        <f t="shared" si="167"/>
        <v>0</v>
      </c>
      <c r="BE81" s="23">
        <f t="shared" si="167"/>
        <v>0</v>
      </c>
      <c r="BF81" s="23">
        <f t="shared" si="167"/>
        <v>0</v>
      </c>
      <c r="BG81" s="23">
        <f t="shared" si="167"/>
        <v>0</v>
      </c>
      <c r="BH81" s="23">
        <f t="shared" si="167"/>
        <v>0</v>
      </c>
      <c r="BI81" s="23">
        <f t="shared" si="167"/>
        <v>0</v>
      </c>
      <c r="BJ81" s="23">
        <f t="shared" si="167"/>
        <v>0</v>
      </c>
      <c r="BK81" s="23">
        <f t="shared" si="167"/>
        <v>0</v>
      </c>
      <c r="BL81" s="23">
        <f t="shared" si="167"/>
        <v>0</v>
      </c>
      <c r="BM81" s="23">
        <f t="shared" si="167"/>
        <v>0</v>
      </c>
      <c r="BN81" s="23">
        <f t="shared" si="167"/>
        <v>0</v>
      </c>
      <c r="BO81" s="23">
        <f t="shared" si="167"/>
        <v>0</v>
      </c>
      <c r="BP81" s="23">
        <f t="shared" si="167"/>
        <v>0</v>
      </c>
      <c r="BQ81" s="23">
        <f t="shared" si="167"/>
        <v>0</v>
      </c>
      <c r="BR81" s="23">
        <f t="shared" si="167"/>
        <v>0</v>
      </c>
      <c r="BS81" s="23">
        <f t="shared" si="167"/>
        <v>0</v>
      </c>
      <c r="BT81" s="23">
        <f t="shared" si="167"/>
        <v>0</v>
      </c>
      <c r="BU81" s="23">
        <f t="shared" ref="BU81:CT81" si="168">BU74*$C$19</f>
        <v>0</v>
      </c>
      <c r="BV81" s="23">
        <f t="shared" si="168"/>
        <v>0</v>
      </c>
      <c r="BW81" s="23">
        <f t="shared" si="168"/>
        <v>0</v>
      </c>
      <c r="BX81" s="23">
        <f t="shared" si="168"/>
        <v>0</v>
      </c>
      <c r="BY81" s="23">
        <f t="shared" si="168"/>
        <v>0</v>
      </c>
      <c r="BZ81" s="23">
        <f t="shared" si="168"/>
        <v>0</v>
      </c>
      <c r="CA81" s="23">
        <f t="shared" si="168"/>
        <v>0</v>
      </c>
      <c r="CB81" s="23">
        <f t="shared" si="168"/>
        <v>0</v>
      </c>
      <c r="CC81" s="23">
        <f t="shared" si="168"/>
        <v>0</v>
      </c>
      <c r="CD81" s="23">
        <f t="shared" si="168"/>
        <v>0</v>
      </c>
      <c r="CE81" s="23">
        <f t="shared" si="168"/>
        <v>0</v>
      </c>
      <c r="CF81" s="23">
        <f t="shared" si="168"/>
        <v>0</v>
      </c>
      <c r="CG81" s="23">
        <f t="shared" si="168"/>
        <v>0</v>
      </c>
      <c r="CH81" s="23">
        <f t="shared" si="168"/>
        <v>0</v>
      </c>
      <c r="CI81" s="23">
        <f t="shared" si="168"/>
        <v>0</v>
      </c>
      <c r="CJ81" s="23">
        <f t="shared" si="168"/>
        <v>0</v>
      </c>
      <c r="CK81" s="23">
        <f t="shared" si="168"/>
        <v>0</v>
      </c>
      <c r="CL81" s="23">
        <f t="shared" si="168"/>
        <v>0</v>
      </c>
      <c r="CM81" s="23">
        <f t="shared" si="168"/>
        <v>0</v>
      </c>
      <c r="CN81" s="23">
        <f t="shared" si="168"/>
        <v>0</v>
      </c>
      <c r="CO81" s="23">
        <f t="shared" si="168"/>
        <v>0</v>
      </c>
      <c r="CP81" s="23">
        <f t="shared" si="168"/>
        <v>0</v>
      </c>
      <c r="CQ81" s="23">
        <f t="shared" si="168"/>
        <v>0</v>
      </c>
      <c r="CR81" s="23">
        <f t="shared" si="168"/>
        <v>0</v>
      </c>
      <c r="CS81" s="23">
        <f t="shared" si="168"/>
        <v>0</v>
      </c>
      <c r="CT81" s="23">
        <f t="shared" si="168"/>
        <v>0</v>
      </c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</row>
    <row r="82" spans="1:129" x14ac:dyDescent="0.3">
      <c r="A82" s="9" t="s">
        <v>16</v>
      </c>
      <c r="AM82" s="23">
        <f t="shared" ref="AM82:BR82" si="169">AM75*$C$19</f>
        <v>0</v>
      </c>
      <c r="AN82" s="23">
        <f t="shared" si="169"/>
        <v>0</v>
      </c>
      <c r="AO82" s="23">
        <f t="shared" si="169"/>
        <v>0</v>
      </c>
      <c r="AP82" s="23">
        <f t="shared" si="169"/>
        <v>0</v>
      </c>
      <c r="AQ82" s="23">
        <f t="shared" si="169"/>
        <v>0</v>
      </c>
      <c r="AR82" s="23">
        <f t="shared" si="169"/>
        <v>0</v>
      </c>
      <c r="AS82" s="23">
        <f t="shared" si="169"/>
        <v>0</v>
      </c>
      <c r="AT82" s="23">
        <f t="shared" si="169"/>
        <v>0</v>
      </c>
      <c r="AU82" s="23">
        <f t="shared" si="169"/>
        <v>0</v>
      </c>
      <c r="AV82" s="23">
        <f t="shared" si="169"/>
        <v>0</v>
      </c>
      <c r="AW82" s="23">
        <f t="shared" si="169"/>
        <v>0</v>
      </c>
      <c r="AX82" s="23">
        <f t="shared" si="169"/>
        <v>0</v>
      </c>
      <c r="AY82" s="23">
        <f t="shared" si="169"/>
        <v>0</v>
      </c>
      <c r="AZ82" s="23">
        <f t="shared" si="169"/>
        <v>0</v>
      </c>
      <c r="BA82" s="23">
        <f t="shared" si="169"/>
        <v>0</v>
      </c>
      <c r="BB82" s="23">
        <f t="shared" si="169"/>
        <v>0</v>
      </c>
      <c r="BC82" s="23">
        <f t="shared" si="169"/>
        <v>0</v>
      </c>
      <c r="BD82" s="23">
        <f t="shared" si="169"/>
        <v>0</v>
      </c>
      <c r="BE82" s="23">
        <f t="shared" si="169"/>
        <v>0</v>
      </c>
      <c r="BF82" s="23">
        <f t="shared" si="169"/>
        <v>0</v>
      </c>
      <c r="BG82" s="23">
        <f t="shared" si="169"/>
        <v>0</v>
      </c>
      <c r="BH82" s="23">
        <f t="shared" si="169"/>
        <v>0</v>
      </c>
      <c r="BI82" s="23">
        <f t="shared" si="169"/>
        <v>0</v>
      </c>
      <c r="BJ82" s="23">
        <f t="shared" si="169"/>
        <v>0</v>
      </c>
      <c r="BK82" s="23">
        <f t="shared" si="169"/>
        <v>0</v>
      </c>
      <c r="BL82" s="23">
        <f t="shared" si="169"/>
        <v>0</v>
      </c>
      <c r="BM82" s="23">
        <f t="shared" si="169"/>
        <v>0</v>
      </c>
      <c r="BN82" s="23">
        <f t="shared" si="169"/>
        <v>0</v>
      </c>
      <c r="BO82" s="23">
        <f t="shared" si="169"/>
        <v>0</v>
      </c>
      <c r="BP82" s="23">
        <f t="shared" si="169"/>
        <v>0</v>
      </c>
      <c r="BQ82" s="23">
        <f t="shared" si="169"/>
        <v>0</v>
      </c>
      <c r="BR82" s="23">
        <f t="shared" si="169"/>
        <v>0</v>
      </c>
      <c r="BS82" s="23">
        <f t="shared" ref="BS82:CX82" si="170">BS75*$C$19</f>
        <v>0</v>
      </c>
      <c r="BT82" s="23">
        <f t="shared" si="170"/>
        <v>0</v>
      </c>
      <c r="BU82" s="23">
        <f t="shared" si="170"/>
        <v>0</v>
      </c>
      <c r="BV82" s="23">
        <f t="shared" si="170"/>
        <v>0</v>
      </c>
      <c r="BW82" s="23">
        <f t="shared" si="170"/>
        <v>0</v>
      </c>
      <c r="BX82" s="23">
        <f t="shared" si="170"/>
        <v>0</v>
      </c>
      <c r="BY82" s="23">
        <f t="shared" si="170"/>
        <v>0</v>
      </c>
      <c r="BZ82" s="23">
        <f t="shared" si="170"/>
        <v>0</v>
      </c>
      <c r="CA82" s="23">
        <f t="shared" si="170"/>
        <v>0</v>
      </c>
      <c r="CB82" s="23">
        <f t="shared" si="170"/>
        <v>0</v>
      </c>
      <c r="CC82" s="23">
        <f t="shared" si="170"/>
        <v>0</v>
      </c>
      <c r="CD82" s="23">
        <f t="shared" si="170"/>
        <v>0</v>
      </c>
      <c r="CE82" s="23">
        <f t="shared" si="170"/>
        <v>0</v>
      </c>
      <c r="CF82" s="23">
        <f t="shared" si="170"/>
        <v>0</v>
      </c>
      <c r="CG82" s="23">
        <f t="shared" si="170"/>
        <v>0</v>
      </c>
      <c r="CH82" s="23">
        <f t="shared" si="170"/>
        <v>0</v>
      </c>
      <c r="CI82" s="23">
        <f t="shared" si="170"/>
        <v>0</v>
      </c>
      <c r="CJ82" s="23">
        <f t="shared" si="170"/>
        <v>0</v>
      </c>
      <c r="CK82" s="23">
        <f t="shared" si="170"/>
        <v>0</v>
      </c>
      <c r="CL82" s="23">
        <f t="shared" si="170"/>
        <v>0</v>
      </c>
      <c r="CM82" s="23">
        <f t="shared" si="170"/>
        <v>0</v>
      </c>
      <c r="CN82" s="23">
        <f t="shared" si="170"/>
        <v>0</v>
      </c>
      <c r="CO82" s="23">
        <f t="shared" si="170"/>
        <v>0</v>
      </c>
      <c r="CP82" s="23">
        <f t="shared" si="170"/>
        <v>0</v>
      </c>
      <c r="CQ82" s="23">
        <f t="shared" si="170"/>
        <v>0</v>
      </c>
      <c r="CR82" s="23">
        <f t="shared" si="170"/>
        <v>0</v>
      </c>
      <c r="CS82" s="23">
        <f t="shared" si="170"/>
        <v>0</v>
      </c>
      <c r="CT82" s="23">
        <f t="shared" si="170"/>
        <v>0</v>
      </c>
      <c r="CU82" s="23">
        <f t="shared" si="170"/>
        <v>0</v>
      </c>
      <c r="CV82" s="23">
        <f t="shared" si="170"/>
        <v>0</v>
      </c>
      <c r="CW82" s="23">
        <f t="shared" si="170"/>
        <v>0</v>
      </c>
      <c r="CX82" s="23">
        <f t="shared" si="170"/>
        <v>0</v>
      </c>
      <c r="CY82" s="23">
        <f t="shared" ref="CY82:DY82" si="171">CY75*$C$19</f>
        <v>0</v>
      </c>
      <c r="CZ82" s="23">
        <f t="shared" si="171"/>
        <v>0</v>
      </c>
      <c r="DA82" s="23">
        <f t="shared" si="171"/>
        <v>0</v>
      </c>
      <c r="DB82" s="23">
        <f t="shared" si="171"/>
        <v>0</v>
      </c>
      <c r="DC82" s="23">
        <f t="shared" si="171"/>
        <v>0</v>
      </c>
      <c r="DD82" s="23">
        <f t="shared" si="171"/>
        <v>0</v>
      </c>
      <c r="DE82" s="23">
        <f t="shared" si="171"/>
        <v>0</v>
      </c>
      <c r="DF82" s="23">
        <f t="shared" si="171"/>
        <v>0</v>
      </c>
      <c r="DG82" s="23">
        <f t="shared" si="171"/>
        <v>0</v>
      </c>
      <c r="DH82" s="23">
        <f t="shared" si="171"/>
        <v>0</v>
      </c>
      <c r="DI82" s="23">
        <f t="shared" si="171"/>
        <v>0</v>
      </c>
      <c r="DJ82" s="23">
        <f t="shared" si="171"/>
        <v>0</v>
      </c>
      <c r="DK82" s="23">
        <f t="shared" si="171"/>
        <v>0</v>
      </c>
      <c r="DL82" s="23">
        <f t="shared" si="171"/>
        <v>0</v>
      </c>
      <c r="DM82" s="23">
        <f t="shared" si="171"/>
        <v>0</v>
      </c>
      <c r="DN82" s="23">
        <f t="shared" si="171"/>
        <v>0</v>
      </c>
      <c r="DO82" s="23">
        <f t="shared" si="171"/>
        <v>0</v>
      </c>
      <c r="DP82" s="23">
        <f t="shared" si="171"/>
        <v>0</v>
      </c>
      <c r="DQ82" s="23">
        <f t="shared" si="171"/>
        <v>0</v>
      </c>
      <c r="DR82" s="23">
        <f t="shared" si="171"/>
        <v>0</v>
      </c>
      <c r="DS82" s="23">
        <f t="shared" si="171"/>
        <v>0</v>
      </c>
      <c r="DT82" s="23">
        <f t="shared" si="171"/>
        <v>0</v>
      </c>
      <c r="DU82" s="23">
        <f t="shared" si="171"/>
        <v>0</v>
      </c>
      <c r="DV82" s="23">
        <f t="shared" si="171"/>
        <v>0</v>
      </c>
      <c r="DW82" s="23">
        <f t="shared" si="171"/>
        <v>0</v>
      </c>
      <c r="DX82" s="23">
        <f t="shared" si="171"/>
        <v>0</v>
      </c>
      <c r="DY82" s="23">
        <f t="shared" si="171"/>
        <v>0</v>
      </c>
    </row>
    <row r="83" spans="1:129" x14ac:dyDescent="0.3">
      <c r="A83" s="9" t="s">
        <v>17</v>
      </c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23">
        <f t="shared" ref="BQ83:CV83" si="172">BQ76*$C$19</f>
        <v>0</v>
      </c>
      <c r="BR83" s="23">
        <f t="shared" si="172"/>
        <v>0</v>
      </c>
      <c r="BS83" s="23">
        <f t="shared" si="172"/>
        <v>0</v>
      </c>
      <c r="BT83" s="23">
        <f t="shared" si="172"/>
        <v>0</v>
      </c>
      <c r="BU83" s="23">
        <f t="shared" si="172"/>
        <v>0</v>
      </c>
      <c r="BV83" s="23">
        <f t="shared" si="172"/>
        <v>0</v>
      </c>
      <c r="BW83" s="23">
        <f t="shared" si="172"/>
        <v>0</v>
      </c>
      <c r="BX83" s="23">
        <f t="shared" si="172"/>
        <v>0</v>
      </c>
      <c r="BY83" s="23">
        <f t="shared" si="172"/>
        <v>0</v>
      </c>
      <c r="BZ83" s="23">
        <f t="shared" si="172"/>
        <v>0</v>
      </c>
      <c r="CA83" s="23">
        <f t="shared" si="172"/>
        <v>0</v>
      </c>
      <c r="CB83" s="23">
        <f t="shared" si="172"/>
        <v>0</v>
      </c>
      <c r="CC83" s="23">
        <f t="shared" si="172"/>
        <v>0</v>
      </c>
      <c r="CD83" s="23">
        <f t="shared" si="172"/>
        <v>0</v>
      </c>
      <c r="CE83" s="23">
        <f t="shared" si="172"/>
        <v>0</v>
      </c>
      <c r="CF83" s="23">
        <f t="shared" si="172"/>
        <v>0</v>
      </c>
      <c r="CG83" s="23">
        <f t="shared" si="172"/>
        <v>0</v>
      </c>
      <c r="CH83" s="23">
        <f t="shared" si="172"/>
        <v>0</v>
      </c>
      <c r="CI83" s="23">
        <f t="shared" si="172"/>
        <v>0</v>
      </c>
      <c r="CJ83" s="23">
        <f t="shared" si="172"/>
        <v>0</v>
      </c>
      <c r="CK83" s="23">
        <f t="shared" si="172"/>
        <v>0</v>
      </c>
      <c r="CL83" s="23">
        <f t="shared" si="172"/>
        <v>0</v>
      </c>
      <c r="CM83" s="23">
        <f t="shared" si="172"/>
        <v>0</v>
      </c>
      <c r="CN83" s="23">
        <f t="shared" si="172"/>
        <v>0</v>
      </c>
      <c r="CO83" s="23">
        <f t="shared" si="172"/>
        <v>0</v>
      </c>
      <c r="CP83" s="23">
        <f t="shared" si="172"/>
        <v>0</v>
      </c>
      <c r="CQ83" s="23">
        <f t="shared" si="172"/>
        <v>0</v>
      </c>
      <c r="CR83" s="23">
        <f t="shared" si="172"/>
        <v>0</v>
      </c>
      <c r="CS83" s="23">
        <f t="shared" si="172"/>
        <v>0</v>
      </c>
      <c r="CT83" s="23">
        <f t="shared" si="172"/>
        <v>0</v>
      </c>
      <c r="CU83" s="23">
        <f t="shared" si="172"/>
        <v>0</v>
      </c>
      <c r="CV83" s="23">
        <f t="shared" si="172"/>
        <v>0</v>
      </c>
      <c r="CW83" s="23">
        <f t="shared" ref="CW83:DY83" si="173">CW76*$C$19</f>
        <v>0</v>
      </c>
      <c r="CX83" s="23">
        <f t="shared" si="173"/>
        <v>0</v>
      </c>
      <c r="CY83" s="23">
        <f t="shared" si="173"/>
        <v>0</v>
      </c>
      <c r="CZ83" s="23">
        <f t="shared" si="173"/>
        <v>0</v>
      </c>
      <c r="DA83" s="23">
        <f t="shared" si="173"/>
        <v>0</v>
      </c>
      <c r="DB83" s="23">
        <f t="shared" si="173"/>
        <v>0</v>
      </c>
      <c r="DC83" s="23">
        <f t="shared" si="173"/>
        <v>0</v>
      </c>
      <c r="DD83" s="23">
        <f t="shared" si="173"/>
        <v>0</v>
      </c>
      <c r="DE83" s="23">
        <f t="shared" si="173"/>
        <v>0</v>
      </c>
      <c r="DF83" s="23">
        <f t="shared" si="173"/>
        <v>0</v>
      </c>
      <c r="DG83" s="23">
        <f t="shared" si="173"/>
        <v>0</v>
      </c>
      <c r="DH83" s="23">
        <f t="shared" si="173"/>
        <v>0</v>
      </c>
      <c r="DI83" s="23">
        <f t="shared" si="173"/>
        <v>0</v>
      </c>
      <c r="DJ83" s="23">
        <f t="shared" si="173"/>
        <v>0</v>
      </c>
      <c r="DK83" s="23">
        <f t="shared" si="173"/>
        <v>0</v>
      </c>
      <c r="DL83" s="23">
        <f t="shared" si="173"/>
        <v>0</v>
      </c>
      <c r="DM83" s="23">
        <f t="shared" si="173"/>
        <v>0</v>
      </c>
      <c r="DN83" s="23">
        <f t="shared" si="173"/>
        <v>0</v>
      </c>
      <c r="DO83" s="23">
        <f t="shared" si="173"/>
        <v>0</v>
      </c>
      <c r="DP83" s="23">
        <f t="shared" si="173"/>
        <v>0</v>
      </c>
      <c r="DQ83" s="23">
        <f t="shared" si="173"/>
        <v>0</v>
      </c>
      <c r="DR83" s="23">
        <f t="shared" si="173"/>
        <v>0</v>
      </c>
      <c r="DS83" s="23">
        <f t="shared" si="173"/>
        <v>0</v>
      </c>
      <c r="DT83" s="23">
        <f t="shared" si="173"/>
        <v>0</v>
      </c>
      <c r="DU83" s="23">
        <f t="shared" si="173"/>
        <v>0</v>
      </c>
      <c r="DV83" s="23">
        <f t="shared" si="173"/>
        <v>0</v>
      </c>
      <c r="DW83" s="23">
        <f t="shared" si="173"/>
        <v>0</v>
      </c>
      <c r="DX83" s="23">
        <f t="shared" si="173"/>
        <v>0</v>
      </c>
      <c r="DY83" s="23">
        <f t="shared" si="173"/>
        <v>0</v>
      </c>
    </row>
    <row r="84" spans="1:129" x14ac:dyDescent="0.3">
      <c r="A84" s="9" t="s">
        <v>37</v>
      </c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23">
        <f t="shared" ref="CU84:DY84" si="174">CU77*$C$19</f>
        <v>0</v>
      </c>
      <c r="CV84" s="23">
        <f t="shared" si="174"/>
        <v>0</v>
      </c>
      <c r="CW84" s="23">
        <f t="shared" si="174"/>
        <v>0</v>
      </c>
      <c r="CX84" s="23">
        <f t="shared" si="174"/>
        <v>0</v>
      </c>
      <c r="CY84" s="23">
        <f t="shared" si="174"/>
        <v>0</v>
      </c>
      <c r="CZ84" s="23">
        <f t="shared" si="174"/>
        <v>0</v>
      </c>
      <c r="DA84" s="23">
        <f t="shared" si="174"/>
        <v>0</v>
      </c>
      <c r="DB84" s="23">
        <f t="shared" si="174"/>
        <v>0</v>
      </c>
      <c r="DC84" s="23">
        <f t="shared" si="174"/>
        <v>0</v>
      </c>
      <c r="DD84" s="23">
        <f t="shared" si="174"/>
        <v>0</v>
      </c>
      <c r="DE84" s="23">
        <f t="shared" si="174"/>
        <v>0</v>
      </c>
      <c r="DF84" s="23">
        <f t="shared" si="174"/>
        <v>0</v>
      </c>
      <c r="DG84" s="23">
        <f t="shared" si="174"/>
        <v>0</v>
      </c>
      <c r="DH84" s="23">
        <f t="shared" si="174"/>
        <v>0</v>
      </c>
      <c r="DI84" s="23">
        <f t="shared" si="174"/>
        <v>0</v>
      </c>
      <c r="DJ84" s="23">
        <f t="shared" si="174"/>
        <v>0</v>
      </c>
      <c r="DK84" s="23">
        <f t="shared" si="174"/>
        <v>0</v>
      </c>
      <c r="DL84" s="23">
        <f t="shared" si="174"/>
        <v>0</v>
      </c>
      <c r="DM84" s="23">
        <f t="shared" si="174"/>
        <v>0</v>
      </c>
      <c r="DN84" s="23">
        <f t="shared" si="174"/>
        <v>0</v>
      </c>
      <c r="DO84" s="23">
        <f t="shared" si="174"/>
        <v>0</v>
      </c>
      <c r="DP84" s="23">
        <f t="shared" si="174"/>
        <v>0</v>
      </c>
      <c r="DQ84" s="23">
        <f t="shared" si="174"/>
        <v>0</v>
      </c>
      <c r="DR84" s="23">
        <f t="shared" si="174"/>
        <v>0</v>
      </c>
      <c r="DS84" s="23">
        <f t="shared" si="174"/>
        <v>0</v>
      </c>
      <c r="DT84" s="23">
        <f t="shared" si="174"/>
        <v>0</v>
      </c>
      <c r="DU84" s="23">
        <f t="shared" si="174"/>
        <v>0</v>
      </c>
      <c r="DV84" s="23">
        <f t="shared" si="174"/>
        <v>0</v>
      </c>
      <c r="DW84" s="23">
        <f t="shared" si="174"/>
        <v>0</v>
      </c>
      <c r="DX84" s="23">
        <f t="shared" si="174"/>
        <v>0</v>
      </c>
      <c r="DY84" s="23">
        <f t="shared" si="174"/>
        <v>0</v>
      </c>
    </row>
    <row r="85" spans="1:129" x14ac:dyDescent="0.3">
      <c r="A85" s="9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23">
        <f>DY78*$C$19</f>
        <v>0</v>
      </c>
    </row>
    <row r="86" spans="1:129" x14ac:dyDescent="0.3">
      <c r="A86" s="44" t="s">
        <v>63</v>
      </c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23"/>
    </row>
    <row r="87" spans="1:129" x14ac:dyDescent="0.3">
      <c r="A87" s="9" t="s">
        <v>7</v>
      </c>
      <c r="I87" s="23">
        <f>I81</f>
        <v>0</v>
      </c>
      <c r="J87" s="23">
        <f>I87+J81</f>
        <v>0</v>
      </c>
      <c r="K87" s="23">
        <f t="shared" ref="K87:AL87" si="175">J87+K81</f>
        <v>0</v>
      </c>
      <c r="L87" s="23">
        <f t="shared" si="175"/>
        <v>0</v>
      </c>
      <c r="M87" s="23">
        <f t="shared" si="175"/>
        <v>0</v>
      </c>
      <c r="N87" s="23">
        <f t="shared" si="175"/>
        <v>0</v>
      </c>
      <c r="O87" s="23">
        <f t="shared" si="175"/>
        <v>0</v>
      </c>
      <c r="P87" s="23">
        <f t="shared" si="175"/>
        <v>0</v>
      </c>
      <c r="Q87" s="23">
        <f t="shared" si="175"/>
        <v>0</v>
      </c>
      <c r="R87" s="23">
        <f t="shared" si="175"/>
        <v>0</v>
      </c>
      <c r="S87" s="23">
        <f t="shared" si="175"/>
        <v>0</v>
      </c>
      <c r="T87" s="23">
        <f t="shared" si="175"/>
        <v>0</v>
      </c>
      <c r="U87" s="23">
        <f t="shared" si="175"/>
        <v>0</v>
      </c>
      <c r="V87" s="23">
        <f t="shared" si="175"/>
        <v>0</v>
      </c>
      <c r="W87" s="23">
        <f t="shared" si="175"/>
        <v>0</v>
      </c>
      <c r="X87" s="23">
        <f t="shared" si="175"/>
        <v>0</v>
      </c>
      <c r="Y87" s="23">
        <f t="shared" si="175"/>
        <v>0</v>
      </c>
      <c r="Z87" s="23">
        <f t="shared" si="175"/>
        <v>0</v>
      </c>
      <c r="AA87" s="23">
        <f t="shared" si="175"/>
        <v>0</v>
      </c>
      <c r="AB87" s="23">
        <f t="shared" si="175"/>
        <v>0</v>
      </c>
      <c r="AC87" s="23">
        <f t="shared" si="175"/>
        <v>0</v>
      </c>
      <c r="AD87" s="23">
        <f t="shared" si="175"/>
        <v>0</v>
      </c>
      <c r="AE87" s="23">
        <f t="shared" si="175"/>
        <v>0</v>
      </c>
      <c r="AF87" s="23">
        <f t="shared" si="175"/>
        <v>0</v>
      </c>
      <c r="AG87" s="23">
        <f t="shared" si="175"/>
        <v>0</v>
      </c>
      <c r="AH87" s="23">
        <f t="shared" si="175"/>
        <v>0</v>
      </c>
      <c r="AI87" s="23">
        <f t="shared" si="175"/>
        <v>0</v>
      </c>
      <c r="AJ87" s="23">
        <f t="shared" si="175"/>
        <v>0</v>
      </c>
      <c r="AK87" s="23">
        <f t="shared" si="175"/>
        <v>0</v>
      </c>
      <c r="AL87" s="23">
        <f t="shared" si="175"/>
        <v>0</v>
      </c>
      <c r="AM87" s="23">
        <f>AM81</f>
        <v>0</v>
      </c>
      <c r="AN87" s="23">
        <f>AM87+AN81</f>
        <v>0</v>
      </c>
      <c r="AO87" s="23">
        <f>AN87+AO81</f>
        <v>0</v>
      </c>
      <c r="AP87" s="23">
        <f t="shared" ref="AP87:BP87" si="176">AO87+AP81</f>
        <v>0</v>
      </c>
      <c r="AQ87" s="23">
        <f t="shared" si="176"/>
        <v>0</v>
      </c>
      <c r="AR87" s="23">
        <f t="shared" si="176"/>
        <v>0</v>
      </c>
      <c r="AS87" s="23">
        <f t="shared" si="176"/>
        <v>0</v>
      </c>
      <c r="AT87" s="23">
        <f t="shared" si="176"/>
        <v>0</v>
      </c>
      <c r="AU87" s="23">
        <f t="shared" si="176"/>
        <v>0</v>
      </c>
      <c r="AV87" s="23">
        <f t="shared" si="176"/>
        <v>0</v>
      </c>
      <c r="AW87" s="23">
        <f t="shared" si="176"/>
        <v>0</v>
      </c>
      <c r="AX87" s="23">
        <f t="shared" si="176"/>
        <v>0</v>
      </c>
      <c r="AY87" s="23">
        <f t="shared" si="176"/>
        <v>0</v>
      </c>
      <c r="AZ87" s="23">
        <f t="shared" si="176"/>
        <v>0</v>
      </c>
      <c r="BA87" s="23">
        <f t="shared" si="176"/>
        <v>0</v>
      </c>
      <c r="BB87" s="23">
        <f t="shared" si="176"/>
        <v>0</v>
      </c>
      <c r="BC87" s="23">
        <f t="shared" si="176"/>
        <v>0</v>
      </c>
      <c r="BD87" s="23">
        <f t="shared" si="176"/>
        <v>0</v>
      </c>
      <c r="BE87" s="23">
        <f t="shared" si="176"/>
        <v>0</v>
      </c>
      <c r="BF87" s="23">
        <f t="shared" si="176"/>
        <v>0</v>
      </c>
      <c r="BG87" s="23">
        <f t="shared" si="176"/>
        <v>0</v>
      </c>
      <c r="BH87" s="23">
        <f t="shared" si="176"/>
        <v>0</v>
      </c>
      <c r="BI87" s="23">
        <f t="shared" si="176"/>
        <v>0</v>
      </c>
      <c r="BJ87" s="23">
        <f t="shared" si="176"/>
        <v>0</v>
      </c>
      <c r="BK87" s="23">
        <f t="shared" si="176"/>
        <v>0</v>
      </c>
      <c r="BL87" s="23">
        <f t="shared" si="176"/>
        <v>0</v>
      </c>
      <c r="BM87" s="23">
        <f t="shared" si="176"/>
        <v>0</v>
      </c>
      <c r="BN87" s="23">
        <f t="shared" si="176"/>
        <v>0</v>
      </c>
      <c r="BO87" s="23">
        <f t="shared" si="176"/>
        <v>0</v>
      </c>
      <c r="BP87" s="23">
        <f t="shared" si="176"/>
        <v>0</v>
      </c>
      <c r="BQ87" s="23">
        <f>BQ81</f>
        <v>0</v>
      </c>
      <c r="BR87" s="23">
        <f>BQ87+BR81</f>
        <v>0</v>
      </c>
      <c r="BS87" s="23">
        <f t="shared" ref="BS87:CT89" si="177">BR87+BS81</f>
        <v>0</v>
      </c>
      <c r="BT87" s="23">
        <f t="shared" si="177"/>
        <v>0</v>
      </c>
      <c r="BU87" s="23">
        <f t="shared" si="177"/>
        <v>0</v>
      </c>
      <c r="BV87" s="23">
        <f t="shared" si="177"/>
        <v>0</v>
      </c>
      <c r="BW87" s="23">
        <f t="shared" si="177"/>
        <v>0</v>
      </c>
      <c r="BX87" s="23">
        <f t="shared" si="177"/>
        <v>0</v>
      </c>
      <c r="BY87" s="23">
        <f t="shared" si="177"/>
        <v>0</v>
      </c>
      <c r="BZ87" s="23">
        <f t="shared" si="177"/>
        <v>0</v>
      </c>
      <c r="CA87" s="23">
        <f t="shared" si="177"/>
        <v>0</v>
      </c>
      <c r="CB87" s="23">
        <f t="shared" si="177"/>
        <v>0</v>
      </c>
      <c r="CC87" s="23">
        <f t="shared" si="177"/>
        <v>0</v>
      </c>
      <c r="CD87" s="23">
        <f t="shared" si="177"/>
        <v>0</v>
      </c>
      <c r="CE87" s="23">
        <f t="shared" si="177"/>
        <v>0</v>
      </c>
      <c r="CF87" s="23">
        <f t="shared" si="177"/>
        <v>0</v>
      </c>
      <c r="CG87" s="23">
        <f t="shared" si="177"/>
        <v>0</v>
      </c>
      <c r="CH87" s="23">
        <f t="shared" si="177"/>
        <v>0</v>
      </c>
      <c r="CI87" s="23">
        <f t="shared" si="177"/>
        <v>0</v>
      </c>
      <c r="CJ87" s="23">
        <f t="shared" si="177"/>
        <v>0</v>
      </c>
      <c r="CK87" s="23">
        <f t="shared" si="177"/>
        <v>0</v>
      </c>
      <c r="CL87" s="23">
        <f t="shared" si="177"/>
        <v>0</v>
      </c>
      <c r="CM87" s="23">
        <f t="shared" si="177"/>
        <v>0</v>
      </c>
      <c r="CN87" s="23">
        <f t="shared" si="177"/>
        <v>0</v>
      </c>
      <c r="CO87" s="23">
        <f t="shared" si="177"/>
        <v>0</v>
      </c>
      <c r="CP87" s="23">
        <f t="shared" si="177"/>
        <v>0</v>
      </c>
      <c r="CQ87" s="23">
        <f t="shared" si="177"/>
        <v>0</v>
      </c>
      <c r="CR87" s="23">
        <f t="shared" si="177"/>
        <v>0</v>
      </c>
      <c r="CS87" s="23">
        <f t="shared" si="177"/>
        <v>0</v>
      </c>
      <c r="CT87" s="23">
        <f t="shared" si="177"/>
        <v>0</v>
      </c>
      <c r="CU87" s="23">
        <f>CU81</f>
        <v>0</v>
      </c>
      <c r="CV87" s="23">
        <f>CU87+CV81</f>
        <v>0</v>
      </c>
      <c r="CW87" s="23">
        <f t="shared" ref="CW87:DX87" si="178">CV87+CW81</f>
        <v>0</v>
      </c>
      <c r="CX87" s="23">
        <f t="shared" si="178"/>
        <v>0</v>
      </c>
      <c r="CY87" s="23">
        <f t="shared" si="178"/>
        <v>0</v>
      </c>
      <c r="CZ87" s="23">
        <f t="shared" si="178"/>
        <v>0</v>
      </c>
      <c r="DA87" s="23">
        <f t="shared" si="178"/>
        <v>0</v>
      </c>
      <c r="DB87" s="23">
        <f t="shared" si="178"/>
        <v>0</v>
      </c>
      <c r="DC87" s="23">
        <f t="shared" si="178"/>
        <v>0</v>
      </c>
      <c r="DD87" s="23">
        <f t="shared" si="178"/>
        <v>0</v>
      </c>
      <c r="DE87" s="23">
        <f t="shared" si="178"/>
        <v>0</v>
      </c>
      <c r="DF87" s="23">
        <f t="shared" si="178"/>
        <v>0</v>
      </c>
      <c r="DG87" s="23">
        <f t="shared" si="178"/>
        <v>0</v>
      </c>
      <c r="DH87" s="23">
        <f t="shared" si="178"/>
        <v>0</v>
      </c>
      <c r="DI87" s="23">
        <f t="shared" si="178"/>
        <v>0</v>
      </c>
      <c r="DJ87" s="23">
        <f t="shared" si="178"/>
        <v>0</v>
      </c>
      <c r="DK87" s="23">
        <f t="shared" si="178"/>
        <v>0</v>
      </c>
      <c r="DL87" s="23">
        <f t="shared" si="178"/>
        <v>0</v>
      </c>
      <c r="DM87" s="23">
        <f t="shared" si="178"/>
        <v>0</v>
      </c>
      <c r="DN87" s="23">
        <f t="shared" si="178"/>
        <v>0</v>
      </c>
      <c r="DO87" s="23">
        <f t="shared" si="178"/>
        <v>0</v>
      </c>
      <c r="DP87" s="23">
        <f t="shared" si="178"/>
        <v>0</v>
      </c>
      <c r="DQ87" s="23">
        <f t="shared" si="178"/>
        <v>0</v>
      </c>
      <c r="DR87" s="23">
        <f t="shared" si="178"/>
        <v>0</v>
      </c>
      <c r="DS87" s="23">
        <f t="shared" si="178"/>
        <v>0</v>
      </c>
      <c r="DT87" s="23">
        <f t="shared" si="178"/>
        <v>0</v>
      </c>
      <c r="DU87" s="23">
        <f t="shared" si="178"/>
        <v>0</v>
      </c>
      <c r="DV87" s="23">
        <f t="shared" si="178"/>
        <v>0</v>
      </c>
      <c r="DW87" s="23">
        <f t="shared" si="178"/>
        <v>0</v>
      </c>
      <c r="DX87" s="23">
        <f t="shared" si="178"/>
        <v>0</v>
      </c>
      <c r="DY87" s="23">
        <f t="shared" ref="DY87" si="179">DX87+DY81</f>
        <v>0</v>
      </c>
    </row>
    <row r="88" spans="1:129" x14ac:dyDescent="0.3">
      <c r="A88" s="9" t="s">
        <v>16</v>
      </c>
      <c r="AM88" s="6">
        <f>AL87+AM82</f>
        <v>0</v>
      </c>
      <c r="AN88" s="6">
        <f>AM88+AN82</f>
        <v>0</v>
      </c>
      <c r="AO88" s="6">
        <f>AN88+AO82</f>
        <v>0</v>
      </c>
      <c r="AP88" s="6">
        <f t="shared" ref="AP88:BP88" si="180">AO88+AP82</f>
        <v>0</v>
      </c>
      <c r="AQ88" s="6">
        <f t="shared" si="180"/>
        <v>0</v>
      </c>
      <c r="AR88" s="6">
        <f t="shared" si="180"/>
        <v>0</v>
      </c>
      <c r="AS88" s="6">
        <f t="shared" si="180"/>
        <v>0</v>
      </c>
      <c r="AT88" s="6">
        <f t="shared" si="180"/>
        <v>0</v>
      </c>
      <c r="AU88" s="6">
        <f t="shared" si="180"/>
        <v>0</v>
      </c>
      <c r="AV88" s="6">
        <f t="shared" si="180"/>
        <v>0</v>
      </c>
      <c r="AW88" s="6">
        <f t="shared" si="180"/>
        <v>0</v>
      </c>
      <c r="AX88" s="6">
        <f t="shared" si="180"/>
        <v>0</v>
      </c>
      <c r="AY88" s="6">
        <f t="shared" si="180"/>
        <v>0</v>
      </c>
      <c r="AZ88" s="6">
        <f t="shared" si="180"/>
        <v>0</v>
      </c>
      <c r="BA88" s="6">
        <f t="shared" si="180"/>
        <v>0</v>
      </c>
      <c r="BB88" s="6">
        <f t="shared" si="180"/>
        <v>0</v>
      </c>
      <c r="BC88" s="6">
        <f t="shared" si="180"/>
        <v>0</v>
      </c>
      <c r="BD88" s="6">
        <f t="shared" si="180"/>
        <v>0</v>
      </c>
      <c r="BE88" s="6">
        <f t="shared" si="180"/>
        <v>0</v>
      </c>
      <c r="BF88" s="6">
        <f t="shared" si="180"/>
        <v>0</v>
      </c>
      <c r="BG88" s="6">
        <f t="shared" si="180"/>
        <v>0</v>
      </c>
      <c r="BH88" s="6">
        <f t="shared" si="180"/>
        <v>0</v>
      </c>
      <c r="BI88" s="6">
        <f t="shared" si="180"/>
        <v>0</v>
      </c>
      <c r="BJ88" s="6">
        <f t="shared" si="180"/>
        <v>0</v>
      </c>
      <c r="BK88" s="6">
        <f t="shared" si="180"/>
        <v>0</v>
      </c>
      <c r="BL88" s="6">
        <f t="shared" si="180"/>
        <v>0</v>
      </c>
      <c r="BM88" s="6">
        <f t="shared" si="180"/>
        <v>0</v>
      </c>
      <c r="BN88" s="6">
        <f t="shared" si="180"/>
        <v>0</v>
      </c>
      <c r="BO88" s="6">
        <f t="shared" si="180"/>
        <v>0</v>
      </c>
      <c r="BP88" s="6">
        <f t="shared" si="180"/>
        <v>0</v>
      </c>
      <c r="BQ88" s="6">
        <f>BP87+BQ82</f>
        <v>0</v>
      </c>
      <c r="BR88" s="23">
        <f t="shared" ref="BR88:CG89" si="181">BQ88+BR82</f>
        <v>0</v>
      </c>
      <c r="BS88" s="23">
        <f t="shared" si="181"/>
        <v>0</v>
      </c>
      <c r="BT88" s="23">
        <f t="shared" si="181"/>
        <v>0</v>
      </c>
      <c r="BU88" s="23">
        <f t="shared" si="181"/>
        <v>0</v>
      </c>
      <c r="BV88" s="23">
        <f t="shared" si="181"/>
        <v>0</v>
      </c>
      <c r="BW88" s="23">
        <f t="shared" si="181"/>
        <v>0</v>
      </c>
      <c r="BX88" s="23">
        <f t="shared" si="181"/>
        <v>0</v>
      </c>
      <c r="BY88" s="23">
        <f t="shared" si="181"/>
        <v>0</v>
      </c>
      <c r="BZ88" s="23">
        <f t="shared" si="181"/>
        <v>0</v>
      </c>
      <c r="CA88" s="23">
        <f t="shared" si="181"/>
        <v>0</v>
      </c>
      <c r="CB88" s="23">
        <f t="shared" si="181"/>
        <v>0</v>
      </c>
      <c r="CC88" s="23">
        <f t="shared" si="181"/>
        <v>0</v>
      </c>
      <c r="CD88" s="23">
        <f t="shared" si="181"/>
        <v>0</v>
      </c>
      <c r="CE88" s="23">
        <f t="shared" si="181"/>
        <v>0</v>
      </c>
      <c r="CF88" s="23">
        <f t="shared" si="181"/>
        <v>0</v>
      </c>
      <c r="CG88" s="23">
        <f t="shared" si="181"/>
        <v>0</v>
      </c>
      <c r="CH88" s="23">
        <f t="shared" si="177"/>
        <v>0</v>
      </c>
      <c r="CI88" s="23">
        <f t="shared" si="177"/>
        <v>0</v>
      </c>
      <c r="CJ88" s="23">
        <f t="shared" si="177"/>
        <v>0</v>
      </c>
      <c r="CK88" s="23">
        <f t="shared" si="177"/>
        <v>0</v>
      </c>
      <c r="CL88" s="23">
        <f t="shared" si="177"/>
        <v>0</v>
      </c>
      <c r="CM88" s="23">
        <f t="shared" si="177"/>
        <v>0</v>
      </c>
      <c r="CN88" s="23">
        <f t="shared" si="177"/>
        <v>0</v>
      </c>
      <c r="CO88" s="23">
        <f t="shared" si="177"/>
        <v>0</v>
      </c>
      <c r="CP88" s="23">
        <f t="shared" si="177"/>
        <v>0</v>
      </c>
      <c r="CQ88" s="23">
        <f t="shared" si="177"/>
        <v>0</v>
      </c>
      <c r="CR88" s="23">
        <f t="shared" si="177"/>
        <v>0</v>
      </c>
      <c r="CS88" s="23">
        <f t="shared" si="177"/>
        <v>0</v>
      </c>
      <c r="CT88" s="23">
        <f t="shared" si="177"/>
        <v>0</v>
      </c>
      <c r="CU88" s="23">
        <f>CT87+CU82</f>
        <v>0</v>
      </c>
      <c r="CV88" s="23">
        <f>CU88+CV82</f>
        <v>0</v>
      </c>
      <c r="CW88" s="23">
        <f t="shared" ref="CW88:DX90" si="182">CV88+CW82</f>
        <v>0</v>
      </c>
      <c r="CX88" s="23">
        <f t="shared" si="182"/>
        <v>0</v>
      </c>
      <c r="CY88" s="23">
        <f t="shared" si="182"/>
        <v>0</v>
      </c>
      <c r="CZ88" s="23">
        <f t="shared" si="182"/>
        <v>0</v>
      </c>
      <c r="DA88" s="23">
        <f t="shared" si="182"/>
        <v>0</v>
      </c>
      <c r="DB88" s="23">
        <f t="shared" si="182"/>
        <v>0</v>
      </c>
      <c r="DC88" s="23">
        <f t="shared" si="182"/>
        <v>0</v>
      </c>
      <c r="DD88" s="23">
        <f t="shared" si="182"/>
        <v>0</v>
      </c>
      <c r="DE88" s="23">
        <f t="shared" si="182"/>
        <v>0</v>
      </c>
      <c r="DF88" s="23">
        <f t="shared" si="182"/>
        <v>0</v>
      </c>
      <c r="DG88" s="23">
        <f t="shared" si="182"/>
        <v>0</v>
      </c>
      <c r="DH88" s="23">
        <f t="shared" si="182"/>
        <v>0</v>
      </c>
      <c r="DI88" s="23">
        <f t="shared" si="182"/>
        <v>0</v>
      </c>
      <c r="DJ88" s="23">
        <f t="shared" si="182"/>
        <v>0</v>
      </c>
      <c r="DK88" s="23">
        <f t="shared" si="182"/>
        <v>0</v>
      </c>
      <c r="DL88" s="23">
        <f t="shared" si="182"/>
        <v>0</v>
      </c>
      <c r="DM88" s="23">
        <f t="shared" si="182"/>
        <v>0</v>
      </c>
      <c r="DN88" s="23">
        <f t="shared" si="182"/>
        <v>0</v>
      </c>
      <c r="DO88" s="23">
        <f t="shared" si="182"/>
        <v>0</v>
      </c>
      <c r="DP88" s="23">
        <f t="shared" si="182"/>
        <v>0</v>
      </c>
      <c r="DQ88" s="23">
        <f t="shared" si="182"/>
        <v>0</v>
      </c>
      <c r="DR88" s="23">
        <f t="shared" si="182"/>
        <v>0</v>
      </c>
      <c r="DS88" s="23">
        <f t="shared" si="182"/>
        <v>0</v>
      </c>
      <c r="DT88" s="23">
        <f t="shared" si="182"/>
        <v>0</v>
      </c>
      <c r="DU88" s="23">
        <f t="shared" si="182"/>
        <v>0</v>
      </c>
      <c r="DV88" s="23">
        <f t="shared" si="182"/>
        <v>0</v>
      </c>
      <c r="DW88" s="23">
        <f t="shared" si="182"/>
        <v>0</v>
      </c>
      <c r="DX88" s="23">
        <f t="shared" si="182"/>
        <v>0</v>
      </c>
      <c r="DY88" s="23"/>
    </row>
    <row r="89" spans="1:129" x14ac:dyDescent="0.3">
      <c r="A89" s="9" t="s">
        <v>17</v>
      </c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>
        <f>BP88+BQ83</f>
        <v>0</v>
      </c>
      <c r="BR89" s="23">
        <f t="shared" si="181"/>
        <v>0</v>
      </c>
      <c r="BS89" s="23">
        <f t="shared" si="177"/>
        <v>0</v>
      </c>
      <c r="BT89" s="23">
        <f t="shared" si="177"/>
        <v>0</v>
      </c>
      <c r="BU89" s="23">
        <f t="shared" si="177"/>
        <v>0</v>
      </c>
      <c r="BV89" s="23">
        <f t="shared" si="177"/>
        <v>0</v>
      </c>
      <c r="BW89" s="23">
        <f t="shared" si="177"/>
        <v>0</v>
      </c>
      <c r="BX89" s="23">
        <f t="shared" si="177"/>
        <v>0</v>
      </c>
      <c r="BY89" s="23">
        <f t="shared" si="177"/>
        <v>0</v>
      </c>
      <c r="BZ89" s="23">
        <f t="shared" si="177"/>
        <v>0</v>
      </c>
      <c r="CA89" s="23">
        <f t="shared" si="177"/>
        <v>0</v>
      </c>
      <c r="CB89" s="23">
        <f t="shared" si="177"/>
        <v>0</v>
      </c>
      <c r="CC89" s="23">
        <f t="shared" si="177"/>
        <v>0</v>
      </c>
      <c r="CD89" s="23">
        <f t="shared" si="177"/>
        <v>0</v>
      </c>
      <c r="CE89" s="23">
        <f t="shared" si="177"/>
        <v>0</v>
      </c>
      <c r="CF89" s="23">
        <f t="shared" si="177"/>
        <v>0</v>
      </c>
      <c r="CG89" s="23">
        <f t="shared" si="177"/>
        <v>0</v>
      </c>
      <c r="CH89" s="23">
        <f t="shared" si="177"/>
        <v>0</v>
      </c>
      <c r="CI89" s="23">
        <f t="shared" si="177"/>
        <v>0</v>
      </c>
      <c r="CJ89" s="23">
        <f t="shared" si="177"/>
        <v>0</v>
      </c>
      <c r="CK89" s="23">
        <f t="shared" si="177"/>
        <v>0</v>
      </c>
      <c r="CL89" s="23">
        <f t="shared" si="177"/>
        <v>0</v>
      </c>
      <c r="CM89" s="23">
        <f t="shared" si="177"/>
        <v>0</v>
      </c>
      <c r="CN89" s="23">
        <f t="shared" si="177"/>
        <v>0</v>
      </c>
      <c r="CO89" s="23">
        <f t="shared" si="177"/>
        <v>0</v>
      </c>
      <c r="CP89" s="23">
        <f t="shared" si="177"/>
        <v>0</v>
      </c>
      <c r="CQ89" s="23">
        <f t="shared" si="177"/>
        <v>0</v>
      </c>
      <c r="CR89" s="23">
        <f t="shared" si="177"/>
        <v>0</v>
      </c>
      <c r="CS89" s="23">
        <f t="shared" si="177"/>
        <v>0</v>
      </c>
      <c r="CT89" s="23">
        <f t="shared" si="177"/>
        <v>0</v>
      </c>
      <c r="CU89" s="23">
        <f>CT88+CU83</f>
        <v>0</v>
      </c>
      <c r="CV89" s="23">
        <f t="shared" ref="CV89:DK90" si="183">CU89+CV83</f>
        <v>0</v>
      </c>
      <c r="CW89" s="23">
        <f t="shared" si="183"/>
        <v>0</v>
      </c>
      <c r="CX89" s="23">
        <f t="shared" si="183"/>
        <v>0</v>
      </c>
      <c r="CY89" s="23">
        <f t="shared" si="183"/>
        <v>0</v>
      </c>
      <c r="CZ89" s="23">
        <f t="shared" si="183"/>
        <v>0</v>
      </c>
      <c r="DA89" s="23">
        <f t="shared" si="183"/>
        <v>0</v>
      </c>
      <c r="DB89" s="23">
        <f t="shared" si="183"/>
        <v>0</v>
      </c>
      <c r="DC89" s="23">
        <f t="shared" si="183"/>
        <v>0</v>
      </c>
      <c r="DD89" s="23">
        <f t="shared" si="183"/>
        <v>0</v>
      </c>
      <c r="DE89" s="23">
        <f t="shared" si="183"/>
        <v>0</v>
      </c>
      <c r="DF89" s="23">
        <f t="shared" si="183"/>
        <v>0</v>
      </c>
      <c r="DG89" s="23">
        <f t="shared" si="183"/>
        <v>0</v>
      </c>
      <c r="DH89" s="23">
        <f t="shared" si="183"/>
        <v>0</v>
      </c>
      <c r="DI89" s="23">
        <f t="shared" si="183"/>
        <v>0</v>
      </c>
      <c r="DJ89" s="23">
        <f t="shared" si="183"/>
        <v>0</v>
      </c>
      <c r="DK89" s="23">
        <f t="shared" si="183"/>
        <v>0</v>
      </c>
      <c r="DL89" s="23">
        <f t="shared" si="182"/>
        <v>0</v>
      </c>
      <c r="DM89" s="23">
        <f t="shared" si="182"/>
        <v>0</v>
      </c>
      <c r="DN89" s="23">
        <f t="shared" si="182"/>
        <v>0</v>
      </c>
      <c r="DO89" s="23">
        <f t="shared" si="182"/>
        <v>0</v>
      </c>
      <c r="DP89" s="23">
        <f t="shared" si="182"/>
        <v>0</v>
      </c>
      <c r="DQ89" s="23">
        <f t="shared" si="182"/>
        <v>0</v>
      </c>
      <c r="DR89" s="23">
        <f t="shared" si="182"/>
        <v>0</v>
      </c>
      <c r="DS89" s="23">
        <f t="shared" si="182"/>
        <v>0</v>
      </c>
      <c r="DT89" s="23">
        <f t="shared" si="182"/>
        <v>0</v>
      </c>
      <c r="DU89" s="23">
        <f t="shared" si="182"/>
        <v>0</v>
      </c>
      <c r="DV89" s="23">
        <f t="shared" si="182"/>
        <v>0</v>
      </c>
      <c r="DW89" s="23">
        <f t="shared" si="182"/>
        <v>0</v>
      </c>
      <c r="DX89" s="23">
        <f t="shared" si="182"/>
        <v>0</v>
      </c>
      <c r="DY89" s="23">
        <f>DX88+DY83</f>
        <v>0</v>
      </c>
    </row>
    <row r="90" spans="1:129" x14ac:dyDescent="0.3">
      <c r="A90" s="9" t="s">
        <v>37</v>
      </c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23">
        <f>CT89+CU84</f>
        <v>0</v>
      </c>
      <c r="CV90" s="23">
        <f t="shared" si="183"/>
        <v>0</v>
      </c>
      <c r="CW90" s="23">
        <f t="shared" si="182"/>
        <v>0</v>
      </c>
      <c r="CX90" s="23">
        <f t="shared" si="182"/>
        <v>0</v>
      </c>
      <c r="CY90" s="23">
        <f t="shared" si="182"/>
        <v>0</v>
      </c>
      <c r="CZ90" s="23">
        <f t="shared" si="182"/>
        <v>0</v>
      </c>
      <c r="DA90" s="23">
        <f t="shared" si="182"/>
        <v>0</v>
      </c>
      <c r="DB90" s="23">
        <f t="shared" si="182"/>
        <v>0</v>
      </c>
      <c r="DC90" s="23">
        <f t="shared" si="182"/>
        <v>0</v>
      </c>
      <c r="DD90" s="23">
        <f t="shared" si="182"/>
        <v>0</v>
      </c>
      <c r="DE90" s="23">
        <f t="shared" si="182"/>
        <v>0</v>
      </c>
      <c r="DF90" s="23">
        <f t="shared" si="182"/>
        <v>0</v>
      </c>
      <c r="DG90" s="23">
        <f t="shared" si="182"/>
        <v>0</v>
      </c>
      <c r="DH90" s="23">
        <f t="shared" si="182"/>
        <v>0</v>
      </c>
      <c r="DI90" s="23">
        <f t="shared" si="182"/>
        <v>0</v>
      </c>
      <c r="DJ90" s="23">
        <f t="shared" si="182"/>
        <v>0</v>
      </c>
      <c r="DK90" s="23">
        <f t="shared" si="182"/>
        <v>0</v>
      </c>
      <c r="DL90" s="23">
        <f t="shared" si="182"/>
        <v>0</v>
      </c>
      <c r="DM90" s="23">
        <f t="shared" si="182"/>
        <v>0</v>
      </c>
      <c r="DN90" s="23">
        <f t="shared" si="182"/>
        <v>0</v>
      </c>
      <c r="DO90" s="23">
        <f t="shared" si="182"/>
        <v>0</v>
      </c>
      <c r="DP90" s="23">
        <f t="shared" si="182"/>
        <v>0</v>
      </c>
      <c r="DQ90" s="23">
        <f t="shared" si="182"/>
        <v>0</v>
      </c>
      <c r="DR90" s="23">
        <f t="shared" si="182"/>
        <v>0</v>
      </c>
      <c r="DS90" s="23">
        <f t="shared" si="182"/>
        <v>0</v>
      </c>
      <c r="DT90" s="23">
        <f t="shared" si="182"/>
        <v>0</v>
      </c>
      <c r="DU90" s="23">
        <f t="shared" si="182"/>
        <v>0</v>
      </c>
      <c r="DV90" s="23">
        <f t="shared" si="182"/>
        <v>0</v>
      </c>
      <c r="DW90" s="23">
        <f t="shared" si="182"/>
        <v>0</v>
      </c>
      <c r="DX90" s="23">
        <f t="shared" si="182"/>
        <v>0</v>
      </c>
      <c r="DY90" s="23">
        <f>DX89+DY84</f>
        <v>0</v>
      </c>
    </row>
    <row r="91" spans="1:129" x14ac:dyDescent="0.3">
      <c r="A91" s="9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23">
        <f>DX90+DY85</f>
        <v>0</v>
      </c>
    </row>
    <row r="92" spans="1:129" x14ac:dyDescent="0.3">
      <c r="A92" s="46" t="s">
        <v>64</v>
      </c>
      <c r="B92" t="s">
        <v>10</v>
      </c>
      <c r="C92" t="s">
        <v>11</v>
      </c>
      <c r="D92" t="s">
        <v>12</v>
      </c>
      <c r="E92" t="s">
        <v>13</v>
      </c>
      <c r="F92" t="s">
        <v>14</v>
      </c>
      <c r="G92" t="s">
        <v>15</v>
      </c>
      <c r="H92" t="s">
        <v>28</v>
      </c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</row>
    <row r="93" spans="1:129" x14ac:dyDescent="0.3">
      <c r="A93" s="62" t="s">
        <v>49</v>
      </c>
      <c r="B93" s="11">
        <f>SUM(B94:B98)</f>
        <v>0</v>
      </c>
      <c r="C93" s="11">
        <f>SUM(C94:C98)</f>
        <v>3050</v>
      </c>
      <c r="D93" s="11">
        <f t="shared" ref="D93:H93" si="184">SUM(D94:D98)</f>
        <v>1563</v>
      </c>
      <c r="E93" s="11">
        <f t="shared" si="184"/>
        <v>1553.9499999999998</v>
      </c>
      <c r="F93" s="11">
        <f t="shared" si="184"/>
        <v>46.889999999999986</v>
      </c>
      <c r="G93" s="11">
        <f t="shared" si="184"/>
        <v>0</v>
      </c>
      <c r="H93" s="11">
        <f t="shared" si="184"/>
        <v>0</v>
      </c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</row>
    <row r="94" spans="1:129" x14ac:dyDescent="0.3">
      <c r="A94" s="45" t="s">
        <v>43</v>
      </c>
      <c r="C94" s="6">
        <f>C22*C3</f>
        <v>750</v>
      </c>
      <c r="D94" s="11"/>
      <c r="E94" s="11"/>
      <c r="F94" s="11"/>
      <c r="G94" s="11"/>
      <c r="H94" s="11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</row>
    <row r="95" spans="1:129" x14ac:dyDescent="0.3">
      <c r="A95" s="9" t="s">
        <v>7</v>
      </c>
      <c r="B95" s="6"/>
      <c r="C95" s="81">
        <f>B118*(1-B32-C22)</f>
        <v>2300</v>
      </c>
      <c r="D95" s="6">
        <f>C95*(1-C32)</f>
        <v>1173</v>
      </c>
      <c r="E95" s="6">
        <f>(D95+D96)*(1-D32)</f>
        <v>1328.55</v>
      </c>
      <c r="F95" s="6"/>
      <c r="G95" s="6"/>
      <c r="H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</row>
    <row r="96" spans="1:129" x14ac:dyDescent="0.3">
      <c r="A96" s="9" t="s">
        <v>16</v>
      </c>
      <c r="B96" s="6"/>
      <c r="C96" s="6"/>
      <c r="D96" s="6">
        <f>C119*(1-C33)</f>
        <v>389.99999999999989</v>
      </c>
      <c r="E96" s="6">
        <f>D119*(1-D33)</f>
        <v>225.39999999999995</v>
      </c>
      <c r="F96" s="6">
        <f>E119*(1-E33)</f>
        <v>46.889999999999986</v>
      </c>
      <c r="G96" s="6"/>
      <c r="H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</row>
    <row r="97" spans="1:129" x14ac:dyDescent="0.3">
      <c r="A97" s="9" t="s">
        <v>17</v>
      </c>
      <c r="B97" s="6"/>
      <c r="C97" s="6"/>
      <c r="D97" s="6"/>
      <c r="E97" s="6">
        <f>D120*(1-D34)</f>
        <v>0</v>
      </c>
      <c r="F97" s="6">
        <f>E120*(1-E34)</f>
        <v>0</v>
      </c>
      <c r="G97" s="6">
        <f>F120*(1-F34)</f>
        <v>0</v>
      </c>
      <c r="H97" s="6">
        <f>G120*(1-G34)</f>
        <v>0</v>
      </c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</row>
    <row r="98" spans="1:129" x14ac:dyDescent="0.3">
      <c r="A98" s="9" t="s">
        <v>18</v>
      </c>
      <c r="B98" s="6"/>
      <c r="C98" s="6"/>
      <c r="D98" s="6"/>
      <c r="E98" s="6"/>
      <c r="F98" s="6">
        <f>E121*(1-E35)</f>
        <v>0</v>
      </c>
      <c r="G98" s="6">
        <f>F121*(1-F35)</f>
        <v>0</v>
      </c>
      <c r="H98" s="6">
        <f>G121*(1-G35)</f>
        <v>0</v>
      </c>
    </row>
    <row r="99" spans="1:129" x14ac:dyDescent="0.3">
      <c r="A99" s="9"/>
      <c r="B99" s="6"/>
      <c r="C99" s="6"/>
      <c r="D99" s="6"/>
      <c r="E99" s="6"/>
      <c r="F99" s="6"/>
      <c r="G99" s="6"/>
      <c r="H99" s="6"/>
    </row>
    <row r="100" spans="1:129" x14ac:dyDescent="0.3">
      <c r="A100" s="51" t="s">
        <v>65</v>
      </c>
      <c r="B100" s="6"/>
      <c r="C100" s="11">
        <f>SUM(C101:C105)</f>
        <v>3050</v>
      </c>
      <c r="D100" s="11">
        <f t="shared" ref="D100:G100" si="185">SUM(D101:D105)</f>
        <v>1562.9999999999995</v>
      </c>
      <c r="E100" s="11">
        <f t="shared" si="185"/>
        <v>1553.9499999999998</v>
      </c>
      <c r="F100" s="11">
        <f t="shared" si="185"/>
        <v>46.889999999999965</v>
      </c>
      <c r="G100" s="11">
        <f t="shared" si="185"/>
        <v>0</v>
      </c>
      <c r="H100" s="6"/>
    </row>
    <row r="101" spans="1:129" x14ac:dyDescent="0.3">
      <c r="A101" s="45" t="s">
        <v>43</v>
      </c>
      <c r="B101" s="6"/>
      <c r="C101" s="6">
        <f>SUM(J101:AL101)</f>
        <v>750</v>
      </c>
      <c r="D101" s="11"/>
      <c r="E101" s="11"/>
      <c r="F101" s="11"/>
      <c r="G101" s="11"/>
      <c r="H101" s="6"/>
      <c r="I101" s="12">
        <f t="shared" ref="I101:AL101" si="186">$C$94*I109</f>
        <v>0</v>
      </c>
      <c r="J101" s="12">
        <f t="shared" si="186"/>
        <v>0</v>
      </c>
      <c r="K101" s="12">
        <f t="shared" si="186"/>
        <v>0</v>
      </c>
      <c r="L101" s="12">
        <f t="shared" si="186"/>
        <v>0</v>
      </c>
      <c r="M101" s="12">
        <f t="shared" si="186"/>
        <v>0</v>
      </c>
      <c r="N101" s="12">
        <f t="shared" si="186"/>
        <v>0</v>
      </c>
      <c r="O101" s="12">
        <f t="shared" si="186"/>
        <v>0</v>
      </c>
      <c r="P101" s="12">
        <f t="shared" si="186"/>
        <v>0</v>
      </c>
      <c r="Q101" s="12">
        <f t="shared" si="186"/>
        <v>150</v>
      </c>
      <c r="R101" s="12">
        <f t="shared" si="186"/>
        <v>150</v>
      </c>
      <c r="S101" s="12">
        <f t="shared" si="186"/>
        <v>150</v>
      </c>
      <c r="T101" s="12">
        <f t="shared" si="186"/>
        <v>75</v>
      </c>
      <c r="U101" s="12">
        <f t="shared" si="186"/>
        <v>75</v>
      </c>
      <c r="V101" s="12">
        <f t="shared" si="186"/>
        <v>75</v>
      </c>
      <c r="W101" s="12">
        <f t="shared" si="186"/>
        <v>75</v>
      </c>
      <c r="X101" s="12">
        <f t="shared" si="186"/>
        <v>0</v>
      </c>
      <c r="Y101" s="12">
        <f t="shared" si="186"/>
        <v>0</v>
      </c>
      <c r="Z101" s="12">
        <f t="shared" si="186"/>
        <v>0</v>
      </c>
      <c r="AA101" s="12">
        <f t="shared" si="186"/>
        <v>0</v>
      </c>
      <c r="AB101" s="12">
        <f t="shared" si="186"/>
        <v>0</v>
      </c>
      <c r="AC101" s="12">
        <f t="shared" si="186"/>
        <v>0</v>
      </c>
      <c r="AD101" s="12">
        <f t="shared" si="186"/>
        <v>0</v>
      </c>
      <c r="AE101" s="12">
        <f t="shared" si="186"/>
        <v>0</v>
      </c>
      <c r="AF101" s="12">
        <f t="shared" si="186"/>
        <v>0</v>
      </c>
      <c r="AG101" s="12">
        <f t="shared" si="186"/>
        <v>0</v>
      </c>
      <c r="AH101" s="12">
        <f t="shared" si="186"/>
        <v>0</v>
      </c>
      <c r="AI101" s="12">
        <f t="shared" si="186"/>
        <v>0</v>
      </c>
      <c r="AJ101" s="12">
        <f t="shared" si="186"/>
        <v>0</v>
      </c>
      <c r="AK101" s="12">
        <f t="shared" si="186"/>
        <v>0</v>
      </c>
      <c r="AL101" s="12">
        <f t="shared" si="186"/>
        <v>0</v>
      </c>
    </row>
    <row r="102" spans="1:129" x14ac:dyDescent="0.3">
      <c r="A102" s="47" t="s">
        <v>7</v>
      </c>
      <c r="B102" s="6"/>
      <c r="C102" s="6">
        <f t="shared" ref="C102" si="187">SUM(J102:AM102)</f>
        <v>2300</v>
      </c>
      <c r="D102" s="6">
        <f>SUM(AN102:BQ102)</f>
        <v>1173</v>
      </c>
      <c r="E102" s="6">
        <f>SUM(BR102:CU102)</f>
        <v>1328.55</v>
      </c>
      <c r="F102" s="6">
        <f>SUM(CV102:DY102)</f>
        <v>0</v>
      </c>
      <c r="G102" s="6"/>
      <c r="H102" s="6"/>
      <c r="AE102" s="12">
        <f>$C$95*AE110</f>
        <v>0</v>
      </c>
      <c r="AH102" s="12">
        <f>$C$95*AH110</f>
        <v>0</v>
      </c>
      <c r="AM102" s="12">
        <f>$C$95*AM110</f>
        <v>2300</v>
      </c>
      <c r="AN102" s="12"/>
      <c r="BQ102" s="12">
        <f>D95</f>
        <v>1173</v>
      </c>
      <c r="CU102" s="12">
        <f>E95</f>
        <v>1328.55</v>
      </c>
    </row>
    <row r="103" spans="1:129" x14ac:dyDescent="0.3">
      <c r="A103" s="52" t="s">
        <v>30</v>
      </c>
      <c r="B103" s="6"/>
      <c r="C103" s="6">
        <f>SUM(J103:AM103)</f>
        <v>0</v>
      </c>
      <c r="D103" s="6">
        <f t="shared" ref="D103:D106" si="188">SUM(AN103:BQ103)</f>
        <v>389.9999999999996</v>
      </c>
      <c r="E103" s="6">
        <f t="shared" ref="E103:E106" si="189">SUM(BR103:CU103)</f>
        <v>225.39999999999989</v>
      </c>
      <c r="F103" s="6">
        <f t="shared" ref="F103:F106" si="190">SUM(CV103:DY103)</f>
        <v>46.889999999999965</v>
      </c>
      <c r="G103" s="6"/>
      <c r="H103" s="6"/>
      <c r="AN103" s="12">
        <f t="shared" ref="AN103:BQ103" si="191">$D$96*AN111</f>
        <v>38.999999999999993</v>
      </c>
      <c r="AO103" s="12">
        <f t="shared" si="191"/>
        <v>38.999999999999993</v>
      </c>
      <c r="AP103" s="12">
        <f t="shared" si="191"/>
        <v>38.999999999999993</v>
      </c>
      <c r="AQ103" s="12">
        <f t="shared" si="191"/>
        <v>38.999999999999993</v>
      </c>
      <c r="AR103" s="12">
        <f t="shared" si="191"/>
        <v>38.999999999999993</v>
      </c>
      <c r="AS103" s="12">
        <f t="shared" si="191"/>
        <v>38.999999999999993</v>
      </c>
      <c r="AT103" s="12">
        <f t="shared" si="191"/>
        <v>38.999999999999993</v>
      </c>
      <c r="AU103" s="12">
        <f t="shared" si="191"/>
        <v>19.499999999999996</v>
      </c>
      <c r="AV103" s="12">
        <f t="shared" si="191"/>
        <v>19.499999999999996</v>
      </c>
      <c r="AW103" s="12">
        <f t="shared" si="191"/>
        <v>7.799999999999998</v>
      </c>
      <c r="AX103" s="12">
        <f t="shared" si="191"/>
        <v>7.799999999999998</v>
      </c>
      <c r="AY103" s="12">
        <f t="shared" si="191"/>
        <v>3.899999999999999</v>
      </c>
      <c r="AZ103" s="12">
        <f t="shared" si="191"/>
        <v>3.899999999999999</v>
      </c>
      <c r="BA103" s="12">
        <f t="shared" si="191"/>
        <v>3.899999999999999</v>
      </c>
      <c r="BB103" s="12">
        <f t="shared" si="191"/>
        <v>3.899999999999999</v>
      </c>
      <c r="BC103" s="12">
        <f t="shared" si="191"/>
        <v>3.899999999999999</v>
      </c>
      <c r="BD103" s="12">
        <f t="shared" si="191"/>
        <v>3.899999999999999</v>
      </c>
      <c r="BE103" s="12">
        <f t="shared" si="191"/>
        <v>3.899999999999999</v>
      </c>
      <c r="BF103" s="12">
        <f t="shared" si="191"/>
        <v>3.899999999999999</v>
      </c>
      <c r="BG103" s="12">
        <f t="shared" si="191"/>
        <v>3.899999999999999</v>
      </c>
      <c r="BH103" s="12">
        <f t="shared" si="191"/>
        <v>3.899999999999999</v>
      </c>
      <c r="BI103" s="12">
        <f t="shared" si="191"/>
        <v>3.899999999999999</v>
      </c>
      <c r="BJ103" s="12">
        <f t="shared" si="191"/>
        <v>3.899999999999999</v>
      </c>
      <c r="BK103" s="12">
        <f t="shared" si="191"/>
        <v>3.899999999999999</v>
      </c>
      <c r="BL103" s="12">
        <f t="shared" si="191"/>
        <v>1.9499999999999995</v>
      </c>
      <c r="BM103" s="12">
        <f t="shared" si="191"/>
        <v>1.9499999999999995</v>
      </c>
      <c r="BN103" s="12">
        <f t="shared" si="191"/>
        <v>1.9499999999999995</v>
      </c>
      <c r="BO103" s="12">
        <f t="shared" si="191"/>
        <v>1.9499999999999995</v>
      </c>
      <c r="BP103" s="12">
        <f t="shared" si="191"/>
        <v>1.9499999999999995</v>
      </c>
      <c r="BQ103" s="12">
        <f t="shared" si="191"/>
        <v>1.9499999999999995</v>
      </c>
      <c r="BR103" s="12">
        <f t="shared" ref="BR103:CU103" si="192">$E$96*BR111</f>
        <v>67.619999999999976</v>
      </c>
      <c r="BS103" s="12">
        <f t="shared" si="192"/>
        <v>45.079999999999991</v>
      </c>
      <c r="BT103" s="12">
        <f t="shared" si="192"/>
        <v>22.539999999999996</v>
      </c>
      <c r="BU103" s="12">
        <f t="shared" si="192"/>
        <v>11.269999999999998</v>
      </c>
      <c r="BV103" s="12">
        <f t="shared" si="192"/>
        <v>11.269999999999998</v>
      </c>
      <c r="BW103" s="12">
        <f t="shared" si="192"/>
        <v>11.269999999999998</v>
      </c>
      <c r="BX103" s="12">
        <f t="shared" si="192"/>
        <v>6.7619999999999978</v>
      </c>
      <c r="BY103" s="12">
        <f t="shared" si="192"/>
        <v>6.7619999999999978</v>
      </c>
      <c r="BZ103" s="12">
        <f t="shared" si="192"/>
        <v>2.2539999999999996</v>
      </c>
      <c r="CA103" s="12">
        <f t="shared" si="192"/>
        <v>2.2539999999999996</v>
      </c>
      <c r="CB103" s="12">
        <f t="shared" si="192"/>
        <v>2.2539999999999996</v>
      </c>
      <c r="CC103" s="12">
        <f t="shared" si="192"/>
        <v>2.2539999999999996</v>
      </c>
      <c r="CD103" s="12">
        <f t="shared" si="192"/>
        <v>2.2539999999999996</v>
      </c>
      <c r="CE103" s="12">
        <f t="shared" si="192"/>
        <v>2.2539999999999996</v>
      </c>
      <c r="CF103" s="12">
        <f t="shared" si="192"/>
        <v>2.2539999999999996</v>
      </c>
      <c r="CG103" s="12">
        <f t="shared" si="192"/>
        <v>2.2539999999999996</v>
      </c>
      <c r="CH103" s="12">
        <f t="shared" si="192"/>
        <v>2.2539999999999996</v>
      </c>
      <c r="CI103" s="12">
        <f t="shared" si="192"/>
        <v>2.2539999999999996</v>
      </c>
      <c r="CJ103" s="12">
        <f t="shared" si="192"/>
        <v>2.2539999999999996</v>
      </c>
      <c r="CK103" s="12">
        <f t="shared" si="192"/>
        <v>2.2539999999999996</v>
      </c>
      <c r="CL103" s="12">
        <f t="shared" si="192"/>
        <v>2.2539999999999996</v>
      </c>
      <c r="CM103" s="12">
        <f t="shared" si="192"/>
        <v>2.2539999999999996</v>
      </c>
      <c r="CN103" s="12">
        <f t="shared" si="192"/>
        <v>2.2539999999999996</v>
      </c>
      <c r="CO103" s="12">
        <f t="shared" si="192"/>
        <v>2.2539999999999996</v>
      </c>
      <c r="CP103" s="12">
        <f t="shared" si="192"/>
        <v>1.1269999999999998</v>
      </c>
      <c r="CQ103" s="12">
        <f t="shared" si="192"/>
        <v>1.1269999999999998</v>
      </c>
      <c r="CR103" s="12">
        <f t="shared" si="192"/>
        <v>1.1269999999999998</v>
      </c>
      <c r="CS103" s="12">
        <f t="shared" si="192"/>
        <v>1.1269999999999998</v>
      </c>
      <c r="CT103" s="12">
        <f t="shared" si="192"/>
        <v>1.1269999999999998</v>
      </c>
      <c r="CU103" s="12">
        <f t="shared" si="192"/>
        <v>1.1269999999999998</v>
      </c>
      <c r="CV103" s="12">
        <f>$F$96*CV111</f>
        <v>16.411499999999993</v>
      </c>
      <c r="CW103" s="12">
        <f t="shared" ref="CW103:DY103" si="193">$F$96*CW111</f>
        <v>7.0334999999999974</v>
      </c>
      <c r="CX103" s="12">
        <f t="shared" si="193"/>
        <v>4.6889999999999992</v>
      </c>
      <c r="CY103" s="12">
        <f t="shared" si="193"/>
        <v>2.3444999999999996</v>
      </c>
      <c r="CZ103" s="12">
        <f t="shared" si="193"/>
        <v>2.3444999999999996</v>
      </c>
      <c r="DA103" s="12">
        <f t="shared" si="193"/>
        <v>2.3444999999999996</v>
      </c>
      <c r="DB103" s="12">
        <f t="shared" si="193"/>
        <v>1.4066999999999996</v>
      </c>
      <c r="DC103" s="12">
        <f t="shared" si="193"/>
        <v>1.4066999999999996</v>
      </c>
      <c r="DD103" s="12">
        <f t="shared" si="193"/>
        <v>0.46889999999999987</v>
      </c>
      <c r="DE103" s="12">
        <f t="shared" si="193"/>
        <v>0.46889999999999987</v>
      </c>
      <c r="DF103" s="12">
        <f t="shared" si="193"/>
        <v>0.46889999999999987</v>
      </c>
      <c r="DG103" s="12">
        <f t="shared" si="193"/>
        <v>0.46889999999999987</v>
      </c>
      <c r="DH103" s="12">
        <f t="shared" si="193"/>
        <v>0.46889999999999987</v>
      </c>
      <c r="DI103" s="12">
        <f t="shared" si="193"/>
        <v>0.46889999999999987</v>
      </c>
      <c r="DJ103" s="12">
        <f t="shared" si="193"/>
        <v>0.46889999999999987</v>
      </c>
      <c r="DK103" s="12">
        <f t="shared" si="193"/>
        <v>0.46889999999999987</v>
      </c>
      <c r="DL103" s="12">
        <f t="shared" si="193"/>
        <v>0.46889999999999987</v>
      </c>
      <c r="DM103" s="12">
        <f t="shared" si="193"/>
        <v>0.46889999999999987</v>
      </c>
      <c r="DN103" s="12">
        <f t="shared" si="193"/>
        <v>0.46889999999999987</v>
      </c>
      <c r="DO103" s="12">
        <f t="shared" si="193"/>
        <v>0.46889999999999987</v>
      </c>
      <c r="DP103" s="12">
        <f t="shared" si="193"/>
        <v>0.46889999999999987</v>
      </c>
      <c r="DQ103" s="12">
        <f t="shared" si="193"/>
        <v>0.46889999999999987</v>
      </c>
      <c r="DR103" s="12">
        <f t="shared" si="193"/>
        <v>0.46889999999999987</v>
      </c>
      <c r="DS103" s="12">
        <f t="shared" si="193"/>
        <v>0.46889999999999987</v>
      </c>
      <c r="DT103" s="12">
        <f t="shared" si="193"/>
        <v>0.23444999999999994</v>
      </c>
      <c r="DU103" s="12">
        <f t="shared" si="193"/>
        <v>0.23444999999999994</v>
      </c>
      <c r="DV103" s="12">
        <f t="shared" si="193"/>
        <v>0.23444999999999994</v>
      </c>
      <c r="DW103" s="12">
        <f t="shared" si="193"/>
        <v>0.23444999999999994</v>
      </c>
      <c r="DX103" s="12">
        <f t="shared" si="193"/>
        <v>0.23444999999999994</v>
      </c>
      <c r="DY103" s="12">
        <f t="shared" si="193"/>
        <v>0.23444999999999994</v>
      </c>
    </row>
    <row r="104" spans="1:129" x14ac:dyDescent="0.3">
      <c r="A104" s="45" t="s">
        <v>31</v>
      </c>
      <c r="B104" s="6"/>
      <c r="C104" s="6">
        <f t="shared" ref="C104:C106" si="194">SUM(J104:AM104)</f>
        <v>0</v>
      </c>
      <c r="D104" s="6">
        <f t="shared" si="188"/>
        <v>0</v>
      </c>
      <c r="E104" s="6">
        <f t="shared" si="189"/>
        <v>0</v>
      </c>
      <c r="F104" s="6">
        <f t="shared" si="190"/>
        <v>0</v>
      </c>
      <c r="G104" s="6"/>
      <c r="H104" s="6"/>
      <c r="BR104" s="12">
        <f t="shared" ref="BR104:CU104" si="195">$E$97*BR112</f>
        <v>0</v>
      </c>
      <c r="BS104" s="12">
        <f t="shared" si="195"/>
        <v>0</v>
      </c>
      <c r="BT104" s="12">
        <f t="shared" si="195"/>
        <v>0</v>
      </c>
      <c r="BU104" s="12">
        <f t="shared" si="195"/>
        <v>0</v>
      </c>
      <c r="BV104" s="12">
        <f t="shared" si="195"/>
        <v>0</v>
      </c>
      <c r="BW104" s="12">
        <f t="shared" si="195"/>
        <v>0</v>
      </c>
      <c r="BX104" s="12">
        <f t="shared" si="195"/>
        <v>0</v>
      </c>
      <c r="BY104" s="12">
        <f t="shared" si="195"/>
        <v>0</v>
      </c>
      <c r="BZ104" s="12">
        <f t="shared" si="195"/>
        <v>0</v>
      </c>
      <c r="CA104" s="12">
        <f t="shared" si="195"/>
        <v>0</v>
      </c>
      <c r="CB104" s="12">
        <f t="shared" si="195"/>
        <v>0</v>
      </c>
      <c r="CC104" s="12">
        <f t="shared" si="195"/>
        <v>0</v>
      </c>
      <c r="CD104" s="12">
        <f t="shared" si="195"/>
        <v>0</v>
      </c>
      <c r="CE104" s="12">
        <f t="shared" si="195"/>
        <v>0</v>
      </c>
      <c r="CF104" s="12">
        <f t="shared" si="195"/>
        <v>0</v>
      </c>
      <c r="CG104" s="12">
        <f t="shared" si="195"/>
        <v>0</v>
      </c>
      <c r="CH104" s="12">
        <f t="shared" si="195"/>
        <v>0</v>
      </c>
      <c r="CI104" s="12">
        <f t="shared" si="195"/>
        <v>0</v>
      </c>
      <c r="CJ104" s="12">
        <f t="shared" si="195"/>
        <v>0</v>
      </c>
      <c r="CK104" s="12">
        <f t="shared" si="195"/>
        <v>0</v>
      </c>
      <c r="CL104" s="12">
        <f t="shared" si="195"/>
        <v>0</v>
      </c>
      <c r="CM104" s="12">
        <f t="shared" si="195"/>
        <v>0</v>
      </c>
      <c r="CN104" s="12">
        <f t="shared" si="195"/>
        <v>0</v>
      </c>
      <c r="CO104" s="12">
        <f t="shared" si="195"/>
        <v>0</v>
      </c>
      <c r="CP104" s="12">
        <f t="shared" si="195"/>
        <v>0</v>
      </c>
      <c r="CQ104" s="12">
        <f t="shared" si="195"/>
        <v>0</v>
      </c>
      <c r="CR104" s="12">
        <f t="shared" si="195"/>
        <v>0</v>
      </c>
      <c r="CS104" s="12">
        <f t="shared" si="195"/>
        <v>0</v>
      </c>
      <c r="CT104" s="12">
        <f t="shared" si="195"/>
        <v>0</v>
      </c>
      <c r="CU104" s="12">
        <f t="shared" si="195"/>
        <v>0</v>
      </c>
      <c r="CV104" s="12">
        <f>$F$97*CV112</f>
        <v>0</v>
      </c>
      <c r="CW104" s="12">
        <f t="shared" ref="CW104:DY104" si="196">$F$97*CW112</f>
        <v>0</v>
      </c>
      <c r="CX104" s="12">
        <f t="shared" si="196"/>
        <v>0</v>
      </c>
      <c r="CY104" s="12">
        <f t="shared" si="196"/>
        <v>0</v>
      </c>
      <c r="CZ104" s="12">
        <f t="shared" si="196"/>
        <v>0</v>
      </c>
      <c r="DA104" s="12">
        <f t="shared" si="196"/>
        <v>0</v>
      </c>
      <c r="DB104" s="12">
        <f t="shared" si="196"/>
        <v>0</v>
      </c>
      <c r="DC104" s="12">
        <f t="shared" si="196"/>
        <v>0</v>
      </c>
      <c r="DD104" s="12">
        <f t="shared" si="196"/>
        <v>0</v>
      </c>
      <c r="DE104" s="12">
        <f t="shared" si="196"/>
        <v>0</v>
      </c>
      <c r="DF104" s="12">
        <f t="shared" si="196"/>
        <v>0</v>
      </c>
      <c r="DG104" s="12">
        <f t="shared" si="196"/>
        <v>0</v>
      </c>
      <c r="DH104" s="12">
        <f t="shared" si="196"/>
        <v>0</v>
      </c>
      <c r="DI104" s="12">
        <f t="shared" si="196"/>
        <v>0</v>
      </c>
      <c r="DJ104" s="12">
        <f t="shared" si="196"/>
        <v>0</v>
      </c>
      <c r="DK104" s="12">
        <f t="shared" si="196"/>
        <v>0</v>
      </c>
      <c r="DL104" s="12">
        <f t="shared" si="196"/>
        <v>0</v>
      </c>
      <c r="DM104" s="12">
        <f t="shared" si="196"/>
        <v>0</v>
      </c>
      <c r="DN104" s="12">
        <f t="shared" si="196"/>
        <v>0</v>
      </c>
      <c r="DO104" s="12">
        <f t="shared" si="196"/>
        <v>0</v>
      </c>
      <c r="DP104" s="12">
        <f t="shared" si="196"/>
        <v>0</v>
      </c>
      <c r="DQ104" s="12">
        <f t="shared" si="196"/>
        <v>0</v>
      </c>
      <c r="DR104" s="12">
        <f t="shared" si="196"/>
        <v>0</v>
      </c>
      <c r="DS104" s="12">
        <f t="shared" si="196"/>
        <v>0</v>
      </c>
      <c r="DT104" s="12">
        <f t="shared" si="196"/>
        <v>0</v>
      </c>
      <c r="DU104" s="12">
        <f t="shared" si="196"/>
        <v>0</v>
      </c>
      <c r="DV104" s="12">
        <f t="shared" si="196"/>
        <v>0</v>
      </c>
      <c r="DW104" s="12">
        <f t="shared" si="196"/>
        <v>0</v>
      </c>
      <c r="DX104" s="12">
        <f t="shared" si="196"/>
        <v>0</v>
      </c>
      <c r="DY104" s="12">
        <f t="shared" si="196"/>
        <v>0</v>
      </c>
    </row>
    <row r="105" spans="1:129" x14ac:dyDescent="0.3">
      <c r="A105" s="45" t="s">
        <v>32</v>
      </c>
      <c r="B105" s="6"/>
      <c r="C105" s="6">
        <f t="shared" si="194"/>
        <v>0</v>
      </c>
      <c r="D105" s="6">
        <f t="shared" si="188"/>
        <v>0</v>
      </c>
      <c r="E105" s="6">
        <f t="shared" si="189"/>
        <v>0</v>
      </c>
      <c r="F105" s="6">
        <f t="shared" si="190"/>
        <v>0</v>
      </c>
      <c r="G105" s="6"/>
      <c r="H105" s="6"/>
      <c r="CV105" s="12">
        <f>$F$98*CV113</f>
        <v>0</v>
      </c>
      <c r="CW105" s="12">
        <f t="shared" ref="CW105:DY105" si="197">$F$98*CW113</f>
        <v>0</v>
      </c>
      <c r="CX105" s="12">
        <f t="shared" si="197"/>
        <v>0</v>
      </c>
      <c r="CY105" s="12">
        <f t="shared" si="197"/>
        <v>0</v>
      </c>
      <c r="CZ105" s="12">
        <f t="shared" si="197"/>
        <v>0</v>
      </c>
      <c r="DA105" s="12">
        <f t="shared" si="197"/>
        <v>0</v>
      </c>
      <c r="DB105" s="12">
        <f t="shared" si="197"/>
        <v>0</v>
      </c>
      <c r="DC105" s="12">
        <f t="shared" si="197"/>
        <v>0</v>
      </c>
      <c r="DD105" s="12">
        <f t="shared" si="197"/>
        <v>0</v>
      </c>
      <c r="DE105" s="12">
        <f t="shared" si="197"/>
        <v>0</v>
      </c>
      <c r="DF105" s="12">
        <f t="shared" si="197"/>
        <v>0</v>
      </c>
      <c r="DG105" s="12">
        <f t="shared" si="197"/>
        <v>0</v>
      </c>
      <c r="DH105" s="12">
        <f t="shared" si="197"/>
        <v>0</v>
      </c>
      <c r="DI105" s="12">
        <f t="shared" si="197"/>
        <v>0</v>
      </c>
      <c r="DJ105" s="12">
        <f t="shared" si="197"/>
        <v>0</v>
      </c>
      <c r="DK105" s="12">
        <f t="shared" si="197"/>
        <v>0</v>
      </c>
      <c r="DL105" s="12">
        <f t="shared" si="197"/>
        <v>0</v>
      </c>
      <c r="DM105" s="12">
        <f t="shared" si="197"/>
        <v>0</v>
      </c>
      <c r="DN105" s="12">
        <f t="shared" si="197"/>
        <v>0</v>
      </c>
      <c r="DO105" s="12">
        <f t="shared" si="197"/>
        <v>0</v>
      </c>
      <c r="DP105" s="12">
        <f t="shared" si="197"/>
        <v>0</v>
      </c>
      <c r="DQ105" s="12">
        <f t="shared" si="197"/>
        <v>0</v>
      </c>
      <c r="DR105" s="12">
        <f t="shared" si="197"/>
        <v>0</v>
      </c>
      <c r="DS105" s="12">
        <f t="shared" si="197"/>
        <v>0</v>
      </c>
      <c r="DT105" s="12">
        <f t="shared" si="197"/>
        <v>0</v>
      </c>
      <c r="DU105" s="12">
        <f t="shared" si="197"/>
        <v>0</v>
      </c>
      <c r="DV105" s="12">
        <f t="shared" si="197"/>
        <v>0</v>
      </c>
      <c r="DW105" s="12">
        <f t="shared" si="197"/>
        <v>0</v>
      </c>
      <c r="DX105" s="12">
        <f t="shared" si="197"/>
        <v>0</v>
      </c>
      <c r="DY105" s="12">
        <f t="shared" si="197"/>
        <v>0</v>
      </c>
    </row>
    <row r="106" spans="1:129" x14ac:dyDescent="0.3">
      <c r="A106" s="9"/>
      <c r="B106" s="6"/>
      <c r="C106" s="6">
        <f t="shared" si="194"/>
        <v>0</v>
      </c>
      <c r="D106" s="6">
        <f t="shared" si="188"/>
        <v>0</v>
      </c>
      <c r="E106" s="6">
        <f t="shared" si="189"/>
        <v>0</v>
      </c>
      <c r="F106" s="6">
        <f t="shared" si="190"/>
        <v>0</v>
      </c>
      <c r="G106" s="6"/>
      <c r="H106" s="6"/>
    </row>
    <row r="107" spans="1:129" x14ac:dyDescent="0.3">
      <c r="A107" s="64" t="s">
        <v>74</v>
      </c>
    </row>
    <row r="108" spans="1:129" s="60" customFormat="1" x14ac:dyDescent="0.3">
      <c r="A108" s="63" t="s">
        <v>66</v>
      </c>
      <c r="B108" s="59"/>
      <c r="C108" s="59"/>
      <c r="D108" s="59"/>
      <c r="E108" s="59"/>
      <c r="F108" s="59"/>
      <c r="G108" s="59"/>
      <c r="H108" s="59"/>
    </row>
    <row r="109" spans="1:129" x14ac:dyDescent="0.3">
      <c r="A109" s="45" t="s">
        <v>43</v>
      </c>
      <c r="C109" s="1">
        <f>SUM(J109:AM109)</f>
        <v>1</v>
      </c>
      <c r="D109" s="1"/>
      <c r="I109" s="68"/>
      <c r="J109" s="68"/>
      <c r="K109" s="68"/>
      <c r="L109" s="68"/>
      <c r="M109" s="68"/>
      <c r="N109" s="68"/>
      <c r="O109" s="68"/>
      <c r="P109" s="68"/>
      <c r="Q109" s="67">
        <v>0.2</v>
      </c>
      <c r="R109" s="67">
        <v>0.2</v>
      </c>
      <c r="S109" s="67">
        <v>0.2</v>
      </c>
      <c r="T109" s="67">
        <v>0.1</v>
      </c>
      <c r="U109" s="67">
        <v>0.1</v>
      </c>
      <c r="V109" s="67">
        <v>0.1</v>
      </c>
      <c r="W109" s="67">
        <v>0.1</v>
      </c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  <c r="DR109" s="68"/>
      <c r="DS109" s="68"/>
      <c r="DT109" s="68"/>
      <c r="DU109" s="68"/>
      <c r="DV109" s="68"/>
      <c r="DW109" s="68"/>
      <c r="DX109" s="68"/>
      <c r="DY109" s="68"/>
    </row>
    <row r="110" spans="1:129" x14ac:dyDescent="0.3">
      <c r="A110" t="s">
        <v>47</v>
      </c>
      <c r="B110" s="6"/>
      <c r="C110" s="1">
        <f>SUM(J110:AM110)</f>
        <v>1</v>
      </c>
      <c r="D110" s="1">
        <f>SUM(AN110:BQ110)</f>
        <v>0</v>
      </c>
      <c r="E110" s="1">
        <f>SUM(BR110:CU110)</f>
        <v>0</v>
      </c>
      <c r="F110" s="1">
        <f>SUM(CV110:DY110)</f>
        <v>0</v>
      </c>
      <c r="G110" s="6"/>
      <c r="H110" s="6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7"/>
      <c r="AF110" s="68"/>
      <c r="AG110" s="68"/>
      <c r="AH110" s="67"/>
      <c r="AI110" s="68"/>
      <c r="AJ110" s="68"/>
      <c r="AK110" s="68"/>
      <c r="AL110" s="68"/>
      <c r="AM110" s="67">
        <v>1</v>
      </c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68"/>
      <c r="DF110" s="68"/>
      <c r="DG110" s="68"/>
      <c r="DH110" s="68"/>
      <c r="DI110" s="68"/>
      <c r="DJ110" s="68"/>
      <c r="DK110" s="68"/>
      <c r="DL110" s="68"/>
      <c r="DM110" s="68"/>
      <c r="DN110" s="68"/>
      <c r="DO110" s="68"/>
      <c r="DP110" s="68"/>
      <c r="DQ110" s="68"/>
      <c r="DR110" s="68"/>
      <c r="DS110" s="68"/>
      <c r="DT110" s="68"/>
      <c r="DU110" s="68"/>
      <c r="DV110" s="68"/>
      <c r="DW110" s="68"/>
      <c r="DX110" s="68"/>
      <c r="DY110" s="68"/>
    </row>
    <row r="111" spans="1:129" s="1" customFormat="1" x14ac:dyDescent="0.3">
      <c r="A111" s="1" t="s">
        <v>30</v>
      </c>
      <c r="B111" s="6"/>
      <c r="C111" s="6"/>
      <c r="D111" s="1">
        <f>SUM(AN111:BQ111)</f>
        <v>1.0000000000000002</v>
      </c>
      <c r="E111" s="1">
        <f>SUM(BR111:CU111)</f>
        <v>1.0000000000000002</v>
      </c>
      <c r="F111" s="1">
        <f>SUM(CV111:DY111)</f>
        <v>1.0000000000000002</v>
      </c>
      <c r="G111" s="6"/>
      <c r="H111" s="6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>
        <v>0.1</v>
      </c>
      <c r="AO111" s="67">
        <v>0.1</v>
      </c>
      <c r="AP111" s="67">
        <v>0.1</v>
      </c>
      <c r="AQ111" s="67">
        <v>0.1</v>
      </c>
      <c r="AR111" s="67">
        <v>0.1</v>
      </c>
      <c r="AS111" s="67">
        <v>0.1</v>
      </c>
      <c r="AT111" s="67">
        <v>0.1</v>
      </c>
      <c r="AU111" s="67">
        <v>0.05</v>
      </c>
      <c r="AV111" s="67">
        <v>0.05</v>
      </c>
      <c r="AW111" s="67">
        <v>0.02</v>
      </c>
      <c r="AX111" s="67">
        <v>0.02</v>
      </c>
      <c r="AY111" s="67">
        <v>0.01</v>
      </c>
      <c r="AZ111" s="67">
        <v>0.01</v>
      </c>
      <c r="BA111" s="67">
        <v>0.01</v>
      </c>
      <c r="BB111" s="67">
        <v>0.01</v>
      </c>
      <c r="BC111" s="67">
        <v>0.01</v>
      </c>
      <c r="BD111" s="67">
        <v>0.01</v>
      </c>
      <c r="BE111" s="67">
        <v>0.01</v>
      </c>
      <c r="BF111" s="67">
        <v>0.01</v>
      </c>
      <c r="BG111" s="67">
        <v>0.01</v>
      </c>
      <c r="BH111" s="67">
        <v>0.01</v>
      </c>
      <c r="BI111" s="67">
        <v>0.01</v>
      </c>
      <c r="BJ111" s="67">
        <v>0.01</v>
      </c>
      <c r="BK111" s="67">
        <v>0.01</v>
      </c>
      <c r="BL111" s="66">
        <v>5.0000000000000001E-3</v>
      </c>
      <c r="BM111" s="66">
        <v>5.0000000000000001E-3</v>
      </c>
      <c r="BN111" s="66">
        <v>5.0000000000000001E-3</v>
      </c>
      <c r="BO111" s="66">
        <v>5.0000000000000001E-3</v>
      </c>
      <c r="BP111" s="66">
        <v>5.0000000000000001E-3</v>
      </c>
      <c r="BQ111" s="66">
        <v>5.0000000000000001E-3</v>
      </c>
      <c r="BR111" s="67">
        <v>0.3</v>
      </c>
      <c r="BS111" s="67">
        <v>0.2</v>
      </c>
      <c r="BT111" s="67">
        <v>0.1</v>
      </c>
      <c r="BU111" s="67">
        <v>0.05</v>
      </c>
      <c r="BV111" s="67">
        <v>0.05</v>
      </c>
      <c r="BW111" s="67">
        <v>0.05</v>
      </c>
      <c r="BX111" s="67">
        <v>0.03</v>
      </c>
      <c r="BY111" s="67">
        <v>0.03</v>
      </c>
      <c r="BZ111" s="67">
        <v>0.01</v>
      </c>
      <c r="CA111" s="67">
        <v>0.01</v>
      </c>
      <c r="CB111" s="67">
        <v>0.01</v>
      </c>
      <c r="CC111" s="67">
        <v>0.01</v>
      </c>
      <c r="CD111" s="67">
        <v>0.01</v>
      </c>
      <c r="CE111" s="67">
        <v>0.01</v>
      </c>
      <c r="CF111" s="67">
        <v>0.01</v>
      </c>
      <c r="CG111" s="67">
        <v>0.01</v>
      </c>
      <c r="CH111" s="67">
        <v>0.01</v>
      </c>
      <c r="CI111" s="67">
        <v>0.01</v>
      </c>
      <c r="CJ111" s="67">
        <v>0.01</v>
      </c>
      <c r="CK111" s="67">
        <v>0.01</v>
      </c>
      <c r="CL111" s="67">
        <v>0.01</v>
      </c>
      <c r="CM111" s="67">
        <v>0.01</v>
      </c>
      <c r="CN111" s="67">
        <v>0.01</v>
      </c>
      <c r="CO111" s="67">
        <v>0.01</v>
      </c>
      <c r="CP111" s="66">
        <v>5.0000000000000001E-3</v>
      </c>
      <c r="CQ111" s="66">
        <v>5.0000000000000001E-3</v>
      </c>
      <c r="CR111" s="66">
        <v>5.0000000000000001E-3</v>
      </c>
      <c r="CS111" s="66">
        <v>5.0000000000000001E-3</v>
      </c>
      <c r="CT111" s="66">
        <v>5.0000000000000001E-3</v>
      </c>
      <c r="CU111" s="66">
        <v>5.0000000000000001E-3</v>
      </c>
      <c r="CV111" s="67">
        <v>0.35</v>
      </c>
      <c r="CW111" s="67">
        <v>0.15</v>
      </c>
      <c r="CX111" s="67">
        <v>0.1</v>
      </c>
      <c r="CY111" s="67">
        <v>0.05</v>
      </c>
      <c r="CZ111" s="67">
        <v>0.05</v>
      </c>
      <c r="DA111" s="67">
        <v>0.05</v>
      </c>
      <c r="DB111" s="67">
        <v>0.03</v>
      </c>
      <c r="DC111" s="67">
        <v>0.03</v>
      </c>
      <c r="DD111" s="67">
        <v>0.01</v>
      </c>
      <c r="DE111" s="67">
        <v>0.01</v>
      </c>
      <c r="DF111" s="67">
        <v>0.01</v>
      </c>
      <c r="DG111" s="67">
        <v>0.01</v>
      </c>
      <c r="DH111" s="67">
        <v>0.01</v>
      </c>
      <c r="DI111" s="67">
        <v>0.01</v>
      </c>
      <c r="DJ111" s="67">
        <v>0.01</v>
      </c>
      <c r="DK111" s="67">
        <v>0.01</v>
      </c>
      <c r="DL111" s="67">
        <v>0.01</v>
      </c>
      <c r="DM111" s="67">
        <v>0.01</v>
      </c>
      <c r="DN111" s="67">
        <v>0.01</v>
      </c>
      <c r="DO111" s="67">
        <v>0.01</v>
      </c>
      <c r="DP111" s="67">
        <v>0.01</v>
      </c>
      <c r="DQ111" s="67">
        <v>0.01</v>
      </c>
      <c r="DR111" s="67">
        <v>0.01</v>
      </c>
      <c r="DS111" s="67">
        <v>0.01</v>
      </c>
      <c r="DT111" s="66">
        <v>5.0000000000000001E-3</v>
      </c>
      <c r="DU111" s="66">
        <v>5.0000000000000001E-3</v>
      </c>
      <c r="DV111" s="66">
        <v>5.0000000000000001E-3</v>
      </c>
      <c r="DW111" s="66">
        <v>5.0000000000000001E-3</v>
      </c>
      <c r="DX111" s="66">
        <v>5.0000000000000001E-3</v>
      </c>
      <c r="DY111" s="66">
        <v>5.0000000000000001E-3</v>
      </c>
    </row>
    <row r="112" spans="1:129" x14ac:dyDescent="0.3">
      <c r="A112" t="s">
        <v>31</v>
      </c>
      <c r="B112" s="6"/>
      <c r="C112" s="6"/>
      <c r="D112" s="1"/>
      <c r="E112" s="1">
        <f>SUM(BR112:CU112)</f>
        <v>1.0000000000000002</v>
      </c>
      <c r="F112" s="1">
        <f t="shared" ref="F112:F113" si="198">SUM(CV112:DY112)</f>
        <v>1.0000000000000002</v>
      </c>
      <c r="G112" s="6"/>
      <c r="H112" s="6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7">
        <v>0.15</v>
      </c>
      <c r="BS112" s="67">
        <v>0.2</v>
      </c>
      <c r="BT112" s="67">
        <v>0.05</v>
      </c>
      <c r="BU112" s="67">
        <v>0.05</v>
      </c>
      <c r="BV112" s="67">
        <v>0.05</v>
      </c>
      <c r="BW112" s="67">
        <v>0.05</v>
      </c>
      <c r="BX112" s="67">
        <v>0.05</v>
      </c>
      <c r="BY112" s="67">
        <v>0.05</v>
      </c>
      <c r="BZ112" s="67">
        <v>0.05</v>
      </c>
      <c r="CA112" s="67">
        <v>0.05</v>
      </c>
      <c r="CB112" s="67">
        <v>0.05</v>
      </c>
      <c r="CC112" s="67">
        <v>0.05</v>
      </c>
      <c r="CD112" s="67">
        <v>0.01</v>
      </c>
      <c r="CE112" s="67">
        <v>0.01</v>
      </c>
      <c r="CF112" s="67">
        <v>0.01</v>
      </c>
      <c r="CG112" s="67">
        <v>0.01</v>
      </c>
      <c r="CH112" s="67">
        <v>0.01</v>
      </c>
      <c r="CI112" s="67">
        <v>0.01</v>
      </c>
      <c r="CJ112" s="67">
        <v>0.01</v>
      </c>
      <c r="CK112" s="67">
        <v>0.01</v>
      </c>
      <c r="CL112" s="67">
        <v>0.01</v>
      </c>
      <c r="CM112" s="67">
        <v>0.01</v>
      </c>
      <c r="CN112" s="67">
        <v>0.01</v>
      </c>
      <c r="CO112" s="67">
        <v>0.01</v>
      </c>
      <c r="CP112" s="66">
        <v>5.0000000000000001E-3</v>
      </c>
      <c r="CQ112" s="66">
        <v>5.0000000000000001E-3</v>
      </c>
      <c r="CR112" s="66">
        <v>5.0000000000000001E-3</v>
      </c>
      <c r="CS112" s="66">
        <v>5.0000000000000001E-3</v>
      </c>
      <c r="CT112" s="66">
        <v>5.0000000000000001E-3</v>
      </c>
      <c r="CU112" s="66">
        <v>5.0000000000000001E-3</v>
      </c>
      <c r="CV112" s="67">
        <v>0.15</v>
      </c>
      <c r="CW112" s="67">
        <v>0.2</v>
      </c>
      <c r="CX112" s="67">
        <v>0.05</v>
      </c>
      <c r="CY112" s="67">
        <v>0.05</v>
      </c>
      <c r="CZ112" s="67">
        <v>0.05</v>
      </c>
      <c r="DA112" s="67">
        <v>0.05</v>
      </c>
      <c r="DB112" s="67">
        <v>0.05</v>
      </c>
      <c r="DC112" s="67">
        <v>0.05</v>
      </c>
      <c r="DD112" s="67">
        <v>0.05</v>
      </c>
      <c r="DE112" s="67">
        <v>0.05</v>
      </c>
      <c r="DF112" s="67">
        <v>0.05</v>
      </c>
      <c r="DG112" s="67">
        <v>0.05</v>
      </c>
      <c r="DH112" s="67">
        <v>0.01</v>
      </c>
      <c r="DI112" s="67">
        <v>0.01</v>
      </c>
      <c r="DJ112" s="67">
        <v>0.01</v>
      </c>
      <c r="DK112" s="67">
        <v>0.01</v>
      </c>
      <c r="DL112" s="67">
        <v>0.01</v>
      </c>
      <c r="DM112" s="67">
        <v>0.01</v>
      </c>
      <c r="DN112" s="67">
        <v>0.01</v>
      </c>
      <c r="DO112" s="67">
        <v>0.01</v>
      </c>
      <c r="DP112" s="67">
        <v>0.01</v>
      </c>
      <c r="DQ112" s="67">
        <v>0.01</v>
      </c>
      <c r="DR112" s="67">
        <v>0.01</v>
      </c>
      <c r="DS112" s="67">
        <v>0.01</v>
      </c>
      <c r="DT112" s="66">
        <v>5.0000000000000001E-3</v>
      </c>
      <c r="DU112" s="66">
        <v>5.0000000000000001E-3</v>
      </c>
      <c r="DV112" s="66">
        <v>5.0000000000000001E-3</v>
      </c>
      <c r="DW112" s="66">
        <v>5.0000000000000001E-3</v>
      </c>
      <c r="DX112" s="66">
        <v>5.0000000000000001E-3</v>
      </c>
      <c r="DY112" s="66">
        <v>5.0000000000000001E-3</v>
      </c>
    </row>
    <row r="113" spans="1:129" x14ac:dyDescent="0.3">
      <c r="A113" t="s">
        <v>32</v>
      </c>
      <c r="B113" s="6"/>
      <c r="C113" s="6"/>
      <c r="D113" s="1"/>
      <c r="E113" s="1"/>
      <c r="F113" s="1">
        <f t="shared" si="198"/>
        <v>1.0000000000000002</v>
      </c>
      <c r="G113" s="6"/>
      <c r="H113" s="6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7">
        <v>0.16</v>
      </c>
      <c r="CW113" s="67">
        <v>0.19</v>
      </c>
      <c r="CX113" s="67">
        <v>0.05</v>
      </c>
      <c r="CY113" s="67">
        <v>0.05</v>
      </c>
      <c r="CZ113" s="67">
        <v>0.05</v>
      </c>
      <c r="DA113" s="67">
        <v>0.05</v>
      </c>
      <c r="DB113" s="67">
        <v>0.05</v>
      </c>
      <c r="DC113" s="67">
        <v>0.05</v>
      </c>
      <c r="DD113" s="67">
        <v>0.05</v>
      </c>
      <c r="DE113" s="67">
        <v>0.05</v>
      </c>
      <c r="DF113" s="67">
        <v>0.05</v>
      </c>
      <c r="DG113" s="67">
        <v>0.05</v>
      </c>
      <c r="DH113" s="67">
        <v>0.01</v>
      </c>
      <c r="DI113" s="67">
        <v>0.01</v>
      </c>
      <c r="DJ113" s="67">
        <v>0.01</v>
      </c>
      <c r="DK113" s="67">
        <v>0.01</v>
      </c>
      <c r="DL113" s="67">
        <v>0.01</v>
      </c>
      <c r="DM113" s="67">
        <v>0.01</v>
      </c>
      <c r="DN113" s="67">
        <v>0.01</v>
      </c>
      <c r="DO113" s="67">
        <v>0.01</v>
      </c>
      <c r="DP113" s="67">
        <v>0.01</v>
      </c>
      <c r="DQ113" s="67">
        <v>0.01</v>
      </c>
      <c r="DR113" s="67">
        <v>0.01</v>
      </c>
      <c r="DS113" s="67">
        <v>0.01</v>
      </c>
      <c r="DT113" s="66">
        <v>5.0000000000000001E-3</v>
      </c>
      <c r="DU113" s="66">
        <v>5.0000000000000001E-3</v>
      </c>
      <c r="DV113" s="66">
        <v>5.0000000000000001E-3</v>
      </c>
      <c r="DW113" s="66">
        <v>5.0000000000000001E-3</v>
      </c>
      <c r="DX113" s="66">
        <v>5.0000000000000001E-3</v>
      </c>
      <c r="DY113" s="66">
        <v>5.0000000000000001E-3</v>
      </c>
    </row>
    <row r="114" spans="1:129" x14ac:dyDescent="0.3">
      <c r="B114" s="6"/>
      <c r="C114" s="6"/>
      <c r="D114" s="6"/>
      <c r="E114" s="6"/>
      <c r="F114" s="6"/>
      <c r="G114" s="6"/>
      <c r="H114" s="6"/>
    </row>
    <row r="115" spans="1:129" x14ac:dyDescent="0.3">
      <c r="B115" t="s">
        <v>10</v>
      </c>
      <c r="C115" t="s">
        <v>11</v>
      </c>
      <c r="D115" t="s">
        <v>12</v>
      </c>
      <c r="E115" t="s">
        <v>13</v>
      </c>
      <c r="F115" t="s">
        <v>14</v>
      </c>
      <c r="G115" t="s">
        <v>15</v>
      </c>
      <c r="H115" t="s">
        <v>28</v>
      </c>
    </row>
    <row r="116" spans="1:129" x14ac:dyDescent="0.3">
      <c r="A116" s="46" t="s">
        <v>67</v>
      </c>
      <c r="B116" s="11">
        <f>SUM(B118:B122)</f>
        <v>5000</v>
      </c>
      <c r="C116" s="11">
        <f>SUM(C118:C122)</f>
        <v>4250</v>
      </c>
      <c r="D116" s="11">
        <f t="shared" ref="D116:H116" si="199">SUM(D118:D122)</f>
        <v>4250</v>
      </c>
      <c r="E116" s="11">
        <f t="shared" si="199"/>
        <v>2696.05</v>
      </c>
      <c r="F116" s="11">
        <f t="shared" si="199"/>
        <v>2649.16</v>
      </c>
      <c r="G116" s="11">
        <f t="shared" si="199"/>
        <v>2649.16</v>
      </c>
      <c r="H116" s="11">
        <f t="shared" si="199"/>
        <v>2649.16</v>
      </c>
    </row>
    <row r="117" spans="1:129" x14ac:dyDescent="0.3">
      <c r="A117" s="46"/>
      <c r="B117" s="11"/>
      <c r="C117" s="11"/>
      <c r="D117" s="11"/>
      <c r="E117" s="11"/>
      <c r="F117" s="11"/>
      <c r="G117" s="11"/>
      <c r="H117" s="11"/>
    </row>
    <row r="118" spans="1:129" x14ac:dyDescent="0.3">
      <c r="A118" s="9" t="s">
        <v>7</v>
      </c>
      <c r="B118" s="6">
        <f>C3</f>
        <v>5000</v>
      </c>
      <c r="C118" s="53">
        <f>B118*(1-B32-C22)</f>
        <v>2300</v>
      </c>
      <c r="D118" s="6">
        <f>C119*(1-C33)+C118*(1-C32)</f>
        <v>1563</v>
      </c>
      <c r="E118" s="6"/>
      <c r="F118" s="6"/>
      <c r="G118" s="6"/>
      <c r="H118" s="6"/>
    </row>
    <row r="119" spans="1:129" x14ac:dyDescent="0.3">
      <c r="A119" s="9" t="s">
        <v>16</v>
      </c>
      <c r="B119" s="6"/>
      <c r="C119" s="6">
        <f>B118*B32</f>
        <v>1950</v>
      </c>
      <c r="D119" s="6">
        <f>C118*C32</f>
        <v>1127</v>
      </c>
      <c r="E119" s="6">
        <f>D118*D32</f>
        <v>234.45</v>
      </c>
      <c r="F119" s="6"/>
      <c r="G119" s="6"/>
      <c r="H119" s="6"/>
    </row>
    <row r="120" spans="1:129" x14ac:dyDescent="0.3">
      <c r="A120" s="9" t="s">
        <v>17</v>
      </c>
      <c r="B120" s="6"/>
      <c r="C120" s="6"/>
      <c r="D120" s="6">
        <f>C119*C33</f>
        <v>1560</v>
      </c>
      <c r="E120" s="6">
        <f>D119*D33</f>
        <v>901.6</v>
      </c>
      <c r="F120" s="6">
        <f>E119*E33</f>
        <v>187.56</v>
      </c>
      <c r="G120" s="6"/>
      <c r="H120" s="6"/>
    </row>
    <row r="121" spans="1:129" x14ac:dyDescent="0.3">
      <c r="A121" s="9" t="s">
        <v>18</v>
      </c>
      <c r="B121" s="6"/>
      <c r="C121" s="6"/>
      <c r="D121" s="6"/>
      <c r="E121" s="6">
        <f>D120*D34</f>
        <v>1560</v>
      </c>
      <c r="F121" s="6">
        <f>E120*E34</f>
        <v>901.6</v>
      </c>
      <c r="G121" s="6">
        <f>F120*F34</f>
        <v>187.56</v>
      </c>
      <c r="H121" s="6"/>
    </row>
    <row r="122" spans="1:129" x14ac:dyDescent="0.3">
      <c r="A122" s="9" t="s">
        <v>19</v>
      </c>
      <c r="B122" s="6"/>
      <c r="C122" s="6"/>
      <c r="D122" s="6"/>
      <c r="E122" s="6"/>
      <c r="F122" s="6">
        <f>E121*E35</f>
        <v>1560</v>
      </c>
      <c r="G122" s="6">
        <f>F121*F35+F122</f>
        <v>2461.6</v>
      </c>
      <c r="H122" s="6">
        <f>G121*G35+G122</f>
        <v>2649.16</v>
      </c>
    </row>
    <row r="123" spans="1:129" x14ac:dyDescent="0.3">
      <c r="B123" s="6"/>
      <c r="C123" s="6"/>
      <c r="D123" s="6"/>
      <c r="E123" s="6"/>
      <c r="F123" s="6"/>
      <c r="G123" s="6"/>
      <c r="H123" s="6"/>
    </row>
    <row r="124" spans="1:129" x14ac:dyDescent="0.3">
      <c r="A124" t="s">
        <v>20</v>
      </c>
      <c r="B124" s="6"/>
      <c r="C124" s="6">
        <f>B118*C22</f>
        <v>750</v>
      </c>
      <c r="D124" s="6">
        <f>C124</f>
        <v>750</v>
      </c>
      <c r="E124" s="6">
        <f>D118*(1-D32)+D119*(1-D33)+D120*(1-D34)+D124</f>
        <v>2303.9499999999998</v>
      </c>
      <c r="F124" s="6">
        <f>E124+E119*(1-E33)+E120*(1-E34)+E121*(1-E35)</f>
        <v>2350.8399999999997</v>
      </c>
      <c r="G124" s="6">
        <f>F120*(1-F34)+F121*(1-F35)+F124</f>
        <v>2350.8399999999997</v>
      </c>
      <c r="H124" s="6">
        <f>G121*(1-G35)+G124</f>
        <v>2350.8399999999997</v>
      </c>
    </row>
    <row r="125" spans="1:129" x14ac:dyDescent="0.3">
      <c r="A125" s="84">
        <f>H124*B128</f>
        <v>269097.98534798529</v>
      </c>
    </row>
    <row r="126" spans="1:129" x14ac:dyDescent="0.3">
      <c r="B126" t="s">
        <v>10</v>
      </c>
      <c r="C126" t="s">
        <v>11</v>
      </c>
      <c r="D126" t="s">
        <v>12</v>
      </c>
      <c r="E126" t="s">
        <v>13</v>
      </c>
      <c r="F126" t="s">
        <v>14</v>
      </c>
      <c r="G126" t="s">
        <v>15</v>
      </c>
    </row>
    <row r="127" spans="1:129" x14ac:dyDescent="0.3">
      <c r="A127" s="46" t="s">
        <v>41</v>
      </c>
    </row>
    <row r="128" spans="1:129" x14ac:dyDescent="0.3">
      <c r="A128" s="45" t="s">
        <v>7</v>
      </c>
      <c r="B128" s="12">
        <f>C6</f>
        <v>114.46886446886445</v>
      </c>
      <c r="C128" s="23">
        <f>C39</f>
        <v>76.312576312576311</v>
      </c>
      <c r="D128" s="23">
        <f>D39</f>
        <v>38.156288156288163</v>
      </c>
      <c r="E128">
        <v>0</v>
      </c>
    </row>
    <row r="129" spans="1:8" x14ac:dyDescent="0.3">
      <c r="A129" s="45" t="s">
        <v>16</v>
      </c>
      <c r="C129" s="12">
        <f>B128</f>
        <v>114.46886446886445</v>
      </c>
      <c r="D129" s="23">
        <f>C128</f>
        <v>76.312576312576311</v>
      </c>
      <c r="E129" s="23">
        <f>D128</f>
        <v>38.156288156288163</v>
      </c>
    </row>
    <row r="130" spans="1:8" x14ac:dyDescent="0.3">
      <c r="A130" s="45" t="s">
        <v>17</v>
      </c>
      <c r="D130" s="12">
        <f>C129</f>
        <v>114.46886446886445</v>
      </c>
      <c r="E130" s="23">
        <f>D129</f>
        <v>76.312576312576311</v>
      </c>
      <c r="F130" s="23">
        <f>E129</f>
        <v>38.156288156288163</v>
      </c>
    </row>
    <row r="131" spans="1:8" x14ac:dyDescent="0.3">
      <c r="A131" s="45" t="s">
        <v>18</v>
      </c>
      <c r="E131" s="12">
        <f>D130</f>
        <v>114.46886446886445</v>
      </c>
      <c r="F131" s="23">
        <f>E130</f>
        <v>76.312576312576311</v>
      </c>
    </row>
    <row r="132" spans="1:8" x14ac:dyDescent="0.3">
      <c r="A132" s="45" t="s">
        <v>19</v>
      </c>
      <c r="F132" s="12">
        <f>E131</f>
        <v>114.46886446886445</v>
      </c>
    </row>
    <row r="134" spans="1:8" x14ac:dyDescent="0.3">
      <c r="A134" s="45" t="s">
        <v>38</v>
      </c>
      <c r="C134" s="14">
        <f>C38</f>
        <v>38.156288156288149</v>
      </c>
      <c r="D134" s="14">
        <f>D38</f>
        <v>38.156288156288149</v>
      </c>
      <c r="E134" s="14">
        <f>E38</f>
        <v>38.156288156288149</v>
      </c>
    </row>
    <row r="137" spans="1:8" hidden="1" outlineLevel="1" x14ac:dyDescent="0.3">
      <c r="A137" s="49" t="s">
        <v>34</v>
      </c>
    </row>
    <row r="138" spans="1:8" hidden="1" outlineLevel="1" x14ac:dyDescent="0.3">
      <c r="A138" s="9" t="s">
        <v>7</v>
      </c>
      <c r="B138">
        <f>1*(1-C22)</f>
        <v>0.85</v>
      </c>
      <c r="C138" s="4">
        <f>B138*(1-B32)</f>
        <v>0.51849999999999996</v>
      </c>
      <c r="D138" s="4">
        <f>C139*(1-C33)+C138*(1-C32)</f>
        <v>0.33073499999999995</v>
      </c>
      <c r="E138" s="4"/>
      <c r="F138" s="4"/>
      <c r="G138" s="4"/>
      <c r="H138" s="4"/>
    </row>
    <row r="139" spans="1:8" hidden="1" outlineLevel="1" x14ac:dyDescent="0.3">
      <c r="A139" s="9" t="s">
        <v>16</v>
      </c>
      <c r="C139" s="4">
        <f>B138*B32</f>
        <v>0.33150000000000002</v>
      </c>
      <c r="D139" s="4">
        <f>C138*C32</f>
        <v>0.25406499999999999</v>
      </c>
      <c r="E139" s="4">
        <f>D138*D32</f>
        <v>4.9610249999999988E-2</v>
      </c>
      <c r="F139" s="4"/>
      <c r="G139" s="4"/>
      <c r="H139" s="4"/>
    </row>
    <row r="140" spans="1:8" hidden="1" outlineLevel="1" x14ac:dyDescent="0.3">
      <c r="A140" s="9" t="s">
        <v>17</v>
      </c>
      <c r="C140" s="4"/>
      <c r="D140" s="4">
        <f>C139*C33</f>
        <v>0.26520000000000005</v>
      </c>
      <c r="E140" s="4">
        <f>D139*D33</f>
        <v>0.20325199999999999</v>
      </c>
      <c r="F140" s="4">
        <f>E139*E33</f>
        <v>3.9688199999999993E-2</v>
      </c>
      <c r="G140" s="4"/>
      <c r="H140" s="4"/>
    </row>
    <row r="141" spans="1:8" hidden="1" outlineLevel="1" x14ac:dyDescent="0.3">
      <c r="A141" s="9" t="s">
        <v>18</v>
      </c>
      <c r="C141" s="4"/>
      <c r="D141" s="4"/>
      <c r="E141" s="4">
        <f>D140*D34</f>
        <v>0.26520000000000005</v>
      </c>
      <c r="F141" s="4">
        <f>E140*E34</f>
        <v>0.20325199999999999</v>
      </c>
      <c r="G141" s="4">
        <f>F140*F34</f>
        <v>3.9688199999999993E-2</v>
      </c>
      <c r="H141" s="4"/>
    </row>
    <row r="142" spans="1:8" hidden="1" outlineLevel="1" x14ac:dyDescent="0.3">
      <c r="A142" s="9" t="s">
        <v>19</v>
      </c>
      <c r="C142" s="4"/>
      <c r="D142" s="4"/>
      <c r="E142" s="4"/>
      <c r="F142" s="4">
        <f>E141*E35</f>
        <v>0.26520000000000005</v>
      </c>
      <c r="G142" s="4">
        <f>F141*F35+F142</f>
        <v>0.46845200000000004</v>
      </c>
      <c r="H142" s="4">
        <f>G141*G35+G142</f>
        <v>0.50814020000000004</v>
      </c>
    </row>
    <row r="143" spans="1:8" hidden="1" outlineLevel="1" x14ac:dyDescent="0.3">
      <c r="C143" s="4"/>
      <c r="D143" s="4"/>
      <c r="E143" s="4"/>
      <c r="F143" s="4"/>
      <c r="G143" s="4"/>
      <c r="H143" s="4"/>
    </row>
    <row r="144" spans="1:8" hidden="1" outlineLevel="1" x14ac:dyDescent="0.3">
      <c r="A144" t="s">
        <v>20</v>
      </c>
      <c r="C144" s="4"/>
      <c r="D144" s="4">
        <f>D139*(1-D33)+D138*(1-D32)+D140*(1-D34)</f>
        <v>0.33193774999999992</v>
      </c>
      <c r="E144" s="4">
        <f>E139*(1-E33)+E140*(1-E34)+E141*(1-E35)+D144</f>
        <v>0.34185979999999994</v>
      </c>
      <c r="F144" s="4">
        <f>F140*(1-F34)+F141*(1-F35)+E144</f>
        <v>0.34185979999999994</v>
      </c>
      <c r="G144" s="4">
        <f>G141*(1-G35)+F144</f>
        <v>0.34185979999999994</v>
      </c>
      <c r="H144" s="4">
        <f>G144</f>
        <v>0.34185979999999994</v>
      </c>
    </row>
    <row r="145" spans="1:7" hidden="1" outlineLevel="1" x14ac:dyDescent="0.3"/>
    <row r="146" spans="1:7" hidden="1" outlineLevel="1" x14ac:dyDescent="0.3"/>
    <row r="147" spans="1:7" hidden="1" outlineLevel="1" x14ac:dyDescent="0.3">
      <c r="A147" s="3" t="s">
        <v>35</v>
      </c>
    </row>
    <row r="148" spans="1:7" hidden="1" outlineLevel="1" x14ac:dyDescent="0.3"/>
    <row r="149" spans="1:7" hidden="1" outlineLevel="1" x14ac:dyDescent="0.3">
      <c r="A149" t="s">
        <v>36</v>
      </c>
      <c r="B149" s="2">
        <f>0.015</f>
        <v>1.4999999999999999E-2</v>
      </c>
    </row>
    <row r="150" spans="1:7" hidden="1" outlineLevel="1" x14ac:dyDescent="0.3"/>
    <row r="151" spans="1:7" hidden="1" outlineLevel="1" x14ac:dyDescent="0.3">
      <c r="B151" t="s">
        <v>10</v>
      </c>
      <c r="C151" t="s">
        <v>11</v>
      </c>
      <c r="D151" t="s">
        <v>12</v>
      </c>
      <c r="E151" t="s">
        <v>13</v>
      </c>
      <c r="F151" t="s">
        <v>14</v>
      </c>
      <c r="G151" t="s">
        <v>15</v>
      </c>
    </row>
    <row r="152" spans="1:7" hidden="1" outlineLevel="1" x14ac:dyDescent="0.3">
      <c r="A152" s="48" t="s">
        <v>40</v>
      </c>
      <c r="B152" s="11">
        <f>SUM(B153:B157)</f>
        <v>572344.32234432222</v>
      </c>
      <c r="C152" s="11">
        <f t="shared" ref="C152:G152" si="200">SUM(C153:C157)</f>
        <v>398733.21123321122</v>
      </c>
      <c r="D152" s="11">
        <f t="shared" si="200"/>
        <v>324213.98046398046</v>
      </c>
      <c r="E152" s="11">
        <f t="shared" si="200"/>
        <v>256320.58913308912</v>
      </c>
      <c r="F152" s="11">
        <f t="shared" si="200"/>
        <v>254531.44078144076</v>
      </c>
      <c r="G152" s="11">
        <f t="shared" si="200"/>
        <v>0</v>
      </c>
    </row>
    <row r="153" spans="1:7" hidden="1" outlineLevel="1" x14ac:dyDescent="0.3">
      <c r="A153" t="s">
        <v>7</v>
      </c>
      <c r="B153" s="6">
        <f>B118*B39</f>
        <v>572344.32234432222</v>
      </c>
      <c r="C153" s="6">
        <f>C118*C39</f>
        <v>175518.92551892551</v>
      </c>
      <c r="D153" s="6">
        <f>D118*D39</f>
        <v>59638.278388278399</v>
      </c>
      <c r="E153" s="6">
        <f>E118*E39</f>
        <v>0</v>
      </c>
      <c r="F153" s="6"/>
      <c r="G153" s="6"/>
    </row>
    <row r="154" spans="1:7" hidden="1" outlineLevel="1" x14ac:dyDescent="0.3">
      <c r="A154" t="s">
        <v>16</v>
      </c>
      <c r="B154" s="6"/>
      <c r="C154" s="6">
        <f>C119*B39</f>
        <v>223214.28571428568</v>
      </c>
      <c r="D154" s="6">
        <f>D119*C39</f>
        <v>86004.2735042735</v>
      </c>
      <c r="E154" s="6">
        <f>E119*D39</f>
        <v>8945.7417582417602</v>
      </c>
      <c r="F154" s="6"/>
      <c r="G154" s="6"/>
    </row>
    <row r="155" spans="1:7" hidden="1" outlineLevel="1" x14ac:dyDescent="0.3">
      <c r="A155" t="s">
        <v>17</v>
      </c>
      <c r="B155" s="6"/>
      <c r="C155" s="6"/>
      <c r="D155" s="6">
        <f>D120*B39</f>
        <v>178571.42857142855</v>
      </c>
      <c r="E155" s="6">
        <f>E120*C39</f>
        <v>68803.418803418797</v>
      </c>
      <c r="F155" s="6">
        <f>F120*D39</f>
        <v>7156.593406593408</v>
      </c>
      <c r="G155" s="6"/>
    </row>
    <row r="156" spans="1:7" hidden="1" outlineLevel="1" x14ac:dyDescent="0.3">
      <c r="A156" t="s">
        <v>18</v>
      </c>
      <c r="B156" s="6"/>
      <c r="C156" s="6"/>
      <c r="D156" s="6"/>
      <c r="E156" s="6">
        <f>E121*B39</f>
        <v>178571.42857142855</v>
      </c>
      <c r="F156" s="6">
        <f>F121*C39</f>
        <v>68803.418803418797</v>
      </c>
      <c r="G156" s="6"/>
    </row>
    <row r="157" spans="1:7" hidden="1" outlineLevel="1" x14ac:dyDescent="0.3">
      <c r="A157" t="s">
        <v>19</v>
      </c>
      <c r="B157" s="6"/>
      <c r="C157" s="6"/>
      <c r="D157" s="6"/>
      <c r="E157" s="6"/>
      <c r="F157" s="6">
        <f>F122*B39</f>
        <v>178571.42857142855</v>
      </c>
      <c r="G157" s="6"/>
    </row>
    <row r="158" spans="1:7" hidden="1" outlineLevel="1" x14ac:dyDescent="0.3">
      <c r="B158" s="6"/>
      <c r="C158" s="6"/>
      <c r="D158" s="6"/>
      <c r="E158" s="6"/>
      <c r="F158" s="6"/>
      <c r="G158" s="6"/>
    </row>
    <row r="159" spans="1:7" hidden="1" outlineLevel="1" x14ac:dyDescent="0.3">
      <c r="A159" t="s">
        <v>38</v>
      </c>
      <c r="B159" s="6"/>
      <c r="C159" s="6">
        <f>C118*C38</f>
        <v>87759.462759462738</v>
      </c>
      <c r="D159" s="6">
        <f>D118*D38+C119*(1-C33)*C38+C159</f>
        <v>162278.69352869349</v>
      </c>
      <c r="E159" s="6">
        <f>E124*E38+D119*(1-D33)*D38+D120*(1-D34)*(C38+D38)+D159</f>
        <v>258789.30097680091</v>
      </c>
      <c r="F159" s="6">
        <f>E119*(1-E33)*E38+E120*(1-E34)*(D38+E38)+E121*(1-E35)*(C38+D38+E38)+E159</f>
        <v>260578.44932844926</v>
      </c>
      <c r="G159" s="6"/>
    </row>
    <row r="160" spans="1:7" hidden="1" outlineLevel="1" x14ac:dyDescent="0.3">
      <c r="A160" s="8" t="s">
        <v>39</v>
      </c>
      <c r="B160" s="24"/>
      <c r="C160" s="25">
        <f>C152+C159</f>
        <v>486492.67399267398</v>
      </c>
      <c r="D160" s="25">
        <f t="shared" ref="D160:F160" si="201">D152+D159</f>
        <v>486492.67399267398</v>
      </c>
      <c r="E160" s="25">
        <f t="shared" si="201"/>
        <v>515109.89010989002</v>
      </c>
      <c r="F160" s="25">
        <f t="shared" si="201"/>
        <v>515109.89010989002</v>
      </c>
      <c r="G160" s="6"/>
    </row>
    <row r="161" spans="1:129" hidden="1" outlineLevel="1" x14ac:dyDescent="0.3">
      <c r="B161" s="6"/>
      <c r="C161" s="6"/>
      <c r="D161" s="6"/>
      <c r="E161" s="6"/>
      <c r="F161" s="6"/>
      <c r="G161" s="6"/>
      <c r="I161" s="12"/>
    </row>
    <row r="162" spans="1:129" hidden="1" outlineLevel="1" x14ac:dyDescent="0.3">
      <c r="B162" s="6"/>
      <c r="C162" s="6"/>
      <c r="D162" s="6"/>
      <c r="E162" s="6"/>
      <c r="F162" s="6"/>
      <c r="G162" s="6"/>
      <c r="I162" s="12"/>
    </row>
    <row r="163" spans="1:129" hidden="1" outlineLevel="1" x14ac:dyDescent="0.3">
      <c r="B163" s="6"/>
      <c r="C163" s="6"/>
      <c r="D163" s="6"/>
      <c r="E163" s="6"/>
      <c r="F163" s="6"/>
      <c r="G163" s="6"/>
      <c r="I163" s="12"/>
    </row>
    <row r="164" spans="1:129" hidden="1" outlineLevel="1" x14ac:dyDescent="0.3">
      <c r="A164" s="54" t="s">
        <v>42</v>
      </c>
      <c r="I164" s="21">
        <f>SUM(I165:I168)</f>
        <v>572344.32234432222</v>
      </c>
      <c r="J164" s="21">
        <f>SUM(J165:J168)</f>
        <v>572344.32234432222</v>
      </c>
      <c r="K164" s="21">
        <f t="shared" ref="K164:AN164" si="202">SUM(K165:K168)</f>
        <v>572344.32234432222</v>
      </c>
      <c r="L164" s="21">
        <f t="shared" si="202"/>
        <v>572344.32234432222</v>
      </c>
      <c r="M164" s="21">
        <f t="shared" si="202"/>
        <v>572344.32234432222</v>
      </c>
      <c r="N164" s="21">
        <f t="shared" si="202"/>
        <v>572344.32234432222</v>
      </c>
      <c r="O164" s="21">
        <f t="shared" si="202"/>
        <v>572344.32234432222</v>
      </c>
      <c r="P164" s="21">
        <f t="shared" si="202"/>
        <v>572344.32234432222</v>
      </c>
      <c r="Q164" s="21">
        <f t="shared" si="202"/>
        <v>572344.32234432222</v>
      </c>
      <c r="R164" s="21">
        <f t="shared" si="202"/>
        <v>572344.32234432222</v>
      </c>
      <c r="S164" s="21">
        <f t="shared" si="202"/>
        <v>572344.32234432222</v>
      </c>
      <c r="T164" s="21">
        <f t="shared" si="202"/>
        <v>572344.32234432222</v>
      </c>
      <c r="U164" s="21">
        <f t="shared" si="202"/>
        <v>572344.32234432222</v>
      </c>
      <c r="V164" s="21">
        <f t="shared" si="202"/>
        <v>572344.32234432222</v>
      </c>
      <c r="W164" s="21">
        <f t="shared" si="202"/>
        <v>572344.32234432222</v>
      </c>
      <c r="X164" s="21">
        <f t="shared" si="202"/>
        <v>572344.32234432222</v>
      </c>
      <c r="Y164" s="21">
        <f t="shared" si="202"/>
        <v>572344.32234432222</v>
      </c>
      <c r="Z164" s="21">
        <f t="shared" si="202"/>
        <v>572344.32234432222</v>
      </c>
      <c r="AA164" s="21">
        <f t="shared" si="202"/>
        <v>572344.32234432222</v>
      </c>
      <c r="AB164" s="21">
        <f t="shared" si="202"/>
        <v>572344.32234432222</v>
      </c>
      <c r="AC164" s="21">
        <f t="shared" si="202"/>
        <v>572344.32234432222</v>
      </c>
      <c r="AD164" s="21">
        <f t="shared" si="202"/>
        <v>572344.32234432222</v>
      </c>
      <c r="AE164" s="21">
        <f t="shared" si="202"/>
        <v>572344.32234432222</v>
      </c>
      <c r="AF164" s="21">
        <f t="shared" si="202"/>
        <v>572344.32234432222</v>
      </c>
      <c r="AG164" s="21">
        <f t="shared" si="202"/>
        <v>572344.32234432222</v>
      </c>
      <c r="AH164" s="21">
        <f t="shared" si="202"/>
        <v>572344.32234432222</v>
      </c>
      <c r="AI164" s="21">
        <f t="shared" si="202"/>
        <v>572344.32234432222</v>
      </c>
      <c r="AJ164" s="21">
        <f t="shared" si="202"/>
        <v>572344.32234432222</v>
      </c>
      <c r="AK164" s="21">
        <f t="shared" si="202"/>
        <v>572344.32234432222</v>
      </c>
      <c r="AL164" s="21">
        <f t="shared" si="202"/>
        <v>572344.32234432222</v>
      </c>
      <c r="AM164" s="21">
        <f t="shared" si="202"/>
        <v>484584.85958485946</v>
      </c>
      <c r="AN164" s="21">
        <f t="shared" si="202"/>
        <v>483096.76434676419</v>
      </c>
      <c r="AO164" s="21">
        <f t="shared" ref="AO164:BR164" si="203">SUM(AO165:AO168)</f>
        <v>481608.66910866898</v>
      </c>
      <c r="AP164" s="21">
        <f t="shared" si="203"/>
        <v>480120.57387057377</v>
      </c>
      <c r="AQ164" s="21">
        <f t="shared" si="203"/>
        <v>478632.47863247851</v>
      </c>
      <c r="AR164" s="21">
        <f t="shared" si="203"/>
        <v>477144.38339438324</v>
      </c>
      <c r="AS164" s="21">
        <f t="shared" si="203"/>
        <v>475656.28815628804</v>
      </c>
      <c r="AT164" s="21">
        <f t="shared" si="203"/>
        <v>474168.19291819283</v>
      </c>
      <c r="AU164" s="21">
        <f t="shared" si="203"/>
        <v>473424.14529914514</v>
      </c>
      <c r="AV164" s="21">
        <f t="shared" si="203"/>
        <v>472680.09768009756</v>
      </c>
      <c r="AW164" s="21">
        <f t="shared" si="203"/>
        <v>472382.47863247851</v>
      </c>
      <c r="AX164" s="21">
        <f t="shared" si="203"/>
        <v>472084.85958485946</v>
      </c>
      <c r="AY164" s="21">
        <f t="shared" si="203"/>
        <v>471936.05006104987</v>
      </c>
      <c r="AZ164" s="21">
        <f t="shared" si="203"/>
        <v>471787.2405372404</v>
      </c>
      <c r="BA164" s="21">
        <f t="shared" si="203"/>
        <v>471638.43101343082</v>
      </c>
      <c r="BB164" s="21">
        <f t="shared" si="203"/>
        <v>471489.62148962135</v>
      </c>
      <c r="BC164" s="21">
        <f t="shared" si="203"/>
        <v>471340.81196581176</v>
      </c>
      <c r="BD164" s="21">
        <f t="shared" si="203"/>
        <v>471192.0024420023</v>
      </c>
      <c r="BE164" s="21">
        <f t="shared" si="203"/>
        <v>471043.19291819271</v>
      </c>
      <c r="BF164" s="21">
        <f t="shared" si="203"/>
        <v>470894.38339438324</v>
      </c>
      <c r="BG164" s="21">
        <f t="shared" si="203"/>
        <v>470745.57387057366</v>
      </c>
      <c r="BH164" s="21">
        <f t="shared" si="203"/>
        <v>470596.76434676419</v>
      </c>
      <c r="BI164" s="21">
        <f t="shared" si="203"/>
        <v>470447.95482295461</v>
      </c>
      <c r="BJ164" s="21">
        <f t="shared" si="203"/>
        <v>470299.14529914514</v>
      </c>
      <c r="BK164" s="21">
        <f t="shared" si="203"/>
        <v>470150.33577533555</v>
      </c>
      <c r="BL164" s="21">
        <f t="shared" si="203"/>
        <v>470075.93101343082</v>
      </c>
      <c r="BM164" s="21">
        <f t="shared" si="203"/>
        <v>470001.52625152608</v>
      </c>
      <c r="BN164" s="21">
        <f t="shared" si="203"/>
        <v>469927.12148962129</v>
      </c>
      <c r="BO164" s="21">
        <f t="shared" si="203"/>
        <v>469852.7167277165</v>
      </c>
      <c r="BP164" s="21">
        <f t="shared" si="203"/>
        <v>469778.31196581176</v>
      </c>
      <c r="BQ164" s="21">
        <f t="shared" si="203"/>
        <v>324213.98046398046</v>
      </c>
      <c r="BR164" s="21">
        <f t="shared" si="203"/>
        <v>321633.85225885222</v>
      </c>
      <c r="BS164" s="21">
        <f t="shared" ref="BS164:CV164" si="204">SUM(BS165:BS168)</f>
        <v>319913.76678876678</v>
      </c>
      <c r="BT164" s="21">
        <f t="shared" si="204"/>
        <v>319053.72405372409</v>
      </c>
      <c r="BU164" s="21">
        <f t="shared" si="204"/>
        <v>318623.70268620271</v>
      </c>
      <c r="BV164" s="21">
        <f t="shared" si="204"/>
        <v>318193.68131868134</v>
      </c>
      <c r="BW164" s="21">
        <f t="shared" si="204"/>
        <v>317763.65995115996</v>
      </c>
      <c r="BX164" s="21">
        <f t="shared" si="204"/>
        <v>317505.64713064709</v>
      </c>
      <c r="BY164" s="21">
        <f t="shared" si="204"/>
        <v>317247.63431013422</v>
      </c>
      <c r="BZ164" s="21">
        <f t="shared" si="204"/>
        <v>317161.63003662997</v>
      </c>
      <c r="CA164" s="21">
        <f t="shared" si="204"/>
        <v>317075.62576312572</v>
      </c>
      <c r="CB164" s="21">
        <f t="shared" si="204"/>
        <v>316989.62148962147</v>
      </c>
      <c r="CC164" s="21">
        <f t="shared" si="204"/>
        <v>316903.6172161171</v>
      </c>
      <c r="CD164" s="21">
        <f t="shared" si="204"/>
        <v>316817.61294261285</v>
      </c>
      <c r="CE164" s="21">
        <f t="shared" si="204"/>
        <v>316731.60866910859</v>
      </c>
      <c r="CF164" s="21">
        <f t="shared" si="204"/>
        <v>316645.60439560434</v>
      </c>
      <c r="CG164" s="21">
        <f t="shared" si="204"/>
        <v>316559.60012209998</v>
      </c>
      <c r="CH164" s="21">
        <f t="shared" si="204"/>
        <v>316473.59584859572</v>
      </c>
      <c r="CI164" s="21">
        <f t="shared" si="204"/>
        <v>316387.59157509147</v>
      </c>
      <c r="CJ164" s="21">
        <f t="shared" si="204"/>
        <v>316301.58730158722</v>
      </c>
      <c r="CK164" s="21">
        <f t="shared" si="204"/>
        <v>316215.58302808285</v>
      </c>
      <c r="CL164" s="21">
        <f t="shared" si="204"/>
        <v>316129.5787545786</v>
      </c>
      <c r="CM164" s="21">
        <f t="shared" si="204"/>
        <v>316043.57448107435</v>
      </c>
      <c r="CN164" s="21">
        <f t="shared" si="204"/>
        <v>315957.5702075701</v>
      </c>
      <c r="CO164" s="21">
        <f t="shared" si="204"/>
        <v>315871.56593406573</v>
      </c>
      <c r="CP164" s="21">
        <f t="shared" si="204"/>
        <v>315828.5637973136</v>
      </c>
      <c r="CQ164" s="21">
        <f t="shared" si="204"/>
        <v>315785.56166056148</v>
      </c>
      <c r="CR164" s="21">
        <f t="shared" si="204"/>
        <v>315742.55952380935</v>
      </c>
      <c r="CS164" s="21">
        <f t="shared" si="204"/>
        <v>315699.55738705723</v>
      </c>
      <c r="CT164" s="21">
        <f t="shared" si="204"/>
        <v>315656.5552503051</v>
      </c>
      <c r="CU164" s="21">
        <f t="shared" si="204"/>
        <v>256320.58913308912</v>
      </c>
      <c r="CV164" s="21">
        <f t="shared" si="204"/>
        <v>255694.38721001218</v>
      </c>
      <c r="CW164" s="21">
        <f t="shared" ref="CW164:DX164" si="205">SUM(CW165:CW168)</f>
        <v>255426.01495726494</v>
      </c>
      <c r="CX164" s="21">
        <f t="shared" si="205"/>
        <v>255247.10012210009</v>
      </c>
      <c r="CY164" s="21">
        <f t="shared" si="205"/>
        <v>255157.6427045177</v>
      </c>
      <c r="CZ164" s="21">
        <f t="shared" si="205"/>
        <v>255068.18528693524</v>
      </c>
      <c r="DA164" s="21">
        <f t="shared" si="205"/>
        <v>254978.72786935285</v>
      </c>
      <c r="DB164" s="21">
        <f t="shared" si="205"/>
        <v>254925.05341880338</v>
      </c>
      <c r="DC164" s="21">
        <f t="shared" si="205"/>
        <v>254871.37896825396</v>
      </c>
      <c r="DD164" s="21">
        <f t="shared" si="205"/>
        <v>254853.48748473747</v>
      </c>
      <c r="DE164" s="21">
        <f t="shared" si="205"/>
        <v>254835.59600122098</v>
      </c>
      <c r="DF164" s="21">
        <f t="shared" si="205"/>
        <v>254817.70451770449</v>
      </c>
      <c r="DG164" s="21">
        <f t="shared" si="205"/>
        <v>254799.813034188</v>
      </c>
      <c r="DH164" s="21">
        <f t="shared" si="205"/>
        <v>254781.92155067151</v>
      </c>
      <c r="DI164" s="21">
        <f t="shared" si="205"/>
        <v>254764.03006715505</v>
      </c>
      <c r="DJ164" s="21">
        <f t="shared" si="205"/>
        <v>254746.13858363856</v>
      </c>
      <c r="DK164" s="21">
        <f t="shared" si="205"/>
        <v>254728.2471001221</v>
      </c>
      <c r="DL164" s="21">
        <f t="shared" si="205"/>
        <v>254710.35561660561</v>
      </c>
      <c r="DM164" s="21">
        <f t="shared" si="205"/>
        <v>254692.46413308912</v>
      </c>
      <c r="DN164" s="21">
        <f t="shared" si="205"/>
        <v>254674.57264957263</v>
      </c>
      <c r="DO164" s="21">
        <f t="shared" si="205"/>
        <v>254656.68116605614</v>
      </c>
      <c r="DP164" s="21">
        <f t="shared" si="205"/>
        <v>254638.78968253965</v>
      </c>
      <c r="DQ164" s="21">
        <f t="shared" si="205"/>
        <v>254620.89819902318</v>
      </c>
      <c r="DR164" s="21">
        <f t="shared" si="205"/>
        <v>254603.00671550669</v>
      </c>
      <c r="DS164" s="21">
        <f t="shared" si="205"/>
        <v>254585.11523199023</v>
      </c>
      <c r="DT164" s="21">
        <f t="shared" si="205"/>
        <v>254576.16949023196</v>
      </c>
      <c r="DU164" s="21">
        <f t="shared" si="205"/>
        <v>254567.22374847374</v>
      </c>
      <c r="DV164" s="21">
        <f t="shared" si="205"/>
        <v>254558.27800671547</v>
      </c>
      <c r="DW164" s="21">
        <f t="shared" si="205"/>
        <v>254549.33226495725</v>
      </c>
      <c r="DX164" s="21">
        <f t="shared" si="205"/>
        <v>254540.38652319901</v>
      </c>
      <c r="DY164" s="21">
        <f>SUM(DY165:DY169)</f>
        <v>254531.44078144076</v>
      </c>
    </row>
    <row r="165" spans="1:129" s="56" customFormat="1" hidden="1" outlineLevel="1" x14ac:dyDescent="0.3">
      <c r="A165" s="55" t="s">
        <v>7</v>
      </c>
      <c r="I165" s="57">
        <f>C3*C6</f>
        <v>572344.32234432222</v>
      </c>
      <c r="J165" s="57">
        <f t="shared" ref="J165:AL165" si="206">I165-J60</f>
        <v>572344.32234432222</v>
      </c>
      <c r="K165" s="57">
        <f t="shared" si="206"/>
        <v>572344.32234432222</v>
      </c>
      <c r="L165" s="57">
        <f t="shared" si="206"/>
        <v>572344.32234432222</v>
      </c>
      <c r="M165" s="57">
        <f t="shared" si="206"/>
        <v>572344.32234432222</v>
      </c>
      <c r="N165" s="57">
        <f t="shared" si="206"/>
        <v>572344.32234432222</v>
      </c>
      <c r="O165" s="57">
        <f t="shared" si="206"/>
        <v>572344.32234432222</v>
      </c>
      <c r="P165" s="57">
        <f t="shared" si="206"/>
        <v>572344.32234432222</v>
      </c>
      <c r="Q165" s="57">
        <f t="shared" si="206"/>
        <v>572344.32234432222</v>
      </c>
      <c r="R165" s="57">
        <f t="shared" si="206"/>
        <v>572344.32234432222</v>
      </c>
      <c r="S165" s="57">
        <f t="shared" si="206"/>
        <v>572344.32234432222</v>
      </c>
      <c r="T165" s="57">
        <f t="shared" si="206"/>
        <v>572344.32234432222</v>
      </c>
      <c r="U165" s="57">
        <f t="shared" si="206"/>
        <v>572344.32234432222</v>
      </c>
      <c r="V165" s="57">
        <f t="shared" si="206"/>
        <v>572344.32234432222</v>
      </c>
      <c r="W165" s="57">
        <f t="shared" si="206"/>
        <v>572344.32234432222</v>
      </c>
      <c r="X165" s="57">
        <f t="shared" si="206"/>
        <v>572344.32234432222</v>
      </c>
      <c r="Y165" s="57">
        <f t="shared" si="206"/>
        <v>572344.32234432222</v>
      </c>
      <c r="Z165" s="57">
        <f t="shared" si="206"/>
        <v>572344.32234432222</v>
      </c>
      <c r="AA165" s="57">
        <f t="shared" si="206"/>
        <v>572344.32234432222</v>
      </c>
      <c r="AB165" s="57">
        <f t="shared" si="206"/>
        <v>572344.32234432222</v>
      </c>
      <c r="AC165" s="57">
        <f t="shared" si="206"/>
        <v>572344.32234432222</v>
      </c>
      <c r="AD165" s="57">
        <f t="shared" si="206"/>
        <v>572344.32234432222</v>
      </c>
      <c r="AE165" s="57">
        <f t="shared" si="206"/>
        <v>572344.32234432222</v>
      </c>
      <c r="AF165" s="57">
        <f t="shared" si="206"/>
        <v>572344.32234432222</v>
      </c>
      <c r="AG165" s="57">
        <f t="shared" si="206"/>
        <v>572344.32234432222</v>
      </c>
      <c r="AH165" s="57">
        <f t="shared" si="206"/>
        <v>572344.32234432222</v>
      </c>
      <c r="AI165" s="57">
        <f t="shared" si="206"/>
        <v>572344.32234432222</v>
      </c>
      <c r="AJ165" s="57">
        <f t="shared" si="206"/>
        <v>572344.32234432222</v>
      </c>
      <c r="AK165" s="57">
        <f t="shared" si="206"/>
        <v>572344.32234432222</v>
      </c>
      <c r="AL165" s="57">
        <f t="shared" si="206"/>
        <v>572344.32234432222</v>
      </c>
      <c r="AM165" s="57">
        <f>AL165-AM60-AM166</f>
        <v>261370.57387057377</v>
      </c>
      <c r="AN165" s="58">
        <f t="shared" ref="AN165:BP165" si="207">AM165-AN60</f>
        <v>261370.57387057377</v>
      </c>
      <c r="AO165" s="58">
        <f t="shared" si="207"/>
        <v>261370.57387057377</v>
      </c>
      <c r="AP165" s="58">
        <f t="shared" si="207"/>
        <v>261370.57387057377</v>
      </c>
      <c r="AQ165" s="58">
        <f t="shared" si="207"/>
        <v>261370.57387057377</v>
      </c>
      <c r="AR165" s="58">
        <f t="shared" si="207"/>
        <v>261370.57387057377</v>
      </c>
      <c r="AS165" s="58">
        <f t="shared" si="207"/>
        <v>261370.57387057377</v>
      </c>
      <c r="AT165" s="58">
        <f t="shared" si="207"/>
        <v>261370.57387057377</v>
      </c>
      <c r="AU165" s="58">
        <f t="shared" si="207"/>
        <v>261370.57387057377</v>
      </c>
      <c r="AV165" s="58">
        <f t="shared" si="207"/>
        <v>261370.57387057377</v>
      </c>
      <c r="AW165" s="58">
        <f t="shared" si="207"/>
        <v>261370.57387057377</v>
      </c>
      <c r="AX165" s="58">
        <f t="shared" si="207"/>
        <v>261370.57387057377</v>
      </c>
      <c r="AY165" s="58">
        <f t="shared" si="207"/>
        <v>261370.57387057377</v>
      </c>
      <c r="AZ165" s="58">
        <f t="shared" si="207"/>
        <v>261370.57387057377</v>
      </c>
      <c r="BA165" s="58">
        <f t="shared" si="207"/>
        <v>261370.57387057377</v>
      </c>
      <c r="BB165" s="58">
        <f t="shared" si="207"/>
        <v>261370.57387057377</v>
      </c>
      <c r="BC165" s="58">
        <f t="shared" si="207"/>
        <v>261370.57387057377</v>
      </c>
      <c r="BD165" s="58">
        <f t="shared" si="207"/>
        <v>261370.57387057377</v>
      </c>
      <c r="BE165" s="58">
        <f t="shared" si="207"/>
        <v>261370.57387057377</v>
      </c>
      <c r="BF165" s="58">
        <f t="shared" si="207"/>
        <v>261370.57387057377</v>
      </c>
      <c r="BG165" s="58">
        <f t="shared" si="207"/>
        <v>261370.57387057377</v>
      </c>
      <c r="BH165" s="58">
        <f t="shared" si="207"/>
        <v>261370.57387057377</v>
      </c>
      <c r="BI165" s="58">
        <f t="shared" si="207"/>
        <v>261370.57387057377</v>
      </c>
      <c r="BJ165" s="58">
        <f t="shared" si="207"/>
        <v>261370.57387057377</v>
      </c>
      <c r="BK165" s="58">
        <f t="shared" si="207"/>
        <v>261370.57387057377</v>
      </c>
      <c r="BL165" s="58">
        <f t="shared" si="207"/>
        <v>261370.57387057377</v>
      </c>
      <c r="BM165" s="58">
        <f t="shared" si="207"/>
        <v>261370.57387057377</v>
      </c>
      <c r="BN165" s="58">
        <f t="shared" si="207"/>
        <v>261370.57387057377</v>
      </c>
      <c r="BO165" s="58">
        <f t="shared" si="207"/>
        <v>261370.57387057377</v>
      </c>
      <c r="BP165" s="58">
        <f t="shared" si="207"/>
        <v>261370.57387057377</v>
      </c>
      <c r="BQ165" s="58">
        <f>D153</f>
        <v>59638.278388278399</v>
      </c>
      <c r="BR165" s="58">
        <f t="shared" ref="BR165:CT165" si="208">BQ165-BR60</f>
        <v>59638.278388278399</v>
      </c>
      <c r="BS165" s="58">
        <f t="shared" si="208"/>
        <v>59638.278388278399</v>
      </c>
      <c r="BT165" s="58">
        <f t="shared" si="208"/>
        <v>59638.278388278399</v>
      </c>
      <c r="BU165" s="58">
        <f t="shared" si="208"/>
        <v>59638.278388278399</v>
      </c>
      <c r="BV165" s="58">
        <f t="shared" si="208"/>
        <v>59638.278388278399</v>
      </c>
      <c r="BW165" s="58">
        <f t="shared" si="208"/>
        <v>59638.278388278399</v>
      </c>
      <c r="BX165" s="58">
        <f t="shared" si="208"/>
        <v>59638.278388278399</v>
      </c>
      <c r="BY165" s="58">
        <f t="shared" si="208"/>
        <v>59638.278388278399</v>
      </c>
      <c r="BZ165" s="58">
        <f t="shared" si="208"/>
        <v>59638.278388278399</v>
      </c>
      <c r="CA165" s="58">
        <f t="shared" si="208"/>
        <v>59638.278388278399</v>
      </c>
      <c r="CB165" s="58">
        <f t="shared" si="208"/>
        <v>59638.278388278399</v>
      </c>
      <c r="CC165" s="58">
        <f t="shared" si="208"/>
        <v>59638.278388278399</v>
      </c>
      <c r="CD165" s="58">
        <f t="shared" si="208"/>
        <v>59638.278388278399</v>
      </c>
      <c r="CE165" s="58">
        <f t="shared" si="208"/>
        <v>59638.278388278399</v>
      </c>
      <c r="CF165" s="58">
        <f t="shared" si="208"/>
        <v>59638.278388278399</v>
      </c>
      <c r="CG165" s="58">
        <f t="shared" si="208"/>
        <v>59638.278388278399</v>
      </c>
      <c r="CH165" s="58">
        <f t="shared" si="208"/>
        <v>59638.278388278399</v>
      </c>
      <c r="CI165" s="58">
        <f t="shared" si="208"/>
        <v>59638.278388278399</v>
      </c>
      <c r="CJ165" s="58">
        <f t="shared" si="208"/>
        <v>59638.278388278399</v>
      </c>
      <c r="CK165" s="58">
        <f t="shared" si="208"/>
        <v>59638.278388278399</v>
      </c>
      <c r="CL165" s="58">
        <f t="shared" si="208"/>
        <v>59638.278388278399</v>
      </c>
      <c r="CM165" s="58">
        <f t="shared" si="208"/>
        <v>59638.278388278399</v>
      </c>
      <c r="CN165" s="58">
        <f t="shared" si="208"/>
        <v>59638.278388278399</v>
      </c>
      <c r="CO165" s="58">
        <f t="shared" si="208"/>
        <v>59638.278388278399</v>
      </c>
      <c r="CP165" s="58">
        <f t="shared" si="208"/>
        <v>59638.278388278399</v>
      </c>
      <c r="CQ165" s="58">
        <f t="shared" si="208"/>
        <v>59638.278388278399</v>
      </c>
      <c r="CR165" s="58">
        <f t="shared" si="208"/>
        <v>59638.278388278399</v>
      </c>
      <c r="CS165" s="58">
        <f t="shared" si="208"/>
        <v>59638.278388278399</v>
      </c>
      <c r="CT165" s="58">
        <f t="shared" si="208"/>
        <v>59638.278388278399</v>
      </c>
      <c r="CU165" s="58"/>
      <c r="CV165" s="58"/>
      <c r="CW165" s="58"/>
      <c r="CX165" s="58"/>
      <c r="CY165" s="58"/>
      <c r="CZ165" s="58"/>
      <c r="DA165" s="58"/>
      <c r="DB165" s="58"/>
      <c r="DC165" s="58"/>
      <c r="DD165" s="58"/>
      <c r="DE165" s="58"/>
      <c r="DF165" s="58"/>
      <c r="DG165" s="58"/>
      <c r="DH165" s="58"/>
      <c r="DI165" s="58"/>
      <c r="DJ165" s="58"/>
      <c r="DK165" s="58"/>
      <c r="DL165" s="58"/>
      <c r="DM165" s="58"/>
      <c r="DN165" s="58"/>
      <c r="DO165" s="58"/>
      <c r="DP165" s="58"/>
      <c r="DQ165" s="58"/>
      <c r="DR165" s="58"/>
      <c r="DS165" s="58"/>
      <c r="DT165" s="58"/>
      <c r="DU165" s="58"/>
      <c r="DV165" s="58"/>
      <c r="DW165" s="58"/>
      <c r="DX165" s="58"/>
      <c r="DY165" s="58"/>
    </row>
    <row r="166" spans="1:129" s="56" customFormat="1" hidden="1" outlineLevel="1" x14ac:dyDescent="0.3">
      <c r="A166" s="55" t="s">
        <v>16</v>
      </c>
      <c r="AM166" s="58">
        <f>C154</f>
        <v>223214.28571428568</v>
      </c>
      <c r="AN166" s="58">
        <f t="shared" ref="AN166:BP166" si="209">AM166-AN61</f>
        <v>221726.19047619044</v>
      </c>
      <c r="AO166" s="58">
        <f t="shared" si="209"/>
        <v>220238.09523809521</v>
      </c>
      <c r="AP166" s="58">
        <f t="shared" si="209"/>
        <v>218749.99999999997</v>
      </c>
      <c r="AQ166" s="58">
        <f t="shared" si="209"/>
        <v>217261.90476190473</v>
      </c>
      <c r="AR166" s="58">
        <f t="shared" si="209"/>
        <v>215773.8095238095</v>
      </c>
      <c r="AS166" s="58">
        <f t="shared" si="209"/>
        <v>214285.71428571426</v>
      </c>
      <c r="AT166" s="58">
        <f t="shared" si="209"/>
        <v>212797.61904761902</v>
      </c>
      <c r="AU166" s="58">
        <f t="shared" si="209"/>
        <v>212053.57142857139</v>
      </c>
      <c r="AV166" s="58">
        <f t="shared" si="209"/>
        <v>211309.52380952376</v>
      </c>
      <c r="AW166" s="58">
        <f t="shared" si="209"/>
        <v>211011.90476190471</v>
      </c>
      <c r="AX166" s="58">
        <f t="shared" si="209"/>
        <v>210714.28571428565</v>
      </c>
      <c r="AY166" s="58">
        <f t="shared" si="209"/>
        <v>210565.47619047613</v>
      </c>
      <c r="AZ166" s="58">
        <f t="shared" si="209"/>
        <v>210416.6666666666</v>
      </c>
      <c r="BA166" s="58">
        <f t="shared" si="209"/>
        <v>210267.85714285707</v>
      </c>
      <c r="BB166" s="58">
        <f t="shared" si="209"/>
        <v>210119.04761904755</v>
      </c>
      <c r="BC166" s="58">
        <f t="shared" si="209"/>
        <v>209970.23809523802</v>
      </c>
      <c r="BD166" s="58">
        <f t="shared" si="209"/>
        <v>209821.42857142849</v>
      </c>
      <c r="BE166" s="58">
        <f t="shared" si="209"/>
        <v>209672.61904761897</v>
      </c>
      <c r="BF166" s="58">
        <f t="shared" si="209"/>
        <v>209523.80952380944</v>
      </c>
      <c r="BG166" s="58">
        <f t="shared" si="209"/>
        <v>209374.99999999991</v>
      </c>
      <c r="BH166" s="58">
        <f t="shared" si="209"/>
        <v>209226.19047619039</v>
      </c>
      <c r="BI166" s="58">
        <f t="shared" si="209"/>
        <v>209077.38095238086</v>
      </c>
      <c r="BJ166" s="58">
        <f t="shared" si="209"/>
        <v>208928.57142857133</v>
      </c>
      <c r="BK166" s="58">
        <f t="shared" si="209"/>
        <v>208779.76190476181</v>
      </c>
      <c r="BL166" s="58">
        <f t="shared" si="209"/>
        <v>208705.35714285704</v>
      </c>
      <c r="BM166" s="58">
        <f t="shared" si="209"/>
        <v>208630.95238095228</v>
      </c>
      <c r="BN166" s="58">
        <f t="shared" si="209"/>
        <v>208556.54761904752</v>
      </c>
      <c r="BO166" s="58">
        <f t="shared" si="209"/>
        <v>208482.14285714275</v>
      </c>
      <c r="BP166" s="58">
        <f t="shared" si="209"/>
        <v>208407.73809523799</v>
      </c>
      <c r="BQ166" s="58">
        <f>D154</f>
        <v>86004.2735042735</v>
      </c>
      <c r="BR166" s="58">
        <f t="shared" ref="BR166:CT166" si="210">BQ166-BR61</f>
        <v>83424.145299145297</v>
      </c>
      <c r="BS166" s="58">
        <f t="shared" si="210"/>
        <v>81704.059829059828</v>
      </c>
      <c r="BT166" s="58">
        <f t="shared" si="210"/>
        <v>80844.017094017094</v>
      </c>
      <c r="BU166" s="58">
        <f t="shared" si="210"/>
        <v>80413.995726495719</v>
      </c>
      <c r="BV166" s="58">
        <f t="shared" si="210"/>
        <v>79983.974358974345</v>
      </c>
      <c r="BW166" s="58">
        <f t="shared" si="210"/>
        <v>79553.95299145297</v>
      </c>
      <c r="BX166" s="58">
        <f t="shared" si="210"/>
        <v>79295.940170940143</v>
      </c>
      <c r="BY166" s="58">
        <f t="shared" si="210"/>
        <v>79037.927350427315</v>
      </c>
      <c r="BZ166" s="58">
        <f t="shared" si="210"/>
        <v>78951.923076923034</v>
      </c>
      <c r="CA166" s="58">
        <f t="shared" si="210"/>
        <v>78865.918803418754</v>
      </c>
      <c r="CB166" s="58">
        <f t="shared" si="210"/>
        <v>78779.914529914473</v>
      </c>
      <c r="CC166" s="58">
        <f t="shared" si="210"/>
        <v>78693.910256410192</v>
      </c>
      <c r="CD166" s="58">
        <f t="shared" si="210"/>
        <v>78607.905982905912</v>
      </c>
      <c r="CE166" s="58">
        <f t="shared" si="210"/>
        <v>78521.901709401631</v>
      </c>
      <c r="CF166" s="58">
        <f t="shared" si="210"/>
        <v>78435.89743589735</v>
      </c>
      <c r="CG166" s="58">
        <f t="shared" si="210"/>
        <v>78349.893162393069</v>
      </c>
      <c r="CH166" s="58">
        <f t="shared" si="210"/>
        <v>78263.888888888789</v>
      </c>
      <c r="CI166" s="58">
        <f t="shared" si="210"/>
        <v>78177.884615384508</v>
      </c>
      <c r="CJ166" s="58">
        <f t="shared" si="210"/>
        <v>78091.880341880227</v>
      </c>
      <c r="CK166" s="58">
        <f t="shared" si="210"/>
        <v>78005.876068375946</v>
      </c>
      <c r="CL166" s="58">
        <f t="shared" si="210"/>
        <v>77919.871794871666</v>
      </c>
      <c r="CM166" s="58">
        <f t="shared" si="210"/>
        <v>77833.867521367385</v>
      </c>
      <c r="CN166" s="58">
        <f t="shared" si="210"/>
        <v>77747.863247863104</v>
      </c>
      <c r="CO166" s="58">
        <f t="shared" si="210"/>
        <v>77661.858974358824</v>
      </c>
      <c r="CP166" s="58">
        <f t="shared" si="210"/>
        <v>77618.856837606683</v>
      </c>
      <c r="CQ166" s="58">
        <f t="shared" si="210"/>
        <v>77575.854700854543</v>
      </c>
      <c r="CR166" s="58">
        <f t="shared" si="210"/>
        <v>77532.852564102403</v>
      </c>
      <c r="CS166" s="58">
        <f t="shared" si="210"/>
        <v>77489.850427350262</v>
      </c>
      <c r="CT166" s="58">
        <f t="shared" si="210"/>
        <v>77446.848290598122</v>
      </c>
      <c r="CU166" s="58">
        <f>E154</f>
        <v>8945.7417582417602</v>
      </c>
      <c r="CV166" s="58">
        <f t="shared" ref="CV166:DX166" si="211">CU166-CV61</f>
        <v>8319.5398351648382</v>
      </c>
      <c r="CW166" s="58">
        <f t="shared" si="211"/>
        <v>8051.1675824175854</v>
      </c>
      <c r="CX166" s="58">
        <f t="shared" si="211"/>
        <v>7872.2527472527499</v>
      </c>
      <c r="CY166" s="58">
        <f t="shared" si="211"/>
        <v>7782.7953296703326</v>
      </c>
      <c r="CZ166" s="58">
        <f t="shared" si="211"/>
        <v>7693.3379120879154</v>
      </c>
      <c r="DA166" s="58">
        <f t="shared" si="211"/>
        <v>7603.8804945054981</v>
      </c>
      <c r="DB166" s="58">
        <f t="shared" si="211"/>
        <v>7550.2060439560473</v>
      </c>
      <c r="DC166" s="58">
        <f t="shared" si="211"/>
        <v>7496.5315934065966</v>
      </c>
      <c r="DD166" s="58">
        <f t="shared" si="211"/>
        <v>7478.6401098901133</v>
      </c>
      <c r="DE166" s="58">
        <f t="shared" si="211"/>
        <v>7460.74862637363</v>
      </c>
      <c r="DF166" s="58">
        <f t="shared" si="211"/>
        <v>7442.8571428571468</v>
      </c>
      <c r="DG166" s="58">
        <f t="shared" si="211"/>
        <v>7424.9656593406635</v>
      </c>
      <c r="DH166" s="58">
        <f t="shared" si="211"/>
        <v>7407.0741758241802</v>
      </c>
      <c r="DI166" s="58">
        <f t="shared" si="211"/>
        <v>7389.1826923076969</v>
      </c>
      <c r="DJ166" s="58">
        <f t="shared" si="211"/>
        <v>7371.2912087912136</v>
      </c>
      <c r="DK166" s="58">
        <f t="shared" si="211"/>
        <v>7353.3997252747304</v>
      </c>
      <c r="DL166" s="58">
        <f t="shared" si="211"/>
        <v>7335.5082417582471</v>
      </c>
      <c r="DM166" s="58">
        <f t="shared" si="211"/>
        <v>7317.6167582417638</v>
      </c>
      <c r="DN166" s="58">
        <f t="shared" si="211"/>
        <v>7299.7252747252805</v>
      </c>
      <c r="DO166" s="58">
        <f t="shared" si="211"/>
        <v>7281.8337912087973</v>
      </c>
      <c r="DP166" s="58">
        <f t="shared" si="211"/>
        <v>7263.942307692314</v>
      </c>
      <c r="DQ166" s="58">
        <f t="shared" si="211"/>
        <v>7246.0508241758307</v>
      </c>
      <c r="DR166" s="58">
        <f t="shared" si="211"/>
        <v>7228.1593406593474</v>
      </c>
      <c r="DS166" s="58">
        <f t="shared" si="211"/>
        <v>7210.2678571428642</v>
      </c>
      <c r="DT166" s="58">
        <f t="shared" si="211"/>
        <v>7201.3221153846225</v>
      </c>
      <c r="DU166" s="58">
        <f t="shared" si="211"/>
        <v>7192.3763736263809</v>
      </c>
      <c r="DV166" s="58">
        <f t="shared" si="211"/>
        <v>7183.4306318681392</v>
      </c>
      <c r="DW166" s="58">
        <f t="shared" si="211"/>
        <v>7174.4848901098976</v>
      </c>
      <c r="DX166" s="58">
        <f t="shared" si="211"/>
        <v>7165.539148351656</v>
      </c>
      <c r="DY166" s="58">
        <f>F154</f>
        <v>0</v>
      </c>
    </row>
    <row r="167" spans="1:129" s="56" customFormat="1" hidden="1" outlineLevel="1" x14ac:dyDescent="0.3">
      <c r="A167" s="55" t="s">
        <v>17</v>
      </c>
      <c r="AM167" s="58"/>
      <c r="AN167" s="58"/>
      <c r="AO167" s="58"/>
      <c r="AP167" s="58"/>
      <c r="AQ167" s="58"/>
      <c r="AR167" s="58"/>
      <c r="AS167" s="58"/>
      <c r="AT167" s="58"/>
      <c r="AU167" s="58"/>
      <c r="AV167" s="58"/>
      <c r="AW167" s="58"/>
      <c r="AX167" s="58"/>
      <c r="AY167" s="58"/>
      <c r="AZ167" s="58"/>
      <c r="BA167" s="58"/>
      <c r="BB167" s="58"/>
      <c r="BC167" s="58"/>
      <c r="BD167" s="58"/>
      <c r="BE167" s="58"/>
      <c r="BF167" s="58"/>
      <c r="BG167" s="58"/>
      <c r="BH167" s="58"/>
      <c r="BI167" s="58"/>
      <c r="BJ167" s="58"/>
      <c r="BK167" s="58"/>
      <c r="BL167" s="58"/>
      <c r="BM167" s="58"/>
      <c r="BN167" s="58"/>
      <c r="BO167" s="58"/>
      <c r="BP167" s="58"/>
      <c r="BQ167" s="58">
        <f>D155</f>
        <v>178571.42857142855</v>
      </c>
      <c r="BR167" s="58">
        <f t="shared" ref="BR167:CT167" si="212">BQ167-BR62</f>
        <v>178571.42857142855</v>
      </c>
      <c r="BS167" s="58">
        <f t="shared" si="212"/>
        <v>178571.42857142855</v>
      </c>
      <c r="BT167" s="58">
        <f t="shared" si="212"/>
        <v>178571.42857142855</v>
      </c>
      <c r="BU167" s="58">
        <f t="shared" si="212"/>
        <v>178571.42857142855</v>
      </c>
      <c r="BV167" s="58">
        <f t="shared" si="212"/>
        <v>178571.42857142855</v>
      </c>
      <c r="BW167" s="58">
        <f t="shared" si="212"/>
        <v>178571.42857142855</v>
      </c>
      <c r="BX167" s="58">
        <f t="shared" si="212"/>
        <v>178571.42857142855</v>
      </c>
      <c r="BY167" s="58">
        <f t="shared" si="212"/>
        <v>178571.42857142855</v>
      </c>
      <c r="BZ167" s="58">
        <f t="shared" si="212"/>
        <v>178571.42857142855</v>
      </c>
      <c r="CA167" s="58">
        <f t="shared" si="212"/>
        <v>178571.42857142855</v>
      </c>
      <c r="CB167" s="58">
        <f t="shared" si="212"/>
        <v>178571.42857142855</v>
      </c>
      <c r="CC167" s="58">
        <f t="shared" si="212"/>
        <v>178571.42857142855</v>
      </c>
      <c r="CD167" s="58">
        <f t="shared" si="212"/>
        <v>178571.42857142855</v>
      </c>
      <c r="CE167" s="58">
        <f t="shared" si="212"/>
        <v>178571.42857142855</v>
      </c>
      <c r="CF167" s="58">
        <f t="shared" si="212"/>
        <v>178571.42857142855</v>
      </c>
      <c r="CG167" s="58">
        <f t="shared" si="212"/>
        <v>178571.42857142855</v>
      </c>
      <c r="CH167" s="58">
        <f t="shared" si="212"/>
        <v>178571.42857142855</v>
      </c>
      <c r="CI167" s="58">
        <f t="shared" si="212"/>
        <v>178571.42857142855</v>
      </c>
      <c r="CJ167" s="58">
        <f t="shared" si="212"/>
        <v>178571.42857142855</v>
      </c>
      <c r="CK167" s="58">
        <f t="shared" si="212"/>
        <v>178571.42857142855</v>
      </c>
      <c r="CL167" s="58">
        <f t="shared" si="212"/>
        <v>178571.42857142855</v>
      </c>
      <c r="CM167" s="58">
        <f t="shared" si="212"/>
        <v>178571.42857142855</v>
      </c>
      <c r="CN167" s="58">
        <f t="shared" si="212"/>
        <v>178571.42857142855</v>
      </c>
      <c r="CO167" s="58">
        <f t="shared" si="212"/>
        <v>178571.42857142855</v>
      </c>
      <c r="CP167" s="58">
        <f t="shared" si="212"/>
        <v>178571.42857142855</v>
      </c>
      <c r="CQ167" s="58">
        <f t="shared" si="212"/>
        <v>178571.42857142855</v>
      </c>
      <c r="CR167" s="58">
        <f t="shared" si="212"/>
        <v>178571.42857142855</v>
      </c>
      <c r="CS167" s="58">
        <f t="shared" si="212"/>
        <v>178571.42857142855</v>
      </c>
      <c r="CT167" s="58">
        <f t="shared" si="212"/>
        <v>178571.42857142855</v>
      </c>
      <c r="CU167" s="58">
        <f>E155</f>
        <v>68803.418803418797</v>
      </c>
      <c r="CV167" s="58">
        <f t="shared" ref="CV167:DX167" si="213">CU167-CV62</f>
        <v>68803.418803418797</v>
      </c>
      <c r="CW167" s="58">
        <f t="shared" si="213"/>
        <v>68803.418803418797</v>
      </c>
      <c r="CX167" s="58">
        <f t="shared" si="213"/>
        <v>68803.418803418797</v>
      </c>
      <c r="CY167" s="58">
        <f t="shared" si="213"/>
        <v>68803.418803418797</v>
      </c>
      <c r="CZ167" s="58">
        <f t="shared" si="213"/>
        <v>68803.418803418797</v>
      </c>
      <c r="DA167" s="58">
        <f t="shared" si="213"/>
        <v>68803.418803418797</v>
      </c>
      <c r="DB167" s="58">
        <f t="shared" si="213"/>
        <v>68803.418803418797</v>
      </c>
      <c r="DC167" s="58">
        <f t="shared" si="213"/>
        <v>68803.418803418797</v>
      </c>
      <c r="DD167" s="58">
        <f t="shared" si="213"/>
        <v>68803.418803418797</v>
      </c>
      <c r="DE167" s="58">
        <f t="shared" si="213"/>
        <v>68803.418803418797</v>
      </c>
      <c r="DF167" s="58">
        <f t="shared" si="213"/>
        <v>68803.418803418797</v>
      </c>
      <c r="DG167" s="58">
        <f t="shared" si="213"/>
        <v>68803.418803418797</v>
      </c>
      <c r="DH167" s="58">
        <f t="shared" si="213"/>
        <v>68803.418803418797</v>
      </c>
      <c r="DI167" s="58">
        <f t="shared" si="213"/>
        <v>68803.418803418797</v>
      </c>
      <c r="DJ167" s="58">
        <f t="shared" si="213"/>
        <v>68803.418803418797</v>
      </c>
      <c r="DK167" s="58">
        <f t="shared" si="213"/>
        <v>68803.418803418797</v>
      </c>
      <c r="DL167" s="58">
        <f t="shared" si="213"/>
        <v>68803.418803418797</v>
      </c>
      <c r="DM167" s="58">
        <f t="shared" si="213"/>
        <v>68803.418803418797</v>
      </c>
      <c r="DN167" s="58">
        <f t="shared" si="213"/>
        <v>68803.418803418797</v>
      </c>
      <c r="DO167" s="58">
        <f t="shared" si="213"/>
        <v>68803.418803418797</v>
      </c>
      <c r="DP167" s="58">
        <f t="shared" si="213"/>
        <v>68803.418803418797</v>
      </c>
      <c r="DQ167" s="58">
        <f t="shared" si="213"/>
        <v>68803.418803418797</v>
      </c>
      <c r="DR167" s="58">
        <f t="shared" si="213"/>
        <v>68803.418803418797</v>
      </c>
      <c r="DS167" s="58">
        <f t="shared" si="213"/>
        <v>68803.418803418797</v>
      </c>
      <c r="DT167" s="58">
        <f t="shared" si="213"/>
        <v>68803.418803418797</v>
      </c>
      <c r="DU167" s="58">
        <f t="shared" si="213"/>
        <v>68803.418803418797</v>
      </c>
      <c r="DV167" s="58">
        <f t="shared" si="213"/>
        <v>68803.418803418797</v>
      </c>
      <c r="DW167" s="58">
        <f t="shared" si="213"/>
        <v>68803.418803418797</v>
      </c>
      <c r="DX167" s="58">
        <f t="shared" si="213"/>
        <v>68803.418803418797</v>
      </c>
      <c r="DY167" s="58">
        <f>F155</f>
        <v>7156.593406593408</v>
      </c>
    </row>
    <row r="168" spans="1:129" s="56" customFormat="1" hidden="1" outlineLevel="1" x14ac:dyDescent="0.3">
      <c r="A168" s="55" t="s">
        <v>37</v>
      </c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  <c r="BA168" s="58"/>
      <c r="BB168" s="58"/>
      <c r="BC168" s="58"/>
      <c r="BD168" s="58"/>
      <c r="BE168" s="58"/>
      <c r="BF168" s="58"/>
      <c r="BG168" s="58"/>
      <c r="BH168" s="58"/>
      <c r="BI168" s="58"/>
      <c r="BJ168" s="58"/>
      <c r="BK168" s="58"/>
      <c r="BL168" s="58"/>
      <c r="BM168" s="58"/>
      <c r="BN168" s="58"/>
      <c r="BO168" s="58"/>
      <c r="BP168" s="58"/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/>
      <c r="CN168" s="58"/>
      <c r="CO168" s="58"/>
      <c r="CP168" s="58"/>
      <c r="CQ168" s="58"/>
      <c r="CR168" s="58"/>
      <c r="CS168" s="58"/>
      <c r="CT168" s="58"/>
      <c r="CU168" s="58">
        <f>E156</f>
        <v>178571.42857142855</v>
      </c>
      <c r="CV168" s="58">
        <f t="shared" ref="CV168:DX168" si="214">CU168-CV63</f>
        <v>178571.42857142855</v>
      </c>
      <c r="CW168" s="58">
        <f t="shared" si="214"/>
        <v>178571.42857142855</v>
      </c>
      <c r="CX168" s="58">
        <f t="shared" si="214"/>
        <v>178571.42857142855</v>
      </c>
      <c r="CY168" s="58">
        <f t="shared" si="214"/>
        <v>178571.42857142855</v>
      </c>
      <c r="CZ168" s="58">
        <f t="shared" si="214"/>
        <v>178571.42857142855</v>
      </c>
      <c r="DA168" s="58">
        <f t="shared" si="214"/>
        <v>178571.42857142855</v>
      </c>
      <c r="DB168" s="58">
        <f t="shared" si="214"/>
        <v>178571.42857142855</v>
      </c>
      <c r="DC168" s="58">
        <f t="shared" si="214"/>
        <v>178571.42857142855</v>
      </c>
      <c r="DD168" s="58">
        <f t="shared" si="214"/>
        <v>178571.42857142855</v>
      </c>
      <c r="DE168" s="58">
        <f t="shared" si="214"/>
        <v>178571.42857142855</v>
      </c>
      <c r="DF168" s="58">
        <f t="shared" si="214"/>
        <v>178571.42857142855</v>
      </c>
      <c r="DG168" s="58">
        <f t="shared" si="214"/>
        <v>178571.42857142855</v>
      </c>
      <c r="DH168" s="58">
        <f t="shared" si="214"/>
        <v>178571.42857142855</v>
      </c>
      <c r="DI168" s="58">
        <f t="shared" si="214"/>
        <v>178571.42857142855</v>
      </c>
      <c r="DJ168" s="58">
        <f t="shared" si="214"/>
        <v>178571.42857142855</v>
      </c>
      <c r="DK168" s="58">
        <f t="shared" si="214"/>
        <v>178571.42857142855</v>
      </c>
      <c r="DL168" s="58">
        <f t="shared" si="214"/>
        <v>178571.42857142855</v>
      </c>
      <c r="DM168" s="58">
        <f t="shared" si="214"/>
        <v>178571.42857142855</v>
      </c>
      <c r="DN168" s="58">
        <f t="shared" si="214"/>
        <v>178571.42857142855</v>
      </c>
      <c r="DO168" s="58">
        <f t="shared" si="214"/>
        <v>178571.42857142855</v>
      </c>
      <c r="DP168" s="58">
        <f t="shared" si="214"/>
        <v>178571.42857142855</v>
      </c>
      <c r="DQ168" s="58">
        <f t="shared" si="214"/>
        <v>178571.42857142855</v>
      </c>
      <c r="DR168" s="58">
        <f t="shared" si="214"/>
        <v>178571.42857142855</v>
      </c>
      <c r="DS168" s="58">
        <f t="shared" si="214"/>
        <v>178571.42857142855</v>
      </c>
      <c r="DT168" s="58">
        <f t="shared" si="214"/>
        <v>178571.42857142855</v>
      </c>
      <c r="DU168" s="58">
        <f t="shared" si="214"/>
        <v>178571.42857142855</v>
      </c>
      <c r="DV168" s="58">
        <f t="shared" si="214"/>
        <v>178571.42857142855</v>
      </c>
      <c r="DW168" s="58">
        <f t="shared" si="214"/>
        <v>178571.42857142855</v>
      </c>
      <c r="DX168" s="58">
        <f t="shared" si="214"/>
        <v>178571.42857142855</v>
      </c>
      <c r="DY168" s="58">
        <f>F156</f>
        <v>68803.418803418797</v>
      </c>
    </row>
    <row r="169" spans="1:129" hidden="1" outlineLevel="1" x14ac:dyDescent="0.3">
      <c r="A169" s="9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>
        <f>E157</f>
        <v>0</v>
      </c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>
        <f>F157</f>
        <v>178571.42857142855</v>
      </c>
    </row>
    <row r="170" spans="1:129" hidden="1" outlineLevel="1" x14ac:dyDescent="0.3"/>
    <row r="171" spans="1:129" hidden="1" outlineLevel="1" x14ac:dyDescent="0.3"/>
    <row r="172" spans="1:129" hidden="1" outlineLevel="1" x14ac:dyDescent="0.3"/>
    <row r="173" spans="1:129" hidden="1" outlineLevel="1" x14ac:dyDescent="0.3"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</row>
    <row r="174" spans="1:129" hidden="1" outlineLevel="1" x14ac:dyDescent="0.3"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</row>
    <row r="175" spans="1:129" hidden="1" outlineLevel="1" x14ac:dyDescent="0.3">
      <c r="A175" s="50" t="s">
        <v>7</v>
      </c>
      <c r="B175" s="12">
        <f>B128*B138</f>
        <v>97.298534798534789</v>
      </c>
      <c r="C175" s="12">
        <f>C128*C138</f>
        <v>39.568070818070815</v>
      </c>
      <c r="D175" s="12">
        <f>D128*D138</f>
        <v>12.619619963369964</v>
      </c>
      <c r="E175" s="12">
        <f>E128*E138</f>
        <v>0</v>
      </c>
    </row>
    <row r="176" spans="1:129" hidden="1" outlineLevel="1" x14ac:dyDescent="0.3">
      <c r="A176" s="50" t="s">
        <v>16</v>
      </c>
      <c r="C176" s="12">
        <f t="shared" ref="C176:F178" si="215">C129*C139</f>
        <v>37.946428571428569</v>
      </c>
      <c r="D176" s="12">
        <f t="shared" si="215"/>
        <v>19.388354700854698</v>
      </c>
      <c r="E176" s="12">
        <f t="shared" si="215"/>
        <v>1.8929429945054943</v>
      </c>
      <c r="F176" s="12">
        <f t="shared" si="215"/>
        <v>0</v>
      </c>
    </row>
    <row r="177" spans="1:39" hidden="1" outlineLevel="1" x14ac:dyDescent="0.3">
      <c r="A177" s="50" t="s">
        <v>17</v>
      </c>
      <c r="C177" s="12">
        <f t="shared" si="215"/>
        <v>0</v>
      </c>
      <c r="D177" s="12">
        <f t="shared" si="215"/>
        <v>30.357142857142858</v>
      </c>
      <c r="E177" s="12">
        <f t="shared" si="215"/>
        <v>15.51068376068376</v>
      </c>
      <c r="F177" s="12">
        <f t="shared" si="215"/>
        <v>1.5143543956043957</v>
      </c>
      <c r="G177" s="12">
        <f>G130*G140</f>
        <v>0</v>
      </c>
      <c r="I177" s="6">
        <f>$B$153*$B$149</f>
        <v>8585.1648351648328</v>
      </c>
      <c r="J177" s="6">
        <f t="shared" ref="J177:AM177" si="216">$B$153*$B$149</f>
        <v>8585.1648351648328</v>
      </c>
      <c r="K177" s="6">
        <f t="shared" si="216"/>
        <v>8585.1648351648328</v>
      </c>
      <c r="L177" s="6">
        <f t="shared" si="216"/>
        <v>8585.1648351648328</v>
      </c>
      <c r="M177" s="6">
        <f t="shared" si="216"/>
        <v>8585.1648351648328</v>
      </c>
      <c r="N177" s="6">
        <f t="shared" si="216"/>
        <v>8585.1648351648328</v>
      </c>
      <c r="O177" s="6">
        <f t="shared" si="216"/>
        <v>8585.1648351648328</v>
      </c>
      <c r="P177" s="6">
        <f t="shared" si="216"/>
        <v>8585.1648351648328</v>
      </c>
      <c r="Q177" s="6">
        <f t="shared" si="216"/>
        <v>8585.1648351648328</v>
      </c>
      <c r="R177" s="6">
        <f t="shared" si="216"/>
        <v>8585.1648351648328</v>
      </c>
      <c r="S177" s="6">
        <f t="shared" si="216"/>
        <v>8585.1648351648328</v>
      </c>
      <c r="T177" s="6">
        <f t="shared" si="216"/>
        <v>8585.1648351648328</v>
      </c>
      <c r="U177" s="6">
        <f t="shared" si="216"/>
        <v>8585.1648351648328</v>
      </c>
      <c r="V177" s="6">
        <f t="shared" si="216"/>
        <v>8585.1648351648328</v>
      </c>
      <c r="W177" s="6">
        <f t="shared" si="216"/>
        <v>8585.1648351648328</v>
      </c>
      <c r="X177" s="6">
        <f t="shared" si="216"/>
        <v>8585.1648351648328</v>
      </c>
      <c r="Y177" s="6">
        <f t="shared" si="216"/>
        <v>8585.1648351648328</v>
      </c>
      <c r="Z177" s="6">
        <f t="shared" si="216"/>
        <v>8585.1648351648328</v>
      </c>
      <c r="AA177" s="6">
        <f t="shared" si="216"/>
        <v>8585.1648351648328</v>
      </c>
      <c r="AB177" s="6">
        <f t="shared" si="216"/>
        <v>8585.1648351648328</v>
      </c>
      <c r="AC177" s="6">
        <f t="shared" si="216"/>
        <v>8585.1648351648328</v>
      </c>
      <c r="AD177" s="6">
        <f t="shared" si="216"/>
        <v>8585.1648351648328</v>
      </c>
      <c r="AE177" s="6">
        <f t="shared" si="216"/>
        <v>8585.1648351648328</v>
      </c>
      <c r="AF177" s="6">
        <f t="shared" si="216"/>
        <v>8585.1648351648328</v>
      </c>
      <c r="AG177" s="6">
        <f t="shared" si="216"/>
        <v>8585.1648351648328</v>
      </c>
      <c r="AH177" s="6">
        <f t="shared" si="216"/>
        <v>8585.1648351648328</v>
      </c>
      <c r="AI177" s="6">
        <f t="shared" si="216"/>
        <v>8585.1648351648328</v>
      </c>
      <c r="AJ177" s="6">
        <f t="shared" si="216"/>
        <v>8585.1648351648328</v>
      </c>
      <c r="AK177" s="6">
        <f t="shared" si="216"/>
        <v>8585.1648351648328</v>
      </c>
      <c r="AL177" s="6">
        <f t="shared" si="216"/>
        <v>8585.1648351648328</v>
      </c>
      <c r="AM177" s="6">
        <f t="shared" si="216"/>
        <v>8585.1648351648328</v>
      </c>
    </row>
    <row r="178" spans="1:39" hidden="1" outlineLevel="1" x14ac:dyDescent="0.3">
      <c r="A178" s="50" t="s">
        <v>18</v>
      </c>
      <c r="C178" s="12">
        <f t="shared" si="215"/>
        <v>0</v>
      </c>
      <c r="D178" s="12">
        <f t="shared" si="215"/>
        <v>0</v>
      </c>
      <c r="E178" s="12">
        <f t="shared" si="215"/>
        <v>30.357142857142858</v>
      </c>
      <c r="F178" s="12">
        <f t="shared" si="215"/>
        <v>15.51068376068376</v>
      </c>
      <c r="G178" s="12">
        <f>G131*G141</f>
        <v>0</v>
      </c>
    </row>
    <row r="179" spans="1:39" hidden="1" outlineLevel="1" x14ac:dyDescent="0.3">
      <c r="A179" s="50" t="s">
        <v>19</v>
      </c>
      <c r="C179" s="12">
        <f>C132*C142</f>
        <v>0</v>
      </c>
      <c r="E179" s="12">
        <f>E132*E142</f>
        <v>0</v>
      </c>
      <c r="F179" s="12">
        <f>F132*F142</f>
        <v>30.357142857142858</v>
      </c>
      <c r="G179" s="12">
        <f>G132*G142</f>
        <v>0</v>
      </c>
      <c r="I179" s="12">
        <f>I177+H173</f>
        <v>8585.1648351648328</v>
      </c>
      <c r="J179" s="12">
        <f>J177+I179</f>
        <v>17170.329670329666</v>
      </c>
      <c r="K179" s="12">
        <f>K177+J179</f>
        <v>25755.494505494498</v>
      </c>
      <c r="L179" s="12">
        <f t="shared" ref="L179:AM179" si="217">L177+K179</f>
        <v>34340.659340659331</v>
      </c>
      <c r="M179" s="12">
        <f t="shared" si="217"/>
        <v>42925.824175824164</v>
      </c>
      <c r="N179" s="12">
        <f t="shared" si="217"/>
        <v>51510.989010988997</v>
      </c>
      <c r="O179" s="12">
        <f t="shared" si="217"/>
        <v>60096.153846153829</v>
      </c>
      <c r="P179" s="12">
        <f t="shared" si="217"/>
        <v>68681.318681318662</v>
      </c>
      <c r="Q179" s="12">
        <f t="shared" si="217"/>
        <v>77266.483516483495</v>
      </c>
      <c r="R179" s="12">
        <f t="shared" si="217"/>
        <v>85851.648351648328</v>
      </c>
      <c r="S179" s="12">
        <f t="shared" si="217"/>
        <v>94436.81318681316</v>
      </c>
      <c r="T179" s="12">
        <f t="shared" si="217"/>
        <v>103021.97802197799</v>
      </c>
      <c r="U179" s="12">
        <f t="shared" si="217"/>
        <v>111607.14285714283</v>
      </c>
      <c r="V179" s="12">
        <f t="shared" si="217"/>
        <v>120192.30769230766</v>
      </c>
      <c r="W179" s="12">
        <f t="shared" si="217"/>
        <v>128777.47252747249</v>
      </c>
      <c r="X179" s="12">
        <f t="shared" si="217"/>
        <v>137362.63736263732</v>
      </c>
      <c r="Y179" s="12">
        <f t="shared" si="217"/>
        <v>145947.80219780217</v>
      </c>
      <c r="Z179" s="12">
        <f t="shared" si="217"/>
        <v>154532.96703296702</v>
      </c>
      <c r="AA179" s="12">
        <f t="shared" si="217"/>
        <v>163118.13186813187</v>
      </c>
      <c r="AB179" s="12">
        <f t="shared" si="217"/>
        <v>171703.29670329671</v>
      </c>
      <c r="AC179" s="12">
        <f t="shared" si="217"/>
        <v>180288.46153846156</v>
      </c>
      <c r="AD179" s="12">
        <f t="shared" si="217"/>
        <v>188873.62637362641</v>
      </c>
      <c r="AE179" s="12">
        <f t="shared" si="217"/>
        <v>197458.79120879126</v>
      </c>
      <c r="AF179" s="12">
        <f t="shared" si="217"/>
        <v>206043.9560439561</v>
      </c>
      <c r="AG179" s="12">
        <f t="shared" si="217"/>
        <v>214629.12087912095</v>
      </c>
      <c r="AH179" s="12">
        <f t="shared" si="217"/>
        <v>223214.2857142858</v>
      </c>
      <c r="AI179" s="12">
        <f t="shared" si="217"/>
        <v>231799.45054945064</v>
      </c>
      <c r="AJ179" s="12">
        <f t="shared" si="217"/>
        <v>240384.61538461549</v>
      </c>
      <c r="AK179" s="12">
        <f t="shared" si="217"/>
        <v>248969.78021978034</v>
      </c>
      <c r="AL179" s="12">
        <f t="shared" si="217"/>
        <v>257554.94505494519</v>
      </c>
      <c r="AM179" s="12">
        <f t="shared" si="217"/>
        <v>266140.10989011003</v>
      </c>
    </row>
    <row r="180" spans="1:39" hidden="1" outlineLevel="1" x14ac:dyDescent="0.3">
      <c r="A180" s="50"/>
      <c r="C180" s="12"/>
      <c r="F180" s="12"/>
    </row>
    <row r="181" spans="1:39" hidden="1" outlineLevel="1" x14ac:dyDescent="0.3">
      <c r="A181" s="50"/>
      <c r="C181" s="12"/>
    </row>
    <row r="182" spans="1:39" hidden="1" outlineLevel="1" x14ac:dyDescent="0.3">
      <c r="A182" s="50"/>
      <c r="C182" s="12"/>
    </row>
    <row r="183" spans="1:39" hidden="1" outlineLevel="1" x14ac:dyDescent="0.3">
      <c r="A183" s="50"/>
      <c r="B183" s="6">
        <f t="shared" ref="B183:B189" si="218">B175*B118</f>
        <v>486492.67399267392</v>
      </c>
      <c r="C183" s="6">
        <f t="shared" ref="C183:H183" si="219">C175*C118</f>
        <v>91006.562881562873</v>
      </c>
      <c r="D183" s="6">
        <f t="shared" si="219"/>
        <v>19724.466002747253</v>
      </c>
      <c r="E183" s="6">
        <f t="shared" si="219"/>
        <v>0</v>
      </c>
      <c r="F183" s="6">
        <f t="shared" si="219"/>
        <v>0</v>
      </c>
      <c r="G183" s="6">
        <f t="shared" si="219"/>
        <v>0</v>
      </c>
      <c r="H183" s="6">
        <f t="shared" si="219"/>
        <v>0</v>
      </c>
    </row>
    <row r="184" spans="1:39" hidden="1" outlineLevel="1" x14ac:dyDescent="0.3">
      <c r="A184" s="50"/>
      <c r="B184" s="6">
        <f t="shared" si="218"/>
        <v>0</v>
      </c>
      <c r="C184" s="6">
        <f t="shared" ref="C184:H189" si="220">C176*C119</f>
        <v>73995.53571428571</v>
      </c>
      <c r="D184" s="6">
        <f t="shared" si="220"/>
        <v>21850.675747863246</v>
      </c>
      <c r="E184" s="6">
        <f t="shared" si="220"/>
        <v>443.80048506181311</v>
      </c>
      <c r="F184" s="6">
        <f t="shared" si="220"/>
        <v>0</v>
      </c>
      <c r="G184" s="6">
        <f t="shared" si="220"/>
        <v>0</v>
      </c>
      <c r="H184" s="6">
        <f t="shared" si="220"/>
        <v>0</v>
      </c>
    </row>
    <row r="185" spans="1:39" hidden="1" outlineLevel="1" x14ac:dyDescent="0.3">
      <c r="A185" s="50"/>
      <c r="B185" s="6">
        <f t="shared" si="218"/>
        <v>0</v>
      </c>
      <c r="C185" s="6">
        <f t="shared" si="220"/>
        <v>0</v>
      </c>
      <c r="D185" s="6">
        <f t="shared" si="220"/>
        <v>47357.142857142855</v>
      </c>
      <c r="E185" s="6">
        <f t="shared" si="220"/>
        <v>13984.432478632478</v>
      </c>
      <c r="F185" s="6">
        <f t="shared" si="220"/>
        <v>284.03231043956043</v>
      </c>
      <c r="G185" s="6">
        <f t="shared" si="220"/>
        <v>0</v>
      </c>
      <c r="H185" s="6">
        <f t="shared" si="220"/>
        <v>0</v>
      </c>
    </row>
    <row r="186" spans="1:39" hidden="1" outlineLevel="1" x14ac:dyDescent="0.3">
      <c r="A186" s="50"/>
      <c r="B186" s="6">
        <f t="shared" si="218"/>
        <v>0</v>
      </c>
      <c r="C186" s="6">
        <f t="shared" si="220"/>
        <v>0</v>
      </c>
      <c r="D186" s="6">
        <f t="shared" si="220"/>
        <v>0</v>
      </c>
      <c r="E186" s="6">
        <f t="shared" si="220"/>
        <v>47357.142857142855</v>
      </c>
      <c r="F186" s="6">
        <f t="shared" si="220"/>
        <v>13984.432478632478</v>
      </c>
      <c r="G186" s="6">
        <f t="shared" si="220"/>
        <v>0</v>
      </c>
      <c r="H186" s="6">
        <f t="shared" si="220"/>
        <v>0</v>
      </c>
    </row>
    <row r="187" spans="1:39" hidden="1" outlineLevel="1" x14ac:dyDescent="0.3">
      <c r="A187" s="50"/>
      <c r="B187" s="6">
        <f t="shared" si="218"/>
        <v>0</v>
      </c>
      <c r="C187" s="6">
        <f t="shared" si="220"/>
        <v>0</v>
      </c>
      <c r="D187" s="6">
        <f t="shared" si="220"/>
        <v>0</v>
      </c>
      <c r="E187" s="6">
        <f t="shared" si="220"/>
        <v>0</v>
      </c>
      <c r="F187" s="6">
        <f t="shared" si="220"/>
        <v>47357.142857142855</v>
      </c>
      <c r="G187" s="6">
        <f t="shared" si="220"/>
        <v>0</v>
      </c>
      <c r="H187" s="6">
        <f t="shared" si="220"/>
        <v>0</v>
      </c>
    </row>
    <row r="188" spans="1:39" hidden="1" outlineLevel="1" x14ac:dyDescent="0.3">
      <c r="B188" s="6">
        <f t="shared" si="218"/>
        <v>0</v>
      </c>
      <c r="C188" s="6">
        <f t="shared" si="220"/>
        <v>0</v>
      </c>
      <c r="D188" s="6">
        <f t="shared" si="220"/>
        <v>0</v>
      </c>
      <c r="E188" s="6">
        <f t="shared" si="220"/>
        <v>0</v>
      </c>
      <c r="F188" s="6">
        <f t="shared" si="220"/>
        <v>0</v>
      </c>
      <c r="G188" s="6">
        <f t="shared" si="220"/>
        <v>0</v>
      </c>
      <c r="H188" s="6">
        <f t="shared" si="220"/>
        <v>0</v>
      </c>
    </row>
    <row r="189" spans="1:39" hidden="1" outlineLevel="1" x14ac:dyDescent="0.3">
      <c r="B189" s="6">
        <f t="shared" si="218"/>
        <v>0</v>
      </c>
      <c r="C189" s="6">
        <f t="shared" si="220"/>
        <v>0</v>
      </c>
      <c r="D189" s="6">
        <f t="shared" si="220"/>
        <v>0</v>
      </c>
      <c r="E189" s="6">
        <f t="shared" si="220"/>
        <v>0</v>
      </c>
      <c r="F189" s="6">
        <f t="shared" si="220"/>
        <v>0</v>
      </c>
      <c r="G189" s="6">
        <f t="shared" si="220"/>
        <v>0</v>
      </c>
      <c r="H189" s="6">
        <f t="shared" si="220"/>
        <v>0</v>
      </c>
    </row>
    <row r="190" spans="1:39" hidden="1" outlineLevel="1" x14ac:dyDescent="0.3"/>
    <row r="191" spans="1:39" hidden="1" outlineLevel="1" x14ac:dyDescent="0.3"/>
    <row r="192" spans="1:39" hidden="1" outlineLevel="1" x14ac:dyDescent="0.3"/>
    <row r="193" spans="1:129" hidden="1" outlineLevel="1" x14ac:dyDescent="0.3"/>
    <row r="194" spans="1:129" hidden="1" outlineLevel="1" x14ac:dyDescent="0.3"/>
    <row r="195" spans="1:129" hidden="1" outlineLevel="1" x14ac:dyDescent="0.3"/>
    <row r="196" spans="1:129" hidden="1" outlineLevel="1" x14ac:dyDescent="0.3"/>
    <row r="197" spans="1:129" hidden="1" outlineLevel="1" x14ac:dyDescent="0.3"/>
    <row r="198" spans="1:129" hidden="1" outlineLevel="1" x14ac:dyDescent="0.3"/>
    <row r="199" spans="1:129" hidden="1" outlineLevel="1" x14ac:dyDescent="0.3">
      <c r="A199" s="40" t="s">
        <v>44</v>
      </c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</row>
    <row r="200" spans="1:129" hidden="1" outlineLevel="1" x14ac:dyDescent="0.3">
      <c r="A200" s="41" t="s">
        <v>7</v>
      </c>
      <c r="I200" s="23">
        <f t="shared" ref="I200:AL200" si="221">$C$19*I165</f>
        <v>0</v>
      </c>
      <c r="J200" s="23">
        <f t="shared" si="221"/>
        <v>0</v>
      </c>
      <c r="K200" s="23">
        <f t="shared" si="221"/>
        <v>0</v>
      </c>
      <c r="L200" s="23">
        <f t="shared" si="221"/>
        <v>0</v>
      </c>
      <c r="M200" s="23">
        <f t="shared" si="221"/>
        <v>0</v>
      </c>
      <c r="N200" s="23">
        <f t="shared" si="221"/>
        <v>0</v>
      </c>
      <c r="O200" s="23">
        <f t="shared" si="221"/>
        <v>0</v>
      </c>
      <c r="P200" s="23">
        <f t="shared" si="221"/>
        <v>0</v>
      </c>
      <c r="Q200" s="23">
        <f t="shared" si="221"/>
        <v>0</v>
      </c>
      <c r="R200" s="23">
        <f t="shared" si="221"/>
        <v>0</v>
      </c>
      <c r="S200" s="23">
        <f t="shared" si="221"/>
        <v>0</v>
      </c>
      <c r="T200" s="23">
        <f t="shared" si="221"/>
        <v>0</v>
      </c>
      <c r="U200" s="23">
        <f t="shared" si="221"/>
        <v>0</v>
      </c>
      <c r="V200" s="23">
        <f t="shared" si="221"/>
        <v>0</v>
      </c>
      <c r="W200" s="23">
        <f t="shared" si="221"/>
        <v>0</v>
      </c>
      <c r="X200" s="23">
        <f t="shared" si="221"/>
        <v>0</v>
      </c>
      <c r="Y200" s="23">
        <f t="shared" si="221"/>
        <v>0</v>
      </c>
      <c r="Z200" s="23">
        <f t="shared" si="221"/>
        <v>0</v>
      </c>
      <c r="AA200" s="23">
        <f t="shared" si="221"/>
        <v>0</v>
      </c>
      <c r="AB200" s="23">
        <f t="shared" si="221"/>
        <v>0</v>
      </c>
      <c r="AC200" s="23">
        <f t="shared" si="221"/>
        <v>0</v>
      </c>
      <c r="AD200" s="23">
        <f t="shared" si="221"/>
        <v>0</v>
      </c>
      <c r="AE200" s="23">
        <f t="shared" si="221"/>
        <v>0</v>
      </c>
      <c r="AF200" s="23">
        <f t="shared" si="221"/>
        <v>0</v>
      </c>
      <c r="AG200" s="23">
        <f t="shared" si="221"/>
        <v>0</v>
      </c>
      <c r="AH200" s="23">
        <f t="shared" si="221"/>
        <v>0</v>
      </c>
      <c r="AI200" s="23">
        <f t="shared" si="221"/>
        <v>0</v>
      </c>
      <c r="AJ200" s="23">
        <f t="shared" si="221"/>
        <v>0</v>
      </c>
      <c r="AK200" s="23">
        <f t="shared" si="221"/>
        <v>0</v>
      </c>
      <c r="AL200" s="23">
        <f t="shared" si="221"/>
        <v>0</v>
      </c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</row>
    <row r="201" spans="1:129" hidden="1" outlineLevel="1" x14ac:dyDescent="0.3">
      <c r="A201" s="41" t="s">
        <v>16</v>
      </c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</row>
    <row r="202" spans="1:129" hidden="1" outlineLevel="1" x14ac:dyDescent="0.3">
      <c r="A202" s="41" t="s">
        <v>17</v>
      </c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</row>
    <row r="203" spans="1:129" hidden="1" outlineLevel="1" x14ac:dyDescent="0.3">
      <c r="A203" s="41" t="s">
        <v>37</v>
      </c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</row>
    <row r="204" spans="1:129" hidden="1" outlineLevel="1" x14ac:dyDescent="0.3">
      <c r="A204" s="41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</row>
    <row r="205" spans="1:129" ht="13.95" hidden="1" customHeight="1" outlineLevel="1" x14ac:dyDescent="0.3">
      <c r="A205" s="40" t="s">
        <v>45</v>
      </c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</row>
    <row r="206" spans="1:129" hidden="1" outlineLevel="1" x14ac:dyDescent="0.3">
      <c r="A206" s="42" t="s">
        <v>7</v>
      </c>
      <c r="AM206" s="6">
        <f>$C$38</f>
        <v>38.156288156288149</v>
      </c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>
        <f>$D$38</f>
        <v>38.156288156288149</v>
      </c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>
        <f>$E$38</f>
        <v>38.156288156288149</v>
      </c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</row>
    <row r="207" spans="1:129" hidden="1" outlineLevel="1" x14ac:dyDescent="0.3">
      <c r="A207" s="42" t="s">
        <v>16</v>
      </c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</row>
    <row r="208" spans="1:129" hidden="1" outlineLevel="1" x14ac:dyDescent="0.3">
      <c r="A208" s="42" t="s">
        <v>17</v>
      </c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</row>
    <row r="209" spans="1:129" hidden="1" outlineLevel="1" x14ac:dyDescent="0.3">
      <c r="A209" s="42" t="s">
        <v>18</v>
      </c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</row>
    <row r="210" spans="1:129" hidden="1" outlineLevel="1" x14ac:dyDescent="0.3">
      <c r="A210" s="42" t="s">
        <v>19</v>
      </c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</row>
    <row r="211" spans="1:129" collapsed="1" x14ac:dyDescent="0.3"/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CB2E-5F93-400B-826E-F840D93ED3C8}">
  <dimension ref="A1:Q52"/>
  <sheetViews>
    <sheetView topLeftCell="A37" workbookViewId="0">
      <selection activeCell="G50" sqref="G50"/>
    </sheetView>
  </sheetViews>
  <sheetFormatPr defaultRowHeight="14.4" x14ac:dyDescent="0.3"/>
  <cols>
    <col min="2" max="4" width="9.33203125" bestFit="1" customWidth="1"/>
    <col min="5" max="5" width="10.6640625" bestFit="1" customWidth="1"/>
    <col min="6" max="7" width="9.33203125" bestFit="1" customWidth="1"/>
    <col min="8" max="8" width="10.33203125" bestFit="1" customWidth="1"/>
    <col min="11" max="14" width="9.44140625" bestFit="1" customWidth="1"/>
    <col min="15" max="15" width="10.33203125" bestFit="1" customWidth="1"/>
    <col min="16" max="17" width="9.44140625" bestFit="1" customWidth="1"/>
  </cols>
  <sheetData>
    <row r="1" spans="1:17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17" x14ac:dyDescent="0.3">
      <c r="A2" s="3" t="s">
        <v>8</v>
      </c>
    </row>
    <row r="3" spans="1:17" x14ac:dyDescent="0.3">
      <c r="A3" t="s">
        <v>2</v>
      </c>
      <c r="B3" s="10">
        <v>0.35</v>
      </c>
      <c r="C3" s="10">
        <v>7.0000000000000007E-2</v>
      </c>
      <c r="D3" s="10">
        <v>5.8319999999999997E-2</v>
      </c>
      <c r="E3" s="10">
        <v>0</v>
      </c>
      <c r="F3" s="10">
        <v>0</v>
      </c>
      <c r="G3" s="10">
        <v>0</v>
      </c>
      <c r="M3" t="s">
        <v>2</v>
      </c>
    </row>
    <row r="4" spans="1:17" x14ac:dyDescent="0.3">
      <c r="A4" t="s">
        <v>3</v>
      </c>
      <c r="B4" s="10">
        <v>0</v>
      </c>
      <c r="C4" s="10">
        <v>0.78</v>
      </c>
      <c r="D4" s="10">
        <v>0.78</v>
      </c>
      <c r="E4" s="10">
        <v>0.78</v>
      </c>
      <c r="F4" s="10">
        <v>0</v>
      </c>
      <c r="G4" s="10">
        <v>0</v>
      </c>
    </row>
    <row r="5" spans="1:17" x14ac:dyDescent="0.3">
      <c r="A5" t="s">
        <v>4</v>
      </c>
      <c r="B5" s="10">
        <v>0</v>
      </c>
      <c r="C5" s="10">
        <v>0</v>
      </c>
      <c r="D5" s="10">
        <v>0.95</v>
      </c>
      <c r="E5" s="10">
        <v>0.95</v>
      </c>
      <c r="F5" s="10">
        <v>1</v>
      </c>
      <c r="G5" s="10">
        <v>0</v>
      </c>
    </row>
    <row r="6" spans="1:17" x14ac:dyDescent="0.3">
      <c r="A6" t="s">
        <v>9</v>
      </c>
      <c r="B6" s="10">
        <v>0</v>
      </c>
      <c r="C6" s="10">
        <v>0</v>
      </c>
      <c r="D6" s="10">
        <v>0</v>
      </c>
      <c r="E6" s="10">
        <v>0.98</v>
      </c>
      <c r="F6" s="10">
        <v>1</v>
      </c>
      <c r="G6" s="10">
        <v>1</v>
      </c>
    </row>
    <row r="8" spans="1:17" x14ac:dyDescent="0.3">
      <c r="B8" s="6">
        <v>1700</v>
      </c>
      <c r="C8" s="6"/>
      <c r="D8" s="6"/>
      <c r="E8" s="6"/>
      <c r="F8" s="6"/>
      <c r="G8" s="6"/>
      <c r="H8" s="6"/>
    </row>
    <row r="9" spans="1:17" x14ac:dyDescent="0.3">
      <c r="B9" s="6"/>
      <c r="C9" s="6"/>
      <c r="D9" s="6"/>
      <c r="E9" s="6"/>
      <c r="F9" s="6"/>
      <c r="G9" s="6"/>
      <c r="H9" s="6"/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</row>
    <row r="10" spans="1:17" x14ac:dyDescent="0.3">
      <c r="A10" t="s">
        <v>6</v>
      </c>
      <c r="B10" s="11">
        <f>SUM(B11:B15)</f>
        <v>1700</v>
      </c>
      <c r="C10" s="11">
        <f t="shared" ref="C10:H10" si="0">SUM(C11:C15)</f>
        <v>1700</v>
      </c>
      <c r="D10" s="11">
        <f t="shared" si="0"/>
        <v>1699.9999999999995</v>
      </c>
      <c r="E10" s="11">
        <f t="shared" si="0"/>
        <v>568.79463599999997</v>
      </c>
      <c r="F10" s="11">
        <f t="shared" si="0"/>
        <v>542.09542607999992</v>
      </c>
      <c r="G10" s="11">
        <f t="shared" si="0"/>
        <v>542.09542607999992</v>
      </c>
      <c r="H10" s="11">
        <f t="shared" si="0"/>
        <v>542.09542607999992</v>
      </c>
    </row>
    <row r="11" spans="1:17" x14ac:dyDescent="0.3">
      <c r="A11" s="9" t="s">
        <v>7</v>
      </c>
      <c r="B11" s="6">
        <f>B8</f>
        <v>1700</v>
      </c>
      <c r="C11" s="6">
        <f>$B$11*(1-B3)</f>
        <v>1105</v>
      </c>
      <c r="D11" s="6">
        <f>C12*(1-C4)+C11*(1-C3)</f>
        <v>1158.5499999999997</v>
      </c>
      <c r="E11" s="6"/>
      <c r="F11" s="6"/>
      <c r="G11" s="6"/>
      <c r="H11" s="6"/>
      <c r="K11" s="18">
        <v>1</v>
      </c>
      <c r="L11" s="18">
        <f>K11*(1-B3)</f>
        <v>0.65</v>
      </c>
      <c r="M11" s="18">
        <f>L12*(1-C4)+L11*(1-D3)</f>
        <v>0.68909199999999993</v>
      </c>
      <c r="N11" s="18"/>
      <c r="O11" s="18"/>
      <c r="P11" s="18"/>
      <c r="Q11" s="18"/>
    </row>
    <row r="12" spans="1:17" x14ac:dyDescent="0.3">
      <c r="A12" s="9" t="s">
        <v>16</v>
      </c>
      <c r="B12" s="6"/>
      <c r="C12" s="6">
        <f>B11*B3</f>
        <v>595</v>
      </c>
      <c r="D12" s="13">
        <f>C11*C3</f>
        <v>77.350000000000009</v>
      </c>
      <c r="E12" s="6">
        <f>D11*D3</f>
        <v>67.566635999999974</v>
      </c>
      <c r="F12" s="6"/>
      <c r="G12" s="6"/>
      <c r="H12" s="6"/>
      <c r="K12" s="18"/>
      <c r="L12" s="18">
        <f>K11*B3</f>
        <v>0.35</v>
      </c>
      <c r="M12" s="18">
        <f>L11*C3</f>
        <v>4.5500000000000006E-2</v>
      </c>
      <c r="N12" s="18">
        <f>M11*D3</f>
        <v>4.0187845439999995E-2</v>
      </c>
      <c r="O12" s="18"/>
      <c r="P12" s="18"/>
      <c r="Q12" s="18"/>
    </row>
    <row r="13" spans="1:17" x14ac:dyDescent="0.3">
      <c r="A13" s="9" t="s">
        <v>17</v>
      </c>
      <c r="B13" s="6"/>
      <c r="C13" s="6"/>
      <c r="D13" s="13">
        <f>C12*C4</f>
        <v>464.1</v>
      </c>
      <c r="E13" s="6">
        <f>D12*D4</f>
        <v>60.333000000000006</v>
      </c>
      <c r="F13" s="6">
        <f>E12*E4</f>
        <v>52.70197607999998</v>
      </c>
      <c r="G13" s="6"/>
      <c r="H13" s="6"/>
      <c r="K13" s="18"/>
      <c r="L13" s="18"/>
      <c r="M13" s="18">
        <f>L12*C4</f>
        <v>0.27299999999999996</v>
      </c>
      <c r="N13" s="18">
        <f>M12*D4</f>
        <v>3.5490000000000008E-2</v>
      </c>
      <c r="O13" s="18">
        <f>N12*E4</f>
        <v>3.1346519443199994E-2</v>
      </c>
      <c r="P13" s="18"/>
      <c r="Q13" s="18"/>
    </row>
    <row r="14" spans="1:17" x14ac:dyDescent="0.3">
      <c r="A14" s="9" t="s">
        <v>18</v>
      </c>
      <c r="B14" s="6"/>
      <c r="C14" s="6"/>
      <c r="D14" s="6"/>
      <c r="E14" s="6">
        <f>D13*D5</f>
        <v>440.89499999999998</v>
      </c>
      <c r="F14" s="6">
        <f>E13*E5</f>
        <v>57.31635</v>
      </c>
      <c r="G14" s="6">
        <f>F13*F5</f>
        <v>52.70197607999998</v>
      </c>
      <c r="H14" s="6"/>
      <c r="K14" s="18"/>
      <c r="L14" s="18"/>
      <c r="M14" s="18"/>
      <c r="N14" s="18">
        <f>M13*D5</f>
        <v>0.25934999999999997</v>
      </c>
      <c r="O14" s="18">
        <f>N13*E5</f>
        <v>3.3715500000000002E-2</v>
      </c>
      <c r="P14" s="18">
        <f>O13*F5</f>
        <v>3.1346519443199994E-2</v>
      </c>
      <c r="Q14" s="18"/>
    </row>
    <row r="15" spans="1:17" x14ac:dyDescent="0.3">
      <c r="A15" s="9" t="s">
        <v>19</v>
      </c>
      <c r="B15" s="6"/>
      <c r="C15" s="6"/>
      <c r="D15" s="6"/>
      <c r="E15" s="6"/>
      <c r="F15" s="6">
        <f>E14*E6</f>
        <v>432.07709999999997</v>
      </c>
      <c r="G15" s="6">
        <f>F14*F6+F15</f>
        <v>489.39344999999997</v>
      </c>
      <c r="H15" s="6">
        <f>G14*G6+G15</f>
        <v>542.09542607999992</v>
      </c>
      <c r="K15" s="18"/>
      <c r="L15" s="18"/>
      <c r="M15" s="18"/>
      <c r="N15" s="18"/>
      <c r="O15" s="18">
        <f>N14*E6</f>
        <v>0.25416299999999997</v>
      </c>
      <c r="P15" s="18">
        <f>O14*F6+O15</f>
        <v>0.28787849999999998</v>
      </c>
      <c r="Q15" s="18">
        <f>P14*G6+P15</f>
        <v>0.31922501944319998</v>
      </c>
    </row>
    <row r="16" spans="1:17" x14ac:dyDescent="0.3">
      <c r="B16" s="6"/>
      <c r="C16" s="6"/>
      <c r="D16" s="6"/>
      <c r="E16" s="6"/>
      <c r="F16" s="6"/>
      <c r="G16" s="6"/>
      <c r="H16" s="6"/>
    </row>
    <row r="17" spans="1:17" x14ac:dyDescent="0.3">
      <c r="B17" s="6"/>
      <c r="C17" s="6"/>
      <c r="D17" s="6"/>
      <c r="E17" s="6"/>
      <c r="F17" s="6"/>
      <c r="G17" s="6"/>
      <c r="H17" s="6"/>
    </row>
    <row r="18" spans="1:17" x14ac:dyDescent="0.3">
      <c r="A18" t="s">
        <v>20</v>
      </c>
      <c r="B18" s="6"/>
      <c r="C18" s="6"/>
      <c r="D18" s="6"/>
      <c r="E18" s="6">
        <f>D11*(1-D3)+D12*(1-D4)+D13*(1-D5)</f>
        <v>1131.2053639999997</v>
      </c>
      <c r="F18" s="6">
        <f>E12*(1-E4)+E13*(1-E5)+E14*(1-E6)+E18</f>
        <v>1157.9045739199996</v>
      </c>
      <c r="G18" s="6">
        <f>F13*(1-F5)+F14*(1-F6)+F18</f>
        <v>1157.9045739199996</v>
      </c>
      <c r="H18" s="19">
        <f>G18+G14*(1-G6)</f>
        <v>1157.9045739199996</v>
      </c>
      <c r="L18">
        <f>1700*124</f>
        <v>210800</v>
      </c>
    </row>
    <row r="20" spans="1:17" x14ac:dyDescent="0.3">
      <c r="A20" t="s">
        <v>24</v>
      </c>
      <c r="C20" t="s">
        <v>21</v>
      </c>
      <c r="D20" t="s">
        <v>22</v>
      </c>
      <c r="E20" t="s">
        <v>23</v>
      </c>
      <c r="F20" t="s">
        <v>27</v>
      </c>
      <c r="L20" s="12"/>
      <c r="M20" t="s">
        <v>6</v>
      </c>
      <c r="O20" s="17"/>
    </row>
    <row r="21" spans="1:17" x14ac:dyDescent="0.3">
      <c r="M21" t="s">
        <v>10</v>
      </c>
      <c r="N21" s="9" t="s">
        <v>7</v>
      </c>
      <c r="O21" s="12">
        <f>B11</f>
        <v>1700</v>
      </c>
    </row>
    <row r="22" spans="1:17" x14ac:dyDescent="0.3">
      <c r="C22" s="12">
        <f>C11</f>
        <v>1105</v>
      </c>
      <c r="D22" s="12">
        <f>C22*(1-C3)</f>
        <v>1027.6499999999999</v>
      </c>
      <c r="E22" s="12">
        <f>(D22+D23)*(1-D3)</f>
        <v>1090.9833639999997</v>
      </c>
    </row>
    <row r="23" spans="1:17" x14ac:dyDescent="0.3">
      <c r="A23" t="s">
        <v>25</v>
      </c>
      <c r="D23" s="12">
        <f>C12*(1-C4)</f>
        <v>130.89999999999998</v>
      </c>
      <c r="E23" s="15">
        <f>D12*(1-D4)</f>
        <v>17.016999999999999</v>
      </c>
      <c r="F23" s="12">
        <f>E12*(1-E4)</f>
        <v>14.864659919999992</v>
      </c>
      <c r="G23" s="12">
        <f>F13*(1-F5)+F14*(1-F6)</f>
        <v>0</v>
      </c>
      <c r="H23" s="12">
        <f>G14*(1-G6)</f>
        <v>0</v>
      </c>
      <c r="M23" t="s">
        <v>11</v>
      </c>
      <c r="N23" s="9" t="s">
        <v>7</v>
      </c>
      <c r="O23" s="12">
        <f>C11</f>
        <v>1105</v>
      </c>
      <c r="Q23" s="12">
        <f>C22</f>
        <v>1105</v>
      </c>
    </row>
    <row r="24" spans="1:17" x14ac:dyDescent="0.3">
      <c r="D24" t="s">
        <v>26</v>
      </c>
      <c r="E24" s="12">
        <f>D13*(1-D5)</f>
        <v>23.205000000000023</v>
      </c>
      <c r="F24" s="12">
        <f>E13*(1-E5)</f>
        <v>3.0166500000000029</v>
      </c>
      <c r="M24" t="s">
        <v>11</v>
      </c>
      <c r="N24" s="9" t="s">
        <v>16</v>
      </c>
      <c r="O24" s="12">
        <f>C12</f>
        <v>595</v>
      </c>
    </row>
    <row r="25" spans="1:17" x14ac:dyDescent="0.3">
      <c r="F25" s="12">
        <f>E14*(1-E6)</f>
        <v>8.817900000000007</v>
      </c>
    </row>
    <row r="26" spans="1:17" x14ac:dyDescent="0.3">
      <c r="M26" t="s">
        <v>12</v>
      </c>
      <c r="N26" s="9" t="s">
        <v>7</v>
      </c>
      <c r="O26">
        <v>1158.5499999999997</v>
      </c>
      <c r="Q26" s="12">
        <f>D22</f>
        <v>1027.6499999999999</v>
      </c>
    </row>
    <row r="27" spans="1:17" x14ac:dyDescent="0.3">
      <c r="B27">
        <v>124</v>
      </c>
      <c r="C27">
        <f>$B$27/3</f>
        <v>41.333333333333336</v>
      </c>
      <c r="D27">
        <f t="shared" ref="D27:E27" si="1">$B$27/3</f>
        <v>41.333333333333336</v>
      </c>
      <c r="E27">
        <f t="shared" si="1"/>
        <v>41.333333333333336</v>
      </c>
      <c r="M27" t="s">
        <v>12</v>
      </c>
      <c r="N27" s="9" t="s">
        <v>16</v>
      </c>
      <c r="O27">
        <v>77.350000000000009</v>
      </c>
      <c r="Q27" s="12">
        <f>D23</f>
        <v>130.89999999999998</v>
      </c>
    </row>
    <row r="28" spans="1:17" x14ac:dyDescent="0.3">
      <c r="C28" s="21">
        <f>SUM(C29:C32)</f>
        <v>45673.333333333336</v>
      </c>
      <c r="D28" s="21">
        <f t="shared" ref="D28:F28" si="2">SUM(D29:D32)</f>
        <v>53297.266666666663</v>
      </c>
      <c r="E28" s="21">
        <f t="shared" si="2"/>
        <v>49378.137711999996</v>
      </c>
      <c r="F28" s="21">
        <f t="shared" si="2"/>
        <v>1957.2019433600008</v>
      </c>
      <c r="G28" s="12"/>
      <c r="M28" t="s">
        <v>12</v>
      </c>
      <c r="N28" s="9" t="s">
        <v>17</v>
      </c>
      <c r="O28">
        <v>464.1</v>
      </c>
    </row>
    <row r="29" spans="1:17" x14ac:dyDescent="0.3">
      <c r="C29" s="12">
        <f>C27*C22</f>
        <v>45673.333333333336</v>
      </c>
      <c r="D29" s="12">
        <f>D27*D22</f>
        <v>42476.2</v>
      </c>
      <c r="E29" s="12">
        <f>E27*E22</f>
        <v>45093.979045333326</v>
      </c>
    </row>
    <row r="30" spans="1:17" x14ac:dyDescent="0.3">
      <c r="D30" s="12">
        <f>D23*(C27+D27)</f>
        <v>10821.066666666666</v>
      </c>
      <c r="E30" s="20">
        <f>E23*(D27+E27)</f>
        <v>1406.7386666666666</v>
      </c>
      <c r="F30" s="12">
        <f>F23*E27</f>
        <v>614.4059433599997</v>
      </c>
      <c r="N30" s="9"/>
      <c r="Q30" s="12">
        <f>E22</f>
        <v>1090.9833639999997</v>
      </c>
    </row>
    <row r="31" spans="1:17" x14ac:dyDescent="0.3">
      <c r="E31" s="12">
        <f>E24*(C27+D27+E27)</f>
        <v>2877.4200000000028</v>
      </c>
      <c r="F31" s="12">
        <f>F24*(D27+E27)</f>
        <v>249.37640000000025</v>
      </c>
      <c r="M31" t="s">
        <v>13</v>
      </c>
      <c r="N31" s="9" t="s">
        <v>16</v>
      </c>
      <c r="O31">
        <v>67.566635999999974</v>
      </c>
      <c r="Q31" s="15">
        <f>E23</f>
        <v>17.016999999999999</v>
      </c>
    </row>
    <row r="32" spans="1:17" x14ac:dyDescent="0.3">
      <c r="F32" s="12">
        <f>F25*(C27+D27+E27)</f>
        <v>1093.4196000000009</v>
      </c>
      <c r="M32" t="s">
        <v>13</v>
      </c>
      <c r="N32" s="9" t="s">
        <v>17</v>
      </c>
      <c r="O32">
        <v>60.333000000000006</v>
      </c>
      <c r="Q32" s="12">
        <f>E24</f>
        <v>23.205000000000023</v>
      </c>
    </row>
    <row r="33" spans="2:17" x14ac:dyDescent="0.3">
      <c r="M33" t="s">
        <v>13</v>
      </c>
      <c r="N33" s="9" t="s">
        <v>18</v>
      </c>
      <c r="O33">
        <v>440.89499999999998</v>
      </c>
    </row>
    <row r="34" spans="2:17" x14ac:dyDescent="0.3">
      <c r="M34" s="7" t="s">
        <v>13</v>
      </c>
      <c r="N34" s="7" t="s">
        <v>20</v>
      </c>
      <c r="O34" s="22">
        <f>E18</f>
        <v>1131.2053639999997</v>
      </c>
    </row>
    <row r="35" spans="2:17" x14ac:dyDescent="0.3">
      <c r="Q35" s="12">
        <f>F23</f>
        <v>14.864659919999992</v>
      </c>
    </row>
    <row r="36" spans="2:17" x14ac:dyDescent="0.3">
      <c r="M36" t="s">
        <v>14</v>
      </c>
      <c r="N36" s="9" t="s">
        <v>17</v>
      </c>
      <c r="O36" s="12">
        <f>F13</f>
        <v>52.70197607999998</v>
      </c>
      <c r="Q36" s="12">
        <f t="shared" ref="Q36:Q37" si="3">F24</f>
        <v>3.0166500000000029</v>
      </c>
    </row>
    <row r="37" spans="2:17" x14ac:dyDescent="0.3">
      <c r="M37" t="s">
        <v>14</v>
      </c>
      <c r="N37" s="9" t="s">
        <v>18</v>
      </c>
      <c r="O37" s="12">
        <f>F14</f>
        <v>57.31635</v>
      </c>
      <c r="Q37" s="12">
        <f t="shared" si="3"/>
        <v>8.817900000000007</v>
      </c>
    </row>
    <row r="38" spans="2:17" x14ac:dyDescent="0.3">
      <c r="M38" t="s">
        <v>14</v>
      </c>
      <c r="N38" s="9" t="s">
        <v>19</v>
      </c>
      <c r="O38" s="12">
        <f>F15</f>
        <v>432.07709999999997</v>
      </c>
    </row>
    <row r="39" spans="2:17" x14ac:dyDescent="0.3">
      <c r="M39" t="s">
        <v>14</v>
      </c>
      <c r="N39" s="7" t="s">
        <v>20</v>
      </c>
      <c r="O39" s="22">
        <f>F18</f>
        <v>1157.9045739199996</v>
      </c>
    </row>
    <row r="41" spans="2:17" x14ac:dyDescent="0.3">
      <c r="M41" t="s">
        <v>15</v>
      </c>
      <c r="N41" s="9" t="s">
        <v>18</v>
      </c>
      <c r="O41" s="12">
        <f>G14</f>
        <v>52.70197607999998</v>
      </c>
    </row>
    <row r="42" spans="2:17" x14ac:dyDescent="0.3">
      <c r="M42" t="s">
        <v>15</v>
      </c>
      <c r="N42" s="9" t="s">
        <v>19</v>
      </c>
      <c r="O42" s="12">
        <f>G15</f>
        <v>489.39344999999997</v>
      </c>
    </row>
    <row r="43" spans="2:17" x14ac:dyDescent="0.3">
      <c r="M43" t="s">
        <v>15</v>
      </c>
      <c r="N43" s="7" t="s">
        <v>20</v>
      </c>
      <c r="O43" s="22">
        <f>G18</f>
        <v>1157.9045739199996</v>
      </c>
    </row>
    <row r="45" spans="2:17" x14ac:dyDescent="0.3">
      <c r="M45" t="s">
        <v>28</v>
      </c>
      <c r="N45" s="9" t="s">
        <v>19</v>
      </c>
      <c r="O45" s="12">
        <f>H15</f>
        <v>542.09542607999992</v>
      </c>
    </row>
    <row r="46" spans="2:17" x14ac:dyDescent="0.3">
      <c r="M46" t="s">
        <v>28</v>
      </c>
      <c r="N46" t="s">
        <v>20</v>
      </c>
      <c r="O46" s="16">
        <f>H18</f>
        <v>1157.9045739199996</v>
      </c>
    </row>
    <row r="48" spans="2:17" x14ac:dyDescent="0.3">
      <c r="B48">
        <v>1700</v>
      </c>
    </row>
    <row r="50" spans="3:11" x14ac:dyDescent="0.3">
      <c r="C50">
        <v>124</v>
      </c>
      <c r="G50">
        <f>C50</f>
        <v>124</v>
      </c>
      <c r="H50">
        <f>G50*$C$51</f>
        <v>55.8</v>
      </c>
      <c r="I50" s="18">
        <f>-PMT(C51,C52,C50,0,0)</f>
        <v>83.037781438769898</v>
      </c>
      <c r="J50" s="20">
        <f>I50-H50</f>
        <v>27.2377814387699</v>
      </c>
      <c r="K50" s="20">
        <f>G50-J50</f>
        <v>96.7622185612301</v>
      </c>
    </row>
    <row r="51" spans="3:11" x14ac:dyDescent="0.3">
      <c r="C51" s="1">
        <f>30*D51</f>
        <v>0.44999999999999996</v>
      </c>
      <c r="D51" s="61">
        <v>1.4999999999999999E-2</v>
      </c>
      <c r="G51" s="20">
        <f>K50</f>
        <v>96.7622185612301</v>
      </c>
      <c r="H51">
        <f>G51*$C$51</f>
        <v>43.542998352553539</v>
      </c>
      <c r="I51" s="15">
        <f>I50</f>
        <v>83.037781438769898</v>
      </c>
      <c r="J51" s="20">
        <f>I51-H51</f>
        <v>39.494783086216358</v>
      </c>
      <c r="K51" s="20">
        <f>G51-J51</f>
        <v>57.267435475013741</v>
      </c>
    </row>
    <row r="52" spans="3:11" x14ac:dyDescent="0.3">
      <c r="C52">
        <v>3</v>
      </c>
      <c r="G52" s="20">
        <f>K51</f>
        <v>57.267435475013741</v>
      </c>
      <c r="H52">
        <f>G52*$C$51</f>
        <v>25.770345963756181</v>
      </c>
      <c r="I52" s="15">
        <f>I51</f>
        <v>83.037781438769898</v>
      </c>
      <c r="J52" s="20">
        <f>I52-H52</f>
        <v>57.267435475013713</v>
      </c>
      <c r="K52" s="20">
        <f>G52-J52</f>
        <v>0</v>
      </c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Calc</vt:lpstr>
      <vt:lpstr>Rsk Mtx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Kartashova</dc:creator>
  <cp:lastModifiedBy>lynx</cp:lastModifiedBy>
  <dcterms:created xsi:type="dcterms:W3CDTF">2015-06-05T18:17:20Z</dcterms:created>
  <dcterms:modified xsi:type="dcterms:W3CDTF">2023-12-06T23:46:25Z</dcterms:modified>
</cp:coreProperties>
</file>