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815" windowHeight="7815" activeTab="4"/>
  </bookViews>
  <sheets>
    <sheet name="Holt Linear Trend" sheetId="1" r:id="rId1"/>
    <sheet name="Holt Damped Trend" sheetId="5" r:id="rId2"/>
    <sheet name="Holt damped trend 2" sheetId="6" r:id="rId3"/>
    <sheet name="Moving average forecast" sheetId="7" r:id="rId4"/>
    <sheet name="Exponential smoothing" sheetId="8" r:id="rId5"/>
  </sheets>
  <definedNames>
    <definedName name="solver_adj" localSheetId="1" hidden="1">'Holt Damped Trend'!$M$29:$M$31</definedName>
    <definedName name="solver_adj" localSheetId="0" hidden="1">'Holt Linear Trend'!$M$29:$M$30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itr" localSheetId="1" hidden="1">2147483647</definedName>
    <definedName name="solver_itr" localSheetId="0" hidden="1">0</definedName>
    <definedName name="solver_lin" localSheetId="1" hidden="1">0</definedName>
    <definedName name="solver_lin" localSheetId="0" hidden="1">0</definedName>
    <definedName name="solver_mip" localSheetId="1" hidden="1">2147483647</definedName>
    <definedName name="solver_mip" localSheetId="0" hidden="1">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msl" localSheetId="0" hidden="1">0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0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opt" localSheetId="1" hidden="1">'Holt Damped Trend'!$M$33</definedName>
    <definedName name="solver_opt" localSheetId="0" hidden="1">'Holt Linear Trend'!$M$33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0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0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0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44525"/>
  <fileRecoveryPr repairLoad="1"/>
</workbook>
</file>

<file path=xl/calcChain.xml><?xml version="1.0" encoding="utf-8"?>
<calcChain xmlns="http://schemas.openxmlformats.org/spreadsheetml/2006/main">
  <c r="J2" i="8" l="1"/>
  <c r="I2" i="7"/>
  <c r="E14" i="7"/>
  <c r="E5" i="7"/>
  <c r="E6" i="7"/>
  <c r="E7" i="7"/>
  <c r="E8" i="7"/>
  <c r="E9" i="7"/>
  <c r="E10" i="7"/>
  <c r="E11" i="7"/>
  <c r="E12" i="7"/>
  <c r="E13" i="7"/>
  <c r="D5" i="7"/>
  <c r="D6" i="7"/>
  <c r="D7" i="7"/>
  <c r="D8" i="7"/>
  <c r="D9" i="7"/>
  <c r="D10" i="7"/>
  <c r="D11" i="7"/>
  <c r="D12" i="7"/>
  <c r="D13" i="7"/>
  <c r="C4" i="7"/>
  <c r="D4" i="7"/>
  <c r="D4" i="5" l="1"/>
  <c r="C4" i="5"/>
  <c r="D3" i="5"/>
  <c r="F13" i="8" l="1"/>
  <c r="E13" i="8"/>
  <c r="D13" i="8"/>
  <c r="F12" i="8"/>
  <c r="E12" i="8"/>
  <c r="D12" i="8"/>
  <c r="F11" i="8"/>
  <c r="E11" i="8"/>
  <c r="D11" i="8"/>
  <c r="F10" i="8"/>
  <c r="E10" i="8"/>
  <c r="D10" i="8"/>
  <c r="F9" i="8"/>
  <c r="E9" i="8"/>
  <c r="D9" i="8"/>
  <c r="F8" i="8"/>
  <c r="E8" i="8"/>
  <c r="D8" i="8"/>
  <c r="F7" i="8"/>
  <c r="E7" i="8"/>
  <c r="D7" i="8"/>
  <c r="F6" i="8"/>
  <c r="E6" i="8"/>
  <c r="D6" i="8"/>
  <c r="F5" i="8"/>
  <c r="E5" i="8"/>
  <c r="D5" i="8"/>
  <c r="F4" i="8"/>
  <c r="E4" i="8"/>
  <c r="D4" i="8"/>
  <c r="F3" i="8"/>
  <c r="E3" i="8"/>
  <c r="D3" i="8"/>
  <c r="C13" i="7"/>
  <c r="C12" i="7"/>
  <c r="C11" i="7"/>
  <c r="C10" i="7"/>
  <c r="C9" i="7"/>
  <c r="C8" i="7"/>
  <c r="C7" i="7"/>
  <c r="C6" i="7"/>
  <c r="C5" i="7"/>
  <c r="E4" i="7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F8" i="6"/>
  <c r="E8" i="6"/>
  <c r="D8" i="6"/>
  <c r="C8" i="6"/>
  <c r="J7" i="6"/>
  <c r="F7" i="6"/>
  <c r="E7" i="6"/>
  <c r="D7" i="6"/>
  <c r="C7" i="6"/>
  <c r="J6" i="6"/>
  <c r="F6" i="6"/>
  <c r="E6" i="6"/>
  <c r="D6" i="6"/>
  <c r="C6" i="6"/>
  <c r="J5" i="6"/>
  <c r="D5" i="6"/>
  <c r="C5" i="6"/>
  <c r="G31" i="5"/>
  <c r="F31" i="5"/>
  <c r="E31" i="5"/>
  <c r="C31" i="5"/>
  <c r="D31" i="5" s="1"/>
  <c r="C32" i="5" s="1"/>
  <c r="D30" i="5"/>
  <c r="C30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G17" i="5"/>
  <c r="F17" i="5"/>
  <c r="E17" i="5"/>
  <c r="D17" i="5"/>
  <c r="C17" i="5"/>
  <c r="G16" i="5"/>
  <c r="F16" i="5"/>
  <c r="E16" i="5"/>
  <c r="D16" i="5"/>
  <c r="C16" i="5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G12" i="5"/>
  <c r="F12" i="5"/>
  <c r="E12" i="5"/>
  <c r="D12" i="5"/>
  <c r="C12" i="5"/>
  <c r="G11" i="5"/>
  <c r="F11" i="5"/>
  <c r="E11" i="5"/>
  <c r="D11" i="5"/>
  <c r="C11" i="5"/>
  <c r="G10" i="5"/>
  <c r="F10" i="5"/>
  <c r="E10" i="5"/>
  <c r="D10" i="5"/>
  <c r="C10" i="5"/>
  <c r="G9" i="5"/>
  <c r="F9" i="5"/>
  <c r="E9" i="5"/>
  <c r="D9" i="5"/>
  <c r="C9" i="5"/>
  <c r="G8" i="5"/>
  <c r="F8" i="5"/>
  <c r="E8" i="5"/>
  <c r="D8" i="5"/>
  <c r="C8" i="5"/>
  <c r="G7" i="5"/>
  <c r="F7" i="5"/>
  <c r="E7" i="5"/>
  <c r="D7" i="5"/>
  <c r="C7" i="5"/>
  <c r="M6" i="5"/>
  <c r="G6" i="5"/>
  <c r="F6" i="5"/>
  <c r="E6" i="5"/>
  <c r="D6" i="5"/>
  <c r="C6" i="5"/>
  <c r="G5" i="5"/>
  <c r="F5" i="5"/>
  <c r="E5" i="5"/>
  <c r="D5" i="5"/>
  <c r="C5" i="5"/>
  <c r="G4" i="5"/>
  <c r="F4" i="5"/>
  <c r="E4" i="5"/>
  <c r="C3" i="5"/>
  <c r="D30" i="1"/>
  <c r="C30" i="1"/>
  <c r="E31" i="1" s="1"/>
  <c r="F31" i="1" s="1"/>
  <c r="D3" i="1"/>
  <c r="C3" i="1"/>
  <c r="C4" i="1" s="1"/>
  <c r="G31" i="1" l="1"/>
  <c r="D4" i="1"/>
  <c r="C5" i="1" s="1"/>
  <c r="E5" i="1"/>
  <c r="F5" i="1" s="1"/>
  <c r="G5" i="1" s="1"/>
  <c r="E4" i="1"/>
  <c r="F4" i="1" s="1"/>
  <c r="G4" i="1" s="1"/>
  <c r="C31" i="1"/>
  <c r="D32" i="5"/>
  <c r="C33" i="5" s="1"/>
  <c r="E32" i="5"/>
  <c r="F32" i="5" s="1"/>
  <c r="E6" i="1" l="1"/>
  <c r="F6" i="1" s="1"/>
  <c r="G6" i="1" s="1"/>
  <c r="C6" i="1"/>
  <c r="D5" i="1"/>
  <c r="D31" i="1"/>
  <c r="E32" i="1" s="1"/>
  <c r="F32" i="1" s="1"/>
  <c r="D33" i="5"/>
  <c r="E34" i="5" s="1"/>
  <c r="F34" i="5" s="1"/>
  <c r="G34" i="5" s="1"/>
  <c r="G32" i="5"/>
  <c r="E33" i="5"/>
  <c r="F33" i="5" s="1"/>
  <c r="G33" i="5" s="1"/>
  <c r="G32" i="1" l="1"/>
  <c r="C7" i="1"/>
  <c r="D6" i="1"/>
  <c r="E7" i="1" s="1"/>
  <c r="F7" i="1" s="1"/>
  <c r="G7" i="1" s="1"/>
  <c r="C32" i="1"/>
  <c r="C34" i="5"/>
  <c r="D7" i="1" l="1"/>
  <c r="E8" i="1" s="1"/>
  <c r="F8" i="1" s="1"/>
  <c r="G8" i="1" s="1"/>
  <c r="D32" i="1"/>
  <c r="C33" i="1" s="1"/>
  <c r="D34" i="5"/>
  <c r="C35" i="5" s="1"/>
  <c r="D33" i="1" l="1"/>
  <c r="E34" i="1" s="1"/>
  <c r="F34" i="1" s="1"/>
  <c r="G34" i="1" s="1"/>
  <c r="E33" i="1"/>
  <c r="F33" i="1" s="1"/>
  <c r="C8" i="1"/>
  <c r="D35" i="5"/>
  <c r="C36" i="5" s="1"/>
  <c r="E35" i="5"/>
  <c r="F35" i="5" s="1"/>
  <c r="G33" i="1" l="1"/>
  <c r="C34" i="1"/>
  <c r="D8" i="1"/>
  <c r="C9" i="1" s="1"/>
  <c r="D36" i="5"/>
  <c r="E37" i="5" s="1"/>
  <c r="F37" i="5" s="1"/>
  <c r="G37" i="5" s="1"/>
  <c r="G35" i="5"/>
  <c r="E36" i="5"/>
  <c r="F36" i="5" s="1"/>
  <c r="G36" i="5" s="1"/>
  <c r="C10" i="1" l="1"/>
  <c r="D9" i="1"/>
  <c r="E10" i="1" s="1"/>
  <c r="F10" i="1" s="1"/>
  <c r="G10" i="1" s="1"/>
  <c r="E9" i="1"/>
  <c r="F9" i="1" s="1"/>
  <c r="G9" i="1" s="1"/>
  <c r="C35" i="1"/>
  <c r="D34" i="1"/>
  <c r="E35" i="1"/>
  <c r="F35" i="1" s="1"/>
  <c r="C37" i="5"/>
  <c r="E36" i="1" l="1"/>
  <c r="F36" i="1" s="1"/>
  <c r="G36" i="1" s="1"/>
  <c r="D35" i="1"/>
  <c r="C36" i="1" s="1"/>
  <c r="D10" i="1"/>
  <c r="E11" i="1" s="1"/>
  <c r="F11" i="1" s="1"/>
  <c r="G11" i="1" s="1"/>
  <c r="G35" i="1"/>
  <c r="D37" i="5"/>
  <c r="C38" i="5" s="1"/>
  <c r="E37" i="1" l="1"/>
  <c r="F37" i="1" s="1"/>
  <c r="G37" i="1" s="1"/>
  <c r="D36" i="1"/>
  <c r="C37" i="1" s="1"/>
  <c r="C11" i="1"/>
  <c r="E38" i="5"/>
  <c r="F38" i="5" s="1"/>
  <c r="G38" i="5" s="1"/>
  <c r="D38" i="5"/>
  <c r="C39" i="5" s="1"/>
  <c r="D37" i="1" l="1"/>
  <c r="C38" i="1" s="1"/>
  <c r="D11" i="1"/>
  <c r="C12" i="1" s="1"/>
  <c r="D39" i="5"/>
  <c r="C40" i="5" s="1"/>
  <c r="E39" i="5"/>
  <c r="F39" i="5" s="1"/>
  <c r="G39" i="5" s="1"/>
  <c r="C39" i="1" l="1"/>
  <c r="D38" i="1"/>
  <c r="E39" i="1"/>
  <c r="F39" i="1" s="1"/>
  <c r="G39" i="1" s="1"/>
  <c r="C13" i="1"/>
  <c r="D12" i="1"/>
  <c r="E13" i="1" s="1"/>
  <c r="F13" i="1" s="1"/>
  <c r="G13" i="1" s="1"/>
  <c r="E12" i="1"/>
  <c r="F12" i="1" s="1"/>
  <c r="G12" i="1" s="1"/>
  <c r="E38" i="1"/>
  <c r="F38" i="1" s="1"/>
  <c r="G38" i="1" s="1"/>
  <c r="D40" i="5"/>
  <c r="E41" i="5" s="1"/>
  <c r="F41" i="5" s="1"/>
  <c r="G41" i="5" s="1"/>
  <c r="E40" i="5"/>
  <c r="F40" i="5" s="1"/>
  <c r="G40" i="5" s="1"/>
  <c r="C14" i="1" l="1"/>
  <c r="D13" i="1"/>
  <c r="E14" i="1"/>
  <c r="F14" i="1" s="1"/>
  <c r="G14" i="1" s="1"/>
  <c r="C40" i="1"/>
  <c r="D39" i="1"/>
  <c r="E40" i="1" s="1"/>
  <c r="F40" i="1" s="1"/>
  <c r="G40" i="1" s="1"/>
  <c r="C41" i="5"/>
  <c r="C41" i="1" l="1"/>
  <c r="D40" i="1"/>
  <c r="E41" i="1" s="1"/>
  <c r="F41" i="1" s="1"/>
  <c r="G41" i="1" s="1"/>
  <c r="C15" i="1"/>
  <c r="D14" i="1"/>
  <c r="E15" i="1"/>
  <c r="F15" i="1" s="1"/>
  <c r="G15" i="1" s="1"/>
  <c r="D41" i="5"/>
  <c r="C42" i="5" s="1"/>
  <c r="C16" i="1" l="1"/>
  <c r="D15" i="1"/>
  <c r="E16" i="1" s="1"/>
  <c r="F16" i="1" s="1"/>
  <c r="G16" i="1" s="1"/>
  <c r="C42" i="1"/>
  <c r="D41" i="1"/>
  <c r="E42" i="1"/>
  <c r="F42" i="1" s="1"/>
  <c r="G42" i="1" s="1"/>
  <c r="E42" i="5"/>
  <c r="F42" i="5" s="1"/>
  <c r="G42" i="5" s="1"/>
  <c r="D42" i="5"/>
  <c r="C43" i="5" s="1"/>
  <c r="D42" i="1" l="1"/>
  <c r="C43" i="1" s="1"/>
  <c r="D16" i="1"/>
  <c r="C17" i="1" s="1"/>
  <c r="E43" i="5"/>
  <c r="F43" i="5" s="1"/>
  <c r="G43" i="5" s="1"/>
  <c r="D43" i="5"/>
  <c r="E44" i="5" s="1"/>
  <c r="F44" i="5" s="1"/>
  <c r="G44" i="5" s="1"/>
  <c r="E44" i="1" l="1"/>
  <c r="F44" i="1" s="1"/>
  <c r="G44" i="1" s="1"/>
  <c r="D43" i="1"/>
  <c r="C44" i="1" s="1"/>
  <c r="D17" i="1"/>
  <c r="E18" i="1" s="1"/>
  <c r="F18" i="1" s="1"/>
  <c r="G18" i="1" s="1"/>
  <c r="E17" i="1"/>
  <c r="F17" i="1" s="1"/>
  <c r="G17" i="1" s="1"/>
  <c r="E43" i="1"/>
  <c r="F43" i="1" s="1"/>
  <c r="G43" i="1" s="1"/>
  <c r="C44" i="5"/>
  <c r="D44" i="5" s="1"/>
  <c r="E45" i="5" s="1"/>
  <c r="F45" i="5" s="1"/>
  <c r="G45" i="5" s="1"/>
  <c r="E45" i="1" l="1"/>
  <c r="F45" i="1" s="1"/>
  <c r="G45" i="1" s="1"/>
  <c r="D44" i="1"/>
  <c r="C45" i="1" s="1"/>
  <c r="C18" i="1"/>
  <c r="C45" i="5"/>
  <c r="D45" i="1" l="1"/>
  <c r="C46" i="1" s="1"/>
  <c r="E46" i="1"/>
  <c r="F46" i="1" s="1"/>
  <c r="G46" i="1" s="1"/>
  <c r="C19" i="1"/>
  <c r="D18" i="1"/>
  <c r="E19" i="1"/>
  <c r="F19" i="1" s="1"/>
  <c r="G19" i="1" s="1"/>
  <c r="D45" i="5"/>
  <c r="C46" i="5" s="1"/>
  <c r="D46" i="1" l="1"/>
  <c r="C47" i="1" s="1"/>
  <c r="D19" i="1"/>
  <c r="C20" i="1" s="1"/>
  <c r="D46" i="5"/>
  <c r="C47" i="5" s="1"/>
  <c r="E46" i="5"/>
  <c r="F46" i="5" s="1"/>
  <c r="G46" i="5" s="1"/>
  <c r="D20" i="1" l="1"/>
  <c r="C21" i="1" s="1"/>
  <c r="C48" i="1"/>
  <c r="D47" i="1"/>
  <c r="E48" i="1" s="1"/>
  <c r="F48" i="1" s="1"/>
  <c r="G48" i="1" s="1"/>
  <c r="E20" i="1"/>
  <c r="F20" i="1" s="1"/>
  <c r="G20" i="1" s="1"/>
  <c r="E47" i="1"/>
  <c r="F47" i="1" s="1"/>
  <c r="G47" i="1" s="1"/>
  <c r="E47" i="5"/>
  <c r="F47" i="5" s="1"/>
  <c r="G47" i="5" s="1"/>
  <c r="D47" i="5"/>
  <c r="C48" i="5" s="1"/>
  <c r="D21" i="1" l="1"/>
  <c r="E22" i="1" s="1"/>
  <c r="F22" i="1" s="1"/>
  <c r="G22" i="1" s="1"/>
  <c r="D48" i="1"/>
  <c r="E49" i="1" s="1"/>
  <c r="F49" i="1" s="1"/>
  <c r="G49" i="1" s="1"/>
  <c r="E21" i="1"/>
  <c r="F21" i="1" s="1"/>
  <c r="G21" i="1" s="1"/>
  <c r="D48" i="5"/>
  <c r="E49" i="5" s="1"/>
  <c r="F49" i="5" s="1"/>
  <c r="G49" i="5" s="1"/>
  <c r="E48" i="5"/>
  <c r="F48" i="5" s="1"/>
  <c r="G48" i="5" s="1"/>
  <c r="C49" i="1" l="1"/>
  <c r="C22" i="1"/>
  <c r="C49" i="5"/>
  <c r="D49" i="1" l="1"/>
  <c r="E50" i="1" s="1"/>
  <c r="F50" i="1" s="1"/>
  <c r="G50" i="1" s="1"/>
  <c r="D22" i="1"/>
  <c r="C23" i="1" s="1"/>
  <c r="E23" i="1"/>
  <c r="F23" i="1" s="1"/>
  <c r="G23" i="1" s="1"/>
  <c r="D49" i="5"/>
  <c r="E50" i="5" s="1"/>
  <c r="F50" i="5" s="1"/>
  <c r="G50" i="5" s="1"/>
  <c r="E24" i="1" l="1"/>
  <c r="F24" i="1" s="1"/>
  <c r="G24" i="1" s="1"/>
  <c r="C24" i="1"/>
  <c r="D23" i="1"/>
  <c r="C50" i="1"/>
  <c r="C50" i="5"/>
  <c r="C51" i="1" l="1"/>
  <c r="D50" i="1"/>
  <c r="E51" i="1"/>
  <c r="F51" i="1" s="1"/>
  <c r="G51" i="1" s="1"/>
  <c r="C25" i="1"/>
  <c r="D24" i="1"/>
  <c r="E25" i="1" s="1"/>
  <c r="F25" i="1" s="1"/>
  <c r="G25" i="1" s="1"/>
  <c r="D50" i="5"/>
  <c r="C51" i="5" s="1"/>
  <c r="C26" i="1" l="1"/>
  <c r="D26" i="1" s="1"/>
  <c r="D25" i="1"/>
  <c r="E26" i="1"/>
  <c r="F26" i="1" s="1"/>
  <c r="G26" i="1" s="1"/>
  <c r="L6" i="1" s="1"/>
  <c r="C52" i="1"/>
  <c r="D51" i="1"/>
  <c r="E52" i="1" s="1"/>
  <c r="F52" i="1" s="1"/>
  <c r="G52" i="1" s="1"/>
  <c r="D51" i="5"/>
  <c r="C52" i="5" s="1"/>
  <c r="E51" i="5"/>
  <c r="F51" i="5" s="1"/>
  <c r="G51" i="5" s="1"/>
  <c r="C53" i="1" l="1"/>
  <c r="D53" i="1" s="1"/>
  <c r="D52" i="1"/>
  <c r="E53" i="1" s="1"/>
  <c r="F53" i="1" s="1"/>
  <c r="E52" i="5"/>
  <c r="D52" i="5"/>
  <c r="E53" i="5" s="1"/>
  <c r="F53" i="5" s="1"/>
  <c r="F52" i="5"/>
  <c r="G52" i="5" s="1"/>
  <c r="G53" i="1" l="1"/>
  <c r="M33" i="1" s="1"/>
  <c r="M34" i="1"/>
  <c r="G53" i="5"/>
  <c r="M33" i="5" s="1"/>
  <c r="M34" i="5"/>
  <c r="C53" i="5"/>
  <c r="D53" i="5" s="1"/>
</calcChain>
</file>

<file path=xl/sharedStrings.xml><?xml version="1.0" encoding="utf-8"?>
<sst xmlns="http://schemas.openxmlformats.org/spreadsheetml/2006/main" count="73" uniqueCount="22">
  <si>
    <t>Step 1</t>
  </si>
  <si>
    <t>Period</t>
  </si>
  <si>
    <t>Y</t>
  </si>
  <si>
    <t>L (Level)</t>
  </si>
  <si>
    <t>B (Slope)</t>
  </si>
  <si>
    <t>Forecast</t>
  </si>
  <si>
    <t>Error</t>
  </si>
  <si>
    <t>Squared error</t>
  </si>
  <si>
    <t>Alpha</t>
  </si>
  <si>
    <t>Beta</t>
  </si>
  <si>
    <t>MSE</t>
  </si>
  <si>
    <t>Step 2</t>
  </si>
  <si>
    <t>Using solver</t>
  </si>
  <si>
    <t>RMSE</t>
  </si>
  <si>
    <t>Phi</t>
  </si>
  <si>
    <t>MAE</t>
  </si>
  <si>
    <t>Week</t>
  </si>
  <si>
    <t>Sales</t>
  </si>
  <si>
    <t>Moving average forecast</t>
  </si>
  <si>
    <t>Forecast error</t>
  </si>
  <si>
    <t>Squared forecast error</t>
  </si>
  <si>
    <t>Squared Forecast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</si>
</sst>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2">
    <font>
      <sz val="11"/>
      <color theme="1"/>
      <name val="Calibri"/>
      <charset val="134"/>
      <scheme val="minor"/>
    </font>
    <font>
      <sz val="14.25"/>
      <color rgb="FF020202"/>
      <name val="Consolas"/>
      <family val="3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64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1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 trend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'Holt Linear Trend'!$B$30:$B$53</c:f>
              <c:numCache>
                <c:formatCode>General</c:formatCode>
                <c:ptCount val="24"/>
                <c:pt idx="0">
                  <c:v>143</c:v>
                </c:pt>
                <c:pt idx="1">
                  <c:v>152</c:v>
                </c:pt>
                <c:pt idx="2">
                  <c:v>161</c:v>
                </c:pt>
                <c:pt idx="3">
                  <c:v>139</c:v>
                </c:pt>
                <c:pt idx="4">
                  <c:v>137</c:v>
                </c:pt>
                <c:pt idx="5">
                  <c:v>174</c:v>
                </c:pt>
                <c:pt idx="6">
                  <c:v>142</c:v>
                </c:pt>
                <c:pt idx="7">
                  <c:v>141</c:v>
                </c:pt>
                <c:pt idx="8">
                  <c:v>162</c:v>
                </c:pt>
                <c:pt idx="9">
                  <c:v>180</c:v>
                </c:pt>
                <c:pt idx="10">
                  <c:v>164</c:v>
                </c:pt>
                <c:pt idx="11">
                  <c:v>171</c:v>
                </c:pt>
                <c:pt idx="12">
                  <c:v>206</c:v>
                </c:pt>
                <c:pt idx="13">
                  <c:v>193</c:v>
                </c:pt>
                <c:pt idx="14">
                  <c:v>207</c:v>
                </c:pt>
                <c:pt idx="15">
                  <c:v>218</c:v>
                </c:pt>
                <c:pt idx="16">
                  <c:v>229</c:v>
                </c:pt>
                <c:pt idx="17">
                  <c:v>225</c:v>
                </c:pt>
                <c:pt idx="18">
                  <c:v>204</c:v>
                </c:pt>
                <c:pt idx="19">
                  <c:v>227</c:v>
                </c:pt>
                <c:pt idx="20">
                  <c:v>223</c:v>
                </c:pt>
                <c:pt idx="21">
                  <c:v>242</c:v>
                </c:pt>
                <c:pt idx="22">
                  <c:v>239</c:v>
                </c:pt>
                <c:pt idx="23">
                  <c:v>266</c:v>
                </c:pt>
              </c:numCache>
            </c:numRef>
          </c:val>
          <c:smooth val="0"/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'Holt Linear Trend'!$E$30:$E$53</c:f>
              <c:numCache>
                <c:formatCode>General</c:formatCode>
                <c:ptCount val="24"/>
                <c:pt idx="1">
                  <c:v>152</c:v>
                </c:pt>
                <c:pt idx="2">
                  <c:v>161</c:v>
                </c:pt>
                <c:pt idx="3">
                  <c:v>170</c:v>
                </c:pt>
                <c:pt idx="4">
                  <c:v>162.41499999999999</c:v>
                </c:pt>
                <c:pt idx="5">
                  <c:v>156.73297499999998</c:v>
                </c:pt>
                <c:pt idx="6">
                  <c:v>172.99630837500001</c:v>
                </c:pt>
                <c:pt idx="7">
                  <c:v>164.04310426937499</c:v>
                </c:pt>
                <c:pt idx="8">
                  <c:v>158.25999356713439</c:v>
                </c:pt>
                <c:pt idx="9">
                  <c:v>165.99933844116438</c:v>
                </c:pt>
                <c:pt idx="10">
                  <c:v>179.35903403273861</c:v>
                </c:pt>
                <c:pt idx="11">
                  <c:v>177.50131563737986</c:v>
                </c:pt>
                <c:pt idx="12">
                  <c:v>179.84491039239222</c:v>
                </c:pt>
                <c:pt idx="13">
                  <c:v>199.43213590616463</c:v>
                </c:pt>
                <c:pt idx="14">
                  <c:v>202.50062390633508</c:v>
                </c:pt>
                <c:pt idx="15">
                  <c:v>211.1923460696986</c:v>
                </c:pt>
                <c:pt idx="16">
                  <c:v>221.2764750389409</c:v>
                </c:pt>
                <c:pt idx="17">
                  <c:v>232.08886289719914</c:v>
                </c:pt>
                <c:pt idx="18">
                  <c:v>235.24694662492627</c:v>
                </c:pt>
                <c:pt idx="19">
                  <c:v>225.23234535691742</c:v>
                </c:pt>
                <c:pt idx="20">
                  <c:v>231.78691263542089</c:v>
                </c:pt>
                <c:pt idx="21">
                  <c:v>232.75665433243287</c:v>
                </c:pt>
                <c:pt idx="22">
                  <c:v>243.0650422793037</c:v>
                </c:pt>
                <c:pt idx="23">
                  <c:v>246.57695977296351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765760"/>
        <c:axId val="219775744"/>
      </c:lineChart>
      <c:catAx>
        <c:axId val="21976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75744"/>
        <c:crosses val="autoZero"/>
        <c:auto val="1"/>
        <c:lblAlgn val="ctr"/>
        <c:lblOffset val="100"/>
        <c:noMultiLvlLbl val="0"/>
      </c:catAx>
      <c:valAx>
        <c:axId val="2197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 damped</a:t>
            </a:r>
            <a:r>
              <a:rPr lang="en-IN" baseline="0"/>
              <a:t> trend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'Holt Damped Trend'!$B$30:$B$53</c:f>
              <c:numCache>
                <c:formatCode>General</c:formatCode>
                <c:ptCount val="24"/>
                <c:pt idx="0">
                  <c:v>143</c:v>
                </c:pt>
                <c:pt idx="1">
                  <c:v>152</c:v>
                </c:pt>
                <c:pt idx="2">
                  <c:v>161</c:v>
                </c:pt>
                <c:pt idx="3">
                  <c:v>139</c:v>
                </c:pt>
                <c:pt idx="4">
                  <c:v>137</c:v>
                </c:pt>
                <c:pt idx="5">
                  <c:v>174</c:v>
                </c:pt>
                <c:pt idx="6">
                  <c:v>142</c:v>
                </c:pt>
                <c:pt idx="7">
                  <c:v>141</c:v>
                </c:pt>
                <c:pt idx="8">
                  <c:v>162</c:v>
                </c:pt>
                <c:pt idx="9">
                  <c:v>180</c:v>
                </c:pt>
                <c:pt idx="10">
                  <c:v>164</c:v>
                </c:pt>
                <c:pt idx="11">
                  <c:v>171</c:v>
                </c:pt>
                <c:pt idx="12">
                  <c:v>206</c:v>
                </c:pt>
                <c:pt idx="13">
                  <c:v>193</c:v>
                </c:pt>
                <c:pt idx="14">
                  <c:v>207</c:v>
                </c:pt>
                <c:pt idx="15">
                  <c:v>218</c:v>
                </c:pt>
                <c:pt idx="16">
                  <c:v>229</c:v>
                </c:pt>
                <c:pt idx="17">
                  <c:v>225</c:v>
                </c:pt>
                <c:pt idx="18">
                  <c:v>204</c:v>
                </c:pt>
                <c:pt idx="19">
                  <c:v>227</c:v>
                </c:pt>
                <c:pt idx="20">
                  <c:v>223</c:v>
                </c:pt>
                <c:pt idx="21">
                  <c:v>242</c:v>
                </c:pt>
                <c:pt idx="22">
                  <c:v>239</c:v>
                </c:pt>
                <c:pt idx="23">
                  <c:v>266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'Holt Damped Trend'!$E$30:$E$53</c:f>
              <c:numCache>
                <c:formatCode>General</c:formatCode>
                <c:ptCount val="24"/>
                <c:pt idx="1">
                  <c:v>152</c:v>
                </c:pt>
                <c:pt idx="2">
                  <c:v>160.53352701360851</c:v>
                </c:pt>
                <c:pt idx="3">
                  <c:v>169.00845061014232</c:v>
                </c:pt>
                <c:pt idx="4">
                  <c:v>161.78921657591587</c:v>
                </c:pt>
                <c:pt idx="5">
                  <c:v>156.79241459075942</c:v>
                </c:pt>
                <c:pt idx="6">
                  <c:v>172.65666729777016</c:v>
                </c:pt>
                <c:pt idx="7">
                  <c:v>164.14914578083221</c:v>
                </c:pt>
                <c:pt idx="8">
                  <c:v>159.05137795042944</c:v>
                </c:pt>
                <c:pt idx="9">
                  <c:v>166.81397341241262</c:v>
                </c:pt>
                <c:pt idx="10">
                  <c:v>179.55147052771855</c:v>
                </c:pt>
                <c:pt idx="11">
                  <c:v>177.60875768487119</c:v>
                </c:pt>
                <c:pt idx="12">
                  <c:v>179.9104068426673</c:v>
                </c:pt>
                <c:pt idx="13">
                  <c:v>198.5223704180425</c:v>
                </c:pt>
                <c:pt idx="14">
                  <c:v>201.08416312149288</c:v>
                </c:pt>
                <c:pt idx="15">
                  <c:v>209.21955991621496</c:v>
                </c:pt>
                <c:pt idx="16">
                  <c:v>218.65423617234592</c:v>
                </c:pt>
                <c:pt idx="17">
                  <c:v>228.74986721417778</c:v>
                </c:pt>
                <c:pt idx="18">
                  <c:v>231.5982099085027</c:v>
                </c:pt>
                <c:pt idx="19">
                  <c:v>222.20422020938986</c:v>
                </c:pt>
                <c:pt idx="20">
                  <c:v>228.90426657928879</c:v>
                </c:pt>
                <c:pt idx="21">
                  <c:v>230.0682384857115</c:v>
                </c:pt>
                <c:pt idx="22">
                  <c:v>240.08113550031666</c:v>
                </c:pt>
                <c:pt idx="23">
                  <c:v>243.43238010360304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165632"/>
        <c:axId val="242167168"/>
      </c:lineChart>
      <c:catAx>
        <c:axId val="24216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67168"/>
        <c:crosses val="autoZero"/>
        <c:auto val="1"/>
        <c:lblAlgn val="ctr"/>
        <c:lblOffset val="100"/>
        <c:noMultiLvlLbl val="0"/>
      </c:catAx>
      <c:valAx>
        <c:axId val="2421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'Holt damped trend 2'!$C$5:$C$17</c:f>
              <c:numCache>
                <c:formatCode>General</c:formatCode>
                <c:ptCount val="13"/>
                <c:pt idx="0">
                  <c:v>13.39</c:v>
                </c:pt>
                <c:pt idx="1">
                  <c:v>17.059999999999999</c:v>
                </c:pt>
                <c:pt idx="2">
                  <c:v>18.36</c:v>
                </c:pt>
                <c:pt idx="3">
                  <c:v>18.88</c:v>
                </c:pt>
                <c:pt idx="4">
                  <c:v>21.62</c:v>
                </c:pt>
                <c:pt idx="5">
                  <c:v>30.53</c:v>
                </c:pt>
                <c:pt idx="6">
                  <c:v>36.36</c:v>
                </c:pt>
                <c:pt idx="7">
                  <c:v>40.729999999999997</c:v>
                </c:pt>
                <c:pt idx="8">
                  <c:v>45.19</c:v>
                </c:pt>
                <c:pt idx="9">
                  <c:v>55.67</c:v>
                </c:pt>
                <c:pt idx="10">
                  <c:v>63.19</c:v>
                </c:pt>
                <c:pt idx="11">
                  <c:v>72.2</c:v>
                </c:pt>
                <c:pt idx="12">
                  <c:v>81.19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'Holt damped trend 2'!$E$5:$E$17</c:f>
              <c:numCache>
                <c:formatCode>General</c:formatCode>
                <c:ptCount val="13"/>
                <c:pt idx="1">
                  <c:v>17.059999999999999</c:v>
                </c:pt>
                <c:pt idx="2">
                  <c:v>20.654765000000001</c:v>
                </c:pt>
                <c:pt idx="3">
                  <c:v>20.527160967499999</c:v>
                </c:pt>
                <c:pt idx="4">
                  <c:v>20.0309091968413</c:v>
                </c:pt>
                <c:pt idx="5">
                  <c:v>23.684879132169701</c:v>
                </c:pt>
                <c:pt idx="6">
                  <c:v>36.591170421980102</c:v>
                </c:pt>
                <c:pt idx="7">
                  <c:v>42.160525879361202</c:v>
                </c:pt>
                <c:pt idx="8">
                  <c:v>45.567604830011199</c:v>
                </c:pt>
                <c:pt idx="9">
                  <c:v>49.705647081289399</c:v>
                </c:pt>
                <c:pt idx="10">
                  <c:v>63.612044538162202</c:v>
                </c:pt>
                <c:pt idx="11">
                  <c:v>70.720226347614201</c:v>
                </c:pt>
                <c:pt idx="12">
                  <c:v>80.448923162395701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243072"/>
        <c:axId val="242244608"/>
      </c:lineChart>
      <c:catAx>
        <c:axId val="24224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44608"/>
        <c:crosses val="autoZero"/>
        <c:auto val="1"/>
        <c:lblAlgn val="ctr"/>
        <c:lblOffset val="100"/>
        <c:noMultiLvlLbl val="0"/>
      </c:catAx>
      <c:valAx>
        <c:axId val="2422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4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'Moving average forecast'!$B$1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average forecast'!$B$2:$B$13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'Moving average forecast'!$C$1</c:f>
              <c:strCache>
                <c:ptCount val="1"/>
                <c:pt idx="0">
                  <c:v>Moving average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 forecast'!$C$2:$C$13</c:f>
              <c:numCache>
                <c:formatCode>General</c:formatCode>
                <c:ptCount val="12"/>
                <c:pt idx="2">
                  <c:v>19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270592"/>
        <c:axId val="242272128"/>
      </c:lineChart>
      <c:catAx>
        <c:axId val="24227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72128"/>
        <c:crosses val="autoZero"/>
        <c:auto val="1"/>
        <c:lblAlgn val="ctr"/>
        <c:lblOffset val="100"/>
        <c:noMultiLvlLbl val="0"/>
      </c:catAx>
      <c:valAx>
        <c:axId val="2422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36</xdr:row>
      <xdr:rowOff>63500</xdr:rowOff>
    </xdr:from>
    <xdr:to>
      <xdr:col>15</xdr:col>
      <xdr:colOff>285750</xdr:colOff>
      <xdr:row>50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36</xdr:row>
      <xdr:rowOff>63500</xdr:rowOff>
    </xdr:from>
    <xdr:to>
      <xdr:col>15</xdr:col>
      <xdr:colOff>285750</xdr:colOff>
      <xdr:row>50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8</xdr:row>
      <xdr:rowOff>120650</xdr:rowOff>
    </xdr:from>
    <xdr:to>
      <xdr:col>15</xdr:col>
      <xdr:colOff>47625</xdr:colOff>
      <xdr:row>23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3</xdr:row>
      <xdr:rowOff>158750</xdr:rowOff>
    </xdr:from>
    <xdr:to>
      <xdr:col>14</xdr:col>
      <xdr:colOff>47625</xdr:colOff>
      <xdr:row>18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sqref="A1:G1"/>
    </sheetView>
  </sheetViews>
  <sheetFormatPr defaultColWidth="9.140625" defaultRowHeight="15"/>
  <cols>
    <col min="3" max="3" width="12.85546875"/>
    <col min="4" max="4" width="14"/>
    <col min="5" max="5" width="12.85546875"/>
    <col min="6" max="6" width="14"/>
    <col min="7" max="7" width="12.85546875"/>
    <col min="13" max="13" width="12.85546875"/>
  </cols>
  <sheetData>
    <row r="1" spans="1:12" ht="15.75" thickBot="1">
      <c r="A1" s="14" t="s">
        <v>0</v>
      </c>
      <c r="B1" s="15"/>
      <c r="C1" s="15"/>
      <c r="D1" s="15"/>
      <c r="E1" s="15"/>
      <c r="F1" s="15"/>
      <c r="G1" s="16"/>
    </row>
    <row r="2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K2" s="4" t="s">
        <v>8</v>
      </c>
      <c r="L2" s="5">
        <v>0.4</v>
      </c>
    </row>
    <row r="3" spans="1:12">
      <c r="A3" s="2">
        <v>1</v>
      </c>
      <c r="B3" s="2">
        <v>143</v>
      </c>
      <c r="C3" s="2">
        <f>B3</f>
        <v>143</v>
      </c>
      <c r="D3" s="2">
        <f>B4-B3</f>
        <v>9</v>
      </c>
      <c r="E3" s="2"/>
      <c r="F3" s="2"/>
      <c r="G3" s="2"/>
      <c r="K3" s="6" t="s">
        <v>9</v>
      </c>
      <c r="L3" s="7">
        <v>0.3</v>
      </c>
    </row>
    <row r="4" spans="1:12">
      <c r="A4" s="2">
        <v>2</v>
      </c>
      <c r="B4" s="2">
        <v>152</v>
      </c>
      <c r="C4" s="2">
        <f t="shared" ref="C4:C26" si="0">$L$2*B4+(1-$L$2)*(C3+D3)</f>
        <v>152</v>
      </c>
      <c r="D4" s="2">
        <f t="shared" ref="D4:D26" si="1">$L$3*(C4-C3)+(1-$L$3)*D3</f>
        <v>9</v>
      </c>
      <c r="E4" s="2">
        <f>C3+D3</f>
        <v>152</v>
      </c>
      <c r="F4" s="2">
        <f>B4-E4</f>
        <v>0</v>
      </c>
      <c r="G4" s="2">
        <f>F4^2</f>
        <v>0</v>
      </c>
      <c r="K4" s="6"/>
      <c r="L4" s="7"/>
    </row>
    <row r="5" spans="1:12">
      <c r="A5" s="2">
        <v>3</v>
      </c>
      <c r="B5" s="2">
        <v>161</v>
      </c>
      <c r="C5" s="2">
        <f t="shared" si="0"/>
        <v>161</v>
      </c>
      <c r="D5" s="2">
        <f t="shared" si="1"/>
        <v>9</v>
      </c>
      <c r="E5" s="2">
        <f t="shared" ref="E5:E26" si="2">C4+D4</f>
        <v>161</v>
      </c>
      <c r="F5" s="2">
        <f t="shared" ref="F5:F26" si="3">B5-E5</f>
        <v>0</v>
      </c>
      <c r="G5" s="2">
        <f t="shared" ref="G5:G26" si="4">F5^2</f>
        <v>0</v>
      </c>
      <c r="K5" s="6"/>
      <c r="L5" s="7"/>
    </row>
    <row r="6" spans="1:12" ht="15.75" thickBot="1">
      <c r="A6" s="2">
        <v>4</v>
      </c>
      <c r="B6" s="2">
        <v>139</v>
      </c>
      <c r="C6" s="2">
        <f t="shared" si="0"/>
        <v>157.6</v>
      </c>
      <c r="D6" s="2">
        <f t="shared" si="1"/>
        <v>5.2799999999999985</v>
      </c>
      <c r="E6" s="2">
        <f>C5+D5</f>
        <v>170</v>
      </c>
      <c r="F6" s="2">
        <f>B6-E6</f>
        <v>-31</v>
      </c>
      <c r="G6" s="2">
        <f t="shared" si="4"/>
        <v>961</v>
      </c>
      <c r="K6" s="12" t="s">
        <v>10</v>
      </c>
      <c r="L6" s="13">
        <f>AVERAGE(G4:G26)</f>
        <v>298.83555158095186</v>
      </c>
    </row>
    <row r="7" spans="1:12">
      <c r="A7" s="2">
        <v>5</v>
      </c>
      <c r="B7" s="2">
        <v>137</v>
      </c>
      <c r="C7" s="2">
        <f t="shared" si="0"/>
        <v>152.52799999999999</v>
      </c>
      <c r="D7" s="2">
        <f t="shared" si="1"/>
        <v>2.1743999999999981</v>
      </c>
      <c r="E7" s="2">
        <f t="shared" si="2"/>
        <v>162.88</v>
      </c>
      <c r="F7" s="2">
        <f t="shared" si="3"/>
        <v>-25.879999999999995</v>
      </c>
      <c r="G7" s="2">
        <f t="shared" si="4"/>
        <v>669.77439999999979</v>
      </c>
    </row>
    <row r="8" spans="1:12">
      <c r="A8" s="2">
        <v>6</v>
      </c>
      <c r="B8" s="2">
        <v>174</v>
      </c>
      <c r="C8" s="2">
        <f t="shared" si="0"/>
        <v>162.42143999999999</v>
      </c>
      <c r="D8" s="2">
        <f t="shared" si="1"/>
        <v>4.4901119999999981</v>
      </c>
      <c r="E8" s="2">
        <f t="shared" si="2"/>
        <v>154.70239999999998</v>
      </c>
      <c r="F8" s="2">
        <f t="shared" si="3"/>
        <v>19.297600000000017</v>
      </c>
      <c r="G8" s="2">
        <f t="shared" si="4"/>
        <v>372.39736576000064</v>
      </c>
    </row>
    <row r="9" spans="1:12">
      <c r="A9" s="2">
        <v>7</v>
      </c>
      <c r="B9" s="2">
        <v>142</v>
      </c>
      <c r="C9" s="2">
        <f t="shared" si="0"/>
        <v>156.94693119999999</v>
      </c>
      <c r="D9" s="2">
        <f t="shared" si="1"/>
        <v>1.5007257599999999</v>
      </c>
      <c r="E9" s="2">
        <f t="shared" si="2"/>
        <v>166.911552</v>
      </c>
      <c r="F9" s="2">
        <f t="shared" si="3"/>
        <v>-24.911552</v>
      </c>
      <c r="G9" s="2">
        <f t="shared" si="4"/>
        <v>620.585423048704</v>
      </c>
    </row>
    <row r="10" spans="1:12">
      <c r="A10" s="2">
        <v>8</v>
      </c>
      <c r="B10" s="2">
        <v>141</v>
      </c>
      <c r="C10" s="2">
        <f t="shared" si="0"/>
        <v>151.46859417600001</v>
      </c>
      <c r="D10" s="2">
        <f t="shared" si="1"/>
        <v>-0.59299307519999545</v>
      </c>
      <c r="E10" s="2">
        <f t="shared" si="2"/>
        <v>158.44765695999999</v>
      </c>
      <c r="F10" s="2">
        <f t="shared" si="3"/>
        <v>-17.447656959999989</v>
      </c>
      <c r="G10" s="2">
        <f t="shared" si="4"/>
        <v>304.42073339383609</v>
      </c>
    </row>
    <row r="11" spans="1:12">
      <c r="A11" s="2">
        <v>9</v>
      </c>
      <c r="B11" s="2">
        <v>162</v>
      </c>
      <c r="C11" s="2">
        <f t="shared" si="0"/>
        <v>155.32536066048002</v>
      </c>
      <c r="D11" s="2">
        <f t="shared" si="1"/>
        <v>0.74193479270400453</v>
      </c>
      <c r="E11" s="2">
        <f t="shared" si="2"/>
        <v>150.87560110080003</v>
      </c>
      <c r="F11" s="2">
        <f t="shared" si="3"/>
        <v>11.124398899199974</v>
      </c>
      <c r="G11" s="2">
        <f t="shared" si="4"/>
        <v>123.7522508685216</v>
      </c>
    </row>
    <row r="12" spans="1:12">
      <c r="A12" s="2">
        <v>10</v>
      </c>
      <c r="B12" s="2">
        <v>180</v>
      </c>
      <c r="C12" s="2">
        <f t="shared" si="0"/>
        <v>165.64037727191041</v>
      </c>
      <c r="D12" s="2">
        <f t="shared" si="1"/>
        <v>3.6138593383219213</v>
      </c>
      <c r="E12" s="2">
        <f t="shared" si="2"/>
        <v>156.06729545318402</v>
      </c>
      <c r="F12" s="2">
        <f t="shared" si="3"/>
        <v>23.932704546815984</v>
      </c>
      <c r="G12" s="2">
        <f t="shared" si="4"/>
        <v>572.77434692518648</v>
      </c>
    </row>
    <row r="13" spans="1:12">
      <c r="A13" s="2">
        <v>11</v>
      </c>
      <c r="B13" s="2">
        <v>164</v>
      </c>
      <c r="C13" s="2">
        <f t="shared" si="0"/>
        <v>167.15254196613941</v>
      </c>
      <c r="D13" s="2">
        <f t="shared" si="1"/>
        <v>2.9833509450940445</v>
      </c>
      <c r="E13" s="2">
        <f t="shared" si="2"/>
        <v>169.25423661023234</v>
      </c>
      <c r="F13" s="2">
        <f t="shared" si="3"/>
        <v>-5.2542366102323399</v>
      </c>
      <c r="G13" s="2">
        <f t="shared" si="4"/>
        <v>27.607002356305831</v>
      </c>
    </row>
    <row r="14" spans="1:12">
      <c r="A14" s="2">
        <v>12</v>
      </c>
      <c r="B14" s="2">
        <v>171</v>
      </c>
      <c r="C14" s="2">
        <f t="shared" si="0"/>
        <v>170.48153574674006</v>
      </c>
      <c r="D14" s="2">
        <f t="shared" si="1"/>
        <v>3.0870437957460273</v>
      </c>
      <c r="E14" s="2">
        <f t="shared" si="2"/>
        <v>170.13589291123344</v>
      </c>
      <c r="F14" s="2">
        <f t="shared" si="3"/>
        <v>0.86410708876655917</v>
      </c>
      <c r="G14" s="2">
        <f t="shared" si="4"/>
        <v>0.74668106085661823</v>
      </c>
    </row>
    <row r="15" spans="1:12">
      <c r="A15" s="2">
        <v>13</v>
      </c>
      <c r="B15" s="2">
        <v>206</v>
      </c>
      <c r="C15" s="2">
        <f t="shared" si="0"/>
        <v>186.54114772549167</v>
      </c>
      <c r="D15" s="2">
        <f t="shared" si="1"/>
        <v>6.9788142506476998</v>
      </c>
      <c r="E15" s="2">
        <f t="shared" si="2"/>
        <v>173.56857954248611</v>
      </c>
      <c r="F15" s="2">
        <f t="shared" si="3"/>
        <v>32.431420457513894</v>
      </c>
      <c r="G15" s="2">
        <f t="shared" si="4"/>
        <v>1051.7970328920508</v>
      </c>
    </row>
    <row r="16" spans="1:12">
      <c r="A16" s="2">
        <v>14</v>
      </c>
      <c r="B16" s="2">
        <v>193</v>
      </c>
      <c r="C16" s="2">
        <f t="shared" si="0"/>
        <v>193.31197718568362</v>
      </c>
      <c r="D16" s="2">
        <f t="shared" si="1"/>
        <v>6.9164188135109743</v>
      </c>
      <c r="E16" s="2">
        <f t="shared" si="2"/>
        <v>193.51996197613937</v>
      </c>
      <c r="F16" s="2">
        <f t="shared" si="3"/>
        <v>-0.51996197613937056</v>
      </c>
      <c r="G16" s="2">
        <f t="shared" si="4"/>
        <v>0.27036045663075936</v>
      </c>
    </row>
    <row r="17" spans="1:13">
      <c r="A17" s="2">
        <v>15</v>
      </c>
      <c r="B17" s="2">
        <v>207</v>
      </c>
      <c r="C17" s="2">
        <f t="shared" si="0"/>
        <v>202.93703759951677</v>
      </c>
      <c r="D17" s="2">
        <f t="shared" si="1"/>
        <v>7.729011293607627</v>
      </c>
      <c r="E17" s="2">
        <f t="shared" si="2"/>
        <v>200.22839599919459</v>
      </c>
      <c r="F17" s="2">
        <f t="shared" si="3"/>
        <v>6.7716040008054108</v>
      </c>
      <c r="G17" s="2">
        <f t="shared" si="4"/>
        <v>45.854620743723849</v>
      </c>
    </row>
    <row r="18" spans="1:13">
      <c r="A18" s="2">
        <v>16</v>
      </c>
      <c r="B18" s="2">
        <v>218</v>
      </c>
      <c r="C18" s="2">
        <f t="shared" si="0"/>
        <v>213.59962933587462</v>
      </c>
      <c r="D18" s="2">
        <f t="shared" si="1"/>
        <v>8.6090854264326957</v>
      </c>
      <c r="E18" s="2">
        <f t="shared" si="2"/>
        <v>210.66604889312441</v>
      </c>
      <c r="F18" s="2">
        <f t="shared" si="3"/>
        <v>7.3339511068755883</v>
      </c>
      <c r="G18" s="2">
        <f t="shared" si="4"/>
        <v>53.786838838041668</v>
      </c>
    </row>
    <row r="19" spans="1:13">
      <c r="A19" s="2">
        <v>17</v>
      </c>
      <c r="B19" s="2">
        <v>229</v>
      </c>
      <c r="C19" s="2">
        <f t="shared" si="0"/>
        <v>224.92522885738441</v>
      </c>
      <c r="D19" s="2">
        <f t="shared" si="1"/>
        <v>9.4240396549558216</v>
      </c>
      <c r="E19" s="2">
        <f t="shared" si="2"/>
        <v>222.20871476230732</v>
      </c>
      <c r="F19" s="2">
        <f t="shared" si="3"/>
        <v>6.7912852376926764</v>
      </c>
      <c r="G19" s="2">
        <f t="shared" si="4"/>
        <v>46.121555179702476</v>
      </c>
    </row>
    <row r="20" spans="1:13">
      <c r="A20" s="2">
        <v>18</v>
      </c>
      <c r="B20" s="2">
        <v>225</v>
      </c>
      <c r="C20" s="2">
        <f t="shared" si="0"/>
        <v>230.60956110740415</v>
      </c>
      <c r="D20" s="2">
        <f t="shared" si="1"/>
        <v>8.302127433474995</v>
      </c>
      <c r="E20" s="2">
        <f t="shared" si="2"/>
        <v>234.34926851234025</v>
      </c>
      <c r="F20" s="2">
        <f t="shared" si="3"/>
        <v>-9.3492685123402453</v>
      </c>
      <c r="G20" s="2">
        <f t="shared" si="4"/>
        <v>87.40882171583678</v>
      </c>
    </row>
    <row r="21" spans="1:13">
      <c r="A21" s="2">
        <v>19</v>
      </c>
      <c r="B21" s="2">
        <v>204</v>
      </c>
      <c r="C21" s="2">
        <f t="shared" si="0"/>
        <v>224.94701312452747</v>
      </c>
      <c r="D21" s="2">
        <f t="shared" si="1"/>
        <v>4.1127248085694941</v>
      </c>
      <c r="E21" s="2">
        <f t="shared" si="2"/>
        <v>238.91168854087914</v>
      </c>
      <c r="F21" s="2">
        <f t="shared" si="3"/>
        <v>-34.91168854087914</v>
      </c>
      <c r="G21" s="2">
        <f t="shared" si="4"/>
        <v>1218.825996775352</v>
      </c>
    </row>
    <row r="22" spans="1:13">
      <c r="A22" s="2">
        <v>20</v>
      </c>
      <c r="B22" s="2">
        <v>227</v>
      </c>
      <c r="C22" s="2">
        <f t="shared" si="0"/>
        <v>228.23584275985817</v>
      </c>
      <c r="D22" s="2">
        <f t="shared" si="1"/>
        <v>3.8655562565978556</v>
      </c>
      <c r="E22" s="2">
        <f t="shared" si="2"/>
        <v>229.05973793309695</v>
      </c>
      <c r="F22" s="2">
        <f t="shared" si="3"/>
        <v>-2.0597379330969545</v>
      </c>
      <c r="G22" s="2">
        <f t="shared" si="4"/>
        <v>4.2425203530385147</v>
      </c>
    </row>
    <row r="23" spans="1:13">
      <c r="A23" s="2">
        <v>21</v>
      </c>
      <c r="B23" s="2">
        <v>223</v>
      </c>
      <c r="C23" s="2">
        <f t="shared" si="0"/>
        <v>228.46083940987359</v>
      </c>
      <c r="D23" s="2">
        <f t="shared" si="1"/>
        <v>2.7733883746231229</v>
      </c>
      <c r="E23" s="2">
        <f t="shared" si="2"/>
        <v>232.10139901645601</v>
      </c>
      <c r="F23" s="2">
        <f t="shared" si="3"/>
        <v>-9.1013990164560141</v>
      </c>
      <c r="G23" s="2">
        <f t="shared" si="4"/>
        <v>82.835464056746503</v>
      </c>
    </row>
    <row r="24" spans="1:13">
      <c r="A24" s="2">
        <v>22</v>
      </c>
      <c r="B24" s="2">
        <v>242</v>
      </c>
      <c r="C24" s="2">
        <f t="shared" si="0"/>
        <v>235.54053667069803</v>
      </c>
      <c r="D24" s="2">
        <f t="shared" si="1"/>
        <v>4.0652810404835193</v>
      </c>
      <c r="E24" s="2">
        <f t="shared" si="2"/>
        <v>231.23422778449671</v>
      </c>
      <c r="F24" s="2">
        <f t="shared" si="3"/>
        <v>10.76577221550329</v>
      </c>
      <c r="G24" s="2">
        <f t="shared" si="4"/>
        <v>115.90185139610261</v>
      </c>
    </row>
    <row r="25" spans="1:13">
      <c r="A25" s="2">
        <v>23</v>
      </c>
      <c r="B25" s="2">
        <v>239</v>
      </c>
      <c r="C25" s="2">
        <f t="shared" si="0"/>
        <v>239.36349062670894</v>
      </c>
      <c r="D25" s="2">
        <f t="shared" si="1"/>
        <v>3.9925829151417354</v>
      </c>
      <c r="E25" s="2">
        <f t="shared" si="2"/>
        <v>239.60581771118154</v>
      </c>
      <c r="F25" s="2">
        <f t="shared" si="3"/>
        <v>-0.60581771118154393</v>
      </c>
      <c r="G25" s="2">
        <f t="shared" si="4"/>
        <v>0.36701509918124459</v>
      </c>
    </row>
    <row r="26" spans="1:13">
      <c r="A26" s="2">
        <v>24</v>
      </c>
      <c r="B26" s="2">
        <v>266</v>
      </c>
      <c r="C26" s="2">
        <f t="shared" si="0"/>
        <v>252.41364412511041</v>
      </c>
      <c r="D26" s="2">
        <f t="shared" si="1"/>
        <v>6.7098540901196557</v>
      </c>
      <c r="E26" s="2">
        <f t="shared" si="2"/>
        <v>243.35607354185066</v>
      </c>
      <c r="F26" s="2">
        <f t="shared" si="3"/>
        <v>22.643926458149338</v>
      </c>
      <c r="G26" s="2">
        <f t="shared" si="4"/>
        <v>512.74740544207566</v>
      </c>
    </row>
    <row r="28" spans="1:13">
      <c r="A28" s="14" t="s">
        <v>11</v>
      </c>
      <c r="B28" s="15"/>
      <c r="C28" s="15"/>
      <c r="D28" s="15"/>
      <c r="E28" s="15"/>
      <c r="F28" s="15"/>
      <c r="G28" s="16"/>
      <c r="L28" s="17" t="s">
        <v>12</v>
      </c>
      <c r="M28" s="18"/>
    </row>
    <row r="29" spans="1:13">
      <c r="A29" s="1" t="s">
        <v>1</v>
      </c>
      <c r="B29" s="1" t="s">
        <v>2</v>
      </c>
      <c r="C29" s="1" t="s">
        <v>3</v>
      </c>
      <c r="D29" s="1" t="s">
        <v>4</v>
      </c>
      <c r="E29" s="1" t="s">
        <v>5</v>
      </c>
      <c r="F29" s="1" t="s">
        <v>6</v>
      </c>
      <c r="G29" s="1" t="s">
        <v>7</v>
      </c>
      <c r="L29" s="4" t="s">
        <v>8</v>
      </c>
      <c r="M29" s="5">
        <v>0.5</v>
      </c>
    </row>
    <row r="30" spans="1:13">
      <c r="A30" s="2">
        <v>1</v>
      </c>
      <c r="B30" s="2">
        <v>143</v>
      </c>
      <c r="C30" s="2">
        <f>B30</f>
        <v>143</v>
      </c>
      <c r="D30" s="2">
        <f>B31-B30</f>
        <v>9</v>
      </c>
      <c r="E30" s="2"/>
      <c r="F30" s="2"/>
      <c r="G30" s="2"/>
      <c r="L30" s="6" t="s">
        <v>9</v>
      </c>
      <c r="M30" s="7">
        <v>7.0000000000000007E-2</v>
      </c>
    </row>
    <row r="31" spans="1:13">
      <c r="A31" s="2">
        <v>2</v>
      </c>
      <c r="B31" s="2">
        <v>152</v>
      </c>
      <c r="C31" s="2">
        <f>$M$29*B31+(1-$M$29)*(C30+D30)</f>
        <v>152</v>
      </c>
      <c r="D31" s="2">
        <f>$M$30*(C31-C30)+(1-$M$30)*D30</f>
        <v>9</v>
      </c>
      <c r="E31" s="2">
        <f>C30+D30</f>
        <v>152</v>
      </c>
      <c r="F31" s="2">
        <f t="shared" ref="F31:F53" si="5">B31-E31</f>
        <v>0</v>
      </c>
      <c r="G31" s="2">
        <f t="shared" ref="G31:G53" si="6">F31^2</f>
        <v>0</v>
      </c>
      <c r="L31" s="6"/>
      <c r="M31" s="7"/>
    </row>
    <row r="32" spans="1:13">
      <c r="A32" s="2">
        <v>3</v>
      </c>
      <c r="B32" s="2">
        <v>161</v>
      </c>
      <c r="C32" s="2">
        <f t="shared" ref="C32:C53" si="7">$M$29*B32+(1-$M$29)*(C31+D31)</f>
        <v>161</v>
      </c>
      <c r="D32" s="2">
        <f t="shared" ref="D32:D53" si="8">$M$30*(C32-C31)+(1-$M$30)*D31</f>
        <v>9</v>
      </c>
      <c r="E32" s="2">
        <f t="shared" ref="E32:E53" si="9">C31+D31</f>
        <v>161</v>
      </c>
      <c r="F32" s="2">
        <f t="shared" si="5"/>
        <v>0</v>
      </c>
      <c r="G32" s="2">
        <f t="shared" si="6"/>
        <v>0</v>
      </c>
      <c r="L32" s="6"/>
      <c r="M32" s="7"/>
    </row>
    <row r="33" spans="1:13">
      <c r="A33" s="2">
        <v>4</v>
      </c>
      <c r="B33" s="2">
        <v>139</v>
      </c>
      <c r="C33" s="2">
        <f t="shared" si="7"/>
        <v>154.5</v>
      </c>
      <c r="D33" s="2">
        <f t="shared" si="8"/>
        <v>7.9149999999999991</v>
      </c>
      <c r="E33" s="2">
        <f t="shared" si="9"/>
        <v>170</v>
      </c>
      <c r="F33" s="2">
        <f t="shared" si="5"/>
        <v>-31</v>
      </c>
      <c r="G33" s="2">
        <f t="shared" si="6"/>
        <v>961</v>
      </c>
      <c r="L33" s="12" t="s">
        <v>10</v>
      </c>
      <c r="M33" s="13">
        <f>AVERAGE(G31:G53)</f>
        <v>274.9078441176004</v>
      </c>
    </row>
    <row r="34" spans="1:13">
      <c r="A34" s="2">
        <v>5</v>
      </c>
      <c r="B34" s="2">
        <v>137</v>
      </c>
      <c r="C34" s="2">
        <f t="shared" si="7"/>
        <v>149.70749999999998</v>
      </c>
      <c r="D34" s="2">
        <f t="shared" si="8"/>
        <v>7.0254749999999975</v>
      </c>
      <c r="E34" s="2">
        <f t="shared" si="9"/>
        <v>162.41499999999999</v>
      </c>
      <c r="F34" s="2">
        <f t="shared" si="5"/>
        <v>-25.414999999999992</v>
      </c>
      <c r="G34" s="2">
        <f t="shared" si="6"/>
        <v>645.92222499999957</v>
      </c>
      <c r="L34" s="10" t="s">
        <v>13</v>
      </c>
      <c r="M34" s="11">
        <f>SQRT(SUMSQ(F31:F53)/COUNTA(F31:F53))</f>
        <v>16.580345114550553</v>
      </c>
    </row>
    <row r="35" spans="1:13">
      <c r="A35" s="2">
        <v>6</v>
      </c>
      <c r="B35" s="2">
        <v>174</v>
      </c>
      <c r="C35" s="2">
        <f t="shared" si="7"/>
        <v>165.36648750000001</v>
      </c>
      <c r="D35" s="2">
        <f t="shared" si="8"/>
        <v>7.6298208749999992</v>
      </c>
      <c r="E35" s="2">
        <f>C34+D34</f>
        <v>156.73297499999998</v>
      </c>
      <c r="F35" s="2">
        <f>B35-E35</f>
        <v>17.267025000000018</v>
      </c>
      <c r="G35" s="2">
        <f t="shared" si="6"/>
        <v>298.1501523506256</v>
      </c>
    </row>
    <row r="36" spans="1:13">
      <c r="A36" s="2">
        <v>7</v>
      </c>
      <c r="B36" s="2">
        <v>142</v>
      </c>
      <c r="C36" s="2">
        <f t="shared" si="7"/>
        <v>157.49815418750001</v>
      </c>
      <c r="D36" s="2">
        <f t="shared" si="8"/>
        <v>6.5449500818749993</v>
      </c>
      <c r="E36" s="2">
        <f t="shared" si="9"/>
        <v>172.99630837500001</v>
      </c>
      <c r="F36" s="2">
        <f t="shared" si="5"/>
        <v>-30.996308375000012</v>
      </c>
      <c r="G36" s="2">
        <f t="shared" si="6"/>
        <v>960.77113287809595</v>
      </c>
    </row>
    <row r="37" spans="1:13">
      <c r="A37" s="2">
        <v>8</v>
      </c>
      <c r="B37" s="2">
        <v>141</v>
      </c>
      <c r="C37" s="2">
        <f t="shared" si="7"/>
        <v>152.52155213468751</v>
      </c>
      <c r="D37" s="2">
        <f t="shared" si="8"/>
        <v>5.7384414324468747</v>
      </c>
      <c r="E37" s="2">
        <f t="shared" si="9"/>
        <v>164.04310426937499</v>
      </c>
      <c r="F37" s="2">
        <f t="shared" si="5"/>
        <v>-23.043104269374993</v>
      </c>
      <c r="G37" s="2">
        <f t="shared" si="6"/>
        <v>530.98465436928802</v>
      </c>
    </row>
    <row r="38" spans="1:13">
      <c r="A38" s="2">
        <v>9</v>
      </c>
      <c r="B38" s="2">
        <v>162</v>
      </c>
      <c r="C38" s="2">
        <f t="shared" si="7"/>
        <v>160.12999678356721</v>
      </c>
      <c r="D38" s="2">
        <f t="shared" si="8"/>
        <v>5.8693416575971717</v>
      </c>
      <c r="E38" s="2">
        <f t="shared" si="9"/>
        <v>158.25999356713439</v>
      </c>
      <c r="F38" s="2">
        <f t="shared" si="5"/>
        <v>3.7400064328656129</v>
      </c>
      <c r="G38" s="2">
        <f t="shared" si="6"/>
        <v>13.987648117876166</v>
      </c>
    </row>
    <row r="39" spans="1:13">
      <c r="A39" s="2">
        <v>10</v>
      </c>
      <c r="B39" s="2">
        <v>180</v>
      </c>
      <c r="C39" s="2">
        <f t="shared" si="7"/>
        <v>172.99966922058218</v>
      </c>
      <c r="D39" s="2">
        <f t="shared" si="8"/>
        <v>6.359364812156417</v>
      </c>
      <c r="E39" s="2">
        <f t="shared" si="9"/>
        <v>165.99933844116438</v>
      </c>
      <c r="F39" s="2">
        <f t="shared" si="5"/>
        <v>14.000661558835617</v>
      </c>
      <c r="G39" s="2">
        <f t="shared" si="6"/>
        <v>196.01852408505738</v>
      </c>
    </row>
    <row r="40" spans="1:13">
      <c r="A40" s="2">
        <v>11</v>
      </c>
      <c r="B40" s="2">
        <v>164</v>
      </c>
      <c r="C40" s="2">
        <f t="shared" si="7"/>
        <v>171.67951701636929</v>
      </c>
      <c r="D40" s="2">
        <f t="shared" si="8"/>
        <v>5.8217986210105659</v>
      </c>
      <c r="E40" s="2">
        <f t="shared" si="9"/>
        <v>179.35903403273861</v>
      </c>
      <c r="F40" s="2">
        <f t="shared" si="5"/>
        <v>-15.359034032738606</v>
      </c>
      <c r="G40" s="2">
        <f t="shared" si="6"/>
        <v>235.89992641882273</v>
      </c>
    </row>
    <row r="41" spans="1:13">
      <c r="A41" s="2">
        <v>12</v>
      </c>
      <c r="B41" s="2">
        <v>171</v>
      </c>
      <c r="C41" s="2">
        <f t="shared" si="7"/>
        <v>174.25065781868994</v>
      </c>
      <c r="D41" s="2">
        <f t="shared" si="8"/>
        <v>5.5942525737022724</v>
      </c>
      <c r="E41" s="2">
        <f t="shared" si="9"/>
        <v>177.50131563737986</v>
      </c>
      <c r="F41" s="2">
        <f t="shared" si="5"/>
        <v>-6.5013156373798608</v>
      </c>
      <c r="G41" s="2">
        <f t="shared" si="6"/>
        <v>42.267105016839906</v>
      </c>
    </row>
    <row r="42" spans="1:13">
      <c r="A42" s="2">
        <v>13</v>
      </c>
      <c r="B42" s="2">
        <v>206</v>
      </c>
      <c r="C42" s="2">
        <f t="shared" si="7"/>
        <v>192.9224551961961</v>
      </c>
      <c r="D42" s="2">
        <f t="shared" si="8"/>
        <v>6.5096807099685439</v>
      </c>
      <c r="E42" s="2">
        <f t="shared" si="9"/>
        <v>179.84491039239222</v>
      </c>
      <c r="F42" s="2">
        <f t="shared" si="5"/>
        <v>26.155089607607778</v>
      </c>
      <c r="G42" s="2">
        <f t="shared" si="6"/>
        <v>684.08871238199242</v>
      </c>
    </row>
    <row r="43" spans="1:13">
      <c r="A43" s="2">
        <v>14</v>
      </c>
      <c r="B43" s="2">
        <v>193</v>
      </c>
      <c r="C43" s="2">
        <f t="shared" si="7"/>
        <v>196.2160679530823</v>
      </c>
      <c r="D43" s="2">
        <f t="shared" si="8"/>
        <v>6.2845559532527799</v>
      </c>
      <c r="E43" s="2">
        <f t="shared" si="9"/>
        <v>199.43213590616463</v>
      </c>
      <c r="F43" s="2">
        <f t="shared" si="5"/>
        <v>-6.4321359061646319</v>
      </c>
      <c r="G43" s="2">
        <f t="shared" si="6"/>
        <v>41.37237231537231</v>
      </c>
    </row>
    <row r="44" spans="1:13">
      <c r="A44" s="2">
        <v>15</v>
      </c>
      <c r="B44" s="2">
        <v>207</v>
      </c>
      <c r="C44" s="2">
        <f t="shared" si="7"/>
        <v>204.75031195316754</v>
      </c>
      <c r="D44" s="2">
        <f t="shared" si="8"/>
        <v>6.4420341165310511</v>
      </c>
      <c r="E44" s="2">
        <f t="shared" si="9"/>
        <v>202.50062390633508</v>
      </c>
      <c r="F44" s="2">
        <f t="shared" si="5"/>
        <v>4.499376093664921</v>
      </c>
      <c r="G44" s="2">
        <f t="shared" si="6"/>
        <v>20.244385232243403</v>
      </c>
    </row>
    <row r="45" spans="1:13">
      <c r="A45" s="2">
        <v>16</v>
      </c>
      <c r="B45" s="2">
        <v>218</v>
      </c>
      <c r="C45" s="2">
        <f t="shared" si="7"/>
        <v>214.5961730348493</v>
      </c>
      <c r="D45" s="2">
        <f t="shared" si="8"/>
        <v>6.6803020040916001</v>
      </c>
      <c r="E45" s="2">
        <f t="shared" si="9"/>
        <v>211.1923460696986</v>
      </c>
      <c r="F45" s="2">
        <f t="shared" si="5"/>
        <v>6.8076539303013988</v>
      </c>
      <c r="G45" s="2">
        <f t="shared" si="6"/>
        <v>46.344152034748085</v>
      </c>
    </row>
    <row r="46" spans="1:13">
      <c r="A46" s="2">
        <v>17</v>
      </c>
      <c r="B46" s="2">
        <v>229</v>
      </c>
      <c r="C46" s="2">
        <f t="shared" si="7"/>
        <v>225.13823751947047</v>
      </c>
      <c r="D46" s="2">
        <f t="shared" si="8"/>
        <v>6.9506253777286693</v>
      </c>
      <c r="E46" s="2">
        <f t="shared" si="9"/>
        <v>221.2764750389409</v>
      </c>
      <c r="F46" s="2">
        <f t="shared" si="5"/>
        <v>7.7235249610590984</v>
      </c>
      <c r="G46" s="2">
        <f t="shared" si="6"/>
        <v>59.652837824102946</v>
      </c>
    </row>
    <row r="47" spans="1:13">
      <c r="A47" s="2">
        <v>18</v>
      </c>
      <c r="B47" s="2">
        <v>225</v>
      </c>
      <c r="C47" s="2">
        <f t="shared" si="7"/>
        <v>228.54443144859957</v>
      </c>
      <c r="D47" s="2">
        <f t="shared" si="8"/>
        <v>6.702515176326699</v>
      </c>
      <c r="E47" s="2">
        <f t="shared" si="9"/>
        <v>232.08886289719914</v>
      </c>
      <c r="F47" s="2">
        <f t="shared" si="5"/>
        <v>-7.0888628971991352</v>
      </c>
      <c r="G47" s="2">
        <f t="shared" si="6"/>
        <v>50.25197717528652</v>
      </c>
    </row>
    <row r="48" spans="1:13">
      <c r="A48" s="2">
        <v>19</v>
      </c>
      <c r="B48" s="2">
        <v>204</v>
      </c>
      <c r="C48" s="2">
        <f t="shared" si="7"/>
        <v>219.62347331246315</v>
      </c>
      <c r="D48" s="2">
        <f t="shared" si="8"/>
        <v>5.6088720444542801</v>
      </c>
      <c r="E48" s="2">
        <f t="shared" si="9"/>
        <v>235.24694662492627</v>
      </c>
      <c r="F48" s="2">
        <f t="shared" si="5"/>
        <v>-31.246946624926267</v>
      </c>
      <c r="G48" s="2">
        <f t="shared" si="6"/>
        <v>976.37167338099096</v>
      </c>
    </row>
    <row r="49" spans="1:7">
      <c r="A49" s="2">
        <v>20</v>
      </c>
      <c r="B49" s="2">
        <v>227</v>
      </c>
      <c r="C49" s="2">
        <f t="shared" si="7"/>
        <v>226.11617267845872</v>
      </c>
      <c r="D49" s="2">
        <f t="shared" si="8"/>
        <v>5.670739956962171</v>
      </c>
      <c r="E49" s="2">
        <f t="shared" si="9"/>
        <v>225.23234535691742</v>
      </c>
      <c r="F49" s="2">
        <f t="shared" si="5"/>
        <v>1.7676546430825795</v>
      </c>
      <c r="G49" s="2">
        <f t="shared" si="6"/>
        <v>3.1246029372114013</v>
      </c>
    </row>
    <row r="50" spans="1:7">
      <c r="A50" s="2">
        <v>21</v>
      </c>
      <c r="B50" s="2">
        <v>223</v>
      </c>
      <c r="C50" s="2">
        <f t="shared" si="7"/>
        <v>227.39345631771045</v>
      </c>
      <c r="D50" s="2">
        <f t="shared" si="8"/>
        <v>5.363198014722439</v>
      </c>
      <c r="E50" s="2">
        <f t="shared" si="9"/>
        <v>231.78691263542089</v>
      </c>
      <c r="F50" s="2">
        <f t="shared" si="5"/>
        <v>-8.7869126354208902</v>
      </c>
      <c r="G50" s="2">
        <f t="shared" si="6"/>
        <v>77.209833662519287</v>
      </c>
    </row>
    <row r="51" spans="1:7">
      <c r="A51" s="2">
        <v>22</v>
      </c>
      <c r="B51" s="2">
        <v>242</v>
      </c>
      <c r="C51" s="2">
        <f t="shared" si="7"/>
        <v>237.37832716621642</v>
      </c>
      <c r="D51" s="2">
        <f t="shared" si="8"/>
        <v>5.6867151130872866</v>
      </c>
      <c r="E51" s="2">
        <f t="shared" si="9"/>
        <v>232.75665433243287</v>
      </c>
      <c r="F51" s="2">
        <f t="shared" si="5"/>
        <v>9.2433456675671266</v>
      </c>
      <c r="G51" s="2">
        <f t="shared" si="6"/>
        <v>85.439439130131973</v>
      </c>
    </row>
    <row r="52" spans="1:7">
      <c r="A52" s="2">
        <v>23</v>
      </c>
      <c r="B52" s="2">
        <v>239</v>
      </c>
      <c r="C52" s="2">
        <f t="shared" si="7"/>
        <v>241.03252113965186</v>
      </c>
      <c r="D52" s="2">
        <f t="shared" si="8"/>
        <v>5.5444386333116569</v>
      </c>
      <c r="E52" s="2">
        <f t="shared" si="9"/>
        <v>243.0650422793037</v>
      </c>
      <c r="F52" s="2">
        <f t="shared" si="5"/>
        <v>-4.0650422793036967</v>
      </c>
      <c r="G52" s="2">
        <f t="shared" si="6"/>
        <v>16.524568732526593</v>
      </c>
    </row>
    <row r="53" spans="1:7">
      <c r="A53" s="2">
        <v>24</v>
      </c>
      <c r="B53" s="2">
        <v>266</v>
      </c>
      <c r="C53" s="2">
        <f t="shared" si="7"/>
        <v>256.28847988648175</v>
      </c>
      <c r="D53" s="2">
        <f t="shared" si="8"/>
        <v>6.2242450412579329</v>
      </c>
      <c r="E53" s="2">
        <f t="shared" si="9"/>
        <v>246.57695977296351</v>
      </c>
      <c r="F53" s="2">
        <f t="shared" si="5"/>
        <v>19.423040227036495</v>
      </c>
      <c r="G53" s="2">
        <f t="shared" si="6"/>
        <v>377.25449166107791</v>
      </c>
    </row>
  </sheetData>
  <mergeCells count="3">
    <mergeCell ref="A1:G1"/>
    <mergeCell ref="A28:G28"/>
    <mergeCell ref="L28:M28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2" workbookViewId="0">
      <selection sqref="A1:G26"/>
    </sheetView>
  </sheetViews>
  <sheetFormatPr defaultColWidth="9.140625" defaultRowHeight="15"/>
  <cols>
    <col min="3" max="3" width="12.85546875"/>
    <col min="4" max="4" width="14"/>
    <col min="5" max="5" width="12.85546875"/>
    <col min="6" max="6" width="14"/>
    <col min="7" max="7" width="12.85546875"/>
    <col min="13" max="13" width="12.85546875"/>
  </cols>
  <sheetData>
    <row r="1" spans="1:13">
      <c r="A1" s="14" t="s">
        <v>0</v>
      </c>
      <c r="B1" s="15"/>
      <c r="C1" s="15"/>
      <c r="D1" s="15"/>
      <c r="E1" s="15"/>
      <c r="F1" s="15"/>
      <c r="G1" s="16"/>
    </row>
    <row r="2" spans="1:1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L2" s="4" t="s">
        <v>8</v>
      </c>
      <c r="M2" s="5">
        <v>0.4</v>
      </c>
    </row>
    <row r="3" spans="1:13">
      <c r="A3" s="2">
        <v>1</v>
      </c>
      <c r="B3" s="2">
        <v>143</v>
      </c>
      <c r="C3" s="2">
        <f>B3</f>
        <v>143</v>
      </c>
      <c r="D3" s="2">
        <f>B4-B3</f>
        <v>9</v>
      </c>
      <c r="E3" s="2"/>
      <c r="F3" s="2"/>
      <c r="G3" s="2"/>
      <c r="L3" s="6" t="s">
        <v>9</v>
      </c>
      <c r="M3" s="7">
        <v>0.3</v>
      </c>
    </row>
    <row r="4" spans="1:13">
      <c r="A4" s="2">
        <v>2</v>
      </c>
      <c r="B4" s="2">
        <v>152</v>
      </c>
      <c r="C4" s="2">
        <f>$M$2*B4+(1-$M$2)*(C3+$M$4*D3)</f>
        <v>151.73000000000002</v>
      </c>
      <c r="D4" s="2">
        <f>$M$3*(C4-C3)+(1-$M$3)*$M$4*D3</f>
        <v>8.6040000000000045</v>
      </c>
      <c r="E4" s="2">
        <f>C3+D3</f>
        <v>152</v>
      </c>
      <c r="F4" s="2">
        <f>B4-E4</f>
        <v>0</v>
      </c>
      <c r="G4" s="2">
        <f>F4^2</f>
        <v>0</v>
      </c>
      <c r="L4" s="6" t="s">
        <v>14</v>
      </c>
      <c r="M4" s="7">
        <v>0.95</v>
      </c>
    </row>
    <row r="5" spans="1:13">
      <c r="A5" s="2">
        <v>3</v>
      </c>
      <c r="B5" s="2">
        <v>161</v>
      </c>
      <c r="C5" s="2">
        <f t="shared" ref="C5:C26" si="0">$M$2*B5+(1-$M$2)*(C4+$M$4*D4)</f>
        <v>160.34227999999999</v>
      </c>
      <c r="D5" s="2">
        <f t="shared" ref="D5:D26" si="1">$M$3*(C5-C4)+(1-$M$3)*$M$4*D4</f>
        <v>8.3053439999999998</v>
      </c>
      <c r="E5" s="2">
        <f t="shared" ref="E5:E26" si="2">C4+D4</f>
        <v>160.334</v>
      </c>
      <c r="F5" s="2">
        <f t="shared" ref="F5:F26" si="3">B5-E5</f>
        <v>0.66599999999996795</v>
      </c>
      <c r="G5" s="2">
        <f t="shared" ref="G5:G26" si="4">F5^2</f>
        <v>0.44355599999995798</v>
      </c>
      <c r="L5" s="6"/>
      <c r="M5" s="7"/>
    </row>
    <row r="6" spans="1:13">
      <c r="A6" s="2">
        <v>4</v>
      </c>
      <c r="B6" s="2">
        <v>139</v>
      </c>
      <c r="C6" s="2">
        <f t="shared" si="0"/>
        <v>156.53941408</v>
      </c>
      <c r="D6" s="2">
        <f t="shared" si="1"/>
        <v>4.3821939839999997</v>
      </c>
      <c r="E6" s="2">
        <f t="shared" si="2"/>
        <v>168.64762400000001</v>
      </c>
      <c r="F6" s="2">
        <f t="shared" si="3"/>
        <v>-29.647624</v>
      </c>
      <c r="G6" s="2">
        <f t="shared" si="4"/>
        <v>878.98160884537594</v>
      </c>
      <c r="L6" s="12" t="s">
        <v>10</v>
      </c>
      <c r="M6" s="13">
        <f>AVERAGE(G4:G26)</f>
        <v>291.22994800607398</v>
      </c>
    </row>
    <row r="7" spans="1:13">
      <c r="A7" s="2">
        <v>5</v>
      </c>
      <c r="B7" s="2">
        <v>137</v>
      </c>
      <c r="C7" s="2">
        <f t="shared" si="0"/>
        <v>151.22149901888</v>
      </c>
      <c r="D7" s="2">
        <f t="shared" si="1"/>
        <v>1.3187844810239999</v>
      </c>
      <c r="E7" s="2">
        <f t="shared" si="2"/>
        <v>160.921608064</v>
      </c>
      <c r="F7" s="2">
        <f t="shared" si="3"/>
        <v>-23.921608064000001</v>
      </c>
      <c r="G7" s="2">
        <f t="shared" si="4"/>
        <v>572.24333236763005</v>
      </c>
    </row>
    <row r="8" spans="1:13">
      <c r="A8" s="2">
        <v>6</v>
      </c>
      <c r="B8" s="2">
        <v>174</v>
      </c>
      <c r="C8" s="2">
        <f t="shared" si="0"/>
        <v>161.08460656551199</v>
      </c>
      <c r="D8" s="2">
        <f t="shared" si="1"/>
        <v>3.8359239438704602</v>
      </c>
      <c r="E8" s="2">
        <f t="shared" si="2"/>
        <v>152.54028349990401</v>
      </c>
      <c r="F8" s="2">
        <f t="shared" si="3"/>
        <v>21.459716500096</v>
      </c>
      <c r="G8" s="2">
        <f t="shared" si="4"/>
        <v>460.51943226449299</v>
      </c>
    </row>
    <row r="9" spans="1:13">
      <c r="A9" s="2">
        <v>7</v>
      </c>
      <c r="B9" s="2">
        <v>142</v>
      </c>
      <c r="C9" s="2">
        <f t="shared" si="0"/>
        <v>155.63724058731299</v>
      </c>
      <c r="D9" s="2">
        <f t="shared" si="1"/>
        <v>0.91667962921430102</v>
      </c>
      <c r="E9" s="2">
        <f t="shared" si="2"/>
        <v>164.92053050938199</v>
      </c>
      <c r="F9" s="2">
        <f t="shared" si="3"/>
        <v>-22.9205305093821</v>
      </c>
      <c r="G9" s="2">
        <f t="shared" si="4"/>
        <v>525.35071883151704</v>
      </c>
    </row>
    <row r="10" spans="1:13">
      <c r="A10" s="2">
        <v>8</v>
      </c>
      <c r="B10" s="2">
        <v>141</v>
      </c>
      <c r="C10" s="2">
        <f t="shared" si="0"/>
        <v>150.30485174104001</v>
      </c>
      <c r="D10" s="2">
        <f t="shared" si="1"/>
        <v>-0.99012470045441703</v>
      </c>
      <c r="E10" s="2">
        <f t="shared" si="2"/>
        <v>156.55392021652699</v>
      </c>
      <c r="F10" s="2">
        <f t="shared" si="3"/>
        <v>-15.5539202165275</v>
      </c>
      <c r="G10" s="2">
        <f t="shared" si="4"/>
        <v>241.924434102102</v>
      </c>
    </row>
    <row r="11" spans="1:13">
      <c r="A11" s="2">
        <v>9</v>
      </c>
      <c r="B11" s="2">
        <v>162</v>
      </c>
      <c r="C11" s="2">
        <f t="shared" si="0"/>
        <v>154.418539965365</v>
      </c>
      <c r="D11" s="2">
        <f t="shared" si="1"/>
        <v>0.57567354149530103</v>
      </c>
      <c r="E11" s="2">
        <f t="shared" si="2"/>
        <v>149.31472704058601</v>
      </c>
      <c r="F11" s="2">
        <f t="shared" si="3"/>
        <v>12.6852729594144</v>
      </c>
      <c r="G11" s="2">
        <f t="shared" si="4"/>
        <v>160.916150054849</v>
      </c>
    </row>
    <row r="12" spans="1:13">
      <c r="A12" s="2">
        <v>10</v>
      </c>
      <c r="B12" s="2">
        <v>180</v>
      </c>
      <c r="C12" s="2">
        <f t="shared" si="0"/>
        <v>164.97925789787101</v>
      </c>
      <c r="D12" s="2">
        <f t="shared" si="1"/>
        <v>3.5510382848462601</v>
      </c>
      <c r="E12" s="2">
        <f t="shared" si="2"/>
        <v>154.99421350686001</v>
      </c>
      <c r="F12" s="2">
        <f t="shared" si="3"/>
        <v>25.005786493139698</v>
      </c>
      <c r="G12" s="2">
        <f t="shared" si="4"/>
        <v>625.28935814048702</v>
      </c>
    </row>
    <row r="13" spans="1:13">
      <c r="A13" s="2">
        <v>11</v>
      </c>
      <c r="B13" s="2">
        <v>164</v>
      </c>
      <c r="C13" s="2">
        <f t="shared" si="0"/>
        <v>166.611646561085</v>
      </c>
      <c r="D13" s="2">
        <f t="shared" si="1"/>
        <v>2.8511570583869199</v>
      </c>
      <c r="E13" s="2">
        <f t="shared" si="2"/>
        <v>168.53029618271799</v>
      </c>
      <c r="F13" s="2">
        <f t="shared" si="3"/>
        <v>-4.5302961827175903</v>
      </c>
      <c r="G13" s="2">
        <f t="shared" si="4"/>
        <v>20.523583503145598</v>
      </c>
    </row>
    <row r="14" spans="1:13">
      <c r="A14" s="2">
        <v>12</v>
      </c>
      <c r="B14" s="2">
        <v>171</v>
      </c>
      <c r="C14" s="2">
        <f t="shared" si="0"/>
        <v>169.992147459932</v>
      </c>
      <c r="D14" s="2">
        <f t="shared" si="1"/>
        <v>2.9101697134812401</v>
      </c>
      <c r="E14" s="2">
        <f t="shared" si="2"/>
        <v>169.462803619472</v>
      </c>
      <c r="F14" s="2">
        <f t="shared" si="3"/>
        <v>1.5371963805279201</v>
      </c>
      <c r="G14" s="2">
        <f t="shared" si="4"/>
        <v>2.3629727123081299</v>
      </c>
    </row>
    <row r="15" spans="1:13">
      <c r="A15" s="2">
        <v>13</v>
      </c>
      <c r="B15" s="2">
        <v>206</v>
      </c>
      <c r="C15" s="2">
        <f t="shared" si="0"/>
        <v>186.054085212643</v>
      </c>
      <c r="D15" s="2">
        <f t="shared" si="1"/>
        <v>6.7538441852785196</v>
      </c>
      <c r="E15" s="2">
        <f t="shared" si="2"/>
        <v>172.902317173413</v>
      </c>
      <c r="F15" s="2">
        <f t="shared" si="3"/>
        <v>33.097682826587103</v>
      </c>
      <c r="G15" s="2">
        <f t="shared" si="4"/>
        <v>1095.45660848936</v>
      </c>
    </row>
    <row r="16" spans="1:13">
      <c r="A16" s="2">
        <v>14</v>
      </c>
      <c r="B16" s="2">
        <v>193</v>
      </c>
      <c r="C16" s="2">
        <f t="shared" si="0"/>
        <v>192.68214231319499</v>
      </c>
      <c r="D16" s="2">
        <f t="shared" si="1"/>
        <v>6.4797235133756503</v>
      </c>
      <c r="E16" s="2">
        <f t="shared" si="2"/>
        <v>192.80792939792201</v>
      </c>
      <c r="F16" s="2">
        <f t="shared" si="3"/>
        <v>0.19207060207818899</v>
      </c>
      <c r="G16" s="2">
        <f t="shared" si="4"/>
        <v>3.6891116182678103E-2</v>
      </c>
    </row>
    <row r="17" spans="1:13">
      <c r="A17" s="2">
        <v>15</v>
      </c>
      <c r="B17" s="2">
        <v>207</v>
      </c>
      <c r="C17" s="2">
        <f t="shared" si="0"/>
        <v>202.102727790541</v>
      </c>
      <c r="D17" s="2">
        <f t="shared" si="1"/>
        <v>7.1351917795986699</v>
      </c>
      <c r="E17" s="2">
        <f t="shared" si="2"/>
        <v>199.16186582656999</v>
      </c>
      <c r="F17" s="2">
        <f t="shared" si="3"/>
        <v>7.8381341734296104</v>
      </c>
      <c r="G17" s="2">
        <f t="shared" si="4"/>
        <v>61.436347320685101</v>
      </c>
    </row>
    <row r="18" spans="1:13">
      <c r="A18" s="2">
        <v>16</v>
      </c>
      <c r="B18" s="2">
        <v>218</v>
      </c>
      <c r="C18" s="2">
        <f t="shared" si="0"/>
        <v>212.528695988696</v>
      </c>
      <c r="D18" s="2">
        <f t="shared" si="1"/>
        <v>7.8726929928795704</v>
      </c>
      <c r="E18" s="2">
        <f t="shared" si="2"/>
        <v>209.23791957014001</v>
      </c>
      <c r="F18" s="2">
        <f t="shared" si="3"/>
        <v>8.76208042986039</v>
      </c>
      <c r="G18" s="2">
        <f t="shared" si="4"/>
        <v>76.774053459342397</v>
      </c>
    </row>
    <row r="19" spans="1:13">
      <c r="A19" s="2">
        <v>17</v>
      </c>
      <c r="B19" s="2">
        <v>229</v>
      </c>
      <c r="C19" s="2">
        <f t="shared" si="0"/>
        <v>223.60465259915901</v>
      </c>
      <c r="D19" s="2">
        <f t="shared" si="1"/>
        <v>8.5581278234038294</v>
      </c>
      <c r="E19" s="2">
        <f t="shared" si="2"/>
        <v>220.401388981575</v>
      </c>
      <c r="F19" s="2">
        <f t="shared" si="3"/>
        <v>8.5986110184246307</v>
      </c>
      <c r="G19" s="2">
        <f t="shared" si="4"/>
        <v>73.936111446173499</v>
      </c>
    </row>
    <row r="20" spans="1:13">
      <c r="A20" s="2">
        <v>18</v>
      </c>
      <c r="B20" s="2">
        <v>225</v>
      </c>
      <c r="C20" s="2">
        <f t="shared" si="0"/>
        <v>229.040924418835</v>
      </c>
      <c r="D20" s="2">
        <f t="shared" si="1"/>
        <v>7.3220365484665404</v>
      </c>
      <c r="E20" s="2">
        <f t="shared" si="2"/>
        <v>232.162780422563</v>
      </c>
      <c r="F20" s="2">
        <f t="shared" si="3"/>
        <v>-7.1627804225626601</v>
      </c>
      <c r="G20" s="2">
        <f t="shared" si="4"/>
        <v>51.3054233818469</v>
      </c>
    </row>
    <row r="21" spans="1:13">
      <c r="A21" s="2">
        <v>19</v>
      </c>
      <c r="B21" s="2">
        <v>204</v>
      </c>
      <c r="C21" s="2">
        <f t="shared" si="0"/>
        <v>223.19811548392701</v>
      </c>
      <c r="D21" s="2">
        <f t="shared" si="1"/>
        <v>3.1163116242577602</v>
      </c>
      <c r="E21" s="2">
        <f t="shared" si="2"/>
        <v>236.362960967302</v>
      </c>
      <c r="F21" s="2">
        <f t="shared" si="3"/>
        <v>-32.362960967302001</v>
      </c>
      <c r="G21" s="2">
        <f t="shared" si="4"/>
        <v>1047.3612425711101</v>
      </c>
    </row>
    <row r="22" spans="1:13">
      <c r="A22" s="2">
        <v>20</v>
      </c>
      <c r="B22" s="2">
        <v>227</v>
      </c>
      <c r="C22" s="2">
        <f t="shared" si="0"/>
        <v>226.495166916183</v>
      </c>
      <c r="D22" s="2">
        <f t="shared" si="1"/>
        <v>3.0614626598082202</v>
      </c>
      <c r="E22" s="2">
        <f t="shared" si="2"/>
        <v>226.31442710818499</v>
      </c>
      <c r="F22" s="2">
        <f t="shared" si="3"/>
        <v>0.68557289181501302</v>
      </c>
      <c r="G22" s="2">
        <f t="shared" si="4"/>
        <v>0.47001018999159999</v>
      </c>
    </row>
    <row r="23" spans="1:13">
      <c r="A23" s="2">
        <v>21</v>
      </c>
      <c r="B23" s="2">
        <v>223</v>
      </c>
      <c r="C23" s="2">
        <f t="shared" si="0"/>
        <v>226.842133865801</v>
      </c>
      <c r="D23" s="2">
        <f t="shared" si="1"/>
        <v>2.13996275365768</v>
      </c>
      <c r="E23" s="2">
        <f t="shared" si="2"/>
        <v>229.556629575991</v>
      </c>
      <c r="F23" s="2">
        <f t="shared" si="3"/>
        <v>-6.5566295759914803</v>
      </c>
      <c r="G23" s="2">
        <f t="shared" si="4"/>
        <v>42.989391396766202</v>
      </c>
    </row>
    <row r="24" spans="1:13">
      <c r="A24" s="2">
        <v>22</v>
      </c>
      <c r="B24" s="2">
        <v>242</v>
      </c>
      <c r="C24" s="2">
        <f t="shared" si="0"/>
        <v>234.12505908906499</v>
      </c>
      <c r="D24" s="2">
        <f t="shared" si="1"/>
        <v>3.6079527981617501</v>
      </c>
      <c r="E24" s="2">
        <f t="shared" si="2"/>
        <v>228.98209661945799</v>
      </c>
      <c r="F24" s="2">
        <f t="shared" si="3"/>
        <v>13.0179033805417</v>
      </c>
      <c r="G24" s="2">
        <f t="shared" si="4"/>
        <v>169.46580842511901</v>
      </c>
    </row>
    <row r="25" spans="1:13">
      <c r="A25" s="2">
        <v>23</v>
      </c>
      <c r="B25" s="2">
        <v>239</v>
      </c>
      <c r="C25" s="2">
        <f t="shared" si="0"/>
        <v>238.13156854839099</v>
      </c>
      <c r="D25" s="2">
        <f t="shared" si="1"/>
        <v>3.6012414485753999</v>
      </c>
      <c r="E25" s="2">
        <f t="shared" si="2"/>
        <v>237.73301188722701</v>
      </c>
      <c r="F25" s="2">
        <f t="shared" si="3"/>
        <v>1.2669881127729601</v>
      </c>
      <c r="G25" s="2">
        <f t="shared" si="4"/>
        <v>1.6052588779079999</v>
      </c>
    </row>
    <row r="26" spans="1:13">
      <c r="A26" s="2">
        <v>24</v>
      </c>
      <c r="B26" s="2">
        <v>266</v>
      </c>
      <c r="C26" s="2">
        <f t="shared" si="0"/>
        <v>251.33164875472301</v>
      </c>
      <c r="D26" s="2">
        <f t="shared" si="1"/>
        <v>6.3548496252020703</v>
      </c>
      <c r="E26" s="2">
        <f t="shared" si="2"/>
        <v>241.73280999696701</v>
      </c>
      <c r="F26" s="2">
        <f t="shared" si="3"/>
        <v>24.2671900030332</v>
      </c>
      <c r="G26" s="2">
        <f t="shared" si="4"/>
        <v>588.89651064331599</v>
      </c>
    </row>
    <row r="28" spans="1:13">
      <c r="A28" s="14" t="s">
        <v>11</v>
      </c>
      <c r="B28" s="15"/>
      <c r="C28" s="15"/>
      <c r="D28" s="15"/>
      <c r="E28" s="15"/>
      <c r="F28" s="15"/>
      <c r="G28" s="16"/>
      <c r="L28" s="17" t="s">
        <v>12</v>
      </c>
      <c r="M28" s="18"/>
    </row>
    <row r="29" spans="1:13">
      <c r="A29" s="1" t="s">
        <v>1</v>
      </c>
      <c r="B29" s="1" t="s">
        <v>2</v>
      </c>
      <c r="C29" s="1" t="s">
        <v>3</v>
      </c>
      <c r="D29" s="1" t="s">
        <v>4</v>
      </c>
      <c r="E29" s="1" t="s">
        <v>5</v>
      </c>
      <c r="F29" s="1" t="s">
        <v>6</v>
      </c>
      <c r="G29" s="1" t="s">
        <v>7</v>
      </c>
      <c r="L29" s="4" t="s">
        <v>8</v>
      </c>
      <c r="M29" s="5">
        <v>0.50072087402801801</v>
      </c>
    </row>
    <row r="30" spans="1:13">
      <c r="A30" s="2">
        <v>1</v>
      </c>
      <c r="B30" s="2">
        <v>143</v>
      </c>
      <c r="C30" s="2">
        <f>B30</f>
        <v>143</v>
      </c>
      <c r="D30" s="2">
        <f>B31-B30</f>
        <v>9</v>
      </c>
      <c r="E30" s="2"/>
      <c r="F30" s="2"/>
      <c r="G30" s="2"/>
      <c r="L30" s="6" t="s">
        <v>9</v>
      </c>
      <c r="M30" s="7">
        <v>0.01</v>
      </c>
    </row>
    <row r="31" spans="1:13">
      <c r="A31" s="2">
        <v>2</v>
      </c>
      <c r="B31" s="2">
        <v>152</v>
      </c>
      <c r="C31" s="2">
        <f>$M$29*B31+(1-$M$29)*(C30+$M$31*D30)</f>
        <v>151.84413798971303</v>
      </c>
      <c r="D31" s="2">
        <f>$M$30*(C31-C30)+(1-$M$30)*$M$31*D30</f>
        <v>8.6893890238954796</v>
      </c>
      <c r="E31" s="2">
        <f t="shared" ref="E31:E53" si="5">C30+D30</f>
        <v>152</v>
      </c>
      <c r="F31" s="2">
        <f t="shared" ref="F31:F53" si="6">B31-E31</f>
        <v>0</v>
      </c>
      <c r="G31" s="2">
        <f t="shared" ref="G31:G53" si="7">F31^2</f>
        <v>0</v>
      </c>
      <c r="L31" s="6" t="s">
        <v>14</v>
      </c>
      <c r="M31" s="7">
        <v>0.96531398922540401</v>
      </c>
    </row>
    <row r="32" spans="1:13">
      <c r="A32" s="2">
        <v>3</v>
      </c>
      <c r="B32" s="2">
        <v>161</v>
      </c>
      <c r="C32" s="2">
        <f t="shared" ref="C32:C53" si="8">$M$29*B32+(1-$M$29)*(C31+$M$31*D31)</f>
        <v>160.61661692601717</v>
      </c>
      <c r="D32" s="2">
        <f t="shared" ref="D32:D53" si="9">$M$30*(C32-C31)+(1-$M$30)*$M$31*D31</f>
        <v>8.3918336841251477</v>
      </c>
      <c r="E32" s="2">
        <f t="shared" si="5"/>
        <v>160.53352701360851</v>
      </c>
      <c r="F32" s="2">
        <f t="shared" si="6"/>
        <v>0.46647298639149426</v>
      </c>
      <c r="G32" s="2">
        <f t="shared" si="7"/>
        <v>0.2175970470329992</v>
      </c>
      <c r="L32" s="6"/>
      <c r="M32" s="7"/>
    </row>
    <row r="33" spans="1:13">
      <c r="A33" s="2">
        <v>4</v>
      </c>
      <c r="B33" s="2">
        <v>139</v>
      </c>
      <c r="C33" s="2">
        <f t="shared" si="8"/>
        <v>153.83726320707174</v>
      </c>
      <c r="D33" s="2">
        <f t="shared" si="9"/>
        <v>7.951953368844122</v>
      </c>
      <c r="E33" s="2">
        <f t="shared" si="5"/>
        <v>169.00845061014232</v>
      </c>
      <c r="F33" s="2">
        <f t="shared" si="6"/>
        <v>-30.008450610142319</v>
      </c>
      <c r="G33" s="2">
        <f t="shared" si="7"/>
        <v>900.50710802135086</v>
      </c>
      <c r="L33" s="12" t="s">
        <v>10</v>
      </c>
      <c r="M33" s="13">
        <f>AVERAGE(G31:G53)</f>
        <v>268.34096035071491</v>
      </c>
    </row>
    <row r="34" spans="1:13">
      <c r="A34" s="2">
        <v>5</v>
      </c>
      <c r="B34" s="2">
        <v>137</v>
      </c>
      <c r="C34" s="2">
        <f t="shared" si="8"/>
        <v>149.23902644802274</v>
      </c>
      <c r="D34" s="2">
        <f t="shared" si="9"/>
        <v>7.5533881427366865</v>
      </c>
      <c r="E34" s="2">
        <f t="shared" si="5"/>
        <v>161.78921657591587</v>
      </c>
      <c r="F34" s="2">
        <f t="shared" si="6"/>
        <v>-24.789216575915873</v>
      </c>
      <c r="G34" s="2">
        <f t="shared" si="7"/>
        <v>614.5052584476623</v>
      </c>
      <c r="L34" s="10" t="s">
        <v>13</v>
      </c>
      <c r="M34" s="11">
        <f>SQRT(SUMSQ(F31:F53)/COUNTA(F31:F53))</f>
        <v>16.381115967806188</v>
      </c>
    </row>
    <row r="35" spans="1:13">
      <c r="A35" s="2">
        <v>6</v>
      </c>
      <c r="B35" s="2">
        <v>174</v>
      </c>
      <c r="C35" s="2">
        <f t="shared" si="8"/>
        <v>165.27780221229673</v>
      </c>
      <c r="D35" s="2">
        <f t="shared" si="9"/>
        <v>7.3788650854734259</v>
      </c>
      <c r="E35" s="2">
        <f t="shared" si="5"/>
        <v>156.79241459075942</v>
      </c>
      <c r="F35" s="2">
        <f t="shared" si="6"/>
        <v>17.207585409240579</v>
      </c>
      <c r="G35" s="2">
        <f t="shared" si="7"/>
        <v>296.10099561630926</v>
      </c>
    </row>
    <row r="36" spans="1:13">
      <c r="A36" s="2">
        <v>7</v>
      </c>
      <c r="B36" s="2">
        <v>142</v>
      </c>
      <c r="C36" s="2">
        <f t="shared" si="8"/>
        <v>157.17844685966031</v>
      </c>
      <c r="D36" s="2">
        <f t="shared" si="9"/>
        <v>6.9706989211718957</v>
      </c>
      <c r="E36" s="2">
        <f t="shared" si="5"/>
        <v>172.65666729777016</v>
      </c>
      <c r="F36" s="2">
        <f t="shared" si="6"/>
        <v>-30.656667297770156</v>
      </c>
      <c r="G36" s="2">
        <f t="shared" si="7"/>
        <v>939.83124980617015</v>
      </c>
    </row>
    <row r="37" spans="1:13">
      <c r="A37" s="2">
        <v>8</v>
      </c>
      <c r="B37" s="2">
        <v>141</v>
      </c>
      <c r="C37" s="2">
        <f t="shared" si="8"/>
        <v>152.43716670056756</v>
      </c>
      <c r="D37" s="2">
        <f t="shared" si="9"/>
        <v>6.6142112498618788</v>
      </c>
      <c r="E37" s="2">
        <f>C36+D36</f>
        <v>164.14914578083221</v>
      </c>
      <c r="F37" s="2">
        <f t="shared" si="6"/>
        <v>-23.149145780832214</v>
      </c>
      <c r="G37" s="2">
        <f t="shared" si="7"/>
        <v>535.88295038222191</v>
      </c>
    </row>
    <row r="38" spans="1:13">
      <c r="A38" s="2">
        <v>9</v>
      </c>
      <c r="B38" s="2">
        <v>162</v>
      </c>
      <c r="C38" s="2">
        <f t="shared" si="8"/>
        <v>160.41326964228358</v>
      </c>
      <c r="D38" s="2">
        <f t="shared" si="9"/>
        <v>6.4007037701290388</v>
      </c>
      <c r="E38" s="2">
        <f t="shared" si="5"/>
        <v>159.05137795042944</v>
      </c>
      <c r="F38" s="2">
        <f t="shared" si="6"/>
        <v>2.9486220495705595</v>
      </c>
      <c r="G38" s="2">
        <f t="shared" si="7"/>
        <v>8.6943719912136874</v>
      </c>
    </row>
    <row r="39" spans="1:13">
      <c r="A39" s="2">
        <v>10</v>
      </c>
      <c r="B39" s="2">
        <v>180</v>
      </c>
      <c r="C39" s="2">
        <f t="shared" si="8"/>
        <v>173.30564477509898</v>
      </c>
      <c r="D39" s="2">
        <f t="shared" si="9"/>
        <v>6.2458257526195666</v>
      </c>
      <c r="E39" s="2">
        <f t="shared" si="5"/>
        <v>166.81397341241262</v>
      </c>
      <c r="F39" s="2">
        <f t="shared" si="6"/>
        <v>13.186026587587378</v>
      </c>
      <c r="G39" s="2">
        <f t="shared" si="7"/>
        <v>173.87129716856123</v>
      </c>
    </row>
    <row r="40" spans="1:13">
      <c r="A40" s="2">
        <v>11</v>
      </c>
      <c r="B40" s="2">
        <v>164</v>
      </c>
      <c r="C40" s="2">
        <f t="shared" si="8"/>
        <v>171.65635939513555</v>
      </c>
      <c r="D40" s="2">
        <f t="shared" si="9"/>
        <v>5.9523982897356413</v>
      </c>
      <c r="E40" s="2">
        <f t="shared" si="5"/>
        <v>179.55147052771855</v>
      </c>
      <c r="F40" s="2">
        <f t="shared" si="6"/>
        <v>-15.55147052771855</v>
      </c>
      <c r="G40" s="2">
        <f t="shared" si="7"/>
        <v>241.84823557449866</v>
      </c>
    </row>
    <row r="41" spans="1:13">
      <c r="A41" s="2">
        <v>12</v>
      </c>
      <c r="B41" s="2">
        <v>171</v>
      </c>
      <c r="C41" s="2">
        <f t="shared" si="8"/>
        <v>174.19653112027791</v>
      </c>
      <c r="D41" s="2">
        <f t="shared" si="9"/>
        <v>5.7138757223893757</v>
      </c>
      <c r="E41" s="2">
        <f t="shared" si="5"/>
        <v>177.60875768487119</v>
      </c>
      <c r="F41" s="2">
        <f t="shared" si="6"/>
        <v>-6.6087576848711933</v>
      </c>
      <c r="G41" s="2">
        <f t="shared" si="7"/>
        <v>43.675678137344057</v>
      </c>
    </row>
    <row r="42" spans="1:13">
      <c r="A42" s="2">
        <v>13</v>
      </c>
      <c r="B42" s="2">
        <v>206</v>
      </c>
      <c r="C42" s="2">
        <f t="shared" si="8"/>
        <v>192.87505782515106</v>
      </c>
      <c r="D42" s="2">
        <f t="shared" si="9"/>
        <v>5.6473125928914278</v>
      </c>
      <c r="E42" s="2">
        <f t="shared" si="5"/>
        <v>179.9104068426673</v>
      </c>
      <c r="F42" s="2">
        <f t="shared" si="6"/>
        <v>26.0895931573327</v>
      </c>
      <c r="G42" s="2">
        <f t="shared" si="7"/>
        <v>680.66687111514125</v>
      </c>
    </row>
    <row r="43" spans="1:13">
      <c r="A43" s="2">
        <v>14</v>
      </c>
      <c r="B43" s="2">
        <v>193</v>
      </c>
      <c r="C43" s="2">
        <f t="shared" si="8"/>
        <v>195.65940410967522</v>
      </c>
      <c r="D43" s="2">
        <f t="shared" si="9"/>
        <v>5.424759011817657</v>
      </c>
      <c r="E43" s="2">
        <f t="shared" si="5"/>
        <v>198.5223704180425</v>
      </c>
      <c r="F43" s="2">
        <f t="shared" si="6"/>
        <v>-5.5223704180424988</v>
      </c>
      <c r="G43" s="2">
        <f t="shared" si="7"/>
        <v>30.496575034070883</v>
      </c>
    </row>
    <row r="44" spans="1:13">
      <c r="A44" s="2">
        <v>15</v>
      </c>
      <c r="B44" s="2">
        <v>207</v>
      </c>
      <c r="C44" s="2">
        <f t="shared" si="8"/>
        <v>203.95240015113902</v>
      </c>
      <c r="D44" s="2">
        <f t="shared" si="9"/>
        <v>5.2671597650759594</v>
      </c>
      <c r="E44" s="2">
        <f t="shared" si="5"/>
        <v>201.08416312149288</v>
      </c>
      <c r="F44" s="2">
        <f t="shared" si="6"/>
        <v>5.9158368785071218</v>
      </c>
      <c r="G44" s="2">
        <f t="shared" si="7"/>
        <v>34.997125973104886</v>
      </c>
    </row>
    <row r="45" spans="1:13">
      <c r="A45" s="2">
        <v>16</v>
      </c>
      <c r="B45" s="2">
        <v>218</v>
      </c>
      <c r="C45" s="2">
        <f t="shared" si="8"/>
        <v>213.52489287048655</v>
      </c>
      <c r="D45" s="2">
        <f t="shared" si="9"/>
        <v>5.1293433018593619</v>
      </c>
      <c r="E45" s="2">
        <f t="shared" si="5"/>
        <v>209.21955991621496</v>
      </c>
      <c r="F45" s="2">
        <f t="shared" si="6"/>
        <v>8.780440083785038</v>
      </c>
      <c r="G45" s="2">
        <f t="shared" si="7"/>
        <v>77.096128064939009</v>
      </c>
    </row>
    <row r="46" spans="1:13">
      <c r="A46" s="2">
        <v>17</v>
      </c>
      <c r="B46" s="2">
        <v>229</v>
      </c>
      <c r="C46" s="2">
        <f t="shared" si="8"/>
        <v>223.7457461054519</v>
      </c>
      <c r="D46" s="2">
        <f t="shared" si="9"/>
        <v>5.004121108725875</v>
      </c>
      <c r="E46" s="2">
        <f t="shared" si="5"/>
        <v>218.65423617234592</v>
      </c>
      <c r="F46" s="2">
        <f t="shared" si="6"/>
        <v>10.345763827654082</v>
      </c>
      <c r="G46" s="2">
        <f t="shared" si="7"/>
        <v>107.03482917759564</v>
      </c>
    </row>
    <row r="47" spans="1:13">
      <c r="A47" s="2">
        <v>18</v>
      </c>
      <c r="B47" s="2">
        <v>225</v>
      </c>
      <c r="C47" s="2">
        <f t="shared" si="8"/>
        <v>226.78556905012505</v>
      </c>
      <c r="D47" s="2">
        <f t="shared" si="9"/>
        <v>4.8126408583776454</v>
      </c>
      <c r="E47" s="2">
        <f t="shared" si="5"/>
        <v>228.74986721417778</v>
      </c>
      <c r="F47" s="2">
        <f t="shared" si="6"/>
        <v>-3.7498672141777831</v>
      </c>
      <c r="G47" s="2">
        <f t="shared" si="7"/>
        <v>14.061504123965449</v>
      </c>
    </row>
    <row r="48" spans="1:13">
      <c r="A48" s="2">
        <v>19</v>
      </c>
      <c r="B48" s="2">
        <v>204</v>
      </c>
      <c r="C48" s="2">
        <f t="shared" si="8"/>
        <v>217.69586480162229</v>
      </c>
      <c r="D48" s="2">
        <f t="shared" si="9"/>
        <v>4.5083554077675725</v>
      </c>
      <c r="E48" s="2">
        <f t="shared" si="5"/>
        <v>231.5982099085027</v>
      </c>
      <c r="F48" s="2">
        <f t="shared" si="6"/>
        <v>-27.598209908502696</v>
      </c>
      <c r="G48" s="2">
        <f t="shared" si="7"/>
        <v>761.66119015377637</v>
      </c>
    </row>
    <row r="49" spans="1:7">
      <c r="A49" s="2">
        <v>20</v>
      </c>
      <c r="B49" s="2">
        <v>227</v>
      </c>
      <c r="C49" s="2">
        <f t="shared" si="8"/>
        <v>224.52749155368531</v>
      </c>
      <c r="D49" s="2">
        <f t="shared" si="9"/>
        <v>4.3767750256034876</v>
      </c>
      <c r="E49" s="2">
        <f t="shared" si="5"/>
        <v>222.20422020938986</v>
      </c>
      <c r="F49" s="2">
        <f t="shared" si="6"/>
        <v>4.7957797906101405</v>
      </c>
      <c r="G49" s="2">
        <f t="shared" si="7"/>
        <v>22.999503800024645</v>
      </c>
    </row>
    <row r="50" spans="1:7">
      <c r="A50" s="2">
        <v>21</v>
      </c>
      <c r="B50" s="2">
        <v>223</v>
      </c>
      <c r="C50" s="2">
        <f t="shared" si="8"/>
        <v>225.87208006231685</v>
      </c>
      <c r="D50" s="2">
        <f t="shared" si="9"/>
        <v>4.1961584233946638</v>
      </c>
      <c r="E50" s="2">
        <f t="shared" si="5"/>
        <v>228.90426657928879</v>
      </c>
      <c r="F50" s="2">
        <f t="shared" si="6"/>
        <v>-5.9042665792887874</v>
      </c>
      <c r="G50" s="2">
        <f t="shared" si="7"/>
        <v>34.860363839306515</v>
      </c>
    </row>
    <row r="51" spans="1:7">
      <c r="A51" s="2">
        <v>22</v>
      </c>
      <c r="B51" s="2">
        <v>242</v>
      </c>
      <c r="C51" s="2">
        <f t="shared" si="8"/>
        <v>235.97005146346737</v>
      </c>
      <c r="D51" s="2">
        <f t="shared" si="9"/>
        <v>4.1110840368493005</v>
      </c>
      <c r="E51" s="2">
        <f t="shared" si="5"/>
        <v>230.0682384857115</v>
      </c>
      <c r="F51" s="2">
        <f t="shared" si="6"/>
        <v>11.931761514288496</v>
      </c>
      <c r="G51" s="2">
        <f t="shared" si="7"/>
        <v>142.36693283385611</v>
      </c>
    </row>
    <row r="52" spans="1:7">
      <c r="A52" s="2">
        <v>23</v>
      </c>
      <c r="B52" s="2">
        <v>239</v>
      </c>
      <c r="C52" s="2">
        <f t="shared" si="8"/>
        <v>239.46859262960629</v>
      </c>
      <c r="D52" s="2">
        <f t="shared" si="9"/>
        <v>3.9637874739967467</v>
      </c>
      <c r="E52" s="2">
        <f t="shared" si="5"/>
        <v>240.08113550031666</v>
      </c>
      <c r="F52" s="2">
        <f t="shared" si="6"/>
        <v>-1.0811355003166625</v>
      </c>
      <c r="G52" s="2">
        <f t="shared" si="7"/>
        <v>1.1688539700449601</v>
      </c>
    </row>
    <row r="53" spans="1:7">
      <c r="A53" s="2">
        <v>24</v>
      </c>
      <c r="B53" s="2">
        <v>266</v>
      </c>
      <c r="C53" s="2">
        <f t="shared" si="8"/>
        <v>254.66381358685376</v>
      </c>
      <c r="D53" s="2">
        <f t="shared" si="9"/>
        <v>3.9399887135483067</v>
      </c>
      <c r="E53" s="2">
        <f t="shared" si="5"/>
        <v>243.43238010360304</v>
      </c>
      <c r="F53" s="2">
        <f t="shared" si="6"/>
        <v>22.567619896396963</v>
      </c>
      <c r="G53" s="2">
        <f t="shared" si="7"/>
        <v>509.29746778825205</v>
      </c>
    </row>
  </sheetData>
  <mergeCells count="3">
    <mergeCell ref="A1:G1"/>
    <mergeCell ref="A28:G28"/>
    <mergeCell ref="L28:M28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13" sqref="E13"/>
    </sheetView>
  </sheetViews>
  <sheetFormatPr defaultColWidth="9.140625" defaultRowHeight="15"/>
  <cols>
    <col min="3" max="4" width="12.85546875"/>
    <col min="5" max="6" width="14"/>
    <col min="7" max="7" width="9.5703125"/>
    <col min="10" max="10" width="18.42578125"/>
  </cols>
  <sheetData>
    <row r="1" spans="1:10">
      <c r="C1" s="1" t="s">
        <v>3</v>
      </c>
      <c r="D1" s="1" t="s">
        <v>4</v>
      </c>
      <c r="E1" s="1" t="s">
        <v>5</v>
      </c>
      <c r="F1" s="1" t="s">
        <v>6</v>
      </c>
      <c r="I1" s="4" t="s">
        <v>8</v>
      </c>
      <c r="J1" s="5">
        <v>1</v>
      </c>
    </row>
    <row r="2" spans="1:10">
      <c r="A2">
        <v>1</v>
      </c>
      <c r="B2">
        <v>5.17</v>
      </c>
      <c r="C2" s="2"/>
      <c r="D2" s="2"/>
      <c r="E2" s="2"/>
      <c r="F2" s="2"/>
      <c r="I2" s="6" t="s">
        <v>9</v>
      </c>
      <c r="J2" s="7">
        <v>0.59</v>
      </c>
    </row>
    <row r="3" spans="1:10">
      <c r="A3">
        <v>2</v>
      </c>
      <c r="B3">
        <v>7.15</v>
      </c>
      <c r="C3" s="2"/>
      <c r="D3" s="2"/>
      <c r="E3" s="2"/>
      <c r="F3" s="2"/>
      <c r="I3" s="6" t="s">
        <v>14</v>
      </c>
      <c r="J3" s="7">
        <v>0.95</v>
      </c>
    </row>
    <row r="4" spans="1:10">
      <c r="A4">
        <v>3</v>
      </c>
      <c r="B4">
        <v>10.18</v>
      </c>
      <c r="C4" s="2"/>
      <c r="D4" s="2"/>
      <c r="E4" s="2"/>
      <c r="F4" s="2"/>
      <c r="I4" s="6"/>
      <c r="J4" s="7"/>
    </row>
    <row r="5" spans="1:10">
      <c r="A5">
        <v>4</v>
      </c>
      <c r="B5">
        <v>13.39</v>
      </c>
      <c r="C5" s="2">
        <f>B5</f>
        <v>13.39</v>
      </c>
      <c r="D5" s="2">
        <f>B6-B5</f>
        <v>3.67</v>
      </c>
      <c r="E5" s="2"/>
      <c r="F5" s="2"/>
      <c r="I5" s="6" t="s">
        <v>10</v>
      </c>
      <c r="J5" s="7">
        <f>AVERAGE(F3:F17)</f>
        <v>0.85134528688958899</v>
      </c>
    </row>
    <row r="6" spans="1:10" ht="18.75">
      <c r="A6">
        <v>5</v>
      </c>
      <c r="B6">
        <v>17.059999999999999</v>
      </c>
      <c r="C6" s="2">
        <f>$J$1*B6+(1-$J$1)*(C5+$J$3*D5)</f>
        <v>17.059999999999999</v>
      </c>
      <c r="D6" s="2">
        <f>$J$2*(C6-C5)+(1-$J$2)*$J$3*D5</f>
        <v>3.5947650000000002</v>
      </c>
      <c r="E6" s="2">
        <f>C5+D5</f>
        <v>17.059999999999999</v>
      </c>
      <c r="F6" s="2">
        <f>B6-E6</f>
        <v>0</v>
      </c>
      <c r="I6" s="8" t="s">
        <v>15</v>
      </c>
      <c r="J6" s="9">
        <f>SUMPRODUCT(ABS(F5:F17))/COUNT(F5:F17)</f>
        <v>1.9185572263920501</v>
      </c>
    </row>
    <row r="7" spans="1:10">
      <c r="A7">
        <v>6</v>
      </c>
      <c r="B7">
        <v>18.36</v>
      </c>
      <c r="C7" s="2">
        <f t="shared" ref="C7:C17" si="0">$J$1*B7+(1-$J$1)*(C6+$J$3*D6)</f>
        <v>18.36</v>
      </c>
      <c r="D7" s="2">
        <f t="shared" ref="D7:D17" si="1">$J$2*(C7-C6)+(1-$J$2)*$J$3*D6</f>
        <v>2.1671609675000001</v>
      </c>
      <c r="E7" s="2">
        <f t="shared" ref="E7:E17" si="2">C6+D6</f>
        <v>20.654765000000001</v>
      </c>
      <c r="F7" s="2">
        <f t="shared" ref="F7:F17" si="3">B7-E7</f>
        <v>-2.2947649999999999</v>
      </c>
      <c r="I7" s="10" t="s">
        <v>13</v>
      </c>
      <c r="J7" s="11">
        <f>SQRT(SUMSQ(F5:F17)/COUNTA(F5:F17))</f>
        <v>2.8590930477716299</v>
      </c>
    </row>
    <row r="8" spans="1:10">
      <c r="A8">
        <v>7</v>
      </c>
      <c r="B8">
        <v>18.88</v>
      </c>
      <c r="C8" s="2">
        <f t="shared" si="0"/>
        <v>18.88</v>
      </c>
      <c r="D8" s="2">
        <f t="shared" si="1"/>
        <v>1.1509091968412499</v>
      </c>
      <c r="E8" s="2">
        <f t="shared" si="2"/>
        <v>20.527160967499999</v>
      </c>
      <c r="F8" s="2">
        <f t="shared" si="3"/>
        <v>-1.6471609675000001</v>
      </c>
    </row>
    <row r="9" spans="1:10">
      <c r="A9">
        <v>8</v>
      </c>
      <c r="B9">
        <v>21.62</v>
      </c>
      <c r="C9" s="2">
        <f t="shared" si="0"/>
        <v>21.62</v>
      </c>
      <c r="D9" s="2">
        <f t="shared" si="1"/>
        <v>2.0648791321696698</v>
      </c>
      <c r="E9" s="2">
        <f t="shared" si="2"/>
        <v>20.0309091968413</v>
      </c>
      <c r="F9" s="2">
        <f t="shared" si="3"/>
        <v>1.5890908031587501</v>
      </c>
    </row>
    <row r="10" spans="1:10">
      <c r="A10">
        <v>9</v>
      </c>
      <c r="B10">
        <v>30.53</v>
      </c>
      <c r="C10" s="2">
        <f t="shared" si="0"/>
        <v>30.53</v>
      </c>
      <c r="D10" s="2">
        <f t="shared" si="1"/>
        <v>6.0611704219800897</v>
      </c>
      <c r="E10" s="2">
        <f t="shared" si="2"/>
        <v>23.684879132169701</v>
      </c>
      <c r="F10" s="2">
        <f t="shared" si="3"/>
        <v>6.8451208678303299</v>
      </c>
    </row>
    <row r="11" spans="1:10">
      <c r="A11">
        <v>10</v>
      </c>
      <c r="B11">
        <v>36.36</v>
      </c>
      <c r="C11" s="2">
        <f t="shared" si="0"/>
        <v>36.36</v>
      </c>
      <c r="D11" s="2">
        <f t="shared" si="1"/>
        <v>5.8005258793612402</v>
      </c>
      <c r="E11" s="2">
        <f t="shared" si="2"/>
        <v>36.591170421980102</v>
      </c>
      <c r="F11" s="2">
        <f t="shared" si="3"/>
        <v>-0.231170421980089</v>
      </c>
    </row>
    <row r="12" spans="1:10">
      <c r="A12">
        <v>11</v>
      </c>
      <c r="B12">
        <v>40.729999999999997</v>
      </c>
      <c r="C12" s="2">
        <f t="shared" si="0"/>
        <v>40.729999999999997</v>
      </c>
      <c r="D12" s="2">
        <f t="shared" si="1"/>
        <v>4.8376048300112</v>
      </c>
      <c r="E12" s="2">
        <f t="shared" si="2"/>
        <v>42.160525879361202</v>
      </c>
      <c r="F12" s="2">
        <f t="shared" si="3"/>
        <v>-1.4305258793612501</v>
      </c>
    </row>
    <row r="13" spans="1:10">
      <c r="A13">
        <v>12</v>
      </c>
      <c r="B13">
        <v>45.19</v>
      </c>
      <c r="C13" s="2">
        <f t="shared" si="0"/>
        <v>45.19</v>
      </c>
      <c r="D13" s="2">
        <f t="shared" si="1"/>
        <v>4.5156470812893597</v>
      </c>
      <c r="E13" s="2">
        <f t="shared" si="2"/>
        <v>45.567604830011199</v>
      </c>
      <c r="F13" s="2">
        <f t="shared" si="3"/>
        <v>-0.37760483001120099</v>
      </c>
    </row>
    <row r="14" spans="1:10">
      <c r="A14">
        <v>13</v>
      </c>
      <c r="B14">
        <v>55.67</v>
      </c>
      <c r="C14" s="2">
        <f t="shared" si="0"/>
        <v>55.67</v>
      </c>
      <c r="D14" s="2">
        <f t="shared" si="1"/>
        <v>7.94204453816221</v>
      </c>
      <c r="E14" s="2">
        <f t="shared" si="2"/>
        <v>49.705647081289399</v>
      </c>
      <c r="F14" s="2">
        <f t="shared" si="3"/>
        <v>5.9643529187106399</v>
      </c>
    </row>
    <row r="15" spans="1:10">
      <c r="A15">
        <v>14</v>
      </c>
      <c r="B15">
        <v>63.19</v>
      </c>
      <c r="C15" s="2">
        <f t="shared" si="0"/>
        <v>63.19</v>
      </c>
      <c r="D15" s="2">
        <f t="shared" si="1"/>
        <v>7.53022634761418</v>
      </c>
      <c r="E15" s="2">
        <f>C14+D14</f>
        <v>63.612044538162202</v>
      </c>
      <c r="F15" s="2">
        <f t="shared" si="3"/>
        <v>-0.42204453816221099</v>
      </c>
    </row>
    <row r="16" spans="1:10">
      <c r="A16">
        <v>15</v>
      </c>
      <c r="B16" s="3">
        <v>72.2</v>
      </c>
      <c r="C16" s="2">
        <f t="shared" si="0"/>
        <v>72.2</v>
      </c>
      <c r="D16" s="2">
        <f t="shared" si="1"/>
        <v>8.2489231623957195</v>
      </c>
      <c r="E16" s="2">
        <f t="shared" si="2"/>
        <v>70.720226347614201</v>
      </c>
      <c r="F16" s="2">
        <f t="shared" si="3"/>
        <v>1.47977365238583</v>
      </c>
    </row>
    <row r="17" spans="1:6">
      <c r="A17">
        <v>16</v>
      </c>
      <c r="B17">
        <v>81.19</v>
      </c>
      <c r="C17" s="2">
        <f t="shared" si="0"/>
        <v>81.19</v>
      </c>
      <c r="D17" s="2">
        <f t="shared" si="1"/>
        <v>8.5170555717531293</v>
      </c>
      <c r="E17" s="2">
        <f t="shared" si="2"/>
        <v>80.448923162395701</v>
      </c>
      <c r="F17" s="2">
        <f t="shared" si="3"/>
        <v>0.74107683760426801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D13" sqref="D13"/>
    </sheetView>
  </sheetViews>
  <sheetFormatPr defaultColWidth="9.140625" defaultRowHeight="15"/>
  <cols>
    <col min="3" max="3" width="24.7109375" customWidth="1"/>
    <col min="4" max="4" width="13.42578125" bestFit="1" customWidth="1"/>
    <col min="5" max="5" width="21" bestFit="1" customWidth="1"/>
    <col min="9" max="9" width="12.85546875"/>
  </cols>
  <sheetData>
    <row r="1" spans="1:9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9">
      <c r="A2">
        <v>1</v>
      </c>
      <c r="B2">
        <v>17</v>
      </c>
      <c r="H2" t="s">
        <v>10</v>
      </c>
      <c r="I2">
        <f>SUM(E4:E13)/COUNT(E4:E13)</f>
        <v>5</v>
      </c>
    </row>
    <row r="3" spans="1:9">
      <c r="A3">
        <v>2</v>
      </c>
      <c r="B3">
        <v>21</v>
      </c>
    </row>
    <row r="4" spans="1:9">
      <c r="A4">
        <v>3</v>
      </c>
      <c r="B4">
        <v>19</v>
      </c>
      <c r="C4">
        <f>(B4+B3+B2)/3</f>
        <v>19</v>
      </c>
      <c r="D4">
        <f>B4-C4</f>
        <v>0</v>
      </c>
      <c r="E4">
        <f>D4^2</f>
        <v>0</v>
      </c>
    </row>
    <row r="5" spans="1:9">
      <c r="A5">
        <v>4</v>
      </c>
      <c r="B5">
        <v>23</v>
      </c>
      <c r="C5">
        <f t="shared" ref="C5:C12" si="0">(B5+B4+B3)/3</f>
        <v>21</v>
      </c>
      <c r="D5">
        <f t="shared" ref="D5:D13" si="1">B5-C5</f>
        <v>2</v>
      </c>
      <c r="E5">
        <f t="shared" ref="E5:E13" si="2">D5^2</f>
        <v>4</v>
      </c>
    </row>
    <row r="6" spans="1:9">
      <c r="A6">
        <v>5</v>
      </c>
      <c r="B6">
        <v>18</v>
      </c>
      <c r="C6">
        <f t="shared" si="0"/>
        <v>20</v>
      </c>
      <c r="D6">
        <f t="shared" si="1"/>
        <v>-2</v>
      </c>
      <c r="E6">
        <f t="shared" si="2"/>
        <v>4</v>
      </c>
    </row>
    <row r="7" spans="1:9">
      <c r="A7">
        <v>6</v>
      </c>
      <c r="B7">
        <v>16</v>
      </c>
      <c r="C7">
        <f t="shared" si="0"/>
        <v>19</v>
      </c>
      <c r="D7">
        <f t="shared" si="1"/>
        <v>-3</v>
      </c>
      <c r="E7">
        <f t="shared" si="2"/>
        <v>9</v>
      </c>
    </row>
    <row r="8" spans="1:9">
      <c r="A8">
        <v>7</v>
      </c>
      <c r="B8">
        <v>20</v>
      </c>
      <c r="C8">
        <f t="shared" si="0"/>
        <v>18</v>
      </c>
      <c r="D8">
        <f t="shared" si="1"/>
        <v>2</v>
      </c>
      <c r="E8">
        <f t="shared" si="2"/>
        <v>4</v>
      </c>
    </row>
    <row r="9" spans="1:9">
      <c r="A9">
        <v>8</v>
      </c>
      <c r="B9">
        <v>18</v>
      </c>
      <c r="C9">
        <f t="shared" si="0"/>
        <v>18</v>
      </c>
      <c r="D9">
        <f t="shared" si="1"/>
        <v>0</v>
      </c>
      <c r="E9">
        <f t="shared" si="2"/>
        <v>0</v>
      </c>
    </row>
    <row r="10" spans="1:9">
      <c r="A10">
        <v>9</v>
      </c>
      <c r="B10">
        <v>22</v>
      </c>
      <c r="C10">
        <f t="shared" si="0"/>
        <v>20</v>
      </c>
      <c r="D10">
        <f t="shared" si="1"/>
        <v>2</v>
      </c>
      <c r="E10">
        <f t="shared" si="2"/>
        <v>4</v>
      </c>
    </row>
    <row r="11" spans="1:9">
      <c r="A11">
        <v>10</v>
      </c>
      <c r="B11">
        <v>20</v>
      </c>
      <c r="C11">
        <f t="shared" si="0"/>
        <v>20</v>
      </c>
      <c r="D11">
        <f t="shared" si="1"/>
        <v>0</v>
      </c>
      <c r="E11">
        <f t="shared" si="2"/>
        <v>0</v>
      </c>
    </row>
    <row r="12" spans="1:9">
      <c r="A12">
        <v>11</v>
      </c>
      <c r="B12">
        <v>15</v>
      </c>
      <c r="C12">
        <f t="shared" si="0"/>
        <v>19</v>
      </c>
      <c r="D12">
        <f t="shared" si="1"/>
        <v>-4</v>
      </c>
      <c r="E12">
        <f t="shared" si="2"/>
        <v>16</v>
      </c>
    </row>
    <row r="13" spans="1:9">
      <c r="A13">
        <v>12</v>
      </c>
      <c r="B13">
        <v>22</v>
      </c>
      <c r="C13">
        <f>(B13+B12+B11)/3</f>
        <v>19</v>
      </c>
      <c r="D13">
        <f t="shared" si="1"/>
        <v>3</v>
      </c>
      <c r="E13">
        <f t="shared" si="2"/>
        <v>9</v>
      </c>
    </row>
    <row r="14" spans="1:9">
      <c r="E14">
        <f>SUM(E4:E13)</f>
        <v>50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D13" sqref="D13"/>
    </sheetView>
  </sheetViews>
  <sheetFormatPr defaultColWidth="9.140625" defaultRowHeight="15"/>
  <cols>
    <col min="4" max="4" width="12.85546875"/>
    <col min="5" max="5" width="14"/>
    <col min="6" max="6" width="12.85546875"/>
    <col min="10" max="10" width="12.85546875"/>
  </cols>
  <sheetData>
    <row r="1" spans="1:10">
      <c r="A1" t="s">
        <v>16</v>
      </c>
      <c r="B1" t="s">
        <v>17</v>
      </c>
      <c r="C1" t="s">
        <v>8</v>
      </c>
      <c r="D1" t="s">
        <v>5</v>
      </c>
      <c r="E1" t="s">
        <v>19</v>
      </c>
      <c r="F1" t="s">
        <v>21</v>
      </c>
    </row>
    <row r="2" spans="1:10">
      <c r="A2">
        <v>1</v>
      </c>
      <c r="B2">
        <v>17</v>
      </c>
      <c r="C2">
        <v>0.2</v>
      </c>
      <c r="I2" t="s">
        <v>10</v>
      </c>
      <c r="J2">
        <f>AVERAGE(F3:F13)</f>
        <v>8.9822306751375613</v>
      </c>
    </row>
    <row r="3" spans="1:10">
      <c r="A3">
        <v>2</v>
      </c>
      <c r="B3">
        <v>21</v>
      </c>
      <c r="C3">
        <v>0.2</v>
      </c>
      <c r="D3">
        <f>B2</f>
        <v>17</v>
      </c>
      <c r="E3">
        <f>B3-D3</f>
        <v>4</v>
      </c>
      <c r="F3">
        <f>E3^2</f>
        <v>16</v>
      </c>
    </row>
    <row r="4" spans="1:10">
      <c r="A4">
        <v>3</v>
      </c>
      <c r="B4">
        <v>19</v>
      </c>
      <c r="C4">
        <v>0.2</v>
      </c>
      <c r="D4">
        <f>B3*C4+D3*(1-C4)</f>
        <v>17.8</v>
      </c>
      <c r="E4">
        <f t="shared" ref="E4:E13" si="0">B4-D4</f>
        <v>1.2</v>
      </c>
      <c r="F4">
        <f t="shared" ref="F4:F13" si="1">E4^2</f>
        <v>1.44</v>
      </c>
    </row>
    <row r="5" spans="1:10">
      <c r="A5">
        <v>4</v>
      </c>
      <c r="B5">
        <v>23</v>
      </c>
      <c r="C5">
        <v>0.2</v>
      </c>
      <c r="D5">
        <f t="shared" ref="D5:D13" si="2">B4*C5+D4*(1-C5)</f>
        <v>18.04</v>
      </c>
      <c r="E5">
        <f t="shared" si="0"/>
        <v>4.96</v>
      </c>
      <c r="F5">
        <f t="shared" si="1"/>
        <v>24.601600000000001</v>
      </c>
    </row>
    <row r="6" spans="1:10">
      <c r="A6">
        <v>5</v>
      </c>
      <c r="B6">
        <v>18</v>
      </c>
      <c r="C6">
        <v>0.2</v>
      </c>
      <c r="D6">
        <f t="shared" si="2"/>
        <v>19.032</v>
      </c>
      <c r="E6">
        <f t="shared" si="0"/>
        <v>-1.032</v>
      </c>
      <c r="F6">
        <f t="shared" si="1"/>
        <v>1.06502400000001</v>
      </c>
    </row>
    <row r="7" spans="1:10">
      <c r="A7">
        <v>6</v>
      </c>
      <c r="B7">
        <v>16</v>
      </c>
      <c r="C7">
        <v>0.2</v>
      </c>
      <c r="D7">
        <f t="shared" si="2"/>
        <v>18.825600000000001</v>
      </c>
      <c r="E7">
        <f t="shared" si="0"/>
        <v>-2.8256000000000001</v>
      </c>
      <c r="F7">
        <f t="shared" si="1"/>
        <v>7.9840153600000301</v>
      </c>
    </row>
    <row r="8" spans="1:10">
      <c r="A8">
        <v>7</v>
      </c>
      <c r="B8">
        <v>20</v>
      </c>
      <c r="C8">
        <v>0.2</v>
      </c>
      <c r="D8">
        <f t="shared" si="2"/>
        <v>18.260480000000001</v>
      </c>
      <c r="E8">
        <f t="shared" si="0"/>
        <v>1.73952</v>
      </c>
      <c r="F8">
        <f t="shared" si="1"/>
        <v>3.02592983039998</v>
      </c>
    </row>
    <row r="9" spans="1:10">
      <c r="A9">
        <v>8</v>
      </c>
      <c r="B9">
        <v>18</v>
      </c>
      <c r="C9">
        <v>0.2</v>
      </c>
      <c r="D9">
        <f t="shared" si="2"/>
        <v>18.608384000000001</v>
      </c>
      <c r="E9">
        <f t="shared" si="0"/>
        <v>-0.60838400000000403</v>
      </c>
      <c r="F9">
        <f t="shared" si="1"/>
        <v>0.37013109145600498</v>
      </c>
    </row>
    <row r="10" spans="1:10">
      <c r="A10">
        <v>9</v>
      </c>
      <c r="B10">
        <v>22</v>
      </c>
      <c r="C10">
        <v>0.2</v>
      </c>
      <c r="D10">
        <f t="shared" si="2"/>
        <v>18.486707200000001</v>
      </c>
      <c r="E10">
        <f t="shared" si="0"/>
        <v>3.5132927999999901</v>
      </c>
      <c r="F10">
        <f t="shared" si="1"/>
        <v>12.3432262985318</v>
      </c>
    </row>
    <row r="11" spans="1:10">
      <c r="A11">
        <v>10</v>
      </c>
      <c r="B11">
        <v>20</v>
      </c>
      <c r="C11">
        <v>0.2</v>
      </c>
      <c r="D11">
        <f t="shared" si="2"/>
        <v>19.189365760000001</v>
      </c>
      <c r="E11">
        <f t="shared" si="0"/>
        <v>0.81063423999999495</v>
      </c>
      <c r="F11">
        <f t="shared" si="1"/>
        <v>0.65712787106036996</v>
      </c>
    </row>
    <row r="12" spans="1:10">
      <c r="A12">
        <v>11</v>
      </c>
      <c r="B12">
        <v>15</v>
      </c>
      <c r="C12">
        <v>0.2</v>
      </c>
      <c r="D12">
        <f t="shared" si="2"/>
        <v>19.351492608000001</v>
      </c>
      <c r="E12">
        <f t="shared" si="0"/>
        <v>-4.351492608</v>
      </c>
      <c r="F12">
        <f t="shared" si="1"/>
        <v>18.935487917478699</v>
      </c>
    </row>
    <row r="13" spans="1:10">
      <c r="A13">
        <v>12</v>
      </c>
      <c r="B13">
        <v>22</v>
      </c>
      <c r="C13">
        <v>0.2</v>
      </c>
      <c r="D13">
        <f t="shared" si="2"/>
        <v>18.481194086399999</v>
      </c>
      <c r="E13">
        <f t="shared" si="0"/>
        <v>3.5188059136000001</v>
      </c>
      <c r="F13">
        <f t="shared" si="1"/>
        <v>12.3819950575863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Holt Linear Trend</vt:lpstr>
      <vt:lpstr>Holt Damped Trend</vt:lpstr>
      <vt:lpstr>Holt damped trend 2</vt:lpstr>
      <vt:lpstr>Moving average forecast</vt:lpstr>
      <vt:lpstr>Exponential smoothing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cygnet</dc:creator>
  <cp:lastModifiedBy>HP</cp:lastModifiedBy>
  <dcterms:created xsi:type="dcterms:W3CDTF">2021-03-26T13:47:00Z</dcterms:created>
  <dcterms:modified xsi:type="dcterms:W3CDTF">2021-04-02T13:14:27Z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