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23CNT3-VuTienDuc-Project1\K23CNT3_VuTienDuc_ProjectLab\"/>
    </mc:Choice>
  </mc:AlternateContent>
  <xr:revisionPtr revIDLastSave="0" documentId="13_ncr:1_{394FD921-D38D-4821-B4E1-BDCD73576F5D}" xr6:coauthVersionLast="47" xr6:coauthVersionMax="47" xr10:uidLastSave="{00000000-0000-0000-0000-000000000000}"/>
  <bookViews>
    <workbookView xWindow="-108" yWindow="-108" windowWidth="23256" windowHeight="12456" activeTab="1" xr2:uid="{F8DD6A74-C718-4CDA-8DE5-48559A652DBB}"/>
  </bookViews>
  <sheets>
    <sheet name="ShoppingCart" sheetId="1" r:id="rId1"/>
    <sheet name="Sheet1" sheetId="3" r:id="rId2"/>
    <sheet name="Dữ Liệu Mẫ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2" l="1"/>
  <c r="N50" i="2"/>
  <c r="N51" i="2"/>
  <c r="N48" i="2"/>
  <c r="N47" i="2"/>
  <c r="N30" i="2"/>
  <c r="N40" i="2"/>
  <c r="N41" i="2"/>
  <c r="N42" i="2"/>
  <c r="N43" i="2"/>
  <c r="N39" i="2"/>
  <c r="N32" i="2"/>
  <c r="N33" i="2"/>
  <c r="N34" i="2"/>
  <c r="N31" i="2"/>
  <c r="N19" i="2"/>
  <c r="N21" i="2"/>
  <c r="N22" i="2"/>
  <c r="N23" i="2"/>
  <c r="N24" i="2"/>
  <c r="N25" i="2"/>
  <c r="N26" i="2"/>
  <c r="N20" i="2"/>
  <c r="N38" i="2"/>
  <c r="F49" i="2"/>
  <c r="F50" i="2"/>
  <c r="F51" i="2"/>
  <c r="F48" i="2"/>
  <c r="N13" i="2"/>
  <c r="N14" i="2"/>
  <c r="N15" i="2"/>
  <c r="N12" i="2"/>
  <c r="N7" i="2"/>
  <c r="N11" i="2"/>
  <c r="N6" i="2"/>
  <c r="N8" i="2"/>
  <c r="O67" i="1"/>
  <c r="I67" i="1"/>
  <c r="O52" i="1"/>
  <c r="I52" i="1"/>
  <c r="O39" i="1"/>
  <c r="I39" i="1"/>
  <c r="O26" i="1"/>
  <c r="I26" i="1"/>
  <c r="O18" i="1"/>
  <c r="I18" i="1"/>
  <c r="I5" i="1"/>
  <c r="O5" i="1"/>
  <c r="O7" i="1"/>
  <c r="O75" i="1"/>
  <c r="O69" i="1"/>
  <c r="O70" i="1"/>
  <c r="O71" i="1"/>
  <c r="O72" i="1"/>
  <c r="O73" i="1"/>
  <c r="O68" i="1"/>
  <c r="I68" i="1"/>
  <c r="O64" i="1"/>
  <c r="O54" i="1"/>
  <c r="O55" i="1"/>
  <c r="O56" i="1"/>
  <c r="O57" i="1"/>
  <c r="O58" i="1"/>
  <c r="O59" i="1"/>
  <c r="O60" i="1"/>
  <c r="O61" i="1"/>
  <c r="O62" i="1"/>
  <c r="O63" i="1"/>
  <c r="O53" i="1"/>
  <c r="I53" i="1"/>
  <c r="O49" i="1"/>
  <c r="O41" i="1"/>
  <c r="O42" i="1"/>
  <c r="O43" i="1"/>
  <c r="O44" i="1"/>
  <c r="O45" i="1"/>
  <c r="O46" i="1"/>
  <c r="O47" i="1"/>
  <c r="O48" i="1"/>
  <c r="O40" i="1"/>
  <c r="I40" i="1"/>
  <c r="O35" i="1"/>
  <c r="O28" i="1"/>
  <c r="O29" i="1"/>
  <c r="O30" i="1"/>
  <c r="O31" i="1"/>
  <c r="O32" i="1"/>
  <c r="O33" i="1"/>
  <c r="O34" i="1"/>
  <c r="O27" i="1"/>
  <c r="I27" i="1"/>
  <c r="O23" i="1"/>
  <c r="O20" i="1"/>
  <c r="O21" i="1"/>
  <c r="O22" i="1"/>
  <c r="O19" i="1"/>
  <c r="O8" i="1"/>
  <c r="O9" i="1"/>
  <c r="O6" i="1"/>
  <c r="I6" i="1"/>
  <c r="I69" i="1"/>
  <c r="I70" i="1"/>
  <c r="I71" i="1"/>
  <c r="I72" i="1"/>
  <c r="I73" i="1"/>
  <c r="I74" i="1"/>
  <c r="I64" i="1"/>
  <c r="I49" i="1"/>
  <c r="I54" i="1"/>
  <c r="I55" i="1"/>
  <c r="I56" i="1"/>
  <c r="I57" i="1"/>
  <c r="I58" i="1"/>
  <c r="I59" i="1"/>
  <c r="I60" i="1"/>
  <c r="I61" i="1"/>
  <c r="I62" i="1"/>
  <c r="I63" i="1"/>
  <c r="I35" i="1"/>
  <c r="I41" i="1"/>
  <c r="I42" i="1"/>
  <c r="I43" i="1"/>
  <c r="I44" i="1"/>
  <c r="I45" i="1"/>
  <c r="I46" i="1"/>
  <c r="I47" i="1"/>
  <c r="I48" i="1"/>
  <c r="I29" i="1"/>
  <c r="I30" i="1"/>
  <c r="I31" i="1"/>
  <c r="I32" i="1"/>
  <c r="I33" i="1"/>
  <c r="I34" i="1"/>
  <c r="I28" i="1"/>
  <c r="I19" i="1"/>
  <c r="I10" i="1"/>
  <c r="I9" i="1"/>
  <c r="I8" i="1"/>
  <c r="I7" i="1"/>
  <c r="I23" i="1"/>
  <c r="I21" i="1"/>
  <c r="I22" i="1"/>
  <c r="I20" i="1"/>
</calcChain>
</file>

<file path=xl/sharedStrings.xml><?xml version="1.0" encoding="utf-8"?>
<sst xmlns="http://schemas.openxmlformats.org/spreadsheetml/2006/main" count="390" uniqueCount="140">
  <si>
    <t>Cơ Sở Dữ Liệu Quản Lý Trên Web Với Các Chúng Năng Cơ Bản</t>
  </si>
  <si>
    <t xml:space="preserve">Cơ Sở Dữ Liệu Demo </t>
  </si>
  <si>
    <t>vtd_QUAN_TRI</t>
  </si>
  <si>
    <t>Tên Cột</t>
  </si>
  <si>
    <t>Kiểu Dữ Liệu</t>
  </si>
  <si>
    <t>Ràng Buộc</t>
  </si>
  <si>
    <t>Tự Động</t>
  </si>
  <si>
    <t>Ghi Chú</t>
  </si>
  <si>
    <t>MySQL</t>
  </si>
  <si>
    <t>MSSQL</t>
  </si>
  <si>
    <t>vtd_ID</t>
  </si>
  <si>
    <t>vtd_TaiKhoan</t>
  </si>
  <si>
    <t>vtd_MatKhau</t>
  </si>
  <si>
    <t>vtd_TrangThai</t>
  </si>
  <si>
    <t>INT</t>
  </si>
  <si>
    <t>VARCHAR(255)</t>
  </si>
  <si>
    <t>NVARCHAR(255)</t>
  </si>
  <si>
    <t>tinyint</t>
  </si>
  <si>
    <t>PRIMARY KEY</t>
  </si>
  <si>
    <t>AUTO_INCREMENT</t>
  </si>
  <si>
    <t>Khóa Chính,Tăng Tư Động (Không Phải Insert)</t>
  </si>
  <si>
    <t>UNIQUE</t>
  </si>
  <si>
    <t>Mã Hóa (vd: $vtdMatKhau = md5("ducyb12398");)</t>
  </si>
  <si>
    <t>0:Cho phép đăng nhập / 1:Khóa</t>
  </si>
  <si>
    <t>Bảng Dùng Để QL Đăng Nhập Hệ Thống quản lý quản trị nội dung của ứng dung (admin)</t>
  </si>
  <si>
    <t>Đăng Nhập</t>
  </si>
  <si>
    <t>Đăng Xuất</t>
  </si>
  <si>
    <t>CRUD(Thêm Mới,sửa Xóa,xem Chi Tiết)</t>
  </si>
  <si>
    <t>các chức năng cơ bản:</t>
  </si>
  <si>
    <t>)</t>
  </si>
  <si>
    <t>CREATE DATABASE ShoppingCart</t>
  </si>
  <si>
    <t>GO</t>
  </si>
  <si>
    <t xml:space="preserve">use ShoppingCart </t>
  </si>
  <si>
    <t>go</t>
  </si>
  <si>
    <t>vtd_LOAI_SAN_PHAM</t>
  </si>
  <si>
    <t>vtd_MaSanPham</t>
  </si>
  <si>
    <t>vtd_TenSanPham</t>
  </si>
  <si>
    <t>vtd_MaLoai</t>
  </si>
  <si>
    <t>vtd_TenLoai</t>
  </si>
  <si>
    <t>0:Hiển Thị / 1:Khóa</t>
  </si>
  <si>
    <t>vtd_HinhAnh</t>
  </si>
  <si>
    <t>vtd_SoLuong</t>
  </si>
  <si>
    <t>vtd_DonGia</t>
  </si>
  <si>
    <t>int</t>
  </si>
  <si>
    <t>float</t>
  </si>
  <si>
    <t>vtd_KHACH_HANG</t>
  </si>
  <si>
    <t>vtd_SAN_PHAM</t>
  </si>
  <si>
    <t>vtd_MaKhachHang</t>
  </si>
  <si>
    <t>vtd_HoTenKhachHang</t>
  </si>
  <si>
    <t>vtd_Email</t>
  </si>
  <si>
    <t>vtd_DienThoai</t>
  </si>
  <si>
    <t>vtd_DiaChi</t>
  </si>
  <si>
    <t>vtd_NgayDangKy</t>
  </si>
  <si>
    <t>datetime</t>
  </si>
  <si>
    <t>Tài Khoản Đăng Nhập</t>
  </si>
  <si>
    <t>0:Hoạt Động/ 1:Tạm Khóa/2:Khóa</t>
  </si>
  <si>
    <t>VARCHAR(10)</t>
  </si>
  <si>
    <t>vtd_HOA_DON</t>
  </si>
  <si>
    <t>vtd_MaHoaDon</t>
  </si>
  <si>
    <t>vtd_NgayHoaDon</t>
  </si>
  <si>
    <t>vtd_NgayNhan</t>
  </si>
  <si>
    <t>vtd_TongTriGia</t>
  </si>
  <si>
    <t>0:Chờ Sử Lý/ 1:Đang Sử Lý/2:Đã Hoàn Thành</t>
  </si>
  <si>
    <t>Họ Tên Người Nhận</t>
  </si>
  <si>
    <t>Email Người Nhận</t>
  </si>
  <si>
    <t>Điện Thoại Người Nhận</t>
  </si>
  <si>
    <t>Địa Chỉ Người Nhận</t>
  </si>
  <si>
    <t>vtd_CT_HOA_DON</t>
  </si>
  <si>
    <t>vtd_HoaDonID</t>
  </si>
  <si>
    <t>vtd_SanPhamID</t>
  </si>
  <si>
    <t>vtd_SoLuongMua</t>
  </si>
  <si>
    <t>vtd_DonGiaMua</t>
  </si>
  <si>
    <t>vtd_ThanhTien</t>
  </si>
  <si>
    <t>IDENTITY</t>
  </si>
  <si>
    <t>REFERENCES vtd_LOAI_SAN_PHAM(vtd_ID)</t>
  </si>
  <si>
    <t>REFERENCES vtd_KHACH_HANG(vtd_ID)</t>
  </si>
  <si>
    <t>REFERENCES vtd_HOA_DON(vtd_ID)</t>
  </si>
  <si>
    <t>REFERENCES vtd_SAN_PHAM(vtd_ID)</t>
  </si>
  <si>
    <t>vuduc@gmail.com</t>
  </si>
  <si>
    <t>123456a@</t>
  </si>
  <si>
    <t>L001</t>
  </si>
  <si>
    <t>L002</t>
  </si>
  <si>
    <t>L003</t>
  </si>
  <si>
    <t>L004</t>
  </si>
  <si>
    <t>Cây Cảnh Văn Phòng</t>
  </si>
  <si>
    <t>Cây Để Bàn</t>
  </si>
  <si>
    <t>Cây Cảnh Phong Thủy</t>
  </si>
  <si>
    <t>Cây Thủy Canh</t>
  </si>
  <si>
    <t>vtd_SanPham</t>
  </si>
  <si>
    <t>VP001</t>
  </si>
  <si>
    <t>VP002</t>
  </si>
  <si>
    <t>VP003</t>
  </si>
  <si>
    <t>VP004</t>
  </si>
  <si>
    <t>PT001</t>
  </si>
  <si>
    <t>PT002</t>
  </si>
  <si>
    <t>PT003</t>
  </si>
  <si>
    <t>PT004</t>
  </si>
  <si>
    <t>Cây Phú Quý</t>
  </si>
  <si>
    <t>Cây Đại Phú Gia</t>
  </si>
  <si>
    <t>Cây Hạnh Phúc</t>
  </si>
  <si>
    <t>Cây Vạn Lộc</t>
  </si>
  <si>
    <t>Cây Thiết Mộc Lan</t>
  </si>
  <si>
    <t>Cây Trường Sinh</t>
  </si>
  <si>
    <t>Cây Hoa Nhài</t>
  </si>
  <si>
    <t>KH001</t>
  </si>
  <si>
    <t>Vũ Tiến Đức</t>
  </si>
  <si>
    <t>vuducc@gmail.com</t>
  </si>
  <si>
    <t>Yên Bái-Yên Bình</t>
  </si>
  <si>
    <t>KH002</t>
  </si>
  <si>
    <t>KH003</t>
  </si>
  <si>
    <t>KH004</t>
  </si>
  <si>
    <t>Trần Tuấn Hưng</t>
  </si>
  <si>
    <t>Phan Quang Minh</t>
  </si>
  <si>
    <t>Phạm Tùng Quân</t>
  </si>
  <si>
    <t>hungtran@gmail.com</t>
  </si>
  <si>
    <t>pminh@gmail.com</t>
  </si>
  <si>
    <t>quanpham@gmail.com</t>
  </si>
  <si>
    <t>hungyb123</t>
  </si>
  <si>
    <t>pminh3366</t>
  </si>
  <si>
    <t>quanpham98</t>
  </si>
  <si>
    <t>Phú Thọ</t>
  </si>
  <si>
    <t>Hà Nội</t>
  </si>
  <si>
    <t>/img/san_pham/PT001.jpg</t>
  </si>
  <si>
    <t>vtd_TongGiaTri</t>
  </si>
  <si>
    <t>HD001</t>
  </si>
  <si>
    <t>HD002</t>
  </si>
  <si>
    <t>HD003</t>
  </si>
  <si>
    <t>HD004</t>
  </si>
  <si>
    <t>HD005</t>
  </si>
  <si>
    <t>Go</t>
  </si>
  <si>
    <t>26/12/2024</t>
  </si>
  <si>
    <t>27/12/2024</t>
  </si>
  <si>
    <t>28/12/2024</t>
  </si>
  <si>
    <t>/12/2024</t>
  </si>
  <si>
    <t>hoàn thành admins</t>
  </si>
  <si>
    <t>tạo giao diện người dùng</t>
  </si>
  <si>
    <t>tạo form đăng ký/đăng nhập</t>
  </si>
  <si>
    <t>Tạo Form sản phẩm</t>
  </si>
  <si>
    <t>0:Hoàn Thành\1:Trả Lại\2:Xóa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</si>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</sst>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##########"/>
  </numFmts>
  <fonts count="9"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444444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6" fillId="0" borderId="1" xfId="1" applyFont="1" applyBorder="1"/>
    <xf numFmtId="0" fontId="5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0" borderId="1" xfId="0" applyFont="1" applyBorder="1"/>
    <xf numFmtId="0" fontId="7" fillId="2" borderId="1" xfId="0" applyFont="1" applyFill="1" applyBorder="1" applyAlignment="1">
      <alignment horizontal="right" vertical="center"/>
    </xf>
    <xf numFmtId="164" fontId="8" fillId="0" borderId="1" xfId="0" applyNumberFormat="1" applyFont="1" applyBorder="1"/>
    <xf numFmtId="164" fontId="7" fillId="0" borderId="1" xfId="0" applyNumberFormat="1" applyFont="1" applyBorder="1"/>
    <xf numFmtId="165" fontId="8" fillId="0" borderId="1" xfId="0" applyNumberFormat="1" applyFont="1" applyBorder="1"/>
    <xf numFmtId="165" fontId="7" fillId="0" borderId="1" xfId="0" applyNumberFormat="1" applyFont="1" applyBorder="1"/>
    <xf numFmtId="1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105784</xdr:colOff>
      <xdr:row>17</xdr:row>
      <xdr:rowOff>163989</xdr:rowOff>
    </xdr:from>
    <xdr:to>
      <xdr:col>35</xdr:col>
      <xdr:colOff>582706</xdr:colOff>
      <xdr:row>41</xdr:row>
      <xdr:rowOff>93295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71F14-6D28-69D1-333F-B3A376B74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5902" y="3570577"/>
          <a:ext cx="8401722" cy="4662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uduc@gmail.com" TargetMode="External"/><Relationship Id="rId3" Type="http://schemas.openxmlformats.org/officeDocument/2006/relationships/hyperlink" Target="mailto:123456a@" TargetMode="External"/><Relationship Id="rId7" Type="http://schemas.openxmlformats.org/officeDocument/2006/relationships/hyperlink" Target="mailto:vuduc@gmail.com" TargetMode="External"/><Relationship Id="rId12" Type="http://schemas.openxmlformats.org/officeDocument/2006/relationships/hyperlink" Target="mailto:123456a@" TargetMode="External"/><Relationship Id="rId2" Type="http://schemas.openxmlformats.org/officeDocument/2006/relationships/hyperlink" Target="mailto:123456a@" TargetMode="External"/><Relationship Id="rId1" Type="http://schemas.openxmlformats.org/officeDocument/2006/relationships/hyperlink" Target="mailto:vuduc@gmail.com" TargetMode="External"/><Relationship Id="rId6" Type="http://schemas.openxmlformats.org/officeDocument/2006/relationships/hyperlink" Target="mailto:123456a@" TargetMode="External"/><Relationship Id="rId11" Type="http://schemas.openxmlformats.org/officeDocument/2006/relationships/hyperlink" Target="mailto:vuduc@gmail.com" TargetMode="External"/><Relationship Id="rId5" Type="http://schemas.openxmlformats.org/officeDocument/2006/relationships/hyperlink" Target="mailto:123456a@" TargetMode="External"/><Relationship Id="rId10" Type="http://schemas.openxmlformats.org/officeDocument/2006/relationships/hyperlink" Target="mailto:123456a@" TargetMode="External"/><Relationship Id="rId4" Type="http://schemas.openxmlformats.org/officeDocument/2006/relationships/hyperlink" Target="mailto:vuduc@gmail.com" TargetMode="External"/><Relationship Id="rId9" Type="http://schemas.openxmlformats.org/officeDocument/2006/relationships/hyperlink" Target="mailto:123456a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F407-019E-4383-9249-550A7D144FA5}">
  <dimension ref="A1:S76"/>
  <sheetViews>
    <sheetView topLeftCell="A42" zoomScale="55" zoomScaleNormal="55" workbookViewId="0">
      <selection activeCell="G81" sqref="G81"/>
    </sheetView>
  </sheetViews>
  <sheetFormatPr defaultRowHeight="15.6"/>
  <cols>
    <col min="1" max="1" width="15.21875" style="1" bestFit="1" customWidth="1"/>
    <col min="2" max="2" width="21.88671875" style="1" bestFit="1" customWidth="1"/>
    <col min="3" max="3" width="17" style="1" bestFit="1" customWidth="1"/>
    <col min="4" max="4" width="18.6640625" style="1" bestFit="1" customWidth="1"/>
    <col min="5" max="5" width="16.33203125" style="1" bestFit="1" customWidth="1"/>
    <col min="6" max="6" width="22.109375" style="1" bestFit="1" customWidth="1"/>
    <col min="7" max="7" width="13.109375" style="1" bestFit="1" customWidth="1"/>
    <col min="8" max="8" width="50.21875" style="1" bestFit="1" customWidth="1"/>
    <col min="9" max="12" width="8.88671875" style="1"/>
    <col min="13" max="13" width="11.77734375" style="1" customWidth="1"/>
    <col min="14" max="14" width="21.5546875" style="1" customWidth="1"/>
    <col min="15" max="16384" width="8.88671875" style="1"/>
  </cols>
  <sheetData>
    <row r="1" spans="1:19" ht="17.399999999999999">
      <c r="A1" s="30" t="s">
        <v>0</v>
      </c>
      <c r="B1" s="30"/>
      <c r="C1" s="30"/>
      <c r="D1" s="30"/>
      <c r="E1" s="30"/>
      <c r="F1" s="30"/>
      <c r="G1" s="30"/>
      <c r="H1" s="30"/>
      <c r="I1" s="30"/>
      <c r="O1" s="29" t="s">
        <v>30</v>
      </c>
      <c r="P1" s="29"/>
      <c r="Q1" s="29"/>
      <c r="R1" s="29"/>
      <c r="S1" s="29"/>
    </row>
    <row r="2" spans="1:19">
      <c r="B2" s="1" t="s">
        <v>1</v>
      </c>
      <c r="O2" s="1" t="s">
        <v>31</v>
      </c>
    </row>
    <row r="3" spans="1:19">
      <c r="O3" s="1" t="s">
        <v>32</v>
      </c>
    </row>
    <row r="4" spans="1:19" ht="15.6" customHeight="1">
      <c r="A4" s="1" t="s">
        <v>2</v>
      </c>
      <c r="B4" s="22" t="s">
        <v>3</v>
      </c>
      <c r="C4" s="26" t="s">
        <v>4</v>
      </c>
      <c r="D4" s="27"/>
      <c r="E4" s="22" t="s">
        <v>5</v>
      </c>
      <c r="F4" s="26" t="s">
        <v>6</v>
      </c>
      <c r="G4" s="27"/>
      <c r="H4" s="22" t="s">
        <v>7</v>
      </c>
      <c r="O4" s="1" t="s">
        <v>31</v>
      </c>
    </row>
    <row r="5" spans="1:19">
      <c r="B5" s="23"/>
      <c r="C5" s="3" t="s">
        <v>8</v>
      </c>
      <c r="D5" s="3" t="s">
        <v>9</v>
      </c>
      <c r="E5" s="23"/>
      <c r="F5" s="3" t="s">
        <v>8</v>
      </c>
      <c r="G5" s="3" t="s">
        <v>9</v>
      </c>
      <c r="H5" s="23"/>
      <c r="I5" s="24" t="str">
        <f>"CREATE TABLE  " &amp;A4&amp; "("</f>
        <v>CREATE TABLE  vtd_QUAN_TRI(</v>
      </c>
      <c r="J5" s="25"/>
      <c r="K5" s="25"/>
      <c r="L5" s="25"/>
      <c r="O5" s="24" t="str">
        <f>"CREATE TABLE  " &amp;A4&amp; "("</f>
        <v>CREATE TABLE  vtd_QUAN_TRI(</v>
      </c>
      <c r="P5" s="25"/>
      <c r="Q5" s="25"/>
      <c r="R5" s="25"/>
    </row>
    <row r="6" spans="1:19">
      <c r="B6" s="2" t="s">
        <v>10</v>
      </c>
      <c r="C6" s="2" t="s">
        <v>14</v>
      </c>
      <c r="D6" s="2" t="s">
        <v>14</v>
      </c>
      <c r="E6" s="2" t="s">
        <v>18</v>
      </c>
      <c r="F6" s="2" t="s">
        <v>19</v>
      </c>
      <c r="G6" s="2" t="s">
        <v>73</v>
      </c>
      <c r="H6" s="2" t="s">
        <v>20</v>
      </c>
      <c r="I6" s="28" t="str">
        <f>"  "&amp;B6&amp;" "&amp;C6&amp;" "&amp;E6&amp;" "&amp;F6&amp;","</f>
        <v xml:space="preserve">  vtd_ID INT PRIMARY KEY AUTO_INCREMENT,</v>
      </c>
      <c r="J6" s="29"/>
      <c r="K6" s="29"/>
      <c r="L6" s="29"/>
      <c r="M6" s="29"/>
      <c r="N6" s="29"/>
      <c r="O6" s="1" t="str">
        <f>"  "&amp;B6&amp;" "&amp;C6&amp;" "&amp;E6&amp;" "&amp;G6&amp;","</f>
        <v xml:space="preserve">  vtd_ID INT PRIMARY KEY IDENTITY,</v>
      </c>
    </row>
    <row r="7" spans="1:19">
      <c r="B7" s="2" t="s">
        <v>11</v>
      </c>
      <c r="C7" s="2" t="s">
        <v>15</v>
      </c>
      <c r="D7" s="2" t="s">
        <v>16</v>
      </c>
      <c r="E7" s="2" t="s">
        <v>21</v>
      </c>
      <c r="F7" s="2"/>
      <c r="G7" s="2"/>
      <c r="H7" s="2"/>
      <c r="I7" s="6" t="str">
        <f>"  "&amp;B7&amp;" "&amp;C7&amp;" "&amp;E7&amp;" "&amp;F7&amp;","</f>
        <v xml:space="preserve">  vtd_TaiKhoan VARCHAR(255) UNIQUE ,</v>
      </c>
      <c r="O7" s="1" t="str">
        <f t="shared" ref="O7:O9" si="0">"  "&amp;B7&amp;" "&amp;C7&amp;" "&amp;E7&amp;" "&amp;G7&amp;","</f>
        <v xml:space="preserve">  vtd_TaiKhoan VARCHAR(255) UNIQUE ,</v>
      </c>
    </row>
    <row r="8" spans="1:19">
      <c r="B8" s="2" t="s">
        <v>12</v>
      </c>
      <c r="C8" s="2" t="s">
        <v>15</v>
      </c>
      <c r="D8" s="2" t="s">
        <v>16</v>
      </c>
      <c r="E8" s="2"/>
      <c r="F8" s="2"/>
      <c r="G8" s="2"/>
      <c r="H8" s="2" t="s">
        <v>22</v>
      </c>
      <c r="I8" s="28" t="str">
        <f>"  "&amp;B8&amp;" "&amp;C8&amp;" "&amp;E8&amp;" "&amp;F8&amp;","</f>
        <v xml:space="preserve">  vtd_MatKhau VARCHAR(255)  ,</v>
      </c>
      <c r="J8" s="29"/>
      <c r="K8" s="29"/>
      <c r="L8" s="29"/>
      <c r="O8" s="1" t="str">
        <f t="shared" si="0"/>
        <v xml:space="preserve">  vtd_MatKhau VARCHAR(255)  ,</v>
      </c>
      <c r="S8" s="5"/>
    </row>
    <row r="9" spans="1:19">
      <c r="B9" s="2" t="s">
        <v>13</v>
      </c>
      <c r="C9" s="2" t="s">
        <v>17</v>
      </c>
      <c r="D9" s="2" t="s">
        <v>17</v>
      </c>
      <c r="E9" s="2"/>
      <c r="F9" s="2"/>
      <c r="G9" s="2"/>
      <c r="H9" s="2" t="s">
        <v>23</v>
      </c>
      <c r="I9" s="28" t="str">
        <f>"  "&amp;B9&amp;" "&amp;C9&amp;" "&amp;E9&amp;" "&amp;F9&amp;","</f>
        <v xml:space="preserve">  vtd_TrangThai tinyint  ,</v>
      </c>
      <c r="J9" s="29"/>
      <c r="K9" s="29"/>
      <c r="L9" s="29"/>
      <c r="O9" s="1" t="str">
        <f t="shared" si="0"/>
        <v xml:space="preserve">  vtd_TrangThai tinyint  ,</v>
      </c>
      <c r="S9" s="5"/>
    </row>
    <row r="10" spans="1:19">
      <c r="I10" s="1" t="str">
        <f>");"</f>
        <v>);</v>
      </c>
      <c r="O10" s="1" t="s">
        <v>29</v>
      </c>
    </row>
    <row r="11" spans="1:19" ht="17.399999999999999">
      <c r="B11" s="4" t="s">
        <v>24</v>
      </c>
      <c r="C11" s="4"/>
      <c r="D11" s="4"/>
      <c r="E11" s="4"/>
      <c r="F11" s="4"/>
      <c r="O11" s="1" t="s">
        <v>33</v>
      </c>
    </row>
    <row r="12" spans="1:19">
      <c r="B12" s="1" t="s">
        <v>28</v>
      </c>
    </row>
    <row r="13" spans="1:19">
      <c r="C13" s="1" t="s">
        <v>25</v>
      </c>
    </row>
    <row r="14" spans="1:19">
      <c r="C14" s="1" t="s">
        <v>26</v>
      </c>
    </row>
    <row r="15" spans="1:19">
      <c r="C15" s="1" t="s">
        <v>27</v>
      </c>
    </row>
    <row r="17" spans="1:15">
      <c r="A17" s="1" t="s">
        <v>34</v>
      </c>
      <c r="B17" s="22" t="s">
        <v>3</v>
      </c>
      <c r="C17" s="26" t="s">
        <v>4</v>
      </c>
      <c r="D17" s="27"/>
      <c r="E17" s="22" t="s">
        <v>5</v>
      </c>
      <c r="F17" s="26" t="s">
        <v>6</v>
      </c>
      <c r="G17" s="27"/>
      <c r="H17" s="22" t="s">
        <v>7</v>
      </c>
    </row>
    <row r="18" spans="1:15">
      <c r="B18" s="23"/>
      <c r="C18" s="3" t="s">
        <v>8</v>
      </c>
      <c r="D18" s="3" t="s">
        <v>9</v>
      </c>
      <c r="E18" s="23"/>
      <c r="F18" s="3" t="s">
        <v>8</v>
      </c>
      <c r="G18" s="3" t="s">
        <v>9</v>
      </c>
      <c r="H18" s="23"/>
      <c r="I18" s="1" t="str">
        <f>"CREATE TABLE  " &amp;A17&amp; "("</f>
        <v>CREATE TABLE  vtd_LOAI_SAN_PHAM(</v>
      </c>
      <c r="O18" s="1" t="str">
        <f>"CREATE TABLE  " &amp;A17&amp; "("</f>
        <v>CREATE TABLE  vtd_LOAI_SAN_PHAM(</v>
      </c>
    </row>
    <row r="19" spans="1:15">
      <c r="B19" s="2" t="s">
        <v>10</v>
      </c>
      <c r="C19" s="2" t="s">
        <v>14</v>
      </c>
      <c r="D19" s="2" t="s">
        <v>14</v>
      </c>
      <c r="E19" s="2" t="s">
        <v>18</v>
      </c>
      <c r="F19" s="2" t="s">
        <v>19</v>
      </c>
      <c r="G19" s="2" t="s">
        <v>73</v>
      </c>
      <c r="H19" s="2" t="s">
        <v>20</v>
      </c>
      <c r="I19" s="1" t="str">
        <f>"  "&amp;B19&amp;" "&amp;C19&amp;" "&amp;E19&amp;" "&amp;F19&amp;","</f>
        <v xml:space="preserve">  vtd_ID INT PRIMARY KEY AUTO_INCREMENT,</v>
      </c>
      <c r="O19" s="1" t="str">
        <f>"  "&amp;B19&amp;" "&amp;C19&amp;" "&amp;E19&amp;" "&amp;G19&amp;","</f>
        <v xml:space="preserve">  vtd_ID INT PRIMARY KEY IDENTITY,</v>
      </c>
    </row>
    <row r="20" spans="1:15">
      <c r="B20" s="2" t="s">
        <v>37</v>
      </c>
      <c r="C20" s="2" t="s">
        <v>15</v>
      </c>
      <c r="D20" s="2" t="s">
        <v>16</v>
      </c>
      <c r="E20" s="2" t="s">
        <v>21</v>
      </c>
      <c r="F20" s="2"/>
      <c r="G20" s="2"/>
      <c r="H20" s="2"/>
      <c r="I20" s="1" t="str">
        <f>"  "&amp;B20&amp;" "&amp;C20&amp;" "&amp;E20&amp;" "&amp;F20&amp;","</f>
        <v xml:space="preserve">  vtd_MaLoai VARCHAR(255) UNIQUE ,</v>
      </c>
      <c r="O20" s="1" t="str">
        <f t="shared" ref="O20:O22" si="1">"  "&amp;B20&amp;" "&amp;C20&amp;" "&amp;E20&amp;" "&amp;G20&amp;","</f>
        <v xml:space="preserve">  vtd_MaLoai VARCHAR(255) UNIQUE ,</v>
      </c>
    </row>
    <row r="21" spans="1:15">
      <c r="B21" s="2" t="s">
        <v>38</v>
      </c>
      <c r="C21" s="2" t="s">
        <v>15</v>
      </c>
      <c r="D21" s="2" t="s">
        <v>16</v>
      </c>
      <c r="E21" s="2"/>
      <c r="F21" s="2"/>
      <c r="G21" s="2"/>
      <c r="H21" s="2"/>
      <c r="I21" s="1" t="str">
        <f t="shared" ref="I21:I22" si="2">"  "&amp;B21&amp;" "&amp;C21&amp;" "&amp;E21&amp;" "&amp;F21&amp;","</f>
        <v xml:space="preserve">  vtd_TenLoai VARCHAR(255)  ,</v>
      </c>
      <c r="O21" s="1" t="str">
        <f t="shared" si="1"/>
        <v xml:space="preserve">  vtd_TenLoai VARCHAR(255)  ,</v>
      </c>
    </row>
    <row r="22" spans="1:15">
      <c r="B22" s="2" t="s">
        <v>13</v>
      </c>
      <c r="C22" s="2" t="s">
        <v>17</v>
      </c>
      <c r="D22" s="2" t="s">
        <v>17</v>
      </c>
      <c r="E22" s="2"/>
      <c r="F22" s="2"/>
      <c r="G22" s="2"/>
      <c r="H22" s="2" t="s">
        <v>39</v>
      </c>
      <c r="I22" s="1" t="str">
        <f t="shared" si="2"/>
        <v xml:space="preserve">  vtd_TrangThai tinyint  ,</v>
      </c>
      <c r="O22" s="1" t="str">
        <f t="shared" si="1"/>
        <v xml:space="preserve">  vtd_TrangThai tinyint  ,</v>
      </c>
    </row>
    <row r="23" spans="1:15">
      <c r="I23" s="1" t="str">
        <f>");"</f>
        <v>);</v>
      </c>
      <c r="O23" s="1" t="str">
        <f>")"</f>
        <v>)</v>
      </c>
    </row>
    <row r="24" spans="1:15">
      <c r="O24" s="1" t="s">
        <v>31</v>
      </c>
    </row>
    <row r="25" spans="1:15">
      <c r="A25" s="1" t="s">
        <v>46</v>
      </c>
      <c r="B25" s="22" t="s">
        <v>3</v>
      </c>
      <c r="C25" s="26" t="s">
        <v>4</v>
      </c>
      <c r="D25" s="27"/>
      <c r="E25" s="22" t="s">
        <v>5</v>
      </c>
      <c r="F25" s="26" t="s">
        <v>6</v>
      </c>
      <c r="G25" s="27"/>
      <c r="H25" s="22" t="s">
        <v>7</v>
      </c>
    </row>
    <row r="26" spans="1:15">
      <c r="B26" s="23"/>
      <c r="C26" s="3" t="s">
        <v>8</v>
      </c>
      <c r="D26" s="3" t="s">
        <v>9</v>
      </c>
      <c r="E26" s="23"/>
      <c r="F26" s="3" t="s">
        <v>8</v>
      </c>
      <c r="G26" s="3" t="s">
        <v>9</v>
      </c>
      <c r="H26" s="23"/>
      <c r="I26" s="1" t="str">
        <f>"CREATE TABLE  " &amp;A25&amp; "("</f>
        <v>CREATE TABLE  vtd_SAN_PHAM(</v>
      </c>
      <c r="O26" s="1" t="str">
        <f>"CREATE TABLE  " &amp;A25&amp; "("</f>
        <v>CREATE TABLE  vtd_SAN_PHAM(</v>
      </c>
    </row>
    <row r="27" spans="1:15">
      <c r="B27" s="2" t="s">
        <v>10</v>
      </c>
      <c r="C27" s="2" t="s">
        <v>14</v>
      </c>
      <c r="D27" s="2" t="s">
        <v>14</v>
      </c>
      <c r="E27" s="2" t="s">
        <v>18</v>
      </c>
      <c r="F27" s="2" t="s">
        <v>19</v>
      </c>
      <c r="G27" s="2" t="s">
        <v>73</v>
      </c>
      <c r="H27" s="2" t="s">
        <v>20</v>
      </c>
      <c r="I27" s="1" t="str">
        <f>"  "&amp;B27&amp;" "&amp;C27&amp;" "&amp;E27&amp;" "&amp;F27&amp;","</f>
        <v xml:space="preserve">  vtd_ID INT PRIMARY KEY AUTO_INCREMENT,</v>
      </c>
      <c r="O27" s="1" t="str">
        <f>"  "&amp;B27&amp;" "&amp;C27&amp;" "&amp;E27&amp;" "&amp;G27&amp;","</f>
        <v xml:space="preserve">  vtd_ID INT PRIMARY KEY IDENTITY,</v>
      </c>
    </row>
    <row r="28" spans="1:15">
      <c r="B28" s="2" t="s">
        <v>35</v>
      </c>
      <c r="C28" s="2" t="s">
        <v>15</v>
      </c>
      <c r="D28" s="2" t="s">
        <v>16</v>
      </c>
      <c r="E28" s="2" t="s">
        <v>21</v>
      </c>
      <c r="F28" s="2"/>
      <c r="G28" s="2"/>
      <c r="H28" s="2"/>
      <c r="I28" s="1" t="str">
        <f>"  "&amp;B28&amp;" "&amp;C28&amp;" "&amp;E28&amp;" "&amp;F28&amp;","</f>
        <v xml:space="preserve">  vtd_MaSanPham VARCHAR(255) UNIQUE ,</v>
      </c>
      <c r="O28" s="1" t="str">
        <f t="shared" ref="O28:O34" si="3">"  "&amp;B28&amp;" "&amp;C28&amp;" "&amp;E28&amp;" "&amp;G28&amp;","</f>
        <v xml:space="preserve">  vtd_MaSanPham VARCHAR(255) UNIQUE ,</v>
      </c>
    </row>
    <row r="29" spans="1:15">
      <c r="B29" s="2" t="s">
        <v>36</v>
      </c>
      <c r="C29" s="2" t="s">
        <v>15</v>
      </c>
      <c r="D29" s="2" t="s">
        <v>16</v>
      </c>
      <c r="E29" s="2"/>
      <c r="F29" s="2"/>
      <c r="G29" s="2"/>
      <c r="H29" s="2"/>
      <c r="I29" s="1" t="str">
        <f t="shared" ref="I29:I34" si="4">"  "&amp;B29&amp;" "&amp;C29&amp;" "&amp;E29&amp;" "&amp;F29&amp;","</f>
        <v xml:space="preserve">  vtd_TenSanPham VARCHAR(255)  ,</v>
      </c>
      <c r="O29" s="1" t="str">
        <f t="shared" si="3"/>
        <v xml:space="preserve">  vtd_TenSanPham VARCHAR(255)  ,</v>
      </c>
    </row>
    <row r="30" spans="1:15">
      <c r="B30" s="2" t="s">
        <v>40</v>
      </c>
      <c r="C30" s="2" t="s">
        <v>15</v>
      </c>
      <c r="D30" s="2" t="s">
        <v>15</v>
      </c>
      <c r="E30" s="2"/>
      <c r="F30" s="2"/>
      <c r="G30" s="2"/>
      <c r="H30" s="2"/>
      <c r="I30" s="1" t="str">
        <f t="shared" si="4"/>
        <v xml:space="preserve">  vtd_HinhAnh VARCHAR(255)  ,</v>
      </c>
      <c r="O30" s="1" t="str">
        <f t="shared" si="3"/>
        <v xml:space="preserve">  vtd_HinhAnh VARCHAR(255)  ,</v>
      </c>
    </row>
    <row r="31" spans="1:15">
      <c r="B31" s="2" t="s">
        <v>41</v>
      </c>
      <c r="C31" s="2" t="s">
        <v>43</v>
      </c>
      <c r="D31" s="2" t="s">
        <v>43</v>
      </c>
      <c r="E31" s="2"/>
      <c r="F31" s="2"/>
      <c r="G31" s="2"/>
      <c r="H31" s="2"/>
      <c r="I31" s="1" t="str">
        <f t="shared" si="4"/>
        <v xml:space="preserve">  vtd_SoLuong int  ,</v>
      </c>
      <c r="O31" s="1" t="str">
        <f t="shared" si="3"/>
        <v xml:space="preserve">  vtd_SoLuong int  ,</v>
      </c>
    </row>
    <row r="32" spans="1:15">
      <c r="B32" s="2" t="s">
        <v>42</v>
      </c>
      <c r="C32" s="2" t="s">
        <v>44</v>
      </c>
      <c r="D32" s="2" t="s">
        <v>44</v>
      </c>
      <c r="E32" s="2"/>
      <c r="F32" s="2"/>
      <c r="G32" s="2"/>
      <c r="H32" s="2"/>
      <c r="I32" s="1" t="str">
        <f t="shared" si="4"/>
        <v xml:space="preserve">  vtd_DonGia float  ,</v>
      </c>
      <c r="O32" s="1" t="str">
        <f t="shared" si="3"/>
        <v xml:space="preserve">  vtd_DonGia float  ,</v>
      </c>
    </row>
    <row r="33" spans="1:15">
      <c r="B33" s="2" t="s">
        <v>37</v>
      </c>
      <c r="C33" s="2" t="s">
        <v>43</v>
      </c>
      <c r="D33" s="2" t="s">
        <v>43</v>
      </c>
      <c r="E33" s="2" t="s">
        <v>74</v>
      </c>
      <c r="F33" s="2"/>
      <c r="G33" s="2"/>
      <c r="H33" s="2"/>
      <c r="I33" s="1" t="str">
        <f t="shared" si="4"/>
        <v xml:space="preserve">  vtd_MaLoai int REFERENCES vtd_LOAI_SAN_PHAM(vtd_ID) ,</v>
      </c>
      <c r="O33" s="1" t="str">
        <f t="shared" si="3"/>
        <v xml:space="preserve">  vtd_MaLoai int REFERENCES vtd_LOAI_SAN_PHAM(vtd_ID) ,</v>
      </c>
    </row>
    <row r="34" spans="1:15">
      <c r="B34" s="2" t="s">
        <v>13</v>
      </c>
      <c r="C34" s="2" t="s">
        <v>17</v>
      </c>
      <c r="D34" s="2" t="s">
        <v>17</v>
      </c>
      <c r="E34" s="2"/>
      <c r="F34" s="2"/>
      <c r="G34" s="2"/>
      <c r="H34" s="2" t="s">
        <v>39</v>
      </c>
      <c r="I34" s="1" t="str">
        <f t="shared" si="4"/>
        <v xml:space="preserve">  vtd_TrangThai tinyint  ,</v>
      </c>
      <c r="O34" s="1" t="str">
        <f t="shared" si="3"/>
        <v xml:space="preserve">  vtd_TrangThai tinyint  ,</v>
      </c>
    </row>
    <row r="35" spans="1:15">
      <c r="I35" s="1" t="str">
        <f>");"</f>
        <v>);</v>
      </c>
      <c r="O35" s="1" t="str">
        <f>")"</f>
        <v>)</v>
      </c>
    </row>
    <row r="36" spans="1:15">
      <c r="O36" s="1" t="s">
        <v>31</v>
      </c>
    </row>
    <row r="38" spans="1:15">
      <c r="A38" s="1" t="s">
        <v>45</v>
      </c>
      <c r="B38" s="22" t="s">
        <v>3</v>
      </c>
      <c r="C38" s="26" t="s">
        <v>4</v>
      </c>
      <c r="D38" s="27"/>
      <c r="E38" s="22" t="s">
        <v>5</v>
      </c>
      <c r="F38" s="26" t="s">
        <v>6</v>
      </c>
      <c r="G38" s="27"/>
      <c r="H38" s="22" t="s">
        <v>7</v>
      </c>
    </row>
    <row r="39" spans="1:15">
      <c r="B39" s="23"/>
      <c r="C39" s="3" t="s">
        <v>8</v>
      </c>
      <c r="D39" s="3" t="s">
        <v>9</v>
      </c>
      <c r="E39" s="23"/>
      <c r="F39" s="3" t="s">
        <v>8</v>
      </c>
      <c r="G39" s="3" t="s">
        <v>9</v>
      </c>
      <c r="H39" s="23"/>
      <c r="I39" s="1" t="str">
        <f>"CREATE TABLE  " &amp;A38&amp; "("</f>
        <v>CREATE TABLE  vtd_KHACH_HANG(</v>
      </c>
      <c r="O39" s="1" t="str">
        <f>"CREATE TABLE  " &amp;A38&amp; "("</f>
        <v>CREATE TABLE  vtd_KHACH_HANG(</v>
      </c>
    </row>
    <row r="40" spans="1:15">
      <c r="B40" s="2" t="s">
        <v>10</v>
      </c>
      <c r="C40" s="2" t="s">
        <v>14</v>
      </c>
      <c r="D40" s="2" t="s">
        <v>14</v>
      </c>
      <c r="E40" s="2" t="s">
        <v>18</v>
      </c>
      <c r="F40" s="2" t="s">
        <v>19</v>
      </c>
      <c r="G40" s="2" t="s">
        <v>73</v>
      </c>
      <c r="H40" s="2" t="s">
        <v>20</v>
      </c>
      <c r="I40" s="1" t="str">
        <f>"  "&amp;B40&amp;" "&amp;C40&amp;" "&amp;E40&amp;" "&amp;F40&amp;","</f>
        <v xml:space="preserve">  vtd_ID INT PRIMARY KEY AUTO_INCREMENT,</v>
      </c>
      <c r="O40" s="1" t="str">
        <f>"  "&amp;B40&amp;" "&amp;C40&amp;" "&amp;E40&amp;" "&amp;G40&amp;","</f>
        <v xml:space="preserve">  vtd_ID INT PRIMARY KEY IDENTITY,</v>
      </c>
    </row>
    <row r="41" spans="1:15">
      <c r="B41" s="2" t="s">
        <v>47</v>
      </c>
      <c r="C41" s="2" t="s">
        <v>15</v>
      </c>
      <c r="D41" s="2" t="s">
        <v>16</v>
      </c>
      <c r="E41" s="2" t="s">
        <v>21</v>
      </c>
      <c r="F41" s="2"/>
      <c r="G41" s="2"/>
      <c r="H41" s="2"/>
      <c r="I41" s="1" t="str">
        <f t="shared" ref="I41:I48" si="5">"  "&amp;B41&amp;" "&amp;C41&amp;" "&amp;E41&amp;" "&amp;F41&amp;","</f>
        <v xml:space="preserve">  vtd_MaKhachHang VARCHAR(255) UNIQUE ,</v>
      </c>
      <c r="O41" s="1" t="str">
        <f t="shared" ref="O41:O48" si="6">"  "&amp;B41&amp;" "&amp;C41&amp;" "&amp;E41&amp;" "&amp;G41&amp;","</f>
        <v xml:space="preserve">  vtd_MaKhachHang VARCHAR(255) UNIQUE ,</v>
      </c>
    </row>
    <row r="42" spans="1:15">
      <c r="B42" s="2" t="s">
        <v>48</v>
      </c>
      <c r="C42" s="2" t="s">
        <v>15</v>
      </c>
      <c r="D42" s="2" t="s">
        <v>16</v>
      </c>
      <c r="E42" s="2"/>
      <c r="F42" s="2"/>
      <c r="G42" s="2"/>
      <c r="H42" s="2"/>
      <c r="I42" s="1" t="str">
        <f t="shared" si="5"/>
        <v xml:space="preserve">  vtd_HoTenKhachHang VARCHAR(255)  ,</v>
      </c>
      <c r="O42" s="1" t="str">
        <f t="shared" si="6"/>
        <v xml:space="preserve">  vtd_HoTenKhachHang VARCHAR(255)  ,</v>
      </c>
    </row>
    <row r="43" spans="1:15">
      <c r="B43" s="2" t="s">
        <v>49</v>
      </c>
      <c r="C43" s="2" t="s">
        <v>15</v>
      </c>
      <c r="D43" s="2" t="s">
        <v>15</v>
      </c>
      <c r="E43" s="2" t="s">
        <v>21</v>
      </c>
      <c r="F43" s="2"/>
      <c r="G43" s="2"/>
      <c r="H43" s="2" t="s">
        <v>54</v>
      </c>
      <c r="I43" s="1" t="str">
        <f t="shared" si="5"/>
        <v xml:space="preserve">  vtd_Email VARCHAR(255) UNIQUE ,</v>
      </c>
      <c r="O43" s="1" t="str">
        <f t="shared" si="6"/>
        <v xml:space="preserve">  vtd_Email VARCHAR(255) UNIQUE ,</v>
      </c>
    </row>
    <row r="44" spans="1:15">
      <c r="B44" s="2" t="s">
        <v>12</v>
      </c>
      <c r="C44" s="2" t="s">
        <v>15</v>
      </c>
      <c r="D44" s="2" t="s">
        <v>15</v>
      </c>
      <c r="E44" s="2"/>
      <c r="F44" s="2"/>
      <c r="G44" s="2"/>
      <c r="H44" s="2"/>
      <c r="I44" s="1" t="str">
        <f t="shared" si="5"/>
        <v xml:space="preserve">  vtd_MatKhau VARCHAR(255)  ,</v>
      </c>
      <c r="O44" s="1" t="str">
        <f t="shared" si="6"/>
        <v xml:space="preserve">  vtd_MatKhau VARCHAR(255)  ,</v>
      </c>
    </row>
    <row r="45" spans="1:15">
      <c r="B45" s="2" t="s">
        <v>50</v>
      </c>
      <c r="C45" s="2" t="s">
        <v>56</v>
      </c>
      <c r="D45" s="2" t="s">
        <v>56</v>
      </c>
      <c r="E45" s="2" t="s">
        <v>21</v>
      </c>
      <c r="F45" s="2"/>
      <c r="G45" s="2"/>
      <c r="H45" s="2" t="s">
        <v>54</v>
      </c>
      <c r="I45" s="1" t="str">
        <f t="shared" si="5"/>
        <v xml:space="preserve">  vtd_DienThoai VARCHAR(10) UNIQUE ,</v>
      </c>
      <c r="O45" s="1" t="str">
        <f t="shared" si="6"/>
        <v xml:space="preserve">  vtd_DienThoai VARCHAR(10) UNIQUE ,</v>
      </c>
    </row>
    <row r="46" spans="1:15">
      <c r="B46" s="2" t="s">
        <v>51</v>
      </c>
      <c r="C46" s="2" t="s">
        <v>15</v>
      </c>
      <c r="D46" s="2" t="s">
        <v>15</v>
      </c>
      <c r="E46" s="2"/>
      <c r="F46" s="2"/>
      <c r="G46" s="2"/>
      <c r="H46" s="2"/>
      <c r="I46" s="1" t="str">
        <f t="shared" si="5"/>
        <v xml:space="preserve">  vtd_DiaChi VARCHAR(255)  ,</v>
      </c>
      <c r="O46" s="1" t="str">
        <f t="shared" si="6"/>
        <v xml:space="preserve">  vtd_DiaChi VARCHAR(255)  ,</v>
      </c>
    </row>
    <row r="47" spans="1:15">
      <c r="B47" s="2" t="s">
        <v>52</v>
      </c>
      <c r="C47" s="2" t="s">
        <v>53</v>
      </c>
      <c r="D47" s="2" t="s">
        <v>53</v>
      </c>
      <c r="E47" s="2"/>
      <c r="F47" s="2"/>
      <c r="G47" s="2"/>
      <c r="H47" s="2"/>
      <c r="I47" s="1" t="str">
        <f t="shared" si="5"/>
        <v xml:space="preserve">  vtd_NgayDangKy datetime  ,</v>
      </c>
      <c r="O47" s="1" t="str">
        <f t="shared" si="6"/>
        <v xml:space="preserve">  vtd_NgayDangKy datetime  ,</v>
      </c>
    </row>
    <row r="48" spans="1:15">
      <c r="B48" s="2" t="s">
        <v>13</v>
      </c>
      <c r="C48" s="2" t="s">
        <v>17</v>
      </c>
      <c r="D48" s="2" t="s">
        <v>17</v>
      </c>
      <c r="E48" s="2"/>
      <c r="F48" s="2"/>
      <c r="G48" s="2"/>
      <c r="H48" s="2" t="s">
        <v>55</v>
      </c>
      <c r="I48" s="1" t="str">
        <f t="shared" si="5"/>
        <v xml:space="preserve">  vtd_TrangThai tinyint  ,</v>
      </c>
      <c r="O48" s="1" t="str">
        <f t="shared" si="6"/>
        <v xml:space="preserve">  vtd_TrangThai tinyint  ,</v>
      </c>
    </row>
    <row r="49" spans="1:15">
      <c r="I49" s="1" t="str">
        <f>");"</f>
        <v>);</v>
      </c>
      <c r="O49" s="1" t="str">
        <f>")"</f>
        <v>)</v>
      </c>
    </row>
    <row r="50" spans="1:15">
      <c r="O50" s="1" t="s">
        <v>31</v>
      </c>
    </row>
    <row r="51" spans="1:15">
      <c r="A51" s="1" t="s">
        <v>57</v>
      </c>
      <c r="B51" s="22" t="s">
        <v>3</v>
      </c>
      <c r="C51" s="26" t="s">
        <v>4</v>
      </c>
      <c r="D51" s="27"/>
      <c r="E51" s="22" t="s">
        <v>5</v>
      </c>
      <c r="F51" s="26" t="s">
        <v>6</v>
      </c>
      <c r="G51" s="27"/>
      <c r="H51" s="22" t="s">
        <v>7</v>
      </c>
    </row>
    <row r="52" spans="1:15">
      <c r="B52" s="23"/>
      <c r="C52" s="3" t="s">
        <v>8</v>
      </c>
      <c r="D52" s="3" t="s">
        <v>9</v>
      </c>
      <c r="E52" s="23"/>
      <c r="F52" s="3" t="s">
        <v>8</v>
      </c>
      <c r="G52" s="3" t="s">
        <v>9</v>
      </c>
      <c r="H52" s="23"/>
      <c r="I52" s="1" t="str">
        <f>"CREATE TABLE  " &amp;A51&amp; "("</f>
        <v>CREATE TABLE  vtd_HOA_DON(</v>
      </c>
      <c r="O52" s="1" t="str">
        <f>"CREATE TABLE  " &amp;A51&amp; "("</f>
        <v>CREATE TABLE  vtd_HOA_DON(</v>
      </c>
    </row>
    <row r="53" spans="1:15">
      <c r="A53" s="1">
        <v>1</v>
      </c>
      <c r="B53" s="2" t="s">
        <v>10</v>
      </c>
      <c r="C53" s="2" t="s">
        <v>14</v>
      </c>
      <c r="D53" s="2" t="s">
        <v>14</v>
      </c>
      <c r="E53" s="2" t="s">
        <v>18</v>
      </c>
      <c r="F53" s="2" t="s">
        <v>19</v>
      </c>
      <c r="G53" s="2" t="s">
        <v>73</v>
      </c>
      <c r="H53" s="2" t="s">
        <v>20</v>
      </c>
      <c r="I53" s="1" t="str">
        <f>"  "&amp;B53&amp;" "&amp;C53&amp;" "&amp;E53&amp;" "&amp;F53&amp;","</f>
        <v xml:space="preserve">  vtd_ID INT PRIMARY KEY AUTO_INCREMENT,</v>
      </c>
      <c r="O53" s="1" t="str">
        <f>"  "&amp;B53&amp;" "&amp;C53&amp;" "&amp;E53&amp;" "&amp;G53&amp;","</f>
        <v xml:space="preserve">  vtd_ID INT PRIMARY KEY IDENTITY,</v>
      </c>
    </row>
    <row r="54" spans="1:15">
      <c r="A54" s="1">
        <v>2</v>
      </c>
      <c r="B54" s="2" t="s">
        <v>58</v>
      </c>
      <c r="C54" s="2" t="s">
        <v>15</v>
      </c>
      <c r="D54" s="2" t="s">
        <v>16</v>
      </c>
      <c r="E54" s="2" t="s">
        <v>21</v>
      </c>
      <c r="F54" s="2"/>
      <c r="G54" s="2"/>
      <c r="H54" s="2"/>
      <c r="I54" s="1" t="str">
        <f t="shared" ref="I54:I63" si="7">"  "&amp;B54&amp;" "&amp;C54&amp;" "&amp;E54&amp;" "&amp;F54&amp;","</f>
        <v xml:space="preserve">  vtd_MaHoaDon VARCHAR(255) UNIQUE ,</v>
      </c>
      <c r="O54" s="1" t="str">
        <f t="shared" ref="O54:O63" si="8">"  "&amp;B54&amp;" "&amp;C54&amp;" "&amp;E54&amp;" "&amp;G54&amp;","</f>
        <v xml:space="preserve">  vtd_MaHoaDon VARCHAR(255) UNIQUE ,</v>
      </c>
    </row>
    <row r="55" spans="1:15">
      <c r="A55" s="1">
        <v>3</v>
      </c>
      <c r="B55" s="2" t="s">
        <v>47</v>
      </c>
      <c r="C55" s="2" t="s">
        <v>14</v>
      </c>
      <c r="D55" s="2" t="s">
        <v>14</v>
      </c>
      <c r="E55" s="2" t="s">
        <v>75</v>
      </c>
      <c r="F55" s="2"/>
      <c r="G55" s="2"/>
      <c r="H55" s="2"/>
      <c r="I55" s="1" t="str">
        <f t="shared" si="7"/>
        <v xml:space="preserve">  vtd_MaKhachHang INT REFERENCES vtd_KHACH_HANG(vtd_ID) ,</v>
      </c>
      <c r="O55" s="1" t="str">
        <f t="shared" si="8"/>
        <v xml:space="preserve">  vtd_MaKhachHang INT REFERENCES vtd_KHACH_HANG(vtd_ID) ,</v>
      </c>
    </row>
    <row r="56" spans="1:15">
      <c r="A56" s="1">
        <v>4</v>
      </c>
      <c r="B56" s="2" t="s">
        <v>59</v>
      </c>
      <c r="C56" s="2" t="s">
        <v>53</v>
      </c>
      <c r="D56" s="2" t="s">
        <v>53</v>
      </c>
      <c r="E56" s="2"/>
      <c r="F56" s="2"/>
      <c r="G56" s="2"/>
      <c r="H56" s="2"/>
      <c r="I56" s="1" t="str">
        <f t="shared" si="7"/>
        <v xml:space="preserve">  vtd_NgayHoaDon datetime  ,</v>
      </c>
      <c r="O56" s="1" t="str">
        <f t="shared" si="8"/>
        <v xml:space="preserve">  vtd_NgayHoaDon datetime  ,</v>
      </c>
    </row>
    <row r="57" spans="1:15">
      <c r="A57" s="1">
        <v>5</v>
      </c>
      <c r="B57" s="2" t="s">
        <v>60</v>
      </c>
      <c r="C57" s="2" t="s">
        <v>53</v>
      </c>
      <c r="D57" s="2" t="s">
        <v>53</v>
      </c>
      <c r="E57" s="2"/>
      <c r="F57" s="2"/>
      <c r="G57" s="2"/>
      <c r="H57" s="2"/>
      <c r="I57" s="1" t="str">
        <f t="shared" si="7"/>
        <v xml:space="preserve">  vtd_NgayNhan datetime  ,</v>
      </c>
      <c r="O57" s="1" t="str">
        <f t="shared" si="8"/>
        <v xml:space="preserve">  vtd_NgayNhan datetime  ,</v>
      </c>
    </row>
    <row r="58" spans="1:15">
      <c r="A58" s="1">
        <v>6</v>
      </c>
      <c r="B58" s="2" t="s">
        <v>48</v>
      </c>
      <c r="C58" s="2" t="s">
        <v>15</v>
      </c>
      <c r="D58" s="2" t="s">
        <v>15</v>
      </c>
      <c r="E58" s="2"/>
      <c r="F58" s="2"/>
      <c r="G58" s="2"/>
      <c r="H58" s="2" t="s">
        <v>63</v>
      </c>
      <c r="I58" s="1" t="str">
        <f t="shared" si="7"/>
        <v xml:space="preserve">  vtd_HoTenKhachHang VARCHAR(255)  ,</v>
      </c>
      <c r="O58" s="1" t="str">
        <f t="shared" si="8"/>
        <v xml:space="preserve">  vtd_HoTenKhachHang VARCHAR(255)  ,</v>
      </c>
    </row>
    <row r="59" spans="1:15">
      <c r="A59" s="1">
        <v>7</v>
      </c>
      <c r="B59" s="2" t="s">
        <v>49</v>
      </c>
      <c r="C59" s="2" t="s">
        <v>15</v>
      </c>
      <c r="D59" s="2" t="s">
        <v>15</v>
      </c>
      <c r="E59" s="2"/>
      <c r="F59" s="2"/>
      <c r="G59" s="2"/>
      <c r="H59" s="2" t="s">
        <v>64</v>
      </c>
      <c r="I59" s="1" t="str">
        <f t="shared" si="7"/>
        <v xml:space="preserve">  vtd_Email VARCHAR(255)  ,</v>
      </c>
      <c r="O59" s="1" t="str">
        <f t="shared" si="8"/>
        <v xml:space="preserve">  vtd_Email VARCHAR(255)  ,</v>
      </c>
    </row>
    <row r="60" spans="1:15">
      <c r="A60" s="1">
        <v>8</v>
      </c>
      <c r="B60" s="2" t="s">
        <v>50</v>
      </c>
      <c r="C60" s="2" t="s">
        <v>56</v>
      </c>
      <c r="D60" s="2" t="s">
        <v>56</v>
      </c>
      <c r="E60" s="2"/>
      <c r="F60" s="2"/>
      <c r="G60" s="2"/>
      <c r="H60" s="2" t="s">
        <v>65</v>
      </c>
      <c r="I60" s="1" t="str">
        <f t="shared" si="7"/>
        <v xml:space="preserve">  vtd_DienThoai VARCHAR(10)  ,</v>
      </c>
      <c r="O60" s="1" t="str">
        <f t="shared" si="8"/>
        <v xml:space="preserve">  vtd_DienThoai VARCHAR(10)  ,</v>
      </c>
    </row>
    <row r="61" spans="1:15">
      <c r="A61" s="1">
        <v>9</v>
      </c>
      <c r="B61" s="2" t="s">
        <v>51</v>
      </c>
      <c r="C61" s="2" t="s">
        <v>15</v>
      </c>
      <c r="D61" s="2" t="s">
        <v>15</v>
      </c>
      <c r="E61" s="2"/>
      <c r="F61" s="2"/>
      <c r="G61" s="2"/>
      <c r="H61" s="2" t="s">
        <v>66</v>
      </c>
      <c r="I61" s="1" t="str">
        <f t="shared" si="7"/>
        <v xml:space="preserve">  vtd_DiaChi VARCHAR(255)  ,</v>
      </c>
      <c r="O61" s="1" t="str">
        <f t="shared" si="8"/>
        <v xml:space="preserve">  vtd_DiaChi VARCHAR(255)  ,</v>
      </c>
    </row>
    <row r="62" spans="1:15">
      <c r="A62" s="1">
        <v>10</v>
      </c>
      <c r="B62" s="2" t="s">
        <v>61</v>
      </c>
      <c r="C62" s="2" t="s">
        <v>44</v>
      </c>
      <c r="D62" s="2" t="s">
        <v>44</v>
      </c>
      <c r="E62" s="2"/>
      <c r="F62" s="2"/>
      <c r="G62" s="2"/>
      <c r="H62" s="2"/>
      <c r="I62" s="1" t="str">
        <f t="shared" si="7"/>
        <v xml:space="preserve">  vtd_TongTriGia float  ,</v>
      </c>
      <c r="O62" s="1" t="str">
        <f t="shared" si="8"/>
        <v xml:space="preserve">  vtd_TongTriGia float  ,</v>
      </c>
    </row>
    <row r="63" spans="1:15">
      <c r="A63" s="1">
        <v>11</v>
      </c>
      <c r="B63" s="2" t="s">
        <v>13</v>
      </c>
      <c r="C63" s="2" t="s">
        <v>17</v>
      </c>
      <c r="D63" s="2" t="s">
        <v>17</v>
      </c>
      <c r="E63" s="2"/>
      <c r="F63" s="2"/>
      <c r="G63" s="2"/>
      <c r="H63" s="2" t="s">
        <v>62</v>
      </c>
      <c r="I63" s="1" t="str">
        <f t="shared" si="7"/>
        <v xml:space="preserve">  vtd_TrangThai tinyint  ,</v>
      </c>
      <c r="O63" s="1" t="str">
        <f t="shared" si="8"/>
        <v xml:space="preserve">  vtd_TrangThai tinyint  ,</v>
      </c>
    </row>
    <row r="64" spans="1:15">
      <c r="I64" s="1" t="str">
        <f>");"</f>
        <v>);</v>
      </c>
      <c r="O64" s="1" t="str">
        <f>")"</f>
        <v>)</v>
      </c>
    </row>
    <row r="65" spans="1:15">
      <c r="O65" s="1" t="s">
        <v>31</v>
      </c>
    </row>
    <row r="66" spans="1:15">
      <c r="A66" s="1" t="s">
        <v>67</v>
      </c>
      <c r="B66" s="22" t="s">
        <v>3</v>
      </c>
      <c r="C66" s="26" t="s">
        <v>4</v>
      </c>
      <c r="D66" s="27"/>
      <c r="E66" s="22" t="s">
        <v>5</v>
      </c>
      <c r="F66" s="26" t="s">
        <v>6</v>
      </c>
      <c r="G66" s="27"/>
      <c r="H66" s="22" t="s">
        <v>7</v>
      </c>
    </row>
    <row r="67" spans="1:15">
      <c r="B67" s="23"/>
      <c r="C67" s="3" t="s">
        <v>8</v>
      </c>
      <c r="D67" s="3" t="s">
        <v>9</v>
      </c>
      <c r="E67" s="23"/>
      <c r="F67" s="3" t="s">
        <v>8</v>
      </c>
      <c r="G67" s="3" t="s">
        <v>9</v>
      </c>
      <c r="H67" s="23"/>
      <c r="I67" s="1" t="str">
        <f>"CREATE TABLE  " &amp;A66&amp; "("</f>
        <v>CREATE TABLE  vtd_CT_HOA_DON(</v>
      </c>
      <c r="O67" s="1" t="str">
        <f>"CREATE TABLE  " &amp;A66&amp; "("</f>
        <v>CREATE TABLE  vtd_CT_HOA_DON(</v>
      </c>
    </row>
    <row r="68" spans="1:15">
      <c r="B68" s="2" t="s">
        <v>10</v>
      </c>
      <c r="C68" s="2" t="s">
        <v>14</v>
      </c>
      <c r="D68" s="2" t="s">
        <v>14</v>
      </c>
      <c r="E68" s="2" t="s">
        <v>18</v>
      </c>
      <c r="F68" s="2" t="s">
        <v>19</v>
      </c>
      <c r="G68" s="2" t="s">
        <v>73</v>
      </c>
      <c r="H68" s="2" t="s">
        <v>20</v>
      </c>
      <c r="I68" s="1" t="str">
        <f>"  "&amp;B68&amp;" "&amp;C68&amp;" "&amp;E68&amp;" "&amp;F68&amp;","</f>
        <v xml:space="preserve">  vtd_ID INT PRIMARY KEY AUTO_INCREMENT,</v>
      </c>
      <c r="O68" s="1" t="str">
        <f>"  "&amp;B68&amp;" "&amp;C68&amp;" "&amp;E68&amp;" "&amp;G68&amp;","</f>
        <v xml:space="preserve">  vtd_ID INT PRIMARY KEY IDENTITY,</v>
      </c>
    </row>
    <row r="69" spans="1:15">
      <c r="B69" s="2" t="s">
        <v>68</v>
      </c>
      <c r="C69" s="2" t="s">
        <v>14</v>
      </c>
      <c r="D69" s="2" t="s">
        <v>14</v>
      </c>
      <c r="E69" s="1" t="s">
        <v>76</v>
      </c>
      <c r="F69" s="2"/>
      <c r="G69" s="2"/>
      <c r="H69" s="22" t="s">
        <v>21</v>
      </c>
      <c r="I69" s="1" t="str">
        <f t="shared" ref="I69:I74" si="9">"  "&amp;B69&amp;" "&amp;C69&amp;" "&amp;E69&amp;" "&amp;F69&amp;","</f>
        <v xml:space="preserve">  vtd_HoaDonID INT REFERENCES vtd_HOA_DON(vtd_ID) ,</v>
      </c>
      <c r="O69" s="1" t="str">
        <f t="shared" ref="O69:O73" si="10">"  "&amp;B69&amp;" "&amp;C69&amp;" "&amp;E69&amp;" "&amp;G69&amp;","</f>
        <v xml:space="preserve">  vtd_HoaDonID INT REFERENCES vtd_HOA_DON(vtd_ID) ,</v>
      </c>
    </row>
    <row r="70" spans="1:15">
      <c r="B70" s="2" t="s">
        <v>69</v>
      </c>
      <c r="C70" s="2" t="s">
        <v>14</v>
      </c>
      <c r="D70" s="2" t="s">
        <v>14</v>
      </c>
      <c r="E70" s="2" t="s">
        <v>77</v>
      </c>
      <c r="F70" s="2"/>
      <c r="G70" s="2"/>
      <c r="H70" s="23"/>
      <c r="I70" s="1" t="str">
        <f t="shared" si="9"/>
        <v xml:space="preserve">  vtd_SanPhamID INT REFERENCES vtd_SAN_PHAM(vtd_ID) ,</v>
      </c>
      <c r="O70" s="1" t="str">
        <f t="shared" si="10"/>
        <v xml:space="preserve">  vtd_SanPhamID INT REFERENCES vtd_SAN_PHAM(vtd_ID) ,</v>
      </c>
    </row>
    <row r="71" spans="1:15">
      <c r="B71" s="2" t="s">
        <v>70</v>
      </c>
      <c r="C71" s="2" t="s">
        <v>14</v>
      </c>
      <c r="D71" s="2" t="s">
        <v>14</v>
      </c>
      <c r="E71" s="2"/>
      <c r="F71" s="2"/>
      <c r="G71" s="2"/>
      <c r="H71" s="2"/>
      <c r="I71" s="1" t="str">
        <f t="shared" si="9"/>
        <v xml:space="preserve">  vtd_SoLuongMua INT  ,</v>
      </c>
      <c r="O71" s="1" t="str">
        <f t="shared" si="10"/>
        <v xml:space="preserve">  vtd_SoLuongMua INT  ,</v>
      </c>
    </row>
    <row r="72" spans="1:15">
      <c r="B72" s="2" t="s">
        <v>71</v>
      </c>
      <c r="C72" s="2" t="s">
        <v>44</v>
      </c>
      <c r="D72" s="2" t="s">
        <v>44</v>
      </c>
      <c r="E72" s="2"/>
      <c r="F72" s="2"/>
      <c r="G72" s="2"/>
      <c r="H72" s="2"/>
      <c r="I72" s="1" t="str">
        <f t="shared" si="9"/>
        <v xml:space="preserve">  vtd_DonGiaMua float  ,</v>
      </c>
      <c r="O72" s="1" t="str">
        <f t="shared" si="10"/>
        <v xml:space="preserve">  vtd_DonGiaMua float  ,</v>
      </c>
    </row>
    <row r="73" spans="1:15">
      <c r="B73" s="2" t="s">
        <v>72</v>
      </c>
      <c r="C73" s="2" t="s">
        <v>44</v>
      </c>
      <c r="D73" s="2" t="s">
        <v>44</v>
      </c>
      <c r="E73" s="2"/>
      <c r="F73" s="2"/>
      <c r="G73" s="2"/>
      <c r="H73" s="2"/>
      <c r="I73" s="1" t="str">
        <f t="shared" si="9"/>
        <v xml:space="preserve">  vtd_ThanhTien float  ,</v>
      </c>
      <c r="O73" s="1" t="str">
        <f t="shared" si="10"/>
        <v xml:space="preserve">  vtd_ThanhTien float  ,</v>
      </c>
    </row>
    <row r="74" spans="1:15">
      <c r="B74" s="2" t="s">
        <v>13</v>
      </c>
      <c r="C74" s="2" t="s">
        <v>17</v>
      </c>
      <c r="D74" s="2" t="s">
        <v>17</v>
      </c>
      <c r="E74" s="2"/>
      <c r="F74" s="2"/>
      <c r="G74" s="2"/>
      <c r="H74" s="2" t="s">
        <v>138</v>
      </c>
      <c r="I74" s="1" t="str">
        <f t="shared" si="9"/>
        <v xml:space="preserve">  vtd_TrangThai tinyint  ,</v>
      </c>
    </row>
    <row r="75" spans="1:15">
      <c r="O75" s="1" t="str">
        <f>")"</f>
        <v>)</v>
      </c>
    </row>
    <row r="76" spans="1:15">
      <c r="O76" s="1" t="s">
        <v>31</v>
      </c>
    </row>
  </sheetData>
  <mergeCells count="38">
    <mergeCell ref="I6:N6"/>
    <mergeCell ref="O1:S1"/>
    <mergeCell ref="I5:L5"/>
    <mergeCell ref="I8:L8"/>
    <mergeCell ref="I9:L9"/>
    <mergeCell ref="A1:I1"/>
    <mergeCell ref="B4:B5"/>
    <mergeCell ref="C4:D4"/>
    <mergeCell ref="E4:E5"/>
    <mergeCell ref="F4:G4"/>
    <mergeCell ref="H4:H5"/>
    <mergeCell ref="B17:B18"/>
    <mergeCell ref="C17:D17"/>
    <mergeCell ref="E17:E18"/>
    <mergeCell ref="F17:G17"/>
    <mergeCell ref="H17:H18"/>
    <mergeCell ref="H38:H39"/>
    <mergeCell ref="B25:B26"/>
    <mergeCell ref="C25:D25"/>
    <mergeCell ref="E25:E26"/>
    <mergeCell ref="F25:G25"/>
    <mergeCell ref="H25:H26"/>
    <mergeCell ref="H69:H70"/>
    <mergeCell ref="O5:R5"/>
    <mergeCell ref="B66:B67"/>
    <mergeCell ref="C66:D66"/>
    <mergeCell ref="E66:E67"/>
    <mergeCell ref="F66:G66"/>
    <mergeCell ref="H66:H67"/>
    <mergeCell ref="B51:B52"/>
    <mergeCell ref="C51:D51"/>
    <mergeCell ref="E51:E52"/>
    <mergeCell ref="F51:G51"/>
    <mergeCell ref="H51:H52"/>
    <mergeCell ref="B38:B39"/>
    <mergeCell ref="C38:D38"/>
    <mergeCell ref="E38:E39"/>
    <mergeCell ref="F38:G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406D-9B7F-465A-A199-CC98E8CE4B01}">
  <dimension ref="B7:G19"/>
  <sheetViews>
    <sheetView tabSelected="1" workbookViewId="0">
      <selection activeCell="H10" sqref="H10"/>
    </sheetView>
  </sheetViews>
  <sheetFormatPr defaultRowHeight="14.4"/>
  <sheetData>
    <row r="7" spans="2:7">
      <c r="B7" t="s">
        <v>130</v>
      </c>
      <c r="D7" t="s">
        <v>134</v>
      </c>
      <c r="G7" t="s">
        <v>139</v>
      </c>
    </row>
    <row r="8" spans="2:7">
      <c r="B8" t="s">
        <v>131</v>
      </c>
      <c r="D8" t="s">
        <v>135</v>
      </c>
    </row>
    <row r="9" spans="2:7">
      <c r="B9" t="s">
        <v>132</v>
      </c>
      <c r="D9" t="s">
        <v>136</v>
      </c>
    </row>
    <row r="10" spans="2:7">
      <c r="B10" t="s">
        <v>133</v>
      </c>
      <c r="D10" t="s">
        <v>137</v>
      </c>
    </row>
    <row r="11" spans="2:7">
      <c r="B11" t="s">
        <v>133</v>
      </c>
    </row>
    <row r="12" spans="2:7">
      <c r="B12" t="s">
        <v>133</v>
      </c>
    </row>
    <row r="13" spans="2:7">
      <c r="B13" s="21">
        <v>45658</v>
      </c>
    </row>
    <row r="14" spans="2:7">
      <c r="B14" s="21">
        <v>45689</v>
      </c>
    </row>
    <row r="15" spans="2:7">
      <c r="B15" s="21">
        <v>45717</v>
      </c>
    </row>
    <row r="16" spans="2:7">
      <c r="B16" s="21">
        <v>45748</v>
      </c>
    </row>
    <row r="17" spans="2:2">
      <c r="B17" s="21"/>
    </row>
    <row r="18" spans="2:2">
      <c r="B18" s="21"/>
    </row>
    <row r="19" spans="2:2">
      <c r="B19" s="2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2F0F-6D6B-4E81-AB2A-24C4BAA0A9D3}">
  <dimension ref="A6:N52"/>
  <sheetViews>
    <sheetView zoomScale="55" zoomScaleNormal="55" workbookViewId="0">
      <selection activeCell="J24" sqref="J24"/>
    </sheetView>
  </sheetViews>
  <sheetFormatPr defaultRowHeight="15.6"/>
  <cols>
    <col min="1" max="1" width="23" style="7" bestFit="1" customWidth="1"/>
    <col min="2" max="2" width="19.33203125" style="7" bestFit="1" customWidth="1"/>
    <col min="3" max="3" width="22.77734375" style="7" bestFit="1" customWidth="1"/>
    <col min="4" max="4" width="26" style="7" customWidth="1"/>
    <col min="5" max="5" width="16.6640625" style="7" bestFit="1" customWidth="1"/>
    <col min="6" max="6" width="22.77734375" style="7" bestFit="1" customWidth="1"/>
    <col min="7" max="7" width="21.109375" style="7" bestFit="1" customWidth="1"/>
    <col min="8" max="8" width="17.77734375" style="7" bestFit="1" customWidth="1"/>
    <col min="9" max="9" width="17.44140625" style="7" bestFit="1" customWidth="1"/>
    <col min="10" max="10" width="16.33203125" style="7" bestFit="1" customWidth="1"/>
    <col min="11" max="11" width="15.109375" style="7" bestFit="1" customWidth="1"/>
    <col min="12" max="16384" width="8.88671875" style="7"/>
  </cols>
  <sheetData>
    <row r="6" spans="1:14">
      <c r="A6" s="11" t="s">
        <v>2</v>
      </c>
      <c r="B6" s="12" t="s">
        <v>11</v>
      </c>
      <c r="C6" s="12" t="s">
        <v>12</v>
      </c>
      <c r="D6" s="12" t="s">
        <v>13</v>
      </c>
      <c r="N6" s="11" t="str">
        <f>"INSERT INTO"&amp;A6&amp;"("&amp;B6&amp;","&amp;C6&amp;","&amp;D6&amp;") VALUES"</f>
        <v>INSERT INTOvtd_QUAN_TRI(vtd_TaiKhoan,vtd_MatKhau,vtd_TrangThai) VALUES</v>
      </c>
    </row>
    <row r="7" spans="1:14">
      <c r="B7" s="9" t="s">
        <v>78</v>
      </c>
      <c r="C7" s="9" t="s">
        <v>79</v>
      </c>
      <c r="D7" s="8">
        <v>0</v>
      </c>
      <c r="N7" s="7" t="str">
        <f>"('"&amp;B7&amp;"','"&amp;C7&amp;"','"&amp;D7&amp;"'),"</f>
        <v>('vuduc@gmail.com','123456a@','0'),</v>
      </c>
    </row>
    <row r="8" spans="1:14">
      <c r="B8" s="10">
        <v>961531544</v>
      </c>
      <c r="C8" s="9" t="s">
        <v>79</v>
      </c>
      <c r="D8" s="8">
        <v>0</v>
      </c>
      <c r="N8" s="7" t="str">
        <f>"('"&amp;B8&amp;"','"&amp;C8&amp;"','"&amp;D8&amp;"'),"</f>
        <v>('961531544','123456a@','0'),</v>
      </c>
    </row>
    <row r="9" spans="1:14">
      <c r="N9" s="11" t="s">
        <v>31</v>
      </c>
    </row>
    <row r="10" spans="1:14">
      <c r="G10" s="11"/>
    </row>
    <row r="11" spans="1:14">
      <c r="A11" s="11" t="s">
        <v>34</v>
      </c>
      <c r="B11" s="12" t="s">
        <v>37</v>
      </c>
      <c r="C11" s="12" t="s">
        <v>38</v>
      </c>
      <c r="D11" s="12" t="s">
        <v>13</v>
      </c>
      <c r="N11" s="11" t="str">
        <f>"INSERT INTO"&amp;A11&amp;"("&amp;B11&amp;","&amp;C11&amp;","&amp;D11&amp;") VALUES"</f>
        <v>INSERT INTOvtd_LOAI_SAN_PHAM(vtd_MaLoai,vtd_TenLoai,vtd_TrangThai) VALUES</v>
      </c>
    </row>
    <row r="12" spans="1:14">
      <c r="B12" s="9" t="s">
        <v>80</v>
      </c>
      <c r="C12" s="9" t="s">
        <v>84</v>
      </c>
      <c r="D12" s="8">
        <v>0</v>
      </c>
      <c r="N12" s="7" t="str">
        <f>"('"&amp;B12&amp;"','"&amp;C12&amp;"','"&amp;D12&amp;"'),"</f>
        <v>('L001','Cây Cảnh Văn Phòng','0'),</v>
      </c>
    </row>
    <row r="13" spans="1:14">
      <c r="B13" s="9" t="s">
        <v>81</v>
      </c>
      <c r="C13" s="9" t="s">
        <v>85</v>
      </c>
      <c r="D13" s="8">
        <v>0</v>
      </c>
      <c r="N13" s="7" t="str">
        <f>"('"&amp;B13&amp;"','"&amp;C13&amp;"','"&amp;D13&amp;"'),"</f>
        <v>('L002','Cây Để Bàn','0'),</v>
      </c>
    </row>
    <row r="14" spans="1:14">
      <c r="B14" s="9" t="s">
        <v>82</v>
      </c>
      <c r="C14" s="8" t="s">
        <v>86</v>
      </c>
      <c r="D14" s="8">
        <v>0</v>
      </c>
      <c r="N14" s="7" t="str">
        <f>"('"&amp;B14&amp;"','"&amp;C14&amp;"','"&amp;D14&amp;"'),"</f>
        <v>('L003','Cây Cảnh Phong Thủy','0'),</v>
      </c>
    </row>
    <row r="15" spans="1:14">
      <c r="B15" s="9" t="s">
        <v>83</v>
      </c>
      <c r="C15" s="8" t="s">
        <v>87</v>
      </c>
      <c r="D15" s="8">
        <v>0</v>
      </c>
      <c r="N15" s="7" t="str">
        <f>"('"&amp;B15&amp;"','"&amp;C15&amp;"','"&amp;D15&amp;"'),"</f>
        <v>('L004','Cây Thủy Canh','0'),</v>
      </c>
    </row>
    <row r="16" spans="1:14">
      <c r="N16" s="11" t="s">
        <v>33</v>
      </c>
    </row>
    <row r="19" spans="1:14">
      <c r="A19" s="11" t="s">
        <v>46</v>
      </c>
      <c r="B19" s="12" t="s">
        <v>88</v>
      </c>
      <c r="C19" s="12" t="s">
        <v>36</v>
      </c>
      <c r="D19" s="12" t="s">
        <v>40</v>
      </c>
      <c r="E19" s="12" t="s">
        <v>41</v>
      </c>
      <c r="F19" s="12" t="s">
        <v>42</v>
      </c>
      <c r="G19" s="12" t="s">
        <v>37</v>
      </c>
      <c r="H19" s="12" t="s">
        <v>13</v>
      </c>
      <c r="N19" s="11" t="str">
        <f>"INSERT INTO "&amp;A19&amp;"("&amp;B19&amp;" , "&amp;C19&amp;" , "&amp;D19&amp;" , "&amp;E19&amp;" , "&amp;F19&amp;" , "&amp;G19&amp;" , "&amp;H19&amp;") VALUES"</f>
        <v>INSERT INTO vtd_SAN_PHAM(vtd_SanPham , vtd_TenSanPham , vtd_HinhAnh , vtd_SoLuong , vtd_DonGia , vtd_MaLoai , vtd_TrangThai) VALUES</v>
      </c>
    </row>
    <row r="20" spans="1:14">
      <c r="B20" s="9" t="s">
        <v>89</v>
      </c>
      <c r="C20" s="9" t="s">
        <v>97</v>
      </c>
      <c r="D20" s="13" t="s">
        <v>122</v>
      </c>
      <c r="E20" s="16">
        <v>100</v>
      </c>
      <c r="F20" s="8">
        <v>699000</v>
      </c>
      <c r="G20" s="8">
        <v>1</v>
      </c>
      <c r="H20" s="8">
        <v>0</v>
      </c>
      <c r="N20" s="7" t="str">
        <f>"('"&amp;B20&amp;" , "&amp;C20&amp;" , "&amp;D20&amp;" , "&amp;E20&amp;" , "&amp;F20&amp;" , "&amp;G20&amp;" , "&amp;H20&amp;" '),"</f>
        <v>('VP001 , Cây Phú Quý , /img/san_pham/PT001.jpg , 100 , 699000 , 1 , 0 '),</v>
      </c>
    </row>
    <row r="21" spans="1:14">
      <c r="B21" s="9" t="s">
        <v>90</v>
      </c>
      <c r="C21" s="9" t="s">
        <v>98</v>
      </c>
      <c r="D21" s="13" t="s">
        <v>122</v>
      </c>
      <c r="E21" s="16">
        <v>100</v>
      </c>
      <c r="F21" s="8">
        <v>550000</v>
      </c>
      <c r="G21" s="8">
        <v>1</v>
      </c>
      <c r="H21" s="8">
        <v>0</v>
      </c>
      <c r="N21" s="7" t="str">
        <f t="shared" ref="N21:N26" si="0">"('"&amp;B21&amp;" , "&amp;C21&amp;" , "&amp;D21&amp;" , "&amp;E21&amp;" , "&amp;F21&amp;" , "&amp;G21&amp;" , "&amp;H21&amp;" '),"</f>
        <v>('VP002 , Cây Đại Phú Gia , /img/san_pham/PT001.jpg , 100 , 550000 , 1 , 0 '),</v>
      </c>
    </row>
    <row r="22" spans="1:14">
      <c r="B22" s="9" t="s">
        <v>91</v>
      </c>
      <c r="C22" s="8" t="s">
        <v>99</v>
      </c>
      <c r="D22" s="13" t="s">
        <v>122</v>
      </c>
      <c r="E22" s="16">
        <v>100</v>
      </c>
      <c r="F22" s="8">
        <v>250000</v>
      </c>
      <c r="G22" s="8">
        <v>1</v>
      </c>
      <c r="H22" s="8">
        <v>0</v>
      </c>
      <c r="N22" s="7" t="str">
        <f t="shared" si="0"/>
        <v>('VP003 , Cây Hạnh Phúc , /img/san_pham/PT001.jpg , 100 , 250000 , 1 , 0 '),</v>
      </c>
    </row>
    <row r="23" spans="1:14">
      <c r="B23" s="9" t="s">
        <v>92</v>
      </c>
      <c r="C23" s="8" t="s">
        <v>100</v>
      </c>
      <c r="D23" s="13" t="s">
        <v>122</v>
      </c>
      <c r="E23" s="16">
        <v>100</v>
      </c>
      <c r="F23" s="8">
        <v>799000</v>
      </c>
      <c r="G23" s="8">
        <v>1</v>
      </c>
      <c r="H23" s="8">
        <v>0</v>
      </c>
      <c r="N23" s="7" t="str">
        <f t="shared" si="0"/>
        <v>('VP004 , Cây Vạn Lộc , /img/san_pham/PT001.jpg , 100 , 799000 , 1 , 0 '),</v>
      </c>
    </row>
    <row r="24" spans="1:14">
      <c r="B24" s="8" t="s">
        <v>93</v>
      </c>
      <c r="C24" s="8" t="s">
        <v>101</v>
      </c>
      <c r="D24" s="13" t="s">
        <v>122</v>
      </c>
      <c r="E24" s="16">
        <v>150</v>
      </c>
      <c r="F24" s="8">
        <v>590000</v>
      </c>
      <c r="G24" s="8">
        <v>3</v>
      </c>
      <c r="H24" s="8">
        <v>0</v>
      </c>
      <c r="N24" s="7" t="str">
        <f t="shared" si="0"/>
        <v>('PT001 , Cây Thiết Mộc Lan , /img/san_pham/PT001.jpg , 150 , 590000 , 3 , 0 '),</v>
      </c>
    </row>
    <row r="25" spans="1:14">
      <c r="B25" s="8" t="s">
        <v>94</v>
      </c>
      <c r="C25" s="8" t="s">
        <v>102</v>
      </c>
      <c r="D25" s="13" t="s">
        <v>122</v>
      </c>
      <c r="E25" s="16">
        <v>200</v>
      </c>
      <c r="F25" s="8">
        <v>150000</v>
      </c>
      <c r="G25" s="8">
        <v>3</v>
      </c>
      <c r="H25" s="8">
        <v>0</v>
      </c>
      <c r="N25" s="7" t="str">
        <f t="shared" si="0"/>
        <v>('PT002 , Cây Trường Sinh , /img/san_pham/PT001.jpg , 200 , 150000 , 3 , 0 '),</v>
      </c>
    </row>
    <row r="26" spans="1:14">
      <c r="B26" s="8" t="s">
        <v>95</v>
      </c>
      <c r="C26" s="8" t="s">
        <v>99</v>
      </c>
      <c r="D26" s="13" t="s">
        <v>122</v>
      </c>
      <c r="E26" s="16">
        <v>200</v>
      </c>
      <c r="F26" s="8">
        <v>299000</v>
      </c>
      <c r="G26" s="8">
        <v>3</v>
      </c>
      <c r="H26" s="8">
        <v>0</v>
      </c>
      <c r="N26" s="7" t="str">
        <f t="shared" si="0"/>
        <v>('PT003 , Cây Hạnh Phúc , /img/san_pham/PT001.jpg , 200 , 299000 , 3 , 0 '),</v>
      </c>
    </row>
    <row r="27" spans="1:14">
      <c r="B27" s="8" t="s">
        <v>96</v>
      </c>
      <c r="C27" s="8" t="s">
        <v>103</v>
      </c>
      <c r="D27" s="13" t="s">
        <v>122</v>
      </c>
      <c r="E27" s="16">
        <v>300</v>
      </c>
      <c r="F27" s="8">
        <v>199000</v>
      </c>
      <c r="G27" s="8">
        <v>3</v>
      </c>
      <c r="H27" s="8">
        <v>0</v>
      </c>
      <c r="N27" s="11" t="s">
        <v>33</v>
      </c>
    </row>
    <row r="30" spans="1:14" ht="16.8" customHeight="1">
      <c r="A30" s="11" t="s">
        <v>45</v>
      </c>
      <c r="B30" s="12" t="s">
        <v>47</v>
      </c>
      <c r="C30" s="12" t="s">
        <v>48</v>
      </c>
      <c r="D30" s="12" t="s">
        <v>49</v>
      </c>
      <c r="E30" s="12" t="s">
        <v>12</v>
      </c>
      <c r="F30" s="12" t="s">
        <v>50</v>
      </c>
      <c r="G30" s="12" t="s">
        <v>51</v>
      </c>
      <c r="H30" s="12" t="s">
        <v>52</v>
      </c>
      <c r="I30" s="12" t="s">
        <v>13</v>
      </c>
      <c r="N30" s="11" t="str">
        <f>"INSERT INTO"&amp;A30&amp;"("&amp;B30&amp;" , "&amp;C30&amp;" , "&amp;D30&amp;" , "&amp;E30&amp;" , "&amp;F30&amp;" , "&amp;G30&amp;" , "&amp;H30&amp;" , "&amp;I30&amp;" ) VALUES"</f>
        <v>INSERT INTOvtd_KHACH_HANG(vtd_MaKhachHang , vtd_HoTenKhachHang , vtd_Email , vtd_MatKhau , vtd_DienThoai , vtd_DiaChi , vtd_NgayDangKy , vtd_TrangThai ) VALUES</v>
      </c>
    </row>
    <row r="31" spans="1:14" ht="15.6" customHeight="1">
      <c r="B31" s="8" t="s">
        <v>104</v>
      </c>
      <c r="C31" s="13" t="s">
        <v>105</v>
      </c>
      <c r="D31" s="13" t="s">
        <v>106</v>
      </c>
      <c r="E31" s="9" t="s">
        <v>79</v>
      </c>
      <c r="F31" s="19">
        <v>12550036</v>
      </c>
      <c r="G31" s="14" t="s">
        <v>107</v>
      </c>
      <c r="H31" s="17">
        <v>45638</v>
      </c>
      <c r="I31" s="8">
        <v>0</v>
      </c>
      <c r="N31" s="7" t="str">
        <f>"('"&amp;B31&amp;" , "&amp;C31&amp;" , "&amp;D31&amp;" , "&amp;E31&amp;" , "&amp;F31&amp;" , "&amp;G31&amp;" , "&amp;TEXT(H31,"dd/mm/yyyy")&amp;" , "&amp;I31&amp;" '),"</f>
        <v>('KH001 , Vũ Tiến Đức , vuducc@gmail.com , 123456a@ , 12550036 , Yên Bái-Yên Bình , 12/12/2024 , 0 '),</v>
      </c>
    </row>
    <row r="32" spans="1:14">
      <c r="B32" s="14" t="s">
        <v>108</v>
      </c>
      <c r="C32" s="15" t="s">
        <v>111</v>
      </c>
      <c r="D32" s="15" t="s">
        <v>114</v>
      </c>
      <c r="E32" s="15" t="s">
        <v>117</v>
      </c>
      <c r="F32" s="20">
        <v>12588868</v>
      </c>
      <c r="G32" s="13" t="s">
        <v>120</v>
      </c>
      <c r="H32" s="18">
        <v>45646</v>
      </c>
      <c r="I32" s="8">
        <v>0</v>
      </c>
      <c r="N32" s="7" t="str">
        <f t="shared" ref="N32:N34" si="1">"('"&amp;B32&amp;" , "&amp;C32&amp;" , "&amp;D32&amp;" , "&amp;E32&amp;" , "&amp;F32&amp;" , "&amp;G32&amp;" , "&amp;TEXT(H32,"dd/mm/yyyy")&amp;" , "&amp;I32&amp;" '),"</f>
        <v>('KH002 , Trần Tuấn Hưng , hungtran@gmail.com , hungyb123 , 12588868 , Phú Thọ , 20/12/2024 , 0 '),</v>
      </c>
    </row>
    <row r="33" spans="1:14">
      <c r="B33" s="8" t="s">
        <v>109</v>
      </c>
      <c r="C33" s="13" t="s">
        <v>112</v>
      </c>
      <c r="D33" s="15" t="s">
        <v>115</v>
      </c>
      <c r="E33" s="15" t="s">
        <v>118</v>
      </c>
      <c r="F33" s="20">
        <v>382550508</v>
      </c>
      <c r="G33" s="13" t="s">
        <v>120</v>
      </c>
      <c r="H33" s="18">
        <v>45643</v>
      </c>
      <c r="I33" s="8">
        <v>2</v>
      </c>
      <c r="N33" s="7" t="str">
        <f t="shared" si="1"/>
        <v>('KH003 , Phan Quang Minh , pminh@gmail.com , pminh3366 , 382550508 , Phú Thọ , 17/12/2024 , 2 '),</v>
      </c>
    </row>
    <row r="34" spans="1:14">
      <c r="B34" s="14" t="s">
        <v>110</v>
      </c>
      <c r="C34" s="14" t="s">
        <v>113</v>
      </c>
      <c r="D34" s="15" t="s">
        <v>116</v>
      </c>
      <c r="E34" s="15" t="s">
        <v>119</v>
      </c>
      <c r="F34" s="19">
        <v>94357152</v>
      </c>
      <c r="G34" s="14" t="s">
        <v>121</v>
      </c>
      <c r="H34" s="18">
        <v>45629</v>
      </c>
      <c r="I34" s="8">
        <v>0</v>
      </c>
      <c r="N34" s="7" t="str">
        <f t="shared" si="1"/>
        <v>('KH004 , Phạm Tùng Quân , quanpham@gmail.com , quanpham98 , 94357152 , Hà Nội , 03/12/2024 , 0 '),</v>
      </c>
    </row>
    <row r="35" spans="1:14">
      <c r="N35" s="7" t="s">
        <v>31</v>
      </c>
    </row>
    <row r="38" spans="1:14" s="11" customFormat="1">
      <c r="A38" s="11" t="s">
        <v>57</v>
      </c>
      <c r="B38" s="12" t="s">
        <v>58</v>
      </c>
      <c r="C38" s="12" t="s">
        <v>47</v>
      </c>
      <c r="D38" s="12" t="s">
        <v>59</v>
      </c>
      <c r="E38" s="12" t="s">
        <v>60</v>
      </c>
      <c r="F38" s="12" t="s">
        <v>48</v>
      </c>
      <c r="G38" s="12" t="s">
        <v>49</v>
      </c>
      <c r="H38" s="12" t="s">
        <v>50</v>
      </c>
      <c r="I38" s="12" t="s">
        <v>51</v>
      </c>
      <c r="J38" s="12" t="s">
        <v>123</v>
      </c>
      <c r="K38" s="12" t="s">
        <v>13</v>
      </c>
      <c r="N38" s="11" t="str">
        <f>"INSERT INTO"&amp;A38&amp;"("&amp;B38&amp;" , "&amp;C38&amp;" , "&amp;D38&amp;" , "&amp;E38&amp;" , "&amp;F38&amp;" , "&amp;G38&amp;" , "&amp;H38&amp;" , "&amp;I38&amp;" , "&amp;J38&amp;" , "&amp;K38&amp;") VALUES"</f>
        <v>INSERT INTOvtd_HOA_DON(vtd_MaHoaDon , vtd_MaKhachHang , vtd_NgayHoaDon , vtd_NgayNhan , vtd_HoTenKhachHang , vtd_Email , vtd_DienThoai , vtd_DiaChi , vtd_TongGiaTri , vtd_TrangThai) VALUES</v>
      </c>
    </row>
    <row r="39" spans="1:14">
      <c r="B39" s="8" t="s">
        <v>124</v>
      </c>
      <c r="C39" s="8">
        <v>1</v>
      </c>
      <c r="D39" s="17">
        <v>45638</v>
      </c>
      <c r="E39" s="17">
        <v>45638</v>
      </c>
      <c r="F39" s="13" t="s">
        <v>105</v>
      </c>
      <c r="G39" s="13" t="s">
        <v>106</v>
      </c>
      <c r="H39" s="19">
        <v>12550036</v>
      </c>
      <c r="J39" s="8">
        <v>790000</v>
      </c>
      <c r="K39" s="8">
        <v>2</v>
      </c>
      <c r="N39" s="7" t="str">
        <f>"('"&amp;B39&amp;" , "&amp;TEXT(C39,"dd/mm/yyyy")&amp;" ,  "&amp;TEXT(D39,"dd/mm/yyyy")&amp;" , "&amp;E39&amp;" , "&amp;F39&amp;" , "&amp;G39&amp;" , "&amp;H39&amp;" , "&amp;I39&amp;" , "&amp;J39&amp;" , "&amp;K39&amp;"')"</f>
        <v>('HD001 , 01/01/1900 ,  12/12/2024 , 45638 , Vũ Tiến Đức , vuducc@gmail.com , 12550036 ,  , 790000 , 2')</v>
      </c>
    </row>
    <row r="40" spans="1:14">
      <c r="B40" s="8" t="s">
        <v>125</v>
      </c>
      <c r="C40" s="8">
        <v>2</v>
      </c>
      <c r="D40" s="18">
        <v>45646</v>
      </c>
      <c r="E40" s="18">
        <v>45647</v>
      </c>
      <c r="F40" s="15" t="s">
        <v>111</v>
      </c>
      <c r="G40" s="15" t="s">
        <v>114</v>
      </c>
      <c r="H40" s="20">
        <v>12588868</v>
      </c>
      <c r="I40" s="13" t="s">
        <v>120</v>
      </c>
      <c r="J40" s="8">
        <v>125000</v>
      </c>
      <c r="K40" s="8">
        <v>0</v>
      </c>
      <c r="N40" s="7" t="str">
        <f t="shared" ref="N40:N43" si="2">"('"&amp;B40&amp;" , "&amp;TEXT(C40,"dd/mm/yyyy")&amp;" ,  "&amp;TEXT(D40,"dd/mm/yyyy")&amp;" , "&amp;E40&amp;" , "&amp;F40&amp;" , "&amp;G40&amp;" , "&amp;H40&amp;" , "&amp;I40&amp;" , "&amp;J40&amp;" , "&amp;K40&amp;"')"</f>
        <v>('HD002 , 02/01/1900 ,  20/12/2024 , 45647 , Trần Tuấn Hưng , hungtran@gmail.com , 12588868 , Phú Thọ , 125000 , 0')</v>
      </c>
    </row>
    <row r="41" spans="1:14">
      <c r="B41" s="8" t="s">
        <v>126</v>
      </c>
      <c r="C41" s="8">
        <v>3</v>
      </c>
      <c r="D41" s="18">
        <v>45643</v>
      </c>
      <c r="E41" s="18">
        <v>45643</v>
      </c>
      <c r="F41" s="13" t="s">
        <v>112</v>
      </c>
      <c r="G41" s="15" t="s">
        <v>115</v>
      </c>
      <c r="H41" s="20">
        <v>382550508</v>
      </c>
      <c r="I41" s="13" t="s">
        <v>120</v>
      </c>
      <c r="J41" s="8">
        <v>999000</v>
      </c>
      <c r="K41" s="8">
        <v>1</v>
      </c>
      <c r="N41" s="7" t="str">
        <f t="shared" si="2"/>
        <v>('HD003 , 03/01/1900 ,  17/12/2024 , 45643 , Phan Quang Minh , pminh@gmail.com , 382550508 , Phú Thọ , 999000 , 1')</v>
      </c>
    </row>
    <row r="42" spans="1:14">
      <c r="B42" s="8" t="s">
        <v>127</v>
      </c>
      <c r="C42" s="8">
        <v>1</v>
      </c>
      <c r="D42" s="17">
        <v>45638</v>
      </c>
      <c r="E42" s="17">
        <v>45638</v>
      </c>
      <c r="F42" s="13" t="s">
        <v>105</v>
      </c>
      <c r="G42" s="13" t="s">
        <v>106</v>
      </c>
      <c r="H42" s="19">
        <v>12550036</v>
      </c>
      <c r="I42" s="14" t="s">
        <v>107</v>
      </c>
      <c r="J42" s="8">
        <v>660000</v>
      </c>
      <c r="K42" s="8">
        <v>1</v>
      </c>
      <c r="N42" s="7" t="str">
        <f t="shared" si="2"/>
        <v>('HD004 , 01/01/1900 ,  12/12/2024 , 45638 , Vũ Tiến Đức , vuducc@gmail.com , 12550036 , Yên Bái-Yên Bình , 660000 , 1')</v>
      </c>
    </row>
    <row r="43" spans="1:14">
      <c r="B43" s="8" t="s">
        <v>128</v>
      </c>
      <c r="C43" s="8">
        <v>4</v>
      </c>
      <c r="D43" s="18">
        <v>45629</v>
      </c>
      <c r="E43" s="18">
        <v>45630</v>
      </c>
      <c r="F43" s="14" t="s">
        <v>113</v>
      </c>
      <c r="G43" s="15" t="s">
        <v>116</v>
      </c>
      <c r="H43" s="19">
        <v>94357152</v>
      </c>
      <c r="I43" s="14" t="s">
        <v>121</v>
      </c>
      <c r="J43" s="8">
        <v>7779999</v>
      </c>
      <c r="K43" s="8">
        <v>1</v>
      </c>
      <c r="N43" s="7" t="str">
        <f t="shared" si="2"/>
        <v>('HD005 , 04/01/1900 ,  03/12/2024 , 45630 , Phạm Tùng Quân , quanpham@gmail.com , 94357152 , Hà Nội , 7779999 , 1')</v>
      </c>
    </row>
    <row r="44" spans="1:14">
      <c r="N44" s="7" t="s">
        <v>129</v>
      </c>
    </row>
    <row r="47" spans="1:14" s="11" customFormat="1">
      <c r="A47" s="11" t="s">
        <v>67</v>
      </c>
      <c r="B47" s="12" t="s">
        <v>68</v>
      </c>
      <c r="C47" s="12" t="s">
        <v>69</v>
      </c>
      <c r="D47" s="12" t="s">
        <v>70</v>
      </c>
      <c r="E47" s="12" t="s">
        <v>71</v>
      </c>
      <c r="F47" s="12" t="s">
        <v>72</v>
      </c>
      <c r="G47" s="12" t="s">
        <v>13</v>
      </c>
      <c r="N47" s="11" t="str">
        <f>"INSERT INTO "&amp;A47&amp;"("&amp;B47&amp;" , "&amp;C47&amp;" , "&amp;D47&amp;" , "&amp;E47&amp;" , "&amp;F47&amp;" , "&amp;G47&amp;" , "&amp;H47&amp;") VALUES"</f>
        <v>INSERT INTO vtd_CT_HOA_DON(vtd_HoaDonID , vtd_SanPhamID , vtd_SoLuongMua , vtd_DonGiaMua , vtd_ThanhTien , vtd_TrangThai , ) VALUES</v>
      </c>
    </row>
    <row r="48" spans="1:14">
      <c r="B48" s="8">
        <v>1</v>
      </c>
      <c r="C48" s="8">
        <v>1</v>
      </c>
      <c r="D48" s="8">
        <v>12</v>
      </c>
      <c r="E48" s="8">
        <v>699000</v>
      </c>
      <c r="F48" s="8">
        <f>D48*E48</f>
        <v>8388000</v>
      </c>
      <c r="G48" s="8">
        <v>0</v>
      </c>
      <c r="N48" s="7" t="str">
        <f>"('"&amp;B48&amp;" , "&amp;C48&amp;" , "&amp;D48&amp;" , "&amp;E48&amp;" , "&amp;F48&amp;" , "&amp;G48&amp;" , "&amp;H48&amp;" '),"</f>
        <v>('1 , 1 , 12 , 699000 , 8388000 , 0 ,  '),</v>
      </c>
    </row>
    <row r="49" spans="2:14">
      <c r="B49" s="8">
        <v>2</v>
      </c>
      <c r="C49" s="8">
        <v>2</v>
      </c>
      <c r="D49" s="8">
        <v>20</v>
      </c>
      <c r="E49" s="8">
        <v>550000</v>
      </c>
      <c r="F49" s="8">
        <f t="shared" ref="F49:F51" si="3">D49*E49</f>
        <v>11000000</v>
      </c>
      <c r="G49" s="8">
        <v>0</v>
      </c>
      <c r="N49" s="7" t="str">
        <f t="shared" ref="N49:N51" si="4">"('"&amp;B49&amp;" , "&amp;C49&amp;" , "&amp;D49&amp;" , "&amp;E49&amp;" , "&amp;F49&amp;" , "&amp;G49&amp;" , "&amp;H49&amp;" '),"</f>
        <v>('2 , 2 , 20 , 550000 , 11000000 , 0 ,  '),</v>
      </c>
    </row>
    <row r="50" spans="2:14">
      <c r="B50" s="8">
        <v>3</v>
      </c>
      <c r="C50" s="8">
        <v>5</v>
      </c>
      <c r="D50" s="8">
        <v>5</v>
      </c>
      <c r="E50" s="8">
        <v>590000</v>
      </c>
      <c r="F50" s="8">
        <f t="shared" si="3"/>
        <v>2950000</v>
      </c>
      <c r="G50" s="8">
        <v>0</v>
      </c>
      <c r="N50" s="7" t="str">
        <f t="shared" si="4"/>
        <v>('3 , 5 , 5 , 590000 , 2950000 , 0 ,  '),</v>
      </c>
    </row>
    <row r="51" spans="2:14">
      <c r="B51" s="8">
        <v>4</v>
      </c>
      <c r="C51" s="8">
        <v>8</v>
      </c>
      <c r="D51" s="8">
        <v>3</v>
      </c>
      <c r="E51" s="8">
        <v>199000</v>
      </c>
      <c r="F51" s="8">
        <f t="shared" si="3"/>
        <v>597000</v>
      </c>
      <c r="G51" s="8">
        <v>0</v>
      </c>
      <c r="N51" s="7" t="str">
        <f t="shared" si="4"/>
        <v>('4 , 8 , 3 , 199000 , 597000 , 0 ,  '),</v>
      </c>
    </row>
    <row r="52" spans="2:14">
      <c r="N52" s="7" t="s">
        <v>31</v>
      </c>
    </row>
  </sheetData>
  <phoneticPr fontId="4" type="noConversion"/>
  <hyperlinks>
    <hyperlink ref="B7" r:id="rId1" xr:uid="{2A1A6A8A-DD4A-4F7E-A9D0-470EF94D825A}"/>
    <hyperlink ref="C7" r:id="rId2" xr:uid="{22D52E2E-6F96-4CCD-9E92-DB4ECCF2CAE9}"/>
    <hyperlink ref="C8" r:id="rId3" xr:uid="{8C18F968-C2D2-4ADA-86B2-10B8E0BEB5E8}"/>
    <hyperlink ref="B12" r:id="rId4" display="vuduc@gmail.com" xr:uid="{2D42BD93-7A7E-447A-B873-20F4EAB5EA6B}"/>
    <hyperlink ref="C12" r:id="rId5" display="123456a@" xr:uid="{D4BFC99E-B2E8-48E9-BA7F-7DBD7B36468C}"/>
    <hyperlink ref="C13" r:id="rId6" display="123456a@" xr:uid="{11F56C2D-5141-4B9A-863D-041811FB6D66}"/>
    <hyperlink ref="B13:B15" r:id="rId7" display="vuduc@gmail.com" xr:uid="{925A3158-C531-4A3B-8B6F-E20EF8164570}"/>
    <hyperlink ref="B20" r:id="rId8" display="vuduc@gmail.com" xr:uid="{A2BE4E25-B0AF-44CC-864C-C762A73EDF5F}"/>
    <hyperlink ref="C20" r:id="rId9" display="123456a@" xr:uid="{1B68774B-FB52-402C-97DE-43E755D85CF7}"/>
    <hyperlink ref="C21" r:id="rId10" display="123456a@" xr:uid="{0829925E-D085-4B6E-869D-3CFB39765C24}"/>
    <hyperlink ref="B21:B23" r:id="rId11" display="vuduc@gmail.com" xr:uid="{E402F0D7-BE07-4A7C-A95D-3B454049730E}"/>
    <hyperlink ref="E31" r:id="rId12" xr:uid="{666A1690-8F73-4C1F-B801-617C77C2B2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ShoppingCart</vt:lpstr>
      <vt:lpstr>Sheet1</vt:lpstr>
      <vt:lpstr>Dữ Liệu Mẫu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Vũ</dc:creator>
  <cp:lastModifiedBy>Đức Vũ</cp:lastModifiedBy>
  <dcterms:created xsi:type="dcterms:W3CDTF">2024-12-18T04:14:18Z</dcterms:created>
  <dcterms:modified xsi:type="dcterms:W3CDTF">2024-12-26T14:20:58Z</dcterms:modified>
</cp:coreProperties>
</file>