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_C\Data_analystic\4_project_for_job\excel_project\excel_project_coffee_sales\"/>
    </mc:Choice>
  </mc:AlternateContent>
  <bookViews>
    <workbookView xWindow="0" yWindow="0" windowWidth="28800" windowHeight="11700" activeTab="1"/>
  </bookViews>
  <sheets>
    <sheet name="Top5customers" sheetId="22" r:id="rId1"/>
    <sheet name="DashBoards" sheetId="23" r:id="rId2"/>
    <sheet name="CountryChart" sheetId="20"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49" i="2" l="1"/>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P1001" i="17"/>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<sst xmlns="http://schemas.openxmlformats.org/spreadsheetml/2006/main" count="11129" uniqueCount="6220">
  <si>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</si>
  <si>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</si>
  <si>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</si>
  <si>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</si>
  <si>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</si>
  <si>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</si>
  <si>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</si>
  <si>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</si>
  <si>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</si>
  <si>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</si>
  <si>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</si>
  <si>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</si>
  <si>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</si>
  <si>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</si>
  <si>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</si>
  <si>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</si>
  <si>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</si>
  <si>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</si>
  <si>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</si>
  <si>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</si>
  <si>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</si>
  <si>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</si>
  <si>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</si>
  <si>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</si>
  <si>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</si>
  <si>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</si>
  <si>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</si>
  <si>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</si>
  <si>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</si>
  <si>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</si>
  <si>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</si>
  <si>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</si>
  <si>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</si>
  <si>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</si>
  <si>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</si>
  <si>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</si>
  <si>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</si>
  <si>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</si>
  <si>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</si>
  <si>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</si>
  <si>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</si>
  <si>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</si>
  <si>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</si>
  <si>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</si>
  <si>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</si>
  <si>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</si>
  <si>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</si>
  <si>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</si>
  <si>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</si>
  <si>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</si>
  <si>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</si>
  <si>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</si>
  <si>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</si>
  <si>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</si>
  <si>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</si>
  <si>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</si>
  <si>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</si>
  <si>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</si>
  <si>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</si>
  <si>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</si>
  <si>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</si>
  <si>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</si>
  <si>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</si>
  <si>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</si>
  <si>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</si>
  <si>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</si>
  <si>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</si>
  <si>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</si>
  <si>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</si>
  <si>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</si>
  <si>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</si>
  <si>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</si>
  <si>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</si>
  <si>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</si>
  <si>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</si>
  <si>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</si>
  <si>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</si>
  <si>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</si>
  <si>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</si>
  <si>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</si>
  <si>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</si>
  <si>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</si>
  <si>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</si>
  <si>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</si>
  <si>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</si>
  <si>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</si>
  <si>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</si>
  <si>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</si>
  <si>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</si>
  <si>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</si>
  <si>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</si>
  <si>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</si>
  <si>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</si>
  <si>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</si>
  <si>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</si>
  <si>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</si>
  <si>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</si>
  <si>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</si>
  <si>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</si>
  <si>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</si>
  <si>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</si>
  <si>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</si>
  <si>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</si>
  <si>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</si>
  <si>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</si>
  <si>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</si>
  <si>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</si>
  <si>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</si>
  <si>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</si>
  <si>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</si>
  <si>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</si>
  <si>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</si>
  <si>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</si>
  <si>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</si>
  <si>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</si>
  <si>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</si>
  <si>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</si>
  <si>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</si>
  <si>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</si>
  <si>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</si>
  <si>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</si>
  <si>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</si>
  <si>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</si>
  <si>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</si>
  <si>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</si>
  <si>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</si>
  <si>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</si>
  <si>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</si>
  <si>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</si>
  <si>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</si>
  <si>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</si>
  <si>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</si>
  <si>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</si>
  <si>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</si>
  <si>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</si>
  <si>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</si>
  <si>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</si>
  <si>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</si>
  <si>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</si>
  <si>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</si>
  <si>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</si>
  <si>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</si>
  <si>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</si>
  <si>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</si>
  <si>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</si>
  <si>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</si>
  <si>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</si>
  <si>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</si>
  <si>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</si>
  <si>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</si>
  <si>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</si>
  <si>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</si>
  <si>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</si>
  <si>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</si>
  <si>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</si>
  <si>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</si>
  <si>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</si>
  <si>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</si>
  <si>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</si>
  <si>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</si>
  <si>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</si>
  <si>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</si>
  <si>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</si>
  <si>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</si>
  <si>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</si>
  <si>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</si>
  <si>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</si>
  <si>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</si>
  <si>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</si>
  <si>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</si>
  <si>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</si>
  <si>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</si>
  <si>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</si>
  <si>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</si>
  <si>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</si>
  <si>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</si>
  <si>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</si>
  <si>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</si>
  <si>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</si>
  <si>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</si>
  <si>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</si>
  <si>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</si>
  <si>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</si>
  <si>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</si>
  <si>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</si>
  <si>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</si>
  <si>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</si>
  <si>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</si>
  <si>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</si>
  <si>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</si>
  <si>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</si>
  <si>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</si>
  <si>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</si>
  <si>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</si>
  <si>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</si>
  <si>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</si>
  <si>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</si>
  <si>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</si>
  <si>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</si>
  <si>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</si>
  <si>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</si>
  <si>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</si>
  <si>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</si>
  <si>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</si>
  <si>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</si>
  <si>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</si>
  <si>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</si>
  <si>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</si>
  <si>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</si>
  <si>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</si>
  <si>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</si>
  <si>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</si>
  <si>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</si>
  <si>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</si>
  <si>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</si>
  <si>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</si>
  <si>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</si>
  <si>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</si>
  <si>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</si>
  <si>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</si>
  <si>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</si>
  <si>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</si>
  <si>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</si>
  <si>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</si>
  <si>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</si>
  <si>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</si>
  <si>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</si>
  <si>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</si>
  <si>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</si>
  <si>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</si>
  <si>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</si>
  <si>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</si>
  <si>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</si>
  <si>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</si>
  <si>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</si>
  <si>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</si>
  <si>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</si>
  <si>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</si>
  <si>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</si>
  <si>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</si>
  <si>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</si>
  <si>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</si>
  <si>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</si>
  <si>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</si>
  <si>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</si>
  <si>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</si>
  <si>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</si>
  <si>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</si>
  <si>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</si>
  <si>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</si>
  <si>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</si>
  <si>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</si>
  <si>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</si>
  <si>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</si>
  <si>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</si>
  <si>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</si>
  <si>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</si>
  <si>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</si>
  <si>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</si>
  <si>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</si>
  <si>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</si>
  <si>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</si>
  <si>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</si>
  <si>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</si>
  <si>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</si>
  <si>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</si>
  <si>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</si>
  <si>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</si>
  <si>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</si>
  <si>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</si>
  <si>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</si>
  <si>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</si>
  <si>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</si>
  <si>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</si>
  <si>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</si>
  <si>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</si>
  <si>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</si>
  <si>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</si>
  <si>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</si>
  <si>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</si>
  <si>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</si>
  <si>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</si>
  <si>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</si>
  <si>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</si>
  <si>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</si>
  <si>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</si>
  <si>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</si>
  <si>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</si>
  <si>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</si>
  <si>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</si>
  <si>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</si>
  <si>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</si>
  <si>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</si>
  <si>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</si>
  <si>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</si>
  <si>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</si>
  <si>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</si>
  <si>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</si>
  <si>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</si>
  <si>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</si>
  <si>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</si>
  <si>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</si>
  <si>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</si>
  <si>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</si>
  <si>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</si>
  <si>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</si>
  <si>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</si>
  <si>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</si>
  <si>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</si>
  <si>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</si>
  <si>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</si>
  <si>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</si>
  <si>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</si>
  <si>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</si>
  <si>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</si>
  <si>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</si>
  <si>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</si>
  <si>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</si>
  <si>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</si>
  <si>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</si>
  <si>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</si>
  <si>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</si>
  <si>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</si>
  <si>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</si>
  <si>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</si>
  <si>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</si>
  <si>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</si>
  <si>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</si>
  <si>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</si>
  <si>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</si>
  <si>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</si>
  <si>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</si>
  <si>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</si>
  <si>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</si>
  <si>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</si>
  <si>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</si>
  <si>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</si>
  <si>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</si>
  <si>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</si>
  <si>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</si>
  <si>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</si>
  <si>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</si>
  <si>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</si>
  <si>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</si>
  <si>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</si>
  <si>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</si>
  <si>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</si>
  <si>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</si>
  <si>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</si>
  <si>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</si>
  <si>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</si>
  <si>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</si>
  <si>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</si>
  <si>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</si>
  <si>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</si>
  <si>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</si>
  <si>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</si>
  <si>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</si>
  <si>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</si>
  <si>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</si>
  <si>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</si>
  <si>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</si>
  <si>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</si>
  <si>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</si>
  <si>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</si>
  <si>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</si>
  <si>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</si>
  <si>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</si>
  <si>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</si>
  <si>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</si>
  <si>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</si>
  <si>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</si>
  <si>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</si>
  <si>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</si>
  <si>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</si>
  <si>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</si>
  <si>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</si>
  <si>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</si>
  <si>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</si>
  <si>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</si>
  <si>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</si>
  <si>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</si>
  <si>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</si>
  <si>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</si>
  <si>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</si>
  <si>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</si>
  <si>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</si>
  <si>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</si>
  <si>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</si>
  <si>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</si>
  <si>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</si>
  <si>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</si>
  <si>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</si>
  <si>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</si>
  <si>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</si>
  <si>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</si>
  <si>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</si>
  <si>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</si>
  <si>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</si>
  <si>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</si>
  <si>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</si>
  <si>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</si>
  <si>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</si>
  <si>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</si>
  <si>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</si>
  <si>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</si>
  <si>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</si>
  <si>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</si>
  <si>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</si>
  <si>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</si>
  <si>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</si>
  <si>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</si>
  <si>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</si>
  <si>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</si>
  <si>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</si>
  <si>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</si>
  <si>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</si>
  <si>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</si>
  <si>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</si>
  <si>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</si>
  <si>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</si>
  <si>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</si>
  <si>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</si>
  <si>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</si>
  <si>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</si>
  <si>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</si>
  <si>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</si>
  <si>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</si>
  <si>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</si>
  <si>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</si>
  <si>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</si>
  <si>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</si>
  <si>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</si>
  <si>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</si>
  <si>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</si>
  <si>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</si>
  <si>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</si>
  <si>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</si>
  <si>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</si>
  <si>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</si>
  <si>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</si>
  <si>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</si>
  <si>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</si>
  <si>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</si>
  <si>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</si>
  <si>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</si>
  <si>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</si>
  <si>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</si>
  <si>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</si>
  <si>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</si>
  <si>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</si>
  <si>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</si>
  <si>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</si>
  <si>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</si>
  <si>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</si>
  <si>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</si>
  <si>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</si>
  <si>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</si>
  <si>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</si>
  <si>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</si>
  <si>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</si>
  <si>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</si>
  <si>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</si>
  <si>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</si>
  <si>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</si>
  <si>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</si>
  <si>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</si>
  <si>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</si>
  <si>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</si>
  <si>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</si>
  <si>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</si>
  <si>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</si>
  <si>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</si>
  <si>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</si>
  <si>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</si>
  <si>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</si>
  <si>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</si>
  <si>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</si>
  <si>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</si>
  <si>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</si>
  <si>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</si>
  <si>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</si>
  <si>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</si>
  <si>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</si>
  <si>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</si>
  <si>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</si>
  <si>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</si>
  <si>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</si>
  <si>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</si>
  <si>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</si>
  <si>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</si>
  <si>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</si>
  <si>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</si>
  <si>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</si>
  <si>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</si>
  <si>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</si>
  <si>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</si>
  <si>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</si>
  <si>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</si>
  <si>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</si>
  <si>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</si>
  <si>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</si>
  <si>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</si>
  <si>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</si>
  <si>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</si>
  <si>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</si>
  <si>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</si>
  <si>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</si>
  <si>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</si>
  <si>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</si>
  <si>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</si>
  <si>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</si>
  <si>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</si>
  <si>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</si>
  <si>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</si>
  <si>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</si>
  <si>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</si>
  <si>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</si>
  <si>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</si>
  <si>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</si>
  <si>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</si>
  <si>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</si>
  <si>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</si>
  <si>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</si>
  <si>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</si>
  <si>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</si>
  <si>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</si>
  <si>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</si>
  <si>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</si>
  <si>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</si>
  <si>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</si>
  <si>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</si>
  <si>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</si>
  <si>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</si>
  <si>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</si>
  <si>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</si>
  <si>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</si>
  <si>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</si>
  <si>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</si>
  <si>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</si>
  <si>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</si>
  <si>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</si>
  <si>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</si>
  <si>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</si>
  <si>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</si>
  <si>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</si>
  <si>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</si>
  <si>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</si>
  <si>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</si>
  <si>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</si>
  <si>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</si>
  <si>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</si>
  <si>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</si>
  <si>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</si>
  <si>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</si>
  <si>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</si>
  <si>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</si>
  <si>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</si>
  <si>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</si>
  <si>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</si>
  <si>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</si>
  <si>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</si>
  <si>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</si>
  <si>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</si>
  <si>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</si>
  <si>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</si>
  <si>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</si>
  <si>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</si>
  <si>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</si>
  <si>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</si>
  <si>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</si>
  <si>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</si>
  <si>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</si>
  <si>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</si>
  <si>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</si>
  <si>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</si>
  <si>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</si>
  <si>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</si>
  <si>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</si>
  <si>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</si>
  <si>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</si>
  <si>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</si>
  <si>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</si>
  <si>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</si>
  <si>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</si>
  <si>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</si>
  <si>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</si>
  <si>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</si>
  <si>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</si>
  <si>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</si>
  <si>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</si>
  <si>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</si>
  <si>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</si>
  <si>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</si>
  <si>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</si>
  <si>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</si>
  <si>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</si>
  <si>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</si>
  <si>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</si>
  <si>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</si>
  <si>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</si>
  <si>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</si>
  <si>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</si>
  <si>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</si>
  <si>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</si>
  <si>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</si>
  <si>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</si>
  <si>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</si>
  <si>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</si>
  <si>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</si>
  <si>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</si>
  <si>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</si>
  <si>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</si>
  <si>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</si>
  <si>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</si>
  <si>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</si>
  <si>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</si>
  <si>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</si>
  <si>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</si>
  <si>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</si>
  <si>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</si>
  <si>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</si>
  <si>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</si>
  <si>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</si>
  <si>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</si>
  <si>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</si>
  <si>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</si>
  <si>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</si>
  <si>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</si>
  <si>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</si>
  <si>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</si>
  <si>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</si>
  <si>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</si>
  <si>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</si>
  <si>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</si>
  <si>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</si>
  <si>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</si>
  <si>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</si>
  <si>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</si>
  <si>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</si>
  <si>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</si>
  <si>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</si>
  <si>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</si>
  <si>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</si>
  <si>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</si>
  <si>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</si>
  <si>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</si>
  <si>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</si>
  <si>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</si>
  <si>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</si>
  <si>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</si>
  <si>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</si>
  <si>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</si>
  <si>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</si>
  <si>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</si>
  <si>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</si>
  <si>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</si>
  <si>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</si>
  <si>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</si>
  <si>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</si>
  <si>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</si>
  <si>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</si>
  <si>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</si>
  <si>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</si>
  <si>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</si>
  <si>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</si>
  <si>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</si>
  <si>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</si>
  <si>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</si>
  <si>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</si>
  <si>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</si>
  <si>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</si>
  <si>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</si>
  <si>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</si>
  <si>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</si>
  <si>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</si>
  <si>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</si>
  <si>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</si>
  <si>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</si>
  <si>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</si>
  <si>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</si>
  <si>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</si>
  <si>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</si>
  <si>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</si>
  <si>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</si>
  <si>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</si>
  <si>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</si>
  <si>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</si>
  <si>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</si>
  <si>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</si>
  <si>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</si>
  <si>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</si>
  <si>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</si>
  <si>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</si>
  <si>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</si>
  <si>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</si>
  <si>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</si>
  <si>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</si>
  <si>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</si>
  <si>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</si>
  <si>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</si>
  <si>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</si>
  <si>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</si>
  <si>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</si>
  <si>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</si>
  <si>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</si>
  <si>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</si>
  <si>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</si>
  <si>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</si>
  <si>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</si>
  <si>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</si>
  <si>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</si>
  <si>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</si>
  <si>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</si>
  <si>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</si>
  <si>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</si>
  <si>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</si>
  <si>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</si>
  <si>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</si>
  <si>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</si>
  <si>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</si>
  <si>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</si>
  <si>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</si>
  <si>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</si>
  <si>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</si>
  <si>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</si>
  <si>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</si>
  <si>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</si>
  <si>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</si>
  <si>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</si>
  <si>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</si>
  <si>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</si>
  <si>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</si>
  <si>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</si>
  <si>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</si>
  <si>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</si>
  <si>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</si>
  <si>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</si>
  <si>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</si>
  <si>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</si>
  <si>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</si>
  <si>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</si>
  <si>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</si>
  <si>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</si>
  <si>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</si>
  <si>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</si>
  <si>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</si>
  <si>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</si>
  <si>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</si>
  <si>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</si>
  <si>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</si>
  <si>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</si>
  <si>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</si>
  <si>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</si>
  <si>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</si>
  <si>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</si>
  <si>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</si>
  <si>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</si>
  <si>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</si>
  <si>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</si>
  <si>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</si>
  <si>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</si>
  <si>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</si>
  <si>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</si>
  <si>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</si>
  <si>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</si>
  <si>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</si>
  <si>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</si>
  <si>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</si>
  <si>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</si>
  <si>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</si>
  <si>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</si>
  <si>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</si>
  <si>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</si>
  <si>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</si>
  <si>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</si>
  <si>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</si>
  <si>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</si>
  <si>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</si>
  <si>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</si>
  <si>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</si>
  <si>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</si>
  <si>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</si>
  <si>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</si>
  <si>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</si>
  <si>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</si>
  <si>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</si>
  <si>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</si>
  <si>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</si>
  <si>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</si>
  <si>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</si>
  <si>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</si>
  <si>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</si>
  <si>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</si>
  <si>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</si>
  <si>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</si>
  <si>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</si>
  <si>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</si>
  <si>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</si>
  <si>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</si>
  <si>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</si>
  <si>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</si>
  <si>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</si>
  <si>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</si>
  <si>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</si>
  <si>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</si>
  <si>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</si>
  <si>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</si>
  <si>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</si>
  <si>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</si>
  <si>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</si>
  <si>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</si>
  <si>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</si>
  <si>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</si>
  <si>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</si>
  <si>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</si>
  <si>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</si>
  <si>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</si>
  <si>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</si>
  <si>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</si>
  <si>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</si>
  <si>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</si>
  <si>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</si>
  <si>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</si>
  <si>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</si>
  <si>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</si>
  <si>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</si>
  <si>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</si>
  <si>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</si>
  <si>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</si>
  <si>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</si>
  <si>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</si>
  <si>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</si>
  <si>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</si>
  <si>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</si>
  <si>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</si>
  <si>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</si>
  <si>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</si>
  <si>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</si>
  <si>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</si>
  <si>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</si>
  <si>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</si>
  <si>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</si>
  <si>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</si>
  <si>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</si>
  <si>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</si>
  <si>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</si>
  <si>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</si>
  <si>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</si>
  <si>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</si>
  <si>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</si>
  <si>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</si>
  <si>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</si>
  <si>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</si>
  <si>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</si>
  <si>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</si>
  <si>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</si>
  <si>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</si>
  <si>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</si>
  <si>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</si>
  <si>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</si>
  <si>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</si>
  <si>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</si>
  <si>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</si>
  <si>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</si>
  <si>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</si>
  <si>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</si>
  <si>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</si>
  <si>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</si>
  <si>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</si>
  <si>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</si>
  <si>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</si>
  <si>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</si>
  <si>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</si>
  <si>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</si>
  <si>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</si>
  <si>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</si>
  <si>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</si>
  <si>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</si>
  <si>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</si>
  <si>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</si>
  <si>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</si>
  <si>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</si>
  <si>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</si>
  <si>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</si>
  <si>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</si>
  <si>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</si>
  <si>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</si>
  <si>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</si>
  <si>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</si>
  <si>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</si>
  <si>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</si>
  <si>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</si>
  <si>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</si>
  <si>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</si>
  <si>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</si>
  <si>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</si>
  <si>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</si>
  <si>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</si>
  <si>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</si>
  <si>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</si>
  <si>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</si>
  <si>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</si>
  <si>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</si>
  <si>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</si>
  <si>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</si>
  <si>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</si>
  <si>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</si>
  <si>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</si>
  <si>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</si>
  <si>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</si>
  <si>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</si>
  <si>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</si>
  <si>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</si>
  <si>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</si>
  <si>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</si>
  <si>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</si>
  <si>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</si>
  <si>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</si>
  <si>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</si>
  <si>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</si>
  <si>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</si>
  <si>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</si>
  <si>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</si>
  <si>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</si>
  <si>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</si>
  <si>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</si>
  <si>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</si>
  <si>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</si>
  <si>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</si>
  <si>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</si>
  <si>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</si>
  <si>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</si>
  <si>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</si>
  <si>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</si>
  <si>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</si>
  <si>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</si>
  <si>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</si>
  <si>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</si>
  <si>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</si>
  <si>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</si>
  <si>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</si>
  <si>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</si>
  <si>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</si>
  <si>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</si>
  <si>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</si>
  <si>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</si>
  <si>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</si>
  <si>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</si>
  <si>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</si>
  <si>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</si>
  <si>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</si>
  <si>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</si>
  <si>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</si>
  <si>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</si>
  <si>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</si>
  <si>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</si>
  <si>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</si>
  <si>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</si>
  <si>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</si>
  <si>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</si>
  <si>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</si>
  <si>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</si>
  <si>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</si>
  <si>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</si>
  <si>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</si>
  <si>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</si>
  <si>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</si>
  <si>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</si>
  <si>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</si>
  <si>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</si>
  <si>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</si>
  <si>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</si>
  <si>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</si>
  <si>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</si>
  <si>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</si>
  <si>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</si>
  <si>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</si>
  <si>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</si>
  <si>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</si>
  <si>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</si>
  <si>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</si>
  <si>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</si>
  <si>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</si>
  <si>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</si>
  <si>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</si>
  <si>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</si>
  <si>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</si>
  <si>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</si>
  <si>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</si>
  <si>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</si>
  <si>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</si>
  <si>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</si>
  <si>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</si>
  <si>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</si>
  <si>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</si>
  <si>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</si>
  <si>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</si>
  <si>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</si>
  <si>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</si>
  <si>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</si>
  <si>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</si>
  <si>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</si>
  <si>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</si>
  <si>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</si>
  <si>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</si>
  <si>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</si>
  <si>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</si>
  <si>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</si>
  <si>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</si>
  <si>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</si>
  <si>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</si>
  <si>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</si>
  <si>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</si>
  <si>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</si>
  <si>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</si>
  <si>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</si>
  <si>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</si>
  <si>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</si>
  <si>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</si>
  <si>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</si>
  <si>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</si>
  <si>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</si>
  <si>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</si>
  <si>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</si>
  <si>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</si>
  <si>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</si>
  <si>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</si>
  <si>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</si>
  <si>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</si>
  <si>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</si>
  <si>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</si>
  <si>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</si>
  <si>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</si>
  <si>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</si>
  <si>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</si>
  <si>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</si>
  <si>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</si>
  <si>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</si>
  <si>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</si>
  <si>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</si>
  <si>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</si>
  <si>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</si>
  <si>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</si>
  <si>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</si>
  <si>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</si>
  <si>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</si>
  <si>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</si>
  <si>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</si>
  <si>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</si>
  <si>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</si>
  <si>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</si>
  <si>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</si>
  <si>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</si>
  <si>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</si>
  <si>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</si>
  <si>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</si>
  <si>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</si>
  <si>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</si>
  <si>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</si>
  <si>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</si>
  <si>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</si>
  <si>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</si>
  <si>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</si>
  <si>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</si>
  <si>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</si>
  <si>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</si>
  <si>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</si>
  <si>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</si>
  <si>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</si>
  <si>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</si>
  <si>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</si>
  <si>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</si>
  <si>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</si>
  <si>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</si>
  <si>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</si>
  <si>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</si>
  <si>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</si>
  <si>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</si>
  <si>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</si>
  <si>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</si>
  <si>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</si>
  <si>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</si>
  <si>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</si>
  <si>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</si>
  <si>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</si>
  <si>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</si>
  <si>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</si>
  <si>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</si>
  <si>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</si>
  <si>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</si>
  <si>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</si>
  <si>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</si>
  <si>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</si>
  <si>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</si>
  <si>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</si>
  <si>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</si>
  <si>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</si>
  <si>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</si>
  <si>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</si>
  <si>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</si>
  <si>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</si>
  <si>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</si>
  <si>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</si>
  <si>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</si>
  <si>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</si>
  <si>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</si>
  <si>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</si>
  <si>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</si>
  <si>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</si>
  <si>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</si>
  <si>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</si>
  <si>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</si>
  <si>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</si>
  <si>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</si>
  <si>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</si>
  <si>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</si>
  <si>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</si>
  <si>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</si>
  <si>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</si>
  <si>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</si>
  <si>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</si>
  <si>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</si>
  <si>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</si>
  <si>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</si>
  <si>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</si>
  <si>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</si>
  <si>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</si>
  <si>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</si>
  <si>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</si>
  <si>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</si>
  <si>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</si>
  <si>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</si>
  <si>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</si>
  <si>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</si>
  <si>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</si>
  <si>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</si>
  <si>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</si>
  <si>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</si>
  <si>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</si>
  <si>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</si>
  <si>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</si>
  <si>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</si>
  <si>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</si>
  <si>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</si>
  <si>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</si>
  <si>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</si>
  <si>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</si>
  <si>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</si>
  <si>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</si>
  <si>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</si>
  <si>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</si>
  <si>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</si>
  <si>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</si>
  <si>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</si>
  <si>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</si>
  <si>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</si>
  <si>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</si>
  <si>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</si>
  <si>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</si>
  <si>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</si>
  <si>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</si>
  <si>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</si>
  <si>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</si>
  <si>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</si>
  <si>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</si>
  <si>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</si>
  <si>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</si>
  <si>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</si>
  <si>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</si>
  <si>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</si>
  <si>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</si>
  <si>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</si>
  <si>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</si>
  <si>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</si>
  <si>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</si>
  <si>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</si>
  <si>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</si>
  <si>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</si>
  <si>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</si>
  <si>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</si>
  <si>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</si>
  <si>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</si>
  <si>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</si>
  <si>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</si>
  <si>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</si>
  <si>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</si>
  <si>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</si>
  <si>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</si>
  <si>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</si>
  <si>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</si>
  <si>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</si>
  <si>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</si>
  <si>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</si>
  <si>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</si>
  <si>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</si>
  <si>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</si>
  <si>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</si>
  <si>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</si>
  <si>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</si>
  <si>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</si>
  <si>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</si>
  <si>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</si>
  <si>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</si>
  <si>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</si>
  <si>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</si>
  <si>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</si>
  <si>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</si>
  <si>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</si>
  <si>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</si>
  <si>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</si>
  <si>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</si>
  <si>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</si>
  <si>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</si>
  <si>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</si>
  <si>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</si>
  <si>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</si>
  <si>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</si>
  <si>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</si>
  <si>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</si>
  <si>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</si>
  <si>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</si>
  <si>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</si>
  <si>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</si>
  <si>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</si>
  <si>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</si>
  <si>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</si>
  <si>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</si>
  <si>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</si>
  <si>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</si>
  <si>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</si>
  <si>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</si>
  <si>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</si>
  <si>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</si>
  <si>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</si>
  <si>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</si>
  <si>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</si>
  <si>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</si>
  <si>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</si>
  <si>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</si>
  <si>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</si>
  <si>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</si>
  <si>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</si>
  <si>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</si>
  <si>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</si>
  <si>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</si>
  <si>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</si>
  <si>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</si>
  <si>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</si>
  <si>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</si>
  <si>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</si>
  <si>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</si>
  <si>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</si>
  <si>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</si>
  <si>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</si>
  <si>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</si>
  <si>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</si>
  <si>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</si>
  <si>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</si>
  <si>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</si>
  <si>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</si>
  <si>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</si>
  <si>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</si>
  <si>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</si>
  <si>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</si>
  <si>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</si>
  <si>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</si>
  <si>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</si>
  <si>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</si>
  <si>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</si>
  <si>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</si>
  <si>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</si>
  <si>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</si>
  <si>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</si>
  <si>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</si>
  <si>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</si>
  <si>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</si>
  <si>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</si>
  <si>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</si>
  <si>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</si>
  <si>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</si>
  <si>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</si>
  <si>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</si>
  <si>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</si>
  <si>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</si>
  <si>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</si>
  <si>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</si>
  <si>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</si>
  <si>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</si>
  <si>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</si>
  <si>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</si>
  <si>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</si>
  <si>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</si>
  <si>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</si>
  <si>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</si>
  <si>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</si>
  <si>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</si>
  <si>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</si>
  <si>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</si>
  <si>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</si>
  <si>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</si>
  <si>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</si>
  <si>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</si>
  <si>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</si>
  <si>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</si>
  <si>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</si>
  <si>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</si>
  <si>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</si>
  <si>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</si>
  <si>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</si>
  <si>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</si>
  <si>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</si>
  <si>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</si>
  <si>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</si>
  <si>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</si>
  <si>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</si>
  <si>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</si>
  <si>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</si>
  <si>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</si>
  <si>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</si>
  <si>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</si>
  <si>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</si>
  <si>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</si>
  <si>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</si>
  <si>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</si>
  <si>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</si>
  <si>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</si>
  <si>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</si>
  <si>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</si>
  <si>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</si>
  <si>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</si>
  <si>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</si>
  <si>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</si>
  <si>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</si>
  <si>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</si>
  <si>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</si>
  <si>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</si>
  <si>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</si>
  <si>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</si>
  <si>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</si>
  <si>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</si>
  <si>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</si>
  <si>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</si>
  <si>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</si>
  <si>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</si>
  <si>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</si>
  <si>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</si>
  <si>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</si>
  <si>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</si>
  <si>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</si>
  <si>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</si>
  <si>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</si>
  <si>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</si>
  <si>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</si>
  <si>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</si>
  <si>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</si>
  <si>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</si>
  <si>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</si>
  <si>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</si>
  <si>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</si>
  <si>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</si>
  <si>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</si>
  <si>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</si>
  <si>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</si>
  <si>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</si>
  <si>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</si>
  <si>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</si>
  <si>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</si>
  <si>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</si>
  <si>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</si>
  <si>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</si>
  <si>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</si>
  <si>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</si>
  <si>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</si>
  <si>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</si>
  <si>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</si>
  <si>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</si>
  <si>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</si>
  <si>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</si>
  <si>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</si>
  <si>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</si>
  <si>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</si>
  <si>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</si>
  <si>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</si>
  <si>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</si>
  <si>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</si>
  <si>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</si>
  <si>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</si>
  <si>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</si>
  <si>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</si>
  <si>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</si>
  <si>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</si>
  <si>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</si>
  <si>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</si>
  <si>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</si>
  <si>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</si>
  <si>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</si>
  <si>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</si>
  <si>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</si>
  <si>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</si>
  <si>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</si>
  <si>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</si>
  <si>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</si>
  <si>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</si>
  <si>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</si>
  <si>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</si>
  <si>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</si>
  <si>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</si>
  <si>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</si>
  <si>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</si>
  <si>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</si>
  <si>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</si>
  <si>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</si>
  <si>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</si>
  <si>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</si>
  <si>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</si>
  <si>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</si>
  <si>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</si>
  <si>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</si>
  <si>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</si>
  <si>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</si>
  <si>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</si>
  <si>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</si>
  <si>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</si>
  <si>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</si>
  <si>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</si>
  <si>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</si>
  <si>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</si>
  <si>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</si>
  <si>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</si>
  <si>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</si>
  <si>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</si>
  <si>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</si>
  <si>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</si>
  <si>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</si>
  <si>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</si>
  <si>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</si>
  <si>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</si>
  <si>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</si>
  <si>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</si>
  <si>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</si>
  <si>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</si>
  <si>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</si>
  <si>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</si>
  <si>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</si>
  <si>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</si>
  <si>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</si>
  <si>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</si>
  <si>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</si>
  <si>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</si>
  <si>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</si>
  <si>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</si>
  <si>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</si>
  <si>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</si>
  <si>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</si>
  <si>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</si>
  <si>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</si>
  <si>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</si>
  <si>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</si>
  <si>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</si>
  <si>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</si>
  <si>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</si>
  <si>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</si>
  <si>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</si>
  <si>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</si>
  <si>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</si>
  <si>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</si>
  <si>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</si>
  <si>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</si>
  <si>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</si>
  <si>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</si>
  <si>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</si>
  <si>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</si>
  <si>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</si>
  <si>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</si>
  <si>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</si>
  <si>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</si>
  <si>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</si>
  <si>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</si>
  <si>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</si>
  <si>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</si>
  <si>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</si>
  <si>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</si>
  <si>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</si>
  <si>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</si>
  <si>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</si>
  <si>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</si>
  <si>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</si>
  <si>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</si>
  <si>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</si>
  <si>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</si>
  <si>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</si>
  <si>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</si>
  <si>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</si>
  <si>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</si>
  <si>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</si>
  <si>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</si>
  <si>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</si>
  <si>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</si>
  <si>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</si>
  <si>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</si>
  <si>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</si>
  <si>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</si>
  <si>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</si>
  <si>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</si>
  <si>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</si>
  <si>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</si>
  <si>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</si>
  <si>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</si>
  <si>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</si>
  <si>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</si>
  <si>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</si>
  <si>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</si>
  <si>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</si>
  <si>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</si>
  <si>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</si>
  <si>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</si>
  <si>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</si>
  <si>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</si>
  <si>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</si>
  <si>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</si>
  <si>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</si>
  <si>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</si>
  <si>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</si>
  <si>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</si>
  <si>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</si>
  <si>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</si>
  <si>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</si>
  <si>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</si>
  <si>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</si>
  <si>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</si>
  <si>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</si>
  <si>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</si>
  <si>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</si>
  <si>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</si>
  <si>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</si>
  <si>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</si>
  <si>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</si>
  <si>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</si>
  <si>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</si>
  <si>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</si>
  <si>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</si>
  <si>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</si>
  <si>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</si>
  <si>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</si>
  <si>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</si>
  <si>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</si>
  <si>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</si>
  <si>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</si>
  <si>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</si>
  <si>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</si>
  <si>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</si>
  <si>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</si>
  <si>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</si>
  <si>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</si>
  <si>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</si>
  <si>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</si>
  <si>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</si>
  <si>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</si>
  <si>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</si>
  <si>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</si>
  <si>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</si>
  <si>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</si>
  <si>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</si>
  <si>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</si>
  <si>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</si>
  <si>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</si>
  <si>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</si>
  <si>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</si>
  <si>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</si>
  <si>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</si>
  <si>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</si>
  <si>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</si>
  <si>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</si>
  <si>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</si>
  <si>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</si>
  <si>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</si>
  <si>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</si>
  <si>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</si>
  <si>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</si>
  <si>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</si>
  <si>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</si>
  <si>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</si>
  <si>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</si>
  <si>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</si>
  <si>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</si>
  <si>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</si>
  <si>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</si>
  <si>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</si>
  <si>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</si>
  <si>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</si>
  <si>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</si>
  <si>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</si>
  <si>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</si>
  <si>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</si>
  <si>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</si>
  <si>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</si>
  <si>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</si>
  <si>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</si>
  <si>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</si>
  <si>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</si>
  <si>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</si>
  <si>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</si>
  <si>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</si>
  <si>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</si>
  <si>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</si>
  <si>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</si>
  <si>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</si>
  <si>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</si>
  <si>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</si>
  <si>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</si>
  <si>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</si>
  <si>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</si>
  <si>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</si>
  <si>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</si>
  <si>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</si>
  <si>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</si>
  <si>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</si>
  <si>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</si>
  <si>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</si>
  <si>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</si>
  <si>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</si>
  <si>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</si>
  <si>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</si>
  <si>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</si>
  <si>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</si>
  <si>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</si>
  <si>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</si>
  <si>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</si>
  <si>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</si>
  <si>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</si>
  <si>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</si>
  <si>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</si>
  <si>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</si>
  <si>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</si>
  <si>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</si>
  <si>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</si>
  <si>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</si>
  <si>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</si>
  <si>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</si>
  <si>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</si>
  <si>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</si>
  <si>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</si>
  <si>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</si>
  <si>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</si>
  <si>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</si>
  <si>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</si>
  <si>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</si>
  <si>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</si>
  <si>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</si>
  <si>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</si>
  <si>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</si>
  <si>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</si>
  <si>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</si>
  <si>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</si>
  <si>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</si>
  <si>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</si>
  <si>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</si>
  <si>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</si>
  <si>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</si>
  <si>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</si>
  <si>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</si>
  <si>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</si>
  <si>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</si>
  <si>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</si>
  <si>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</si>
  <si>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</si>
  <si>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</si>
  <si>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</si>
  <si>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</si>
  <si>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</si>
  <si>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</si>
  <si>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</si>
  <si>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</si>
  <si>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</si>
  <si>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</si>
  <si>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</si>
  <si>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</si>
  <si>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</si>
  <si>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</si>
  <si>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</si>
  <si>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</si>
  <si>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</si>
  <si>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</si>
  <si>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</si>
  <si>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</si>
  <si>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</si>
  <si>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</si>
  <si>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</si>
  <si>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</si>
  <si>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</si>
  <si>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</si>
  <si>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</si>
  <si>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</si>
  <si>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</si>
  <si>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</si>
  <si>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</si>
  <si>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</si>
  <si>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</si>
  <si>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</si>
  <si>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</si>
  <si>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</si>
  <si>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</si>
  <si>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</si>
  <si>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</si>
  <si>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</si>
  <si>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</si>
  <si>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</si>
  <si>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</si>
  <si>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</si>
  <si>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</si>
  <si>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</si>
  <si>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</si>
  <si>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</si>
  <si>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</si>
  <si>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</si>
  <si>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</si>
  <si>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</si>
  <si>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</si>
  <si>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</si>
  <si>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</si>
  <si>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</si>
  <si>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</si>
  <si>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</si>
  <si>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</si>
  <si>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</si>
  <si>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</si>
  <si>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</si>
  <si>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</si>
  <si>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</si>
  <si>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</si>
  <si>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</si>
  <si>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</si>
  <si>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</si>
  <si>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</si>
  <si>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</si>
  <si>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</si>
  <si>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</si>
  <si>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</si>
  <si>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</si>
  <si>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</si>
  <si>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</si>
  <si>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</si>
  <si>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</si>
  <si>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</si>
  <si>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</si>
  <si>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</si>
  <si>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</si>
  <si>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</si>
  <si>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</si>
  <si>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</si>
  <si>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</si>
  <si>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</si>
  <si>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</si>
  <si>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</si>
  <si>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</si>
  <si>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</si>
  <si>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</si>
  <si>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</si>
  <si>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</si>
  <si>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</si>
  <si>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</si>
  <si>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</si>
  <si>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</si>
  <si>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</si>
  <si>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</si>
  <si>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</si>
  <si>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</si>
  <si>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</si>
  <si>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</si>
  <si>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</si>
  <si>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</si>
  <si>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</si>
  <si>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</si>
  <si>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</si>
  <si>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</si>
  <si>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</si>
  <si>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</si>
  <si>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</si>
  <si>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</si>
  <si>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</si>
  <si>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</si>
  <si>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</si>
  <si>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</si>
  <si>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</si>
  <si>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</si>
  <si>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</si>
  <si>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</si>
  <si>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</si>
  <si>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</si>
  <si>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</si>
  <si>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</si>
  <si>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</si>
  <si>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</si>
  <si>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</si>
  <si>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</si>
  <si>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</si>
  <si>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</si>
  <si>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</si>
  <si>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</si>
  <si>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</si>
  <si>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</si>
  <si>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</si>
  <si>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</si>
  <si>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</si>
  <si>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</si>
  <si>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</si>
  <si>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</si>
  <si>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</si>
  <si>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</si>
  <si>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</si>
  <si>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</si>
  <si>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</si>
  <si>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</si>
  <si>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</si>
  <si>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</si>
  <si>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</si>
  <si>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</si>
  <si>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</si>
  <si>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</si>
  <si>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</si>
  <si>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</si>
  <si>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</si>
  <si>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</si>
  <si>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</si>
  <si>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</si>
  <si>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</si>
  <si>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</si>
  <si>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</si>
  <si>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</si>
  <si>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</si>
  <si>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</si>
  <si>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</si>
  <si>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</si>
  <si>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</si>
  <si>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</si>
  <si>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</si>
  <si>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</si>
  <si>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</si>
  <si>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</si>
  <si>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</si>
  <si>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</si>
  <si>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</si>
  <si>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</si>
  <si>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</si>
  <si>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</si>
  <si>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</si>
  <si>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</si>
  <si>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</si>
  <si>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</si>
  <si>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</si>
  <si>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</si>
  <si>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</si>
  <si>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</si>
  <si>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</si>
  <si>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</si>
  <si>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</si>
  <si>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</si>
  <si>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</si>
  <si>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</si>
  <si>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</si>
  <si>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</si>
  <si>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</si>
  <si>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</si>
  <si>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</si>
  <si>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</si>
  <si>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</si>
  <si>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</si>
  <si>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</si>
  <si>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</si>
  <si>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</si>
  <si>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</si>
  <si>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</si>
  <si>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</si>
  <si>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</si>
  <si>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</si>
  <si>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</si>
  <si>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</si>
  <si>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</si>
  <si>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</si>
  <si>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</si>
  <si>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</si>
  <si>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</si>
  <si>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</si>
  <si>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</si>
  <si>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</si>
  <si>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</si>
  <si>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</si>
  <si>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</si>
  <si>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</si>
  <si>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</si>
  <si>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</si>
  <si>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</si>
  <si>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</si>
  <si>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</si>
  <si>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</si>
  <si>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</si>
  <si>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</si>
  <si>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</si>
  <si>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</si>
  <si>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</si>
  <si>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</si>
  <si>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</si>
  <si>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</si>
  <si>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</si>
  <si>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</si>
  <si>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</si>
  <si>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</si>
  <si>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</si>
  <si>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</si>
  <si>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</si>
  <si>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</si>
  <si>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</si>
  <si>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</si>
  <si>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</si>
  <si>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</si>
  <si>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</si>
  <si>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</si>
  <si>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</si>
  <si>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</si>
  <si>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</si>
  <si>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</si>
  <si>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</si>
  <si>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</si>
  <si>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</si>
  <si>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</si>
  <si>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</si>
  <si>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</si>
  <si>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</si>
  <si>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</si>
  <si>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</si>
  <si>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</si>
  <si>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</si>
  <si>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</si>
  <si>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</si>
  <si>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</si>
  <si>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</si>
  <si>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</si>
  <si>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</si>
  <si>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</si>
  <si>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</si>
  <si>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</si>
  <si>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</si>
  <si>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</si>
  <si>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</si>
  <si>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</si>
  <si>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</si>
  <si>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</si>
  <si>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</si>
  <si>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</si>
  <si>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</si>
  <si>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</si>
  <si>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</si>
  <si>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</si>
  <si>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</si>
  <si>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</si>
  <si>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</si>
  <si>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</si>
  <si>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</si>
  <si>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</si>
  <si>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</si>
  <si>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</si>
  <si>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</si>
  <si>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</si>
  <si>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</si>
  <si>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</si>
  <si>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</si>
  <si>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</si>
  <si>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</si>
  <si>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</si>
  <si>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</si>
  <si>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</si>
  <si>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</si>
  <si>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</si>
  <si>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</si>
  <si>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</si>
  <si>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</si>
  <si>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</si>
  <si>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</si>
  <si>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</si>
  <si>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</si>
  <si>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</si>
  <si>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</si>
  <si>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</si>
  <si>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</si>
  <si>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</si>
  <si>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</si>
  <si>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</si>
  <si>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</si>
  <si>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</si>
  <si>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</si>
  <si>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</si>
  <si>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</si>
  <si>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</si>
  <si>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</si>
  <si>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</si>
  <si>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</si>
  <si>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</si>
  <si>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</si>
  <si>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</si>
  <si>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</si>
  <si>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</si>
  <si>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</si>
  <si>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</si>
  <si>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</si>
  <si>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</si>
  <si>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</si>
  <si>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</si>
  <si>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</si>
  <si>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</si>
  <si>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</si>
  <si>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</si>
  <si>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</si>
  <si>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</si>
  <si>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</si>
  <si>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</si>
  <si>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</si>
  <si>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</si>
  <si>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</si>
  <si>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</si>
  <si>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</si>
  <si>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</si>
  <si>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</si>
  <si>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</si>
  <si>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</si>
  <si>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</si>
  <si>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</si>
  <si>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</si>
  <si>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</si>
  <si>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</si>
  <si>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</si>
  <si>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</si>
  <si>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</si>
  <si>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</si>
  <si>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</si>
  <si>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</si>
  <si>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</si>
  <si>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</si>
  <si>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</si>
  <si>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</si>
  <si>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</si>
  <si>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</si>
  <si>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</si>
  <si>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</si>
  <si>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</si>
  <si>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</si>
  <si>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</si>
  <si>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</si>
  <si>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</si>
  <si>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</si>
  <si>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</si>
  <si>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</si>
  <si>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</si>
  <si>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</si>
  <si>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</si>
  <si>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</si>
  <si>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</si>
  <si>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</si>
  <si>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</si>
  <si>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</si>
  <si>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</si>
  <si>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</si>
  <si>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</si>
  <si>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</si>
  <si>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</si>
  <si>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</si>
  <si>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</si>
  <si>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</si>
  <si>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</si>
  <si>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</si>
  <si>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</si>
  <si>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</si>
  <si>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</si>
  <si>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</si>
  <si>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</si>
  <si>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</si>
  <si>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</si>
  <si>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</si>
  <si>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</si>
  <si>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</si>
  <si>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</si>
  <si>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</si>
  <si>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</si>
  <si>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</si>
  <si>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</si>
  <si>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</si>
  <si>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</si>
  <si>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</si>
  <si>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</si>
  <si>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</si>
  <si>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</si>
  <si>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</si>
  <si>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</si>
  <si>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</si>
  <si>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</si>
  <si>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</si>
  <si>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</si>
  <si>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</si>
  <si>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</si>
  <si>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</si>
  <si>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</si>
  <si>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</si>
  <si>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</si>
  <si>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</si>
  <si>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</si>
  <si>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</si>
  <si>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</si>
  <si>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</si>
  <si>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</si>
  <si>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</si>
  <si>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</si>
  <si>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</si>
  <si>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</si>
  <si>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</si>
  <si>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</si>
  <si>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</si>
  <si>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</si>
  <si>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</si>
  <si>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</si>
  <si>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</si>
  <si>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</si>
  <si>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</si>
  <si>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</si>
  <si>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</si>
  <si>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</si>
  <si>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</si>
  <si>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</si>
  <si>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</si>
  <si>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</si>
  <si>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</si>
  <si>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</si>
  <si>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</si>
  <si>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</si>
  <si>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</si>
  <si>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</si>
  <si>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</si>
  <si>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</si>
  <si>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</si>
  <si>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</si>
  <si>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</si>
  <si>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</si>
  <si>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</si>
  <si>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</si>
  <si>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</si>
  <si>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</si>
  <si>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</si>
  <si>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</si>
  <si>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</si>
  <si>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</si>
  <si>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</si>
  <si>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</si>
  <si>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</si>
  <si>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</si>
  <si>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</si>
  <si>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</si>
  <si>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</si>
  <si>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</si>
  <si>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</si>
  <si>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</si>
  <si>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</si>
  <si>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</si>
  <si>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</si>
  <si>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</si>
  <si>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</si>
  <si>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</si>
  <si>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</si>
  <si>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</si>
  <si>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</si>
  <si>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</si>
  <si>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</si>
  <si>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</si>
  <si>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</si>
  <si>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</si>
  <si>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</si>
  <si>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</si>
  <si>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</si>
  <si>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</si>
  <si>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</si>
  <si>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</si>
  <si>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</si>
  <si>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</si>
  <si>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</si>
  <si>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</si>
  <si>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</si>
  <si>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</si>
  <si>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</si>
  <si>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</si>
  <si>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</si>
  <si>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</si>
  <si>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</si>
  <si>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</si>
  <si>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</si>
  <si>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</si>
  <si>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</si>
  <si>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</si>
  <si>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</si>
  <si>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</si>
  <si>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</si>
  <si>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</si>
  <si>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</si>
  <si>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</si>
  <si>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</si>
  <si>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</si>
  <si>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</si>
  <si>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</si>
  <si>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</si>
  <si>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</si>
  <si>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</si>
  <si>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</si>
  <si>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</si>
  <si>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</si>
  <si>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</si>
  <si>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</si>
  <si>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</si>
  <si>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</si>
  <si>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</si>
  <si>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</si>
  <si>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</si>
  <si>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</si>
  <si>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</si>
  <si>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</si>
  <si>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</si>
  <si>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</si>
  <si>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</si>
  <si>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</si>
  <si>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</si>
  <si>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</si>
  <si>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</si>
  <si>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</si>
  <si>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</si>
  <si>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</si>
  <si>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</si>
  <si>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</si>
  <si>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</si>
  <si>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</si>
  <si>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</si>
  <si>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</si>
  <si>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</si>
  <si>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</si>
  <si>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</si>
  <si>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</si>
  <si>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</si>
  <si>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</si>
  <si>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</si>
  <si>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</si>
  <si>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</si>
  <si>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</si>
  <si>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</si>
  <si>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</si>
  <si>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</si>
  <si>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</si>
  <si>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</si>
  <si>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</si>
  <si>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</si>
  <si>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</si>
  <si>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</si>
  <si>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</si>
  <si>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</si>
  <si>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</si>
  <si>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</si>
  <si>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</si>
  <si>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</si>
  <si>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</si>
  <si>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</si>
  <si>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</si>
  <si>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</si>
  <si>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</si>
  <si>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</si>
  <si>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</si>
  <si>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</si>
  <si>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</si>
  <si>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</si>
  <si>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</si>
  <si>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</si>
  <si>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</si>
  <si>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</si>
  <si>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</si>
  <si>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</si>
  <si>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</si>
  <si>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</si>
  <si>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</si>
  <si>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</si>
  <si>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</si>
  <si>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</si>
  <si>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</si>
  <si>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</si>
  <si>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</si>
  <si>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</si>
  <si>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</si>
  <si>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</si>
  <si>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</si>
  <si>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</si>
  <si>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</si>
  <si>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</si>
  <si>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</si>
  <si>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</si>
  <si>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</si>
  <si>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</si>
  <si>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</si>
  <si>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</si>
  <si>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</si>
  <si>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</si>
  <si>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</si>
  <si>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</si>
  <si>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</si>
  <si>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</si>
  <si>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</si>
  <si>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</si>
  <si>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</si>
  <si>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</si>
  <si>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</si>
  <si>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</si>
  <si>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</si>
  <si>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</si>
  <si>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</si>
  <si>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</si>
  <si>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</si>
  <si>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</si>
  <si>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</si>
  <si>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</si>
  <si>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</si>
  <si>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</si>
  <si>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</si>
  <si>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</si>
  <si>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</si>
  <si>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</si>
  <si>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</si>
  <si>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</si>
  <si>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</si>
  <si>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</si>
  <si>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</si>
  <si>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</si>
  <si>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</si>
  <si>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</si>
  <si>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</si>
  <si>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</si>
  <si>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</si>
  <si>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</si>
  <si>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</si>
  <si>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</si>
  <si>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</si>
  <si>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</si>
  <si>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</si>
  <si>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</si>
  <si>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</si>
  <si>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</si>
  <si>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</si>
  <si>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</si>
  <si>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</si>
  <si>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</si>
  <si>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</si>
  <si>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</si>
  <si>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</si>
  <si>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</si>
  <si>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</si>
  <si>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</si>
  <si>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</si>
  <si>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</si>
  <si>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</si>
  <si>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</si>
  <si>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</si>
  <si>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</si>
  <si>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</si>
  <si>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</si>
  <si>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</si>
  <si>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</si>
  <si>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</si>
  <si>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</si>
  <si>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</si>
  <si>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</si>
  <si>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</si>
  <si>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</si>
  <si>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</si>
  <si>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</si>
  <si>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</si>
  <si>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</si>
  <si>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</si>
  <si>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</si>
  <si>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</si>
  <si>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</si>
  <si>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</si>
  <si>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</si>
  <si>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</si>
  <si>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</si>
  <si>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</si>
  <si>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</si>
  <si>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</si>
  <si>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</si>
  <si>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</si>
  <si>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</si>
  <si>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</si>
  <si>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</si>
  <si>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</si>
  <si>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</si>
  <si>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</si>
  <si>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</si>
  <si>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</si>
  <si>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</si>
  <si>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</si>
  <si>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</si>
  <si>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</si>
  <si>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</si>
  <si>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</si>
  <si>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</si>
  <si>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</si>
  <si>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</si>
  <si>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</si>
  <si>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</si>
  <si>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</si>
  <si>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</si>
  <si>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</si>
  <si>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</si>
  <si>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</si>
  <si>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</si>
  <si>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</si>
  <si>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</si>
  <si>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</si>
  <si>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</si>
  <si>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</si>
  <si>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</si>
  <si>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</si>
  <si>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</si>
  <si>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</si>
  <si>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</si>
  <si>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</si>
  <si>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</si>
  <si>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</si>
  <si>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</si>
  <si>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</si>
  <si>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</si>
  <si>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</si>
  <si>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</si>
  <si>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</si>
  <si>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</si>
  <si>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</si>
  <si>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</si>
  <si>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</si>
  <si>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</si>
  <si>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</si>
  <si>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</si>
  <si>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</si>
  <si>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</si>
  <si>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</si>
  <si>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</si>
  <si>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</si>
  <si>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</si>
  <si>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</si>
  <si>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</si>
  <si>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</si>
  <si>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</si>
  <si>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</si>
  <si>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</si>
  <si>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</si>
  <si>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</si>
  <si>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</si>
  <si>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</si>
  <si>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</si>
  <si>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</si>
  <si>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</si>
  <si>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</si>
  <si>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</si>
  <si>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</si>
  <si>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</si>
  <si>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</si>
  <si>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</si>
  <si>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</si>
  <si>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</si>
  <si>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</si>
  <si>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</si>
  <si>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</si>
  <si>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</si>
  <si>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</si>
  <si>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</si>
  <si>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</si>
  <si>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</si>
  <si>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</si>
  <si>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</si>
  <si>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</si>
  <si>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</si>
  <si>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</si>
  <si>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</si>
  <si>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</si>
  <si>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</si>
  <si>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</si>
  <si>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</si>
  <si>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</si>
  <si>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</si>
  <si>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</si>
  <si>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</si>
  <si>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</si>
  <si>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</si>
  <si>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</si>
  <si>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</si>
  <si>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</si>
  <si>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</si>
  <si>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</si>
  <si>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</si>
  <si>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</si>
  <si>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</si>
  <si>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</si>
  <si>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</si>
  <si>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</si>
  <si>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</si>
  <si>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</si>
  <si>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</si>
  <si>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</si>
  <si>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</si>
  <si>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</si>
  <si>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</si>
  <si>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</si>
  <si>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</si>
  <si>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</si>
  <si>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</si>
  <si>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</si>
  <si>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</si>
  <si>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</si>
  <si>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</si>
  <si>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</si>
  <si>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</si>
  <si>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</si>
  <si>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</si>
  <si>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</si>
  <si>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</si>
  <si>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</si>
  <si>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</si>
  <si>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</si>
  <si>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</si>
  <si>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</si>
  <si>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</si>
  <si>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</si>
  <si>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</si>
  <si>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</si>
  <si>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</si>
  <si>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</si>
  <si>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</si>
  <si>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</si>
  <si>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</si>
  <si>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</si>
  <si>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</si>
  <si>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</si>
  <si>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</si>
  <si>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</si>
  <si>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</si>
  <si>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</si>
  <si>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</si>
  <si>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</si>
  <si>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</si>
  <si>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</si>
  <si>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</si>
  <si>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</si>
  <si>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</si>
  <si>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</si>
  <si>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</si>
  <si>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</si>
  <si>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</si>
  <si>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</si>
  <si>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</si>
  <si>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</si>
  <si>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</si>
  <si>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</si>
  <si>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</si>
  <si>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</si>
  <si>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</si>
  <si>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</si>
  <si>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</si>
  <si>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</si>
  <si>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</si>
  <si>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</si>
  <si>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</si>
  <si>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</si>
  <si>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</si>
  <si>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</si>
  <si>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</si>
  <si>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</si>
  <si>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</si>
  <si>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</si>
  <si>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</si>
  <si>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</si>
  <si>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</si>
  <si>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</si>
  <si>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</si>
  <si>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</si>
  <si>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</si>
  <si>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</si>
  <si>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</si>
  <si>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</si>
  <si>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</si>
  <si>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</si>
  <si>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</si>
  <si>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</si>
  <si>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</si>
  <si>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</si>
  <si>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</si>
  <si>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</si>
  <si>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</si>
  <si>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</si>
  <si>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</si>
  <si>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</si>
  <si>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</si>
  <si>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</si>
  <si>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</si>
  <si>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</si>
  <si>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</si>
  <si>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</si>
  <si>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</si>
  <si>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</si>
  <si>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</si>
  <si>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</si>
  <si>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</si>
  <si>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</si>
  <si>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</si>
  <si>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</si>
  <si>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</si>
  <si>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</si>
  <si>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</si>
  <si>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</si>
  <si>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</si>
  <si>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</si>
  <si>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</si>
  <si>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</si>
  <si>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</si>
  <si>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</si>
  <si>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</si>
  <si>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</si>
  <si>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</si>
  <si>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</si>
  <si>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</si>
  <si>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</si>
  <si>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</si>
  <si>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</si>
  <si>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</si>
  <si>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</si>
  <si>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</si>
  <si>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</si>
  <si>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</si>
  <si>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</si>
  <si>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</si>
  <si>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</si>
  <si>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</si>
  <si>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</si>
  <si>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</si>
  <si>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</si>
  <si>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</si>
  <si>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</si>
  <si>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</si>
  <si>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</si>
  <si>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</si>
  <si>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</si>
  <si>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</si>
  <si>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</si>
  <si>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</si>
  <si>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</si>
  <si>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</si>
  <si>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</si>
  <si>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</si>
  <si>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</si>
  <si>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</si>
  <si>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</si>
  <si>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</si>
  <si>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</si>
  <si>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</si>
  <si>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</si>
  <si>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</si>
  <si>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</si>
  <si>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</si>
  <si>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</si>
  <si>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</si>
  <si>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</si>
  <si>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</si>
  <si>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</si>
  <si>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</si>
  <si>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</si>
  <si>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</si>
  <si>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</si>
  <si>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</si>
  <si>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</si>
  <si>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</si>
  <si>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</si>
  <si>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</si>
  <si>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</si>
  <si>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</si>
  <si>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</si>
  <si>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</si>
  <si>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</si>
  <si>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</si>
  <si>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</si>
  <si>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</si>
  <si>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</si>
  <si>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</si>
  <si>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</si>
  <si>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</si>
  <si>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</si>
  <si>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</si>
  <si>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</si>
  <si>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</si>
  <si>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</si>
  <si>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</si>
  <si>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</si>
  <si>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</si>
  <si>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</si>
  <si>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</si>
  <si>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</si>
  <si>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</si>
  <si>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</si>
  <si>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</si>
  <si>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</si>
  <si>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</si>
  <si>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</si>
  <si>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</si>
  <si>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</si>
  <si>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</si>
  <si>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</si>
  <si>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</si>
  <si>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</si>
  <si>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</si>
  <si>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</si>
  <si>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</si>
  <si>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</si>
  <si>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</si>
  <si>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</si>
  <si>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</si>
  <si>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</si>
  <si>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</si>
  <si>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</si>
  <si>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</si>
  <si>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</si>
  <si>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</si>
  <si>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</si>
  <si>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</si>
  <si>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</si>
  <si>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</si>
  <si>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</si>
  <si>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</si>
  <si>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</si>
  <si>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</si>
  <si>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</si>
  <si>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</si>
  <si>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</si>
  <si>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</si>
  <si>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</si>
  <si>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</si>
  <si>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</si>
  <si>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</si>
  <si>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</si>
  <si>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</si>
  <si>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</si>
  <si>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</si>
  <si>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</si>
  <si>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</si>
  <si>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</si>
  <si>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</si>
  <si>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</si>
  <si>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</si>
  <si>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</si>
  <si>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</si>
  <si>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</si>
  <si>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</si>
  <si>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</si>
  <si>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</si>
  <si>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</si>
  <si>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</si>
  <si>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</si>
  <si>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</si>
  <si>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</si>
  <si>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</si>
  <si>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</si>
  <si>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</si>
  <si>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</si>
  <si>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</si>
  <si>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</si>
  <si>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</si>
  <si>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</si>
  <si>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</si>
  <si>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</si>
  <si>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</si>
  <si>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</si>
  <si>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</si>
  <si>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</si>
  <si>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</si>
  <si>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</si>
  <si>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</si>
  <si>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</si>
  <si>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</si>
  <si>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</si>
  <si>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</si>
  <si>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</si>
  <si>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</si>
  <si>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</si>
  <si>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</si>
  <si>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</si>
  <si>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</si>
  <si>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</si>
  <si>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</si>
  <si>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</si>
  <si>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</si>
  <si>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</si>
  <si>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</si>
  <si>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</si>
  <si>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</si>
  <si>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</si>
  <si>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</si>
  <si>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</si>
  <si>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</si>
  <si>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</si>
  <si>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</si>
  <si>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</si>
  <si>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</si>
  <si>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</si>
  <si>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</si>
  <si>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</si>
  <si>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</si>
  <si>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</si>
  <si>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</si>
  <si>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</si>
  <si>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</si>
  <si>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</si>
  <si>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</si>
  <si>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</si>
  <si>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</si>
  <si>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</si>
  <si>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</si>
  <si>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</si>
  <si>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</si>
  <si>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</si>
  <si>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</si>
  <si>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</si>
  <si>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</si>
  <si>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</si>
  <si>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</si>
  <si>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</si>
  <si>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</si>
  <si>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</si>
  <si>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</si>
  <si>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</si>
  <si>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</si>
  <si>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</si>
  <si>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</si>
  <si>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</si>
  <si>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</si>
  <si>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</si>
  <si>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</si>
  <si>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</si>
  <si>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</si>
  <si>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</si>
  <si>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</si>
  <si>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</si>
  <si>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</si>
  <si>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</si>
  <si>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</si>
  <si>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</si>
  <si>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</si>
  <si>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</si>
  <si>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</si>
  <si>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</si>
  <si>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</si>
  <si>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</si>
  <si>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</si>
  <si>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</si>
  <si>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</si>
  <si>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</si>
  <si>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</si>
  <si>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</si>
  <si>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</si>
  <si>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</si>
  <si>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</si>
  <si>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</si>
  <si>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</si>
  <si>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</si>
  <si>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</si>
  <si>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</si>
  <si>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</si>
  <si>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</si>
  <si>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</si>
  <si>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</si>
  <si>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</si>
  <si>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</si>
  <si>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</si>
  <si>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</si>
  <si>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</si>
  <si>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</si>
  <si>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</si>
  <si>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</si>
  <si>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</si>
  <si>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</si>
  <si>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</si>
  <si>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</si>
  <si>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</si>
  <si>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</si>
  <si>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</si>
  <si>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</si>
  <si>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</si>
  <si>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</si>
  <si>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</si>
  <si>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</si>
  <si>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</si>
  <si>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</si>
  <si>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</si>
  <si>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</si>
  <si>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</si>
  <si>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</si>
  <si>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</si>
  <si>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</si>
  <si>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</si>
  <si>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</si>
  <si>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</si>
  <si>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</si>
  <si>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</si>
  <si>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</si>
  <si>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</si>
  <si>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</si>
  <si>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</si>
  <si>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</si>
  <si>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</si>
  <si>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</si>
  <si>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</si>
  <si>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</si>
  <si>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</si>
  <si>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</si>
  <si>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</si>
  <si>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</si>
  <si>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</si>
  <si>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</si>
  <si>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</si>
  <si>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</si>
  <si>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</si>
  <si>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</si>
  <si>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</si>
  <si>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</si>
  <si>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</si>
  <si>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</si>
  <si>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</si>
  <si>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</si>
  <si>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</si>
  <si>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</si>
  <si>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</si>
  <si>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</si>
  <si>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</si>
  <si>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</si>
  <si>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</si>
  <si>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</si>
  <si>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</si>
  <si>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</si>
  <si>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</si>
  <si>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</si>
  <si>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</si>
  <si>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</si>
  <si>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</si>
  <si>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</si>
  <si>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</si>
  <si>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</si>
  <si>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</si>
  <si>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</si>
  <si>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</si>
  <si>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</si>
  <si>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</si>
  <si>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</si>
  <si>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</si>
  <si>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</si>
  <si>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</si>
  <si>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</si>
  <si>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</si>
  <si>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</si>
  <si>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</si>
  <si>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</si>
  <si>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</si>
  <si>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</si>
  <si>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</si>
  <si>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</si>
  <si>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</si>
  <si>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</si>
  <si>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</si>
  <si>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</si>
  <si>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</si>
  <si>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</si>
  <si>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</si>
  <si>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</si>
  <si>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</si>
  <si>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</si>
  <si>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</si>
  <si>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</si>
  <si>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</si>
  <si>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</si>
  <si>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</si>
  <si>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</si>
  <si>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</si>
  <si>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</si>
  <si>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</si>
  <si>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</si>
  <si>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</si>
  <si>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</si>
  <si>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</si>
  <si>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</si>
  <si>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</si>
  <si>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</si>
  <si>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</si>
  <si>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</si>
  <si>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</si>
  <si>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</si>
  <si>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</si>
  <si>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</si>
  <si>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</si>
  <si>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</si>
  <si>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</si>
  <si>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</si>
  <si>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</si>
  <si>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</si>
  <si>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</si>
  <si>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</si>
  <si>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</si>
  <si>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</si>
  <si>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</si>
  <si>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</si>
  <si>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</si>
  <si>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</si>
  <si>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</si>
  <si>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</si>
  <si>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</si>
  <si>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</si>
  <si>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</si>
  <si>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</si>
  <si>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</si>
  <si>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</si>
  <si>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</si>
  <si>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</si>
  <si>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</si>
  <si>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</si>
  <si>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</si>
  <si>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</si>
  <si>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</si>
  <si>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</si>
  <si>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</si>
  <si>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</si>
  <si>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</si>
  <si>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</si>
  <si>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</si>
  <si>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</si>
  <si>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</si>
  <si>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</si>
  <si>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</si>
  <si>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</si>
  <si>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</si>
  <si>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</si>
  <si>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</si>
  <si>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</si>
  <si>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</si>
  <si>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</si>
  <si>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</si>
  <si>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</si>
  <si>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</si>
  <si>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</si>
  <si>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</si>
  <si>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</si>
  <si>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</si>
  <si>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</si>
  <si>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</si>
  <si>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</si>
  <si>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</si>
  <si>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</si>
  <si>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</si>
  <si>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</si>
  <si>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</si>
  <si>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</si>
  <si>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</si>
  <si>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</si>
  <si>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</si>
  <si>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</si>
  <si>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</si>
  <si>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</si>
  <si>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</si>
  <si>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</si>
  <si>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</si>
  <si>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</si>
  <si>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</si>
  <si>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</si>
  <si>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</si>
  <si>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</si>
  <si>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</si>
  <si>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</si>
  <si>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</si>
  <si>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</si>
  <si>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</si>
  <si>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</si>
  <si>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</si>
  <si>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</si>
  <si>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</si>
  <si>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</si>
  <si>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</si>
  <si>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</si>
  <si>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</si>
  <si>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</si>
  <si>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</si>
  <si>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</si>
  <si>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</si>
  <si>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</si>
  <si>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</si>
  <si>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</si>
  <si>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</si>
  <si>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</si>
  <si>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</si>
  <si>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</si>
  <si>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</si>
  <si>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</si>
  <si>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</si>
  <si>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</si>
  <si>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</si>
  <si>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</si>
  <si>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</si>
  <si>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</si>
  <si>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</si>
  <si>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</si>
  <si>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</si>
  <si>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</si>
  <si>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</si>
  <si>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</si>
  <si>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</si>
  <si>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</si>
  <si>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</si>
  <si>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</si>
  <si>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</si>
  <si>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</si>
  <si>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</si>
  <si>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</si>
  <si>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</si>
  <si>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</si>
  <si>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</si>
  <si>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</si>
  <si>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</si>
  <si>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</si>
  <si>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</si>
  <si>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</si>
  <si>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</si>
  <si>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</si>
  <si>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</si>
  <si>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</si>
  <si>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</si>
  <si>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</si>
  <si>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</si>
  <si>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</si>
  <si>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</si>
  <si>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</si>
  <si>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</si>
  <si>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</si>
  <si>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</si>
  <si>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</si>
  <si>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</si>
  <si>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</si>
  <si>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</si>
  <si>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</si>
  <si>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</si>
  <si>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</si>
  <si>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</si>
  <si>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</si>
  <si>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</si>
  <si>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</si>
  <si>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</si>
  <si>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</si>
  <si>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</si>
  <si>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</si>
  <si>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</si>
  <si>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</si>
  <si>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</si>
  <si>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</si>
  <si>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</si>
  <si>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</si>
  <si>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</si>
  <si>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</si>
  <si>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</si>
  <si>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</si>
  <si>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</si>
  <si>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</si>
  <si>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</si>
  <si>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</si>
  <si>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</si>
  <si>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</si>
  <si>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</si>
  <si>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</si>
  <si>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</si>
  <si>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</si>
  <si>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</si>
  <si>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</si>
  <si>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</si>
  <si>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</si>
  <si>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</si>
  <si>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</si>
  <si>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</si>
  <si>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</si>
  <si>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</si>
  <si>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</si>
  <si>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</si>
  <si>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</si>
  <si>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</si>
  <si>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</si>
  <si>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</si>
  <si>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</si>
  <si>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</si>
  <si>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</si>
  <si>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</si>
  <si>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</si>
  <si>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</si>
  <si>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</si>
  <si>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</si>
  <si>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</si>
  <si>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</si>
  <si>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</si>
  <si>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</si>
  <si>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</si>
  <si>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</si>
  <si>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</si>
  <si>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</si>
  <si>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</si>
  <si>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</si>
  <si>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</si>
  <si>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</si>
  <si>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</si>
  <si>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</si>
  <si>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</si>
  <si>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</si>
  <si>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</si>
  <si>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</si>
  <si>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</si>
  <si>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</si>
  <si>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</si>
  <si>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</si>
  <si>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</si>
  <si>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</si>
  <si>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</si>
  <si>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</si>
  <si>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</si>
  <si>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</si>
  <si>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</si>
  <si>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</si>
  <si>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</si>
  <si>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</si>
  <si>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</si>
  <si>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</si>
  <si>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</si>
  <si>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</si>
  <si>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</si>
  <si>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</si>
  <si>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</si>
  <si>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</si>
  <si>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</si>
  <si>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</si>
  <si>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</si>
  <si>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</si>
  <si>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</si>
  <si>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</si>
  <si>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</si>
  <si>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</si>
  <si>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</si>
  <si>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</si>
  <si>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</si>
  <si>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</si>
  <si>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</si>
  <si>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</si>
  <si>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</si>
  <si>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</si>
  <si>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</si>
  <si>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</si>
  <si>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</si>
  <si>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</si>
  <si>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</si>
  <si>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</si>
  <si>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</si>
  <si>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</si>
  <si>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</si>
  <si>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</si>
  <si>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</si>
  <si>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</si>
  <si>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</si>
  <si>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</si>
  <si>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</si>
  <si>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</si>
  <si>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</si>
  <si>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</si>
  <si>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</si>
  <si>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</si>
  <si>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</si>
  <si>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</si>
  <si>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</si>
  <si>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</si>
  <si>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</si>
  <si>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</si>
  <si>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</si>
  <si>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</si>
  <si>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</si>
  <si>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</si>
  <si>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</si>
  <si>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</si>
  <si>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</si>
  <si>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</si>
  <si>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</si>
  <si>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</si>
  <si>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</si>
  <si>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</si>
  <si>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</si>
  <si>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</si>
  <si>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</si>
  <si>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</si>
  <si>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</si>
  <si>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</si>
  <si>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</si>
  <si>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</si>
  <si>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</si>
  <si>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</si>
  <si>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</si>
  <si>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</si>
  <si>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</si>
  <si>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</si>
  <si>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</si>
  <si>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</si>
  <si>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</si>
  <si>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</si>
  <si>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</si>
  <si>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</si>
  <si>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</si>
  <si>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</si>
  <si>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</si>
  <si>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</si>
  <si>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</si>
  <si>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</si>
  <si>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</si>
  <si>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</si>
  <si>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</si>
  <si>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</si>
  <si>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</si>
  <si>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</si>
  <si>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</si>
  <si>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</si>
  <si>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</si>
  <si>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</si>
  <si>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</si>
  <si>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</si>
  <si>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</si>
  <si>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</si>
  <si>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</si>
  <si>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</si>
  <si>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</si>
  <si>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</si>
  <si>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</si>
  <si>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</si>
  <si>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</si>
  <si>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</si>
  <si>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</si>
  <si>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</si>
  <si>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</si>
  <si>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</si>
  <si>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</si>
  <si>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</si>
  <si>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</si>
  <si>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</si>
  <si>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</si>
  <si>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</si>
  <si>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</si>
  <si>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</si>
  <si>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</si>
  <si>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</si>
  <si>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</si>
  <si>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</si>
  <si>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</si>
  <si>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</si>
  <si>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</si>
  <si>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</si>
  <si>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</si>
  <si>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</si>
  <si>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</si>
  <si>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</si>
  <si>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</si>
  <si>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</si>
  <si>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</si>
  <si>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</si>
  <si>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</si>
  <si>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</si>
  <si>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</si>
  <si>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</si>
  <si>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</si>
  <si>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</si>
  <si>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</si>
  <si>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</si>
  <si>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</si>
  <si>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</si>
  <si>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</si>
  <si>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</si>
  <si>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</si>
  <si>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</si>
  <si>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</si>
  <si>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</si>
  <si>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</si>
  <si>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</si>
  <si>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</si>
  <si>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</si>
  <si>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</si>
  <si>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</si>
  <si>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</si>
  <si>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</si>
  <si>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</si>
  <si>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</si>
  <si>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</si>
  <si>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</si>
  <si>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</si>
  <si>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</si>
  <si>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</si>
  <si>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</si>
  <si>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</si>
  <si>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</si>
  <si>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</si>
  <si>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</si>
  <si>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</si>
  <si>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</si>
  <si>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</si>
  <si>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</si>
  <si>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</si>
  <si>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</si>
  <si>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</si>
  <si>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</si>
  <si>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</si>
  <si>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</si>
  <si>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</si>
  <si>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</si>
  <si>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</si>
  <si>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</si>
  <si>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</si>
  <si>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</si>
  <si>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</si>
  <si>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</si>
  <si>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</si>
  <si>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</si>
  <si>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</si>
  <si>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</si>
  <si>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</si>
  <si>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</si>
  <si>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</si>
  <si>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</si>
  <si>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</si>
  <si>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</si>
  <si>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</si>
  <si>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</si>
  <si>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</si>
  <si>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</si>
  <si>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</si>
  <si>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</si>
  <si>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</si>
  <si>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</si>
  <si>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</si>
  <si>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</si>
  <si>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</si>
  <si>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</si>
  <si>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</si>
  <si>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</si>
  <si>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</si>
  <si>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</si>
  <si>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</si>
  <si>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</si>
  <si>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</si>
  <si>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</si>
  <si>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</si>
  <si>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</si>
  <si>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</si>
  <si>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</si>
  <si>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</si>
  <si>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</si>
  <si>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</si>
  <si>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</si>
  <si>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</si>
  <si>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</si>
  <si>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</si>
  <si>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</si>
  <si>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</si>
  <si>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</si>
  <si>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</si>
  <si>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</si>
  <si>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</si>
  <si>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</si>
  <si>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</si>
  <si>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</si>
  <si>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</si>
  <si>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</si>
  <si>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</si>
  <si>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</si>
  <si>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</si>
  <si>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</si>
  <si>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</si>
  <si>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</si>
  <si>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</si>
  <si>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</si>
  <si>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</si>
  <si>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</si>
  <si>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</si>
  <si>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</si>
  <si>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</si>
  <si>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</si>
  <si>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</si>
  <si>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</si>
  <si>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</si>
  <si>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</si>
  <si>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</si>
  <si>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</si>
  <si>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</si>
  <si>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</si>
  <si>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</si>
  <si>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</si>
  <si>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</si>
  <si>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</si>
  <si>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</si>
  <si>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</si>
  <si>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</si>
  <si>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</si>
  <si>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</si>
  <si>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</si>
  <si>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</si>
  <si>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</si>
  <si>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</si>
  <si>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</si>
  <si>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</si>
  <si>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</si>
  <si>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</si>
  <si>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</si>
  <si>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</si>
  <si>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</si>
  <si>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</si>
  <si>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</si>
  <si>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</si>
  <si>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</si>
  <si>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</si>
  <si>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</si>
  <si>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</si>
  <si>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</si>
  <si>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</si>
  <si>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</si>
  <si>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</si>
  <si>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</si>
  <si>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</si>
  <si>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</si>
  <si>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</si>
  <si>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</si>
  <si>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</si>
  <si>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</si>
  <si>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</si>
  <si>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</si>
  <si>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</si>
  <si>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</si>
  <si>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</si>
  <si>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</si>
  <si>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</si>
  <si>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</si>
  <si>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</si>
  <si>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</si>
  <si>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</si>
  <si>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</si>
  <si>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</si>
  <si>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</si>
  <si>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</si>
  <si>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</si>
  <si>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</si>
  <si>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</si>
  <si>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</si>
  <si>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</si>
  <si>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</si>
  <si>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</si>
  <si>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</si>
  <si>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</si>
  <si>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</si>
  <si>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</si>
  <si>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</si>
  <si>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</si>
  <si>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</si>
  <si>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</si>
  <si>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</si>
  <si>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</si>
  <si>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</si>
  <si>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</si>
  <si>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</si>
  <si>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</si>
  <si>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</si>
  <si>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</si>
  <si>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</si>
  <si>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</si>
  <si>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</si>
  <si>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</si>
  <si>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</si>
  <si>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</si>
  <si>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</si>
  <si>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</si>
  <si>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</si>
  <si>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</si>
  <si>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</si>
  <si>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</si>
  <si>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</si>
  <si>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</si>
  <si>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</si>
  <si>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</si>
  <si>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</si>
  <si>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</si>
  <si>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</si>
  <si>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</si>
  <si>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</si>
  <si>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</si>
  <si>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</si>
  <si>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</si>
  <si>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</si>
  <si>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</si>
  <si>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</si>
  <si>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</si>
  <si>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</si>
  <si>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</si>
  <si>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</si>
  <si>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</si>
  <si>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</si>
  <si>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</si>
  <si>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</si>
  <si>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</si>
  <si>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</si>
  <si>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</si>
  <si>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</si>
  <si>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</si>
  <si>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</si>
  <si>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</si>
  <si>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</si>
  <si>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</si>
  <si>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</si>
  <si>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</si>
  <si>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</si>
  <si>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</si>
  <si>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</si>
  <si>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</si>
  <si>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</si>
  <si>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</si>
  <si>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</si>
  <si>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</si>
  <si>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</si>
  <si>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</si>
  <si>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</si>
  <si>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</si>
  <si>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</si>
  <si>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</si>
  <si>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</si>
  <si>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</si>
  <si>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</si>
  <si>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</si>
  <si>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</si>
  <si>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</si>
  <si>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</si>
  <si>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</si>
  <si>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</si>
  <si>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</si>
  <si>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</si>
  <si>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</si>
  <si>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</si>
  <si>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</si>
  <si>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</si>
  <si>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</si>
  <si>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</si>
  <si>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</si>
  <si>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</si>
  <si>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</si>
  <si>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</si>
  <si>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</si>
  <si>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</si>
  <si>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</si>
  <si>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</si>
  <si>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</si>
  <si>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</si>
  <si>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</si>
  <si>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</si>
  <si>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</si>
  <si>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</si>
  <si>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</si>
  <si>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</si>
  <si>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</si>
  <si>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</si>
  <si>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</si>
  <si>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</si>
  <si>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</si>
  <si>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</si>
  <si>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</si>
  <si>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</si>
  <si>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</si>
  <si>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</si>
  <si>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</si>
  <si>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</si>
  <si>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</si>
  <si>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</si>
  <si>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</si>
  <si>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</si>
  <si>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</si>
  <si>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</si>
  <si>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</si>
  <si>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</si>
  <si>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</si>
  <si>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</si>
  <si>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</si>
  <si>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</si>
  <si>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</si>
  <si>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</si>
  <si>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</si>
  <si>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</si>
  <si>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</si>
  <si>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</si>
  <si>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</si>
  <si>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</si>
  <si>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</si>
  <si>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</si>
  <si>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</si>
  <si>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</si>
  <si>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</si>
  <si>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</si>
  <si>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</si>
  <si>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</si>
  <si>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</si>
  <si>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</si>
  <si>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</si>
  <si>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</si>
  <si>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</si>
  <si>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</si>
  <si>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</si>
  <si>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</si>
  <si>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</si>
  <si>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</si>
  <si>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</si>
  <si>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</si>
  <si>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</si>
  <si>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</si>
  <si>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</si>
  <si>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</si>
  <si>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</si>
  <si>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</si>
  <si>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</si>
  <si>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</si>
  <si>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</si>
  <si>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</si>
  <si>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</si>
  <si>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</si>
  <si>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</si>
  <si>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</si>
  <si>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</si>
  <si>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</si>
  <si>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</si>
  <si>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</si>
  <si>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</si>
  <si>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</si>
  <si>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</si>
  <si>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</si>
  <si>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</si>
  <si>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</si>
  <si>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</si>
  <si>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</si>
  <si>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</si>
  <si>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</si>
  <si>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</si>
  <si>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</si>
  <si>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</si>
  <si>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</si>
  <si>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</si>
  <si>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</si>
  <si>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</si>
  <si>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</si>
  <si>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</si>
  <si>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</si>
  <si>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</si>
  <si>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</si>
  <si>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</si>
  <si>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</si>
  <si>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</si>
  <si>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</si>
  <si>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</si>
  <si>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</si>
  <si>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</si>
  <si>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</si>
  <si>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</si>
  <si>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</si>
  <si>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</si>
  <si>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</si>
  <si>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</si>
  <si>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</si>
  <si>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</si>
  <si>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</si>
  <si>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</si>
  <si>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</si>
  <si>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</si>
  <si>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</si>
  <si>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</si>
  <si>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</si>
  <si>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</si>
  <si>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</si>
  <si>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</si>
  <si>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</si>
  <si>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</si>
  <si>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</si>
  <si>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</si>
  <si>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</si>
  <si>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</si>
  <si>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</si>
  <si>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</si>
  <si>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</si>
  <si>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</si>
  <si>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</si>
  <si>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</si>
  <si>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</si>
  <si>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</si>
  <si>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</si>
  <si>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</si>
  <si>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</si>
  <si>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</si>
  <si>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</si>
  <si>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</si>
  <si>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</si>
  <si>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</si>
  <si>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</si>
  <si>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</si>
  <si>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</si>
  <si>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</si>
  <si>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</si>
  <si>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</si>
  <si>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</si>
  <si>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</si>
  <si>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</si>
  <si>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</si>
  <si>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</si>
  <si>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</si>
  <si>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</si>
  <si>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</si>
  <si>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</si>
  <si>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</si>
  <si>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</si>
  <si>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</si>
  <si>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</si>
  <si>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</si>
  <si>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</si>
  <si>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</si>
  <si>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</si>
  <si>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</si>
  <si>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</si>
  <si>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</si>
  <si>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</si>
  <si>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</si>
  <si>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</si>
  <si>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</si>
  <si>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</si>
  <si>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</si>
  <si>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</si>
  <si>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</si>
  <si>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</si>
  <si>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</si>
  <si>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</si>
  <si>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</si>
  <si>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</si>
  <si>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</si>
  <si>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</si>
  <si>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</si>
  <si>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</si>
  <si>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</si>
  <si>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</si>
  <si>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</si>
  <si>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</si>
  <si>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</si>
  <si>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</si>
  <si>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</si>
  <si>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</si>
  <si>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</si>
  <si>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</si>
  <si>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</si>
  <si>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</si>
  <si>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</si>
  <si>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</si>
  <si>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</si>
  <si>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</si>
  <si>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</si>
  <si>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</si>
  <si>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</si>
  <si>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</si>
  <si>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</si>
  <si>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</si>
  <si>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</si>
  <si>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</si>
  <si>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</si>
  <si>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</si>
  <si>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</si>
  <si>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</si>
  <si>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</si>
  <si>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</si>
  <si>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</si>
  <si>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</si>
  <si>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</si>
  <si>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</si>
  <si>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</si>
  <si>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</si>
  <si>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</si>
  <si>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</si>
  <si>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</si>
  <si>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</si>
  <si>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</si>
  <si>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</si>
  <si>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</si>
  <si>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</si>
  <si>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</si>
  <si>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</si>
  <si>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</si>
  <si>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</si>
  <si>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</si>
  <si>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</si>
  <si>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</si>
  <si>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</si>
  <si>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</si>
  <si>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</si>
  <si>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</si>
  <si>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</si>
  <si>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</si>
  <si>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</si>
  <si>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</si>
  <si>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</si>
  <si>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</si>
  <si>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</si>
  <si>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</si>
  <si>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</si>
  <si>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</si>
  <si>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</si>
  <si>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</si>
  <si>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</si>
  <si>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</si>
  <si>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</si>
  <si>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</si>
  <si>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</si>
  <si>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</si>
  <si>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</si>
  <si>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</si>
  <si>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</si>
  <si>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</si>
  <si>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</si>
  <si>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</si>
  <si>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</si>
  <si>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</si>
  <si>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</si>
  <si>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</si>
  <si>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</si>
  <si>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</si>
  <si>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</si>
  <si>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</si>
  <si>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</si>
  <si>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</si>
  <si>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</si>
  <si>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</si>
  <si>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</si>
  <si>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</si>
  <si>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</si>
  <si>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</si>
  <si>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</si>
  <si>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</si>
  <si>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</si>
  <si>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</si>
  <si>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</si>
  <si>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</si>
  <si>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</si>
  <si>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</si>
  <si>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</si>
  <si>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</si>
  <si>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</si>
  <si>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</si>
  <si>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</si>
  <si>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</si>
  <si>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</si>
  <si>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</si>
  <si>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</si>
  <si>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</si>
  <si>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</si>
  <si>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</si>
  <si>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</si>
  <si>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</si>
  <si>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</si>
  <si>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</si>
  <si>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</si>
  <si>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</si>
  <si>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</si>
  <si>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</si>
  <si>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</si>
  <si>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</si>
  <si>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</si>
  <si>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</si>
  <si>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</si>
  <si>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</si>
  <si>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</si>
  <si>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</si>
  <si>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</si>
  <si>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</si>
  <si>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</si>
  <si>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</si>
  <si>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</si>
  <si>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</si>
  <si>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</si>
  <si>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</si>
  <si>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</si>
  <si>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</si>
  <si>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</si>
  <si>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</si>
  <si>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</si>
  <si>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</si>
  <si>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</si>
  <si>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</si>
  <si>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</si>
  <si>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</si>
  <si>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</si>
  <si>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</si>
  <si>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</si>
  <si>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</si>
  <si>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</si>
  <si>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</si>
  <si>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</si>
  <si>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</si>
  <si>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</si>
  <si>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</si>
  <si>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</si>
  <si>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</si>
  <si>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</si>
  <si>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</si>
  <si>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</si>
  <si>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</si>
  <si>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</si>
  <si>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</si>
  <si>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</si>
  <si>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</si>
  <si>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</si>
  <si>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</si>
  <si>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</si>
  <si>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</si>
  <si>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</si>
  <si>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</si>
  <si>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</si>
  <si>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</si>
  <si>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</si>
  <si>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</si>
  <si>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</si>
  <si>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</si>
  <si>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</si>
  <si>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</si>
  <si>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</si>
  <si>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</si>
  <si>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</si>
  <si>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</si>
  <si>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</si>
  <si>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</si>
  <si>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</si>
  <si>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</si>
  <si>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</si>
  <si>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</si>
  <si>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</si>
  <si>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</si>
  <si>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</si>
  <si>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</si>
  <si>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</si>
  <si>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</si>
  <si>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</si>
  <si>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</si>
  <si>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</si>
  <si>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</si>
  <si>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</si>
  <si>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</si>
  <si>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</si>
  <si>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</si>
  <si>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</si>
  <si>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</si>
  <si>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</si>
  <si>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</si>
  <si>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</si>
  <si>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</si>
  <si>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</si>
  <si>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</si>
  <si>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</si>
  <si>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</si>
  <si>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</si>
  <si>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</si>
  <si>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</si>
  <si>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</si>
  <si>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</si>
  <si>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</si>
  <si>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</si>
  <si>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</si>
  <si>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</si>
  <si>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</si>
  <si>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</si>
  <si>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</si>
  <si>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</si>
  <si>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</si>
  <si>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</si>
  <si>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</si>
  <si>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</si>
  <si>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</si>
  <si>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</si>
  <si>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</si>
  <si>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</si>
  <si>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</si>
  <si>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</si>
  <si>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</si>
  <si>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</si>
  <si>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</si>
  <si>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</si>
  <si>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</si>
  <si>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</si>
  <si>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</si>
  <si>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</si>
  <si>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</si>
  <si>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</si>
  <si>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</si>
  <si>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</si>
  <si>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</si>
  <si>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</si>
  <si>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</si>
  <si>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</si>
  <si>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</si>
  <si>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</si>
  <si>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</si>
  <si>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</si>
  <si>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</si>
  <si>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</si>
  <si>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</si>
  <si>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</si>
  <si>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</si>
  <si>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</si>
  <si>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</si>
  <si>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</si>
  <si>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</si>
  <si>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</si>
  <si>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</si>
  <si>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</si>
  <si>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</si>
  <si>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</si>
  <si>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</si>
  <si>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</si>
  <si>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</si>
  <si>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</si>
  <si>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</si>
  <si>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</si>
  <si>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</si>
  <si>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</si>
  <si>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</si>
  <si>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</si>
  <si>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</si>
  <si>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</si>
  <si>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</si>
  <si>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</si>
  <si>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</si>
  <si>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</si>
  <si>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</si>
  <si>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</si>
  <si>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</si>
  <si>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</si>
  <si>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</si>
  <si>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</si>
  <si>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</si>
  <si>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</si>
  <si>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</si>
  <si>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</si>
  <si>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</si>
  <si>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</si>
  <si>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</si>
  <si>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</si>
  <si>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</si>
  <si>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</si>
  <si>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</si>
  <si>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</si>
  <si>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</si>
  <si>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</si>
  <si>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</si>
  <si>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</si>
  <si>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</si>
  <si>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</si>
  <si>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</si>
  <si>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</si>
  <si>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</si>
  <si>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</si>
  <si>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</si>
  <si>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</si>
  <si>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</si>
  <si>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</si>
  <si>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</si>
  <si>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</si>
  <si>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</si>
  <si>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</si>
  <si>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</si>
  <si>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</si>
  <si>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</si>
  <si>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</si>
  <si>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</si>
  <si>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</si>
  <si>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</si>
  <si>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</si>
  <si>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</si>
  <si>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</si>
  <si>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</si>
  <si>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</si>
  <si>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</si>
  <si>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</si>
  <si>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</si>
  <si>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</si>
  <si>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</si>
  <si>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</si>
  <si>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</si>
  <si>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</si>
  <si>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</si>
  <si>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</si>
  <si>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</si>
  <si>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</si>
  <si>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</si>
  <si>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</si>
  <si>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</si>
  <si>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</si>
  <si>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</si>
  <si>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</si>
  <si>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</si>
  <si>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</si>
  <si>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</si>
  <si>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</si>
  <si>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</si>
  <si>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</si>
  <si>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</si>
  <si>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</si>
  <si>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</si>
  <si>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</si>
  <si>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</si>
  <si>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</si>
  <si>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</si>
  <si>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</si>
  <si>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</si>
  <si>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</si>
  <si>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</si>
  <si>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</si>
  <si>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</si>
  <si>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</si>
  <si>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</si>
  <si>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</si>
  <si>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</si>
  <si>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</si>
  <si>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</si>
  <si>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</si>
  <si>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</si>
  <si>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</si>
  <si>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</si>
  <si>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</si>
  <si>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</si>
  <si>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</si>
  <si>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</si>
  <si>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</si>
  <si>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</si>
  <si>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</si>
  <si>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</si>
  <si>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</si>
  <si>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</si>
  <si>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</si>
  <si>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</si>
  <si>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</si>
  <si>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</si>
  <si>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</si>
  <si>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</si>
  <si>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</si>
  <si>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</si>
  <si>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</si>
  <si>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</si>
  <si>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</si>
  <si>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</si>
  <si>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</si>
  <si>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</si>
  <si>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</si>
  <si>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</si>
  <si>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</si>
  <si>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</si>
  <si>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</si>
  <si>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</si>
  <si>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</si>
  <si>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</si>
  <si>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</si>
  <si>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</si>
  <si>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</si>
  <si>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</si>
  <si>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</si>
  <si>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</si>
  <si>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</si>
  <si>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</si>
  <si>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</si>
  <si>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</si>
  <si>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</si>
  <si>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</si>
  <si>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</si>
  <si>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</si>
  <si>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</si>
  <si>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</si>
  <si>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</si>
  <si>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</si>
  <si>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</si>
  <si>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</si>
  <si>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</si>
  <si>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</si>
  <si>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</si>
  <si>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</si>
  <si>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</si>
  <si>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</si>
  <si>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</si>
  <si>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</si>
  <si>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</si>
  <si>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</si>
  <si>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</si>
  <si>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</si>
  <si>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</si>
  <si>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</si>
  <si>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</si>
  <si>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</si>
  <si>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</si>
  <si>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</si>
  <si>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</si>
  <si>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</si>
  <si>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</si>
  <si>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</si>
  <si>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</si>
  <si>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</si>
  <si>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</si>
  <si>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</si>
  <si>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</si>
  <si>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</si>
  <si>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</si>
  <si>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</si>
  <si>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</si>
  <si>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</si>
  <si>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</si>
  <si>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</si>
  <si>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</si>
  <si>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</si>
  <si>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</si>
  <si>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</si>
  <si>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</si>
  <si>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</si>
  <si>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</si>
  <si>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</si>
  <si>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</si>
  <si>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</si>
  <si>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</si>
  <si>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</si>
  <si>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</si>
  <si>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</si>
  <si>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</si>
  <si>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</si>
  <si>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</si>
  <si>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</si>
  <si>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</si>
  <si>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</si>
  <si>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</si>
  <si>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</si>
  <si>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</si>
  <si>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</si>
  <si>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</si>
  <si>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</si>
  <si>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</si>
  <si>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</si>
  <si>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</si>
  <si>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</si>
  <si>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</si>
  <si>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</si>
  <si>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</si>
  <si>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</si>
  <si>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</si>
  <si>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</si>
  <si>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</si>
  <si>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</si>
  <si>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</si>
  <si>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</si>
  <si>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</si>
  <si>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</si>
  <si>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</si>
  <si>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</si>
  <si>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</si>
  <si>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</si>
  <si>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</si>
  <si>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</si>
  <si>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</si>
  <si>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</si>
  <si>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</si>
  <si>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</si>
  <si>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</si>
  <si>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</si>
  <si>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</si>
  <si>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</si>
  <si>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</si>
  <si>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</si>
  <si>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</si>
  <si>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</si>
  <si>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</si>
  <si>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</si>
  <si>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</si>
  <si>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</si>
  <si>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</si>
  <si>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</si>
  <si>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</si>
  <si>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</si>
  <si>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</si>
  <si>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</si>
  <si>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</si>
  <si>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</si>
  <si>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</si>
  <si>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</si>
  <si>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</si>
  <si>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</si>
  <si>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</si>
  <si>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</si>
  <si>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</si>
  <si>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</si>
  <si>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</si>
  <si>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</si>
  <si>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</si>
  <si>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</si>
  <si>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</si>
  <si>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</si>
  <si>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</si>
  <si>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</si>
  <si>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</si>
  <si>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</si>
  <si>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</si>
  <si>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</si>
  <si>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</si>
  <si>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</si>
  <si>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</si>
  <si>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</si>
  <si>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</si>
  <si>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</si>
  <si>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</si>
  <si>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</si>
  <si>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</si>
  <si>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</si>
  <si>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</si>
  <si>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</si>
  <si>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</si>
  <si>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</si>
  <si>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</si>
  <si>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</si>
  <si>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</si>
  <si>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</si>
  <si>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</si>
  <si>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</si>
  <si>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</si>
  <si>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</si>
  <si>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</si>
  <si>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</si>
  <si>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</si>
  <si>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</si>
  <si>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</si>
  <si>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</si>
  <si>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</si>
  <si>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</si>
  <si>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</si>
  <si>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</si>
  <si>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</si>
  <si>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</si>
  <si>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</si>
  <si>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</si>
  <si>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</si>
  <si>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</si>
  <si>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</si>
  <si>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</si>
  <si>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</si>
  <si>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</si>
  <si>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</si>
  <si>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</si>
  <si>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</si>
  <si>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</si>
  <si>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</si>
  <si>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</si>
  <si>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</si>
  <si>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</si>
  <si>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</si>
  <si>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</si>
  <si>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</si>
  <si>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</si>
  <si>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</si>
  <si>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</si>
  <si>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</si>
  <si>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</si>
  <si>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</si>
  <si>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</si>
  <si>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</si>
  <si>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</si>
  <si>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</si>
  <si>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</si>
  <si>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</si>
  <si>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</si>
  <si>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</si>
  <si>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</si>
  <si>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</si>
  <si>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</si>
  <si>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</si>
  <si>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</si>
  <si>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</si>
  <si>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</si>
  <si>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</si>
  <si>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</si>
  <si>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</si>
  <si>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</si>
  <si>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</si>
  <si>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</si>
  <si>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</si>
  <si>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</si>
  <si>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</si>
  <si>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</si>
  <si>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</si>
  <si>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</si>
  <si>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</si>
  <si>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</si>
  <si>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</si>
  <si>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</si>
  <si>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</si>
  <si>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</si>
  <si>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</si>
  <si>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</si>
  <si>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</si>
  <si>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</si>
  <si>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</si>
  <si>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</si>
  <si>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</si>
  <si>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</si>
  <si>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</si>
  <si>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</si>
  <si>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</si>
  <si>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</si>
  <si>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</si>
  <si>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</si>
  <si>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</si>
  <si>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</si>
  <si>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</si>
  <si>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</si>
  <si>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</si>
  <si>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</si>
  <si>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</si>
  <si>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</si>
  <si>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</si>
  <si>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</si>
  <si>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</si>
  <si>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</si>
  <si>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</si>
  <si>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</si>
  <si>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</si>
  <si>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</si>
  <si>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</si>
  <si>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</si>
  <si>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</si>
  <si>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</si>
  <si>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</si>
  <si>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</si>
  <si>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</si>
  <si>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</si>
  <si>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</si>
  <si>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</si>
  <si>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</si>
  <si>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</si>
  <si>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</si>
  <si>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</si>
  <si>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</si>
  <si>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</si>
  <si>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</si>
  <si>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</si>
  <si>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</si>
  <si>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</si>
  <si>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</si>
  <si>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</si>
  <si>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</si>
  <si>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</si>
  <si>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</si>
  <si>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</si>
  <si>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</si>
  <si>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</si>
  <si>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</si>
  <si>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</si>
  <si>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</si>
  <si>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</si>
  <si>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</si>
  <si>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</si>
  <si>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</si>
  <si>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</si>
  <si>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</si>
  <si>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</si>
  <si>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</si>
  <si>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</si>
  <si>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</si>
  <si>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</si>
  <si>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</si>
  <si>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</si>
  <si>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</si>
  <si>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</si>
  <si>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</si>
  <si>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</si>
  <si>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</si>
  <si>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</si>
  <si>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</si>
  <si>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</si>
  <si>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</si>
  <si>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</si>
  <si>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</si>
  <si>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</si>
  <si>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</si>
  <si>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</si>
  <si>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</si>
  <si>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</si>
  <si>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</si>
  <si>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</si>
  <si>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</si>
  <si>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</si>
  <si>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</si>
  <si>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</si>
  <si>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</si>
  <si>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</si>
  <si>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</si>
  <si>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</si>
  <si>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</si>
  <si>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</si>
  <si>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</si>
  <si>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</si>
  <si>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</si>
  <si>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</si>
  <si>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</si>
  <si>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</si>
  <si>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</si>
  <si>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</si>
  <si>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</si>
  <si>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</si>
  <si>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</si>
  <si>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</si>
  <si>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</si>
  <si>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</si>
  <si>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</si>
  <si>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</si>
  <si>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</si>
  <si>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</si>
  <si>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</si>
  <si>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</si>
  <si>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</si>
  <si>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</si>
  <si>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</si>
  <si>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</si>
  <si>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</si>
  <si>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</si>
  <si>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</si>
  <si>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</si>
  <si>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</si>
  <si>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</si>
  <si>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</si>
  <si>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</si>
  <si>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</si>
  <si>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</si>
  <si>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</si>
  <si>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</si>
  <si>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</si>
  <si>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</si>
  <si>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</si>
  <si>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</si>
  <si>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</si>
  <si>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</si>
  <si>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</si>
  <si>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</si>
  <si>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</si>
  <si>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</si>
  <si>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</si>
  <si>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</si>
  <si>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</si>
  <si>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</si>
  <si>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</si>
  <si>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</si>
  <si>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</si>
  <si>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</si>
  <si>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</si>
  <si>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</si>
  <si>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</si>
  <si>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</si>
  <si>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</si>
  <si>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</si>
  <si>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</si>
  <si>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</si>
  <si>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</si>
  <si>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</si>
  <si>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</si>
  <si>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</si>
  <si>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</si>
  <si>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</si>
  <si>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</si>
  <si>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</si>
  <si>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</si>
  <si>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</si>
  <si>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</si>
  <si>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</si>
  <si>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</si>
  <si>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</si>
  <si>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</si>
  <si>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</si>
  <si>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</si>
  <si>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</si>
  <si>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</si>
  <si>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</si>
  <si>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</si>
  <si>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</si>
  <si>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</si>
  <si>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</si>
  <si>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</si>
  <si>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</si>
  <si>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</si>
  <si>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</si>
  <si>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</si>
  <si>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</si>
  <si>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</si>
  <si>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</si>
  <si>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</si>
  <si>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</si>
  <si>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</si>
  <si>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</si>
  <si>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</si>
  <si>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</si>
  <si>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</si>
  <si>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</si>
  <si>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</si>
  <si>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</si>
  <si>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</si>
  <si>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</si>
  <si>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</si>
  <si>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</si>
  <si>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</si>
  <si>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</si>
  <si>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</si>
  <si>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</si>
  <si>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</si>
  <si>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</si>
  <si>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</si>
  <si>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</si>
  <si>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</si>
  <si>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</si>
  <si>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</si>
  <si>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</si>
  <si>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</si>
  <si>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</si>
  <si>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</si>
  <si>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</si>
  <si>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</si>
  <si>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</si>
  <si>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</si>
  <si>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</si>
  <si>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</si>
  <si>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</si>
  <si>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</si>
  <si>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</si>
  <si>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</si>
  <si>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</si>
  <si>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</si>
  <si>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</si>
  <si>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</si>
  <si>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</si>
  <si>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</si>
  <si>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</si>
  <si>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</si>
  <si>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</si>
  <si>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</si>
  <si>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</si>
  <si>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</si>
  <si>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</si>
  <si>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</si>
  <si>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</si>
  <si>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</si>
  <si>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</si>
  <si>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</si>
  <si>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</si>
  <si>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</si>
  <si>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</si>
  <si>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</si>
  <si>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</si>
  <si>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</si>
  <si>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</si>
  <si>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</si>
  <si>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</si>
  <si>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</si>
  <si>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</si>
  <si>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</si>
  <si>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</si>
  <si>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</si>
  <si>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</si>
  <si>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</si>
  <si>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</si>
  <si>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</si>
  <si>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</si>
  <si>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</si>
  <si>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</si>
  <si>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</si>
  <si>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</si>
  <si>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</si>
  <si>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</si>
  <si>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</si>
  <si>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</si>
  <si>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</si>
  <si>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</si>
  <si>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</si>
  <si>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</si>
  <si>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</si>
  <si>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</si>
  <si>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</si>
  <si>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</si>
  <si>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</si>
  <si>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</si>
  <si>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</si>
  <si>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</si>
  <si>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</si>
  <si>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</si>
  <si>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</si>
  <si>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</si>
  <si>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</si>
  <si>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</si>
  <si>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</si>
  <si>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</si>
  <si>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</si>
  <si>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</si>
  <si>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</si>
  <si>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</si>
  <si>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</si>
  <si>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</si>
  <si>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</si>
  <si>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</si>
  <si>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</si>
  <si>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</si>
  <si>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</si>
  <si>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</si>
  <si>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</si>
  <si>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</si>
  <si>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</si>
  <si>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</si>
  <si>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</si>
  <si>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</si>
  <si>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</si>
  <si>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</si>
  <si>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</si>
  <si>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</si>
  <si>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</si>
  <si>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</si>
  <si>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</si>
  <si>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</si>
  <si>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</si>
  <si>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</si>
  <si>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</si>
  <si>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</si>
  <si>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</si>
  <si>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</si>
  <si>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</si>
  <si>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</si>
  <si>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</si>
  <si>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</si>
  <si>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</si>
  <si>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</si>
  <si>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</si>
  <si>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</si>
  <si>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</si>
  <si>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</si>
  <si>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</si>
  <si>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</si>
  <si>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</si>
  <si>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</si>
  <si>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</si>
  <si>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</si>
  <si>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</si>
  <si>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</si>
  <si>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</si>
  <si>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</si>
  <si>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</si>
  <si>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</si>
  <si>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</si>
  <si>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</si>
  <si>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</si>
  <si>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</si>
  <si>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</si>
  <si>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</si>
  <si>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</si>
  <si>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</si>
  <si>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</si>
  <si>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</si>
  <si>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</si>
  <si>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</si>
  <si>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</si>
  <si>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</si>
  <si>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</si>
  <si>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</si>
  <si>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</si>
  <si>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</si>
  <si>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</si>
  <si>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</si>
  <si>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</si>
  <si>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</si>
  <si>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</si>
  <si>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</si>
  <si>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</si>
  <si>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</si>
  <si>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</si>
  <si>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</si>
  <si>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</si>
  <si>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</si>
  <si>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</si>
  <si>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</si>
  <si>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</si>
  <si>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</si>
  <si>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</si>
  <si>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</si>
  <si>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</si>
  <si>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</si>
  <si>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</si>
  <si>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</si>
  <si>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</si>
  <si>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</si>
  <si>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</si>
  <si>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</si>
  <si>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</si>
  <si>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</si>
  <si>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</si>
  <si>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</si>
  <si>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</si>
  <si>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</si>
  <si>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</si>
  <si>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</si>
  <si>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</si>
  <si>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</si>
  <si>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</si>
  <si>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</si>
  <si>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</si>
  <si>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</si>
  <si>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</si>
  <si>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</si>
  <si>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</si>
  <si>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</si>
  <si>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</si>
  <si>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</si>
  <si>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</si>
  <si>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</si>
  <si>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</si>
  <si>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</si>
  <si>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</si>
  <si>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</si>
  <si>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</si>
  <si>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</si>
  <si>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</si>
  <si>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</si>
  <si>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</si>
  <si>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</si>
  <si>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</si>
  <si>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</si>
  <si>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</si>
  <si>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</si>
  <si>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</si>
  <si>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</si>
  <si>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</si>
  <si>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</si>
  <si>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</si>
  <si>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</si>
  <si>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</si>
  <si>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</si>
  <si>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</si>
  <si>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</si>
  <si>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</si>
  <si>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</si>
  <si>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</si>
  <si>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</si>
  <si>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</si>
  <si>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</si>
  <si>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</si>
  <si>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</si>
  <si>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</si>
  <si>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</si>
  <si>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</si>
  <si>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</si>
  <si>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</si>
  <si>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</si>
  <si>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</si>
  <si>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</si>
  <si>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</si>
  <si>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</si>
  <si>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</si>
  <si>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</si>
  <si>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</si>
  <si>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</si>
  <si>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</si>
  <si>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</si>
  <si>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</si>
  <si>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</si>
  <si>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</si>
  <si>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</si>
  <si>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</si>
  <si>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</si>
  <si>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</si>
  <si>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</si>
  <si>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</si>
  <si>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</si>
  <si>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</si>
  <si>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</si>
  <si>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</si>
  <si>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</si>
  <si>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</si>
  <si>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</si>
  <si>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</si>
  <si>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</si>
  <si>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</si>
  <si>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</si>
  <si>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</si>
  <si>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</si>
  <si>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</si>
  <si>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</si>
  <si>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</si>
  <si>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</si>
  <si>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</si>
  <si>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</si>
  <si>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</si>
  <si>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</si>
  <si>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</si>
  <si>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</si>
  <si>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</si>
  <si>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</si>
  <si>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</si>
  <si>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</si>
  <si>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</si>
  <si>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</si>
  <si>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</si>
  <si>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</si>
  <si>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</si>
  <si>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</si>
  <si>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</si>
  <si>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</si>
  <si>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</si>
  <si>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</si>
  <si>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</si>
  <si>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</si>
  <si>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</si>
  <si>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</si>
  <si>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</si>
  <si>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</si>
  <si>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</si>
  <si>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</si>
  <si>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</si>
  <si>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</si>
  <si>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</si>
  <si>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</si>
  <si>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</si>
  <si>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</si>
  <si>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</si>
  <si>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</si>
  <si>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</si>
  <si>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</si>
  <si>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</si>
  <si>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</si>
  <si>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</si>
  <si>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</si>
  <si>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</si>
  <si>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</si>
  <si>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</si>
  <si>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</si>
  <si>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</si>
  <si>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</si>
  <si>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</si>
  <si>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</si>
  <si>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</si>
  <si>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</si>
  <si>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</si>
  <si>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</si>
  <si>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</si>
  <si>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</si>
  <si>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</si>
  <si>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</si>
  <si>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</si>
  <si>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</si>
  <si>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</si>
  <si>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</si>
  <si>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</si>
  <si>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</si>
  <si>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</si>
  <si>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</si>
  <si>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</si>
  <si>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</si>
  <si>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</si>
  <si>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</si>
  <si>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</si>
  <si>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</si>
  <si>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</si>
  <si>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</si>
  <si>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</si>
  <si>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</si>
  <si>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</si>
  <si>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</si>
  <si>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</si>
  <si>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</si>
  <si>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</si>
  <si>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</si>
  <si>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</si>
  <si>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</si>
  <si>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</si>
  <si>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</si>
  <si>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</si>
  <si>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</si>
  <si>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</si>
  <si>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</si>
  <si>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</si>
  <si>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</si>
  <si>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</si>
  <si>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</si>
  <si>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</si>
  <si>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</si>
  <si>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</si>
  <si>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</si>
  <si>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</si>
  <si>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</si>
  <si>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</si>
  <si>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</si>
  <si>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</si>
  <si>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</si>
  <si>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</si>
  <si>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</si>
  <si>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</si>
  <si>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</si>
  <si>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</si>
  <si>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</si>
  <si>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</si>
  <si>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</si>
  <si>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</si>
  <si>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</si>
  <si>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</si>
  <si>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</si>
  <si>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</si>
  <si>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</si>
  <si>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</si>
  <si>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</si>
  <si>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</si>
  <si>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</si>
  <si>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</si>
  <si>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</si>
  <si>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</si>
  <si>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</si>
  <si>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</si>
  <si>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</si>
  <si>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</si>
  <si>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</si>
  <si>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</si>
  <si>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</si>
  <si>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</si>
  <si>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</si>
  <si>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</si>
  <si>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</si>
  <si>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</si>
  <si>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</si>
  <si>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</si>
  <si>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</si>
  <si>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</si>
  <si>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</si>
  <si>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</si>
  <si>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</si>
  <si>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</si>
  <si>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</si>
  <si>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</si>
  <si>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</si>
  <si>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</si>
  <si>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</si>
  <si>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</si>
  <si>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</si>
  <si>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</si>
  <si>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</si>
  <si>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</si>
  <si>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</si>
  <si>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</si>
  <si>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</si>
  <si>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</si>
  <si>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</si>
  <si>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</si>
  <si>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</si>
  <si>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</si>
  <si>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</si>
  <si>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</si>
  <si>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</si>
  <si>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</si>
  <si>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</si>
  <si>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</si>
  <si>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</si>
  <si>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</si>
  <si>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</si>
  <si>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</si>
  <si>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</si>
  <si>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</si>
  <si>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</si>
  <si>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</si>
  <si>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</si>
  <si>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</si>
  <si>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</si>
  <si>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</si>
  <si>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</si>
  <si>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</si>
  <si>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</si>
  <si>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</si>
  <si>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</si>
  <si>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</si>
  <si>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</si>
  <si>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</si>
  <si>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</si>
  <si>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</si>
  <si>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</si>
  <si>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</si>
  <si>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</si>
  <si>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</si>
  <si>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</si>
  <si>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</si>
  <si>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</si>
  <si>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</si>
  <si>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</si>
  <si>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</si>
  <si>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</si>
  <si>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</si>
  <si>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</si>
  <si>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</si>
  <si>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</si>
  <si>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</si>
  <si>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</si>
  <si>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</si>
  <si>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</si>
  <si>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</si>
  <si>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</si>
  <si>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</si>
  <si>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</si>
  <si>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</si>
  <si>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</si>
  <si>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</si>
  <si>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</si>
  <si>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</si>
  <si>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</si>
  <si>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</si>
  <si>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</si>
  <si>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</si>
  <si>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</si>
  <si>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</si>
  <si>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</si>
  <si>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</si>
  <si>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</si>
  <si>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</si>
  <si>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</si>
  <si>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</si>
  <si>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</si>
  <si>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</si>
  <si>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</si>
  <si>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</si>
  <si>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</si>
  <si>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</si>
  <si>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</si>
  <si>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</si>
  <si>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</si>
  <si>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</si>
  <si>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</si>
  <si>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</si>
  <si>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</si>
  <si>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</si>
  <si>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</si>
  <si>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</si>
  <si>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</si>
  <si>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</si>
  <si>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</si>
  <si>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</si>
  <si>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</si>
  <si>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</si>
  <si>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</si>
  <si>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</si>
  <si>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</si>
  <si>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</si>
  <si>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</si>
  <si>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</si>
  <si>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</si>
  <si>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</si>
  <si>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</si>
  <si>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</si>
  <si>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</si>
  <si>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</si>
  <si>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</si>
  <si>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</si>
  <si>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</si>
  <si>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</si>
  <si>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</si>
  <si>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</si>
  <si>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</si>
  <si>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</si>
  <si>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</si>
  <si>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</si>
  <si>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</si>
  <si>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</si>
  <si>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</si>
  <si>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</si>
  <si>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</si>
  <si>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</si>
  <si>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</si>
  <si>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</si>
  <si>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</si>
  <si>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</si>
  <si>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</si>
  <si>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</si>
  <si>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</si>
  <si>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</si>
  <si>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</si>
  <si>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</si>
  <si>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</si>
  <si>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</si>
  <si>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</si>
  <si>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</si>
  <si>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</si>
  <si>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</si>
  <si>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</si>
  <si>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</si>
  <si>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</si>
  <si>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</si>
  <si>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</si>
  <si>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</si>
  <si>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</si>
  <si>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</si>
  <si>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</si>
  <si>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</si>
  <si>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</si>
  <si>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</si>
  <si>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</si>
  <si>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</si>
  <si>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</si>
  <si>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</si>
  <si>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</si>
  <si>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</si>
  <si>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</si>
  <si>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</si>
  <si>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</si>
  <si>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</si>
  <si>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</si>
  <si>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</si>
  <si>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</si>
  <si>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</si>
  <si>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</si>
  <si>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</si>
  <si>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</si>
  <si>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</si>
  <si>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</si>
  <si>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</si>
  <si>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</si>
  <si>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</si>
  <si>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</si>
  <si>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</si>
  <si>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</si>
  <si>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</si>
  <si>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</si>
  <si>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</si>
  <si>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</si>
  <si>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</si>
  <si>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</si>
  <si>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</si>
  <si>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</si>
  <si>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</si>
  <si>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</si>
  <si>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</si>
  <si>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</si>
  <si>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</si>
  <si>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</si>
  <si>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</si>
  <si>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</si>
  <si>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</si>
  <si>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</si>
  <si>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</si>
  <si>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</si>
  <si>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</si>
  <si>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</si>
  <si>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</si>
  <si>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</si>
  <si>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</si>
  <si>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</si>
  <si>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</si>
  <si>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</si>
  <si>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</si>
  <si>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</si>
  <si>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</si>
  <si>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</si>
  <si>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</si>
  <si>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</si>
  <si>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</si>
  <si>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</si>
  <si>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</si>
  <si>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</si>
  <si>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</si>
  <si>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</si>
  <si>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</si>
  <si>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</si>
  <si>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</si>
  <si>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</si>
  <si>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</si>
  <si>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</si>
  <si>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</si>
  <si>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</si>
  <si>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</si>
  <si>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</si>
  <si>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</si>
  <si>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</si>
  <si>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</si>
  <si>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</si>
  <si>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</si>
  <si>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</si>
  <si>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</si>
  <si>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</si>
  <si>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</si>
  <si>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</si>
  <si>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</si>
  <si>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</si>
  <si>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</si>
  <si>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</si>
  <si>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</si>
  <si>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</si>
  <si>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</si>
  <si>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</si>
  <si>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</si>
  <si>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</si>
  <si>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</si>
  <si>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</si>
  <si>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</si>
  <si>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</si>
  <si>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</si>
  <si>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</si>
  <si>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</si>
  <si>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</si>
  <si>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</si>
  <si>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</si>
  <si>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</si>
  <si>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</si>
  <si>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</si>
  <si>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</si>
  <si>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</si>
  <si>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</si>
  <si>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</si>
  <si>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</si>
  <si>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</si>
  <si>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</si>
  <si>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</si>
  <si>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</si>
  <si>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</si>
  <si>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</si>
  <si>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</si>
  <si>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</si>
  <si>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</si>
  <si>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</si>
  <si>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</si>
  <si>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</si>
  <si>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</si>
  <si>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</si>
  <si>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</si>
  <si>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</si>
  <si>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</si>
  <si>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</si>
  <si>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</si>
  <si>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</si>
  <si>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</si>
  <si>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</si>
  <si>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</si>
  <si>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</si>
  <si>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</si>
  <si>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</si>
  <si>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</si>
  <si>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</si>
  <si>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</si>
  <si>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</si>
  <si>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</si>
  <si>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</si>
  <si>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</si>
  <si>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</si>
  <si>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</si>
  <si>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</si>
  <si>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</si>
  <si>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</si>
  <si>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</si>
  <si>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</si>
  <si>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</si>
  <si>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</si>
  <si>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</si>
  <si>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</si>
  <si>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</si>
  <si>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</si>
  <si>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</si>
  <si>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</si>
  <si>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</si>
  <si>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</si>
  <si>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</si>
  <si>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</si>
  <si>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</si>
  <si>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</si>
  <si>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</si>
  <si>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</si>
  <si>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</si>
  <si>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</si>
  <si>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</si>
  <si>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</si>
  <si>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</si>
  <si>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</si>
  <si>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</si>
  <si>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</si>
  <si>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</si>
  <si>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</si>
  <si>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</si>
  <si>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</si>
  <si>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</si>
  <si>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</si>
  <si>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</si>
  <si>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</si>
  <si>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</si>
  <si>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</si>
  <si>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</si>
  <si>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</si>
  <si>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</si>
  <si>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</si>
  <si>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</si>
  <si>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</si>
  <si>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</si>
  <si>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</si>
  <si>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</si>
  <si>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</si>
  <si>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</si>
  <si>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</si>
  <si>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</si>
  <si>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</si>
  <si>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</si>
  <si>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</si>
  <si>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</si>
  <si>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</si>
  <si>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</si>
  <si>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</si>
  <si>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</si>
  <si>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</si>
  <si>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</si>
  <si>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</si>
  <si>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</si>
  <si>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</si>
  <si>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</si>
  <si>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</si>
  <si>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</si>
  <si>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</si>
  <si>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</si>
  <si>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</si>
  <si>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</si>
  <si>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</si>
  <si>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</si>
  <si>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</si>
  <si>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</si>
  <si>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</si>
  <si>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</si>
  <si>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</si>
  <si>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</si>
  <si>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</si>
  <si>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</si>
  <si>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</si>
  <si>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</si>
  <si>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</si>
  <si>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</si>
  <si>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</si>
  <si>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</si>
  <si>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</si>
  <si>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</si>
  <si>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</si>
  <si>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</si>
  <si>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</si>
  <si>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</si>
  <si>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</si>
  <si>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</si>
  <si>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</si>
  <si>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</si>
  <si>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</si>
  <si>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</si>
  <si>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</si>
  <si>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</si>
  <si>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</si>
  <si>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</si>
  <si>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</si>
  <si>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</si>
  <si>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</si>
  <si>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</si>
  <si>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</si>
  <si>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</si>
  <si>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</si>
  <si>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</si>
  <si>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</si>
  <si>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</si>
  <si>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</si>
  <si>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</si>
  <si>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</si>
  <si>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</si>
  <si>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</si>
  <si>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</si>
  <si>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</si>
  <si>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</si>
  <si>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</si>
  <si>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</si>
  <si>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</si>
  <si>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</si>
  <si>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</si>
  <si>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</si>
  <si>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</si>
  <si>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</si>
  <si>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</si>
  <si>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</si>
  <si>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</si>
  <si>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</si>
  <si>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</si>
  <si>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</si>
  <si>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</si>
  <si>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</si>
  <si>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</si>
  <si>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</si>
  <si>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</si>
  <si>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</si>
  <si>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</si>
  <si>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</si>
  <si>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</si>
  <si>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</si>
  <si>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</si>
  <si>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</si>
  <si>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</si>
  <si>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</si>
  <si>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</si>
  <si>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</si>
  <si>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</si>
  <si>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</si>
  <si>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</si>
  <si>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</si>
  <si>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</si>
  <si>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</si>
  <si>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</si>
  <si>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</si>
  <si>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</si>
  <si>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</si>
  <si>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</si>
  <si>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</si>
  <si>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</si>
  <si>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</si>
  <si>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</si>
  <si>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</si>
  <si>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</si>
  <si>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</si>
  <si>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</si>
  <si>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</si>
  <si>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</si>
  <si>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</si>
  <si>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</si>
  <si>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</si>
  <si>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</si>
  <si>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</si>
  <si>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</si>
  <si>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</si>
  <si>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</si>
  <si>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</si>
  <si>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</si>
  <si>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</si>
  <si>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</si>
  <si>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</si>
  <si>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</si>
  <si>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</si>
  <si>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</si>
  <si>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</si>
  <si>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</si>
  <si>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</si>
  <si>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</si>
  <si>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</si>
  <si>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</si>
  <si>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</si>
  <si>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</si>
  <si>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</si>
  <si>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</si>
  <si>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</si>
  <si>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</si>
  <si>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</si>
  <si>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</si>
  <si>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</si>
  <si>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</si>
  <si>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</si>
  <si>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</si>
  <si>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</si>
  <si>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</si>
  <si>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</si>
  <si>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</si>
  <si>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</si>
  <si>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</si>
  <si>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</si>
  <si>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</si>
  <si>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</si>
  <si>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</si>
  <si>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</si>
  <si>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</si>
  <si>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</si>
  <si>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</si>
  <si>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</si>
  <si>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</si>
  <si>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</si>
  <si>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</si>
  <si>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</si>
  <si>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</si>
  <si>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</si>
  <si>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</si>
  <si>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</si>
  <si>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</si>
  <si>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</si>
  <si>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</si>
  <si>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</si>
  <si>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</si>
  <si>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</si>
  <si>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</si>
  <si>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</si>
  <si>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</si>
  <si>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</si>
  <si>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</si>
  <si>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</si>
  <si>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</si>
  <si>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</si>
  <si>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</si>
  <si>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</si>
  <si>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</si>
  <si>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</si>
  <si>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</si>
  <si>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</si>
  <si>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</si>
  <si>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</si>
  <si>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</si>
  <si>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</si>
  <si>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</si>
  <si>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</si>
  <si>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</si>
  <si>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</si>
  <si>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</si>
  <si>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</si>
  <si>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</si>
  <si>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</si>
  <si>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</si>
  <si>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</si>
  <si>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</si>
  <si>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</si>
  <si>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</si>
  <si>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</si>
  <si>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</si>
  <si>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</si>
  <si>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</si>
  <si>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</si>
  <si>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</si>
  <si>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</si>
  <si>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</si>
  <si>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</si>
  <si>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</si>
  <si>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</si>
  <si>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</si>
  <si>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</si>
  <si>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</si>
  <si>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</si>
  <si>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</si>
  <si>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</si>
  <si>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</si>
  <si>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</si>
  <si>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</si>
  <si>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</si>
  <si>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</si>
  <si>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</si>
  <si>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</si>
  <si>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</si>
  <si>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</si>
  <si>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</si>
  <si>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</si>
  <si>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</si>
  <si>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</si>
  <si>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</si>
  <si>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</si>
  <si>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</si>
  <si>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</si>
  <si>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</si>
  <si>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</si>
  <si>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</si>
  <si>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</si>
  <si>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</si>
  <si>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</si>
  <si>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</si>
  <si>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</si>
  <si>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</si>
  <si>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</si>
  <si>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</si>
  <si>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</si>
  <si>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</si>
  <si>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</si>
  <si>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</si>
  <si>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</si>
  <si>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</si>
  <si>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</si>
  <si>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</si>
  <si>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</si>
  <si>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</si>
  <si>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</si>
  <si>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</si>
  <si>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</si>
  <si>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</si>
  <si>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</si>
  <si>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</si>
  <si>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</si>
  <si>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</si>
  <si>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</si>
  <si>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</si>
  <si>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</si>
  <si>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</si>
  <si>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</si>
  <si>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</si>
  <si>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</si>
  <si>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</si>
  <si>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</si>
  <si>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</si>
  <si>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</si>
  <si>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</si>
  <si>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</si>
  <si>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</si>
  <si>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</si>
  <si>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</si>
  <si>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</si>
  <si>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</si>
  <si>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</si>
  <si>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</si>
  <si>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</si>
  <si>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</si>
  <si>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</si>
  <si>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</si>
  <si>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</si>
  <si>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</si>
  <si>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</si>
  <si>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</si>
  <si>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</si>
  <si>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</si>
  <si>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</si>
  <si>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</si>
  <si>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</si>
  <si>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</si>
  <si>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</si>
  <si>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</si>
  <si>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</si>
  <si>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</si>
  <si>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</si>
  <si>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</si>
  <si>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</si>
  <si>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</si>
  <si>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</si>
  <si>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</si>
  <si>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</si>
  <si>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</si>
  <si>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</si>
  <si>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</si>
  <si>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</si>
  <si>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</si>
  <si>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</si>
  <si>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</si>
  <si>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</si>
  <si>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</si>
  <si>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</si>
  <si>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</si>
  <si>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</si>
  <si>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</si>
  <si>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</si>
  <si>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</si>
  <si>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</si>
  <si>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</si>
  <si>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</si>
  <si>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</si>
  <si>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</si>
  <si>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</si>
  <si>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</si>
  <si>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</si>
  <si>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</si>
  <si>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</si>
  <si>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</si>
  <si>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</si>
  <si>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</si>
  <si>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</si>
  <si>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</si>
  <si>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</si>
  <si>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</si>
  <si>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</si>
  <si>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</si>
  <si>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</si>
  <si>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</si>
  <si>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</si>
  <si>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</si>
  <si>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</si>
  <si>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</si>
  <si>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</si>
  <si>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</si>
  <si>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</si>
  <si>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</si>
  <si>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</si>
  <si>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</si>
  <si>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</si>
  <si>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</si>
  <si>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</si>
  <si>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</si>
  <si>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</si>
  <si>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</si>
  <si>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</si>
  <si>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</si>
  <si>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</si>
  <si>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</si>
  <si>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</si>
  <si>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</si>
  <si>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</si>
  <si>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</si>
  <si>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</si>
  <si>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</si>
  <si>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</si>
  <si>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</si>
  <si>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</si>
  <si>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</si>
  <si>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</si>
  <si>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</si>
  <si>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</si>
  <si>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</si>
  <si>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</si>
  <si>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</si>
  <si>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</si>
  <si>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</si>
  <si>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</si>
  <si>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</si>
  <si>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</si>
  <si>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</si>
  <si>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</si>
  <si>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</si>
  <si>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</si>
  <si>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</si>
  <si>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</si>
  <si>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</si>
  <si>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</si>
  <si>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</si>
  <si>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</si>
  <si>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</si>
  <si>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</si>
  <si>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</si>
  <si>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</si>
  <si>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</si>
  <si>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</si>
  <si>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</si>
  <si>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</si>
  <si>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</si>
  <si>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</si>
  <si>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</si>
  <si>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</si>
  <si>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</si>
  <si>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</si>
  <si>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</si>
  <si>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</si>
  <si>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</si>
  <si>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</si>
  <si>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</si>
  <si>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</si>
  <si>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</si>
  <si>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</si>
  <si>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</si>
  <si>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</si>
  <si>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</si>
  <si>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</si>
  <si>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</si>
  <si>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</si>
  <si>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</si>
  <si>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</si>
  <si>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</si>
  <si>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</si>
  <si>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</si>
  <si>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</si>
  <si>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</si>
  <si>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</si>
  <si>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</si>
  <si>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</si>
  <si>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</si>
  <si>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</si>
  <si>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</si>
  <si>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</si>
  <si>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</si>
  <si>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</si>
  <si>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</si>
  <si>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</si>
  <si>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</si>
  <si>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</si>
  <si>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</si>
  <si>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</si>
  <si>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</si>
  <si>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</si>
  <si>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</si>
  <si>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</si>
  <si>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</si>
  <si>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</si>
  <si>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</si>
  <si>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</si>
  <si>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</si>
  <si>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</si>
  <si>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</si>
  <si>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</si>
  <si>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</si>
  <si>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</si>
  <si>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</si>
  <si>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</si>
  <si>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</si>
  <si>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</si>
  <si>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</si>
  <si>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</si>
  <si>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</si>
  <si>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</si>
  <si>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</si>
  <si>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</si>
  <si>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</si>
  <si>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</si>
  <si>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</si>
  <si>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</si>
  <si>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</si>
  <si>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</si>
  <si>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</si>
  <si>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</si>
  <si>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</si>
  <si>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</si>
  <si>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</si>
  <si>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</si>
  <si>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</si>
  <si>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</si>
  <si>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</si>
  <si>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</si>
  <si>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</si>
  <si>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</si>
  <si>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</si>
  <si>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</si>
  <si>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</si>
  <si>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</si>
  <si>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</si>
  <si>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</si>
  <si>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</si>
  <si>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</si>
  <si>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</si>
  <si>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</si>
  <si>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</si>
  <si>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</si>
  <si>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</si>
  <si>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</si>
  <si>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</si>
  <si>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</si>
  <si>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</si>
  <si>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</si>
  <si>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</si>
  <si>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</si>
  <si>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</si>
  <si>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</si>
  <si>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</si>
  <si>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</si>
  <si>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</si>
  <si>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</si>
  <si>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</si>
  <si>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</si>
  <si>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</si>
  <si>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</si>
  <si>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</si>
  <si>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</si>
  <si>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</si>
  <si>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</si>
  <si>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</si>
  <si>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</si>
  <si>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</si>
  <si>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</si>
  <si>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</si>
  <si>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</si>
  <si>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</si>
  <si>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</si>
  <si>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</si>
  <si>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</si>
  <si>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</si>
  <si>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</si>
  <si>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</si>
  <si>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</si>
  <si>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</si>
  <si>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</si>
  <si>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</si>
  <si>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</si>
  <si>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</si>
  <si>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</si>
  <si>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</si>
  <si>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</si>
  <si>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</si>
  <si>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</si>
  <si>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</si>
  <si>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</si>
  <si>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</si>
  <si>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</si>
  <si>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</si>
  <si>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</si>
  <si>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</si>
  <si>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</si>
  <si>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</si>
  <si>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</si>
  <si>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</si>
  <si>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</si>
  <si>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</si>
  <si>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</si>
  <si>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</si>
  <si>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</si>
  <si>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</si>
  <si>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</si>
  <si>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</si>
  <si>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</si>
  <si>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</si>
  <si>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</si>
  <si>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</si>
  <si>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</si>
  <si>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</si>
  <si>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</si>
  <si>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</si>
  <si>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</si>
  <si>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</si>
  <si>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</si>
  <si>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</si>
  <si>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</si>
  <si>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</si>
  <si>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</si>
  <si>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</si>
  <si>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</si>
  <si>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</si>
  <si>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</si>
  <si>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</si>
  <si>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</si>
  <si>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</si>
  <si>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</si>
  <si>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</si>
  <si>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</si>
  <si>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</si>
  <si>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</si>
  <si>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</si>
  <si>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</si>
  <si>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</si>
  <si>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</si>
  <si>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</si>
  <si>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</si>
  <si>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</si>
  <si>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</si>
  <si>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</si>
  <si>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</si>
  <si>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</si>
  <si>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</si>
  <si>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</si>
  <si>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</si>
  <si>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</si>
  <si>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</si>
  <si>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</si>
  <si>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</si>
  <si>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</si>
  <si>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</si>
  <si>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</si>
  <si>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</si>
  <si>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</si>
  <si>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</si>
  <si>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</si>
  <si>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</si>
  <si>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</si>
  <si>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</si>
  <si>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</si>
  <si>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</si>
  <si>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</si>
  <si>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</si>
  <si>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</si>
  <si>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</si>
  <si>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</si>
  <si>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</si>
  <si>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</si>
  <si>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</si>
  <si>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</si>
  <si>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</si>
  <si>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</si>
  <si>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</si>
  <si>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</si>
  <si>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</si>
  <si>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</si>
  <si>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</si>
  <si>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</si>
  <si>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</si>
  <si>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</si>
  <si>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</si>
  <si>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</si>
  <si>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</si>
  <si>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</si>
  <si>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</si>
  <si>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</si>
  <si>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</si>
  <si>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</si>
  <si>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</si>
  <si>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</si>
  <si>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</si>
  <si>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</si>
  <si>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</si>
  <si>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</si>
  <si>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</si>
  <si>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</si>
  <si>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</si>
  <si>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</si>
  <si>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</si>
  <si>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</si>
  <si>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</si>
  <si>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</si>
  <si>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</si>
  <si>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</si>
  <si>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</si>
  <si>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</si>
  <si>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</si>
  <si>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</si>
  <si>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</si>
  <si>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</si>
  <si>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</si>
  <si>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</si>
  <si>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</si>
  <si>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</si>
  <si>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</si>
  <si>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июл</t>
  </si>
  <si>
    <t>авг</t>
  </si>
  <si>
    <t>2022</t>
  </si>
  <si>
    <t>Years</t>
  </si>
  <si>
    <t>Sum of Sales</t>
  </si>
  <si>
    <t>Arabica</t>
  </si>
  <si>
    <t>Excelsa</t>
  </si>
  <si>
    <t>Liberica</t>
  </si>
  <si>
    <t>Robusta</t>
  </si>
  <si>
    <t>июн</t>
  </si>
  <si>
    <t>апр</t>
  </si>
  <si>
    <t>май</t>
  </si>
  <si>
    <t>2019</t>
  </si>
  <si>
    <t>мар</t>
  </si>
  <si>
    <t>2020</t>
  </si>
  <si>
    <t>фев</t>
  </si>
  <si>
    <t>янв</t>
  </si>
  <si>
    <t>сен</t>
  </si>
  <si>
    <t>окт</t>
  </si>
  <si>
    <t>дек</t>
  </si>
  <si>
    <t>ноя</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</si>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</sst>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3409]dd\ mmmm\,\ yyyy;@"/>
    <numFmt numFmtId="166" formatCode="[$$-C09]#,##0.00"/>
    <numFmt numFmtId="167" formatCode="[$-14409]d\ mmmm\,\ yyyy;@"/>
    <numFmt numFmtId="168" formatCode="[$$-1009]#,##0"/>
    <numFmt numFmtId="169" formatCode="0.0\ &quot;kg&quot;"/>
  </numFmts>
  <fonts count="3" x14ac:knownFonts="1">
    <font>
      <sz val="11"/>
      <color theme="1"/>
      <name val="Calibri"/>
      <family val="2"/>
      <scheme val="minor"/>
    </font>
    <font>
      <sz val="11"/>
      <color indexed="8"/>
      <name val="Calibri"/>
      <family val="2"/>
    </font>
    <font>
      <sz val="11"/>
      <color indexed="8"/>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3" fontId="0" fillId="0" borderId="0" xfId="0" applyNumberFormat="1"/>
    <xf numFmtId="166" fontId="0" fillId="0" borderId="0" xfId="0" applyNumberFormat="1"/>
    <xf numFmtId="0" fontId="0" fillId="0" borderId="0" xfId="0" pivotButton="1"/>
    <xf numFmtId="167" fontId="0" fillId="0" borderId="0" xfId="0" pivotButton="1" applyNumberFormat="1"/>
    <xf numFmtId="167" fontId="0" fillId="0" borderId="0" xfId="0" applyNumberFormat="1"/>
    <xf numFmtId="0" fontId="2" fillId="0" borderId="0" xfId="0"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cellXfs>
  <cellStyles count="1">
    <cellStyle name="Normal" xfId="0" builtinId="0"/>
  </cellStyles>
  <dxfs count="40">
    <dxf>
      <numFmt numFmtId="0" formatCode="General"/>
    </dxf>
    <dxf>
      <numFmt numFmtId="166" formatCode="[$$-C09]#,##0.00"/>
    </dxf>
    <dxf>
      <numFmt numFmtId="166" formatCode="[$$-C09]#,##0.00"/>
    </dxf>
    <dxf>
      <numFmt numFmtId="169"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34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3" formatCode="#,##0"/>
    </dxf>
    <dxf>
      <numFmt numFmtId="167" formatCode="[$-14409]d\ mmmm\,\ yyyy;@"/>
    </dxf>
    <dxf>
      <numFmt numFmtId="167" formatCode="[$-14409]d\ mmmm\,\ yyyy;@"/>
    </dxf>
    <dxf>
      <numFmt numFmtId="167" formatCode="[$-14409]d\ mmmm\,\ yyyy;@"/>
    </dxf>
    <dxf>
      <numFmt numFmtId="167" formatCode="[$-14409]d\ mmmm\,\ yyyy;@"/>
    </dxf>
    <dxf>
      <numFmt numFmtId="167" formatCode="[$-14409]d\ mmmm\,\ yyyy;@"/>
    </dxf>
    <dxf>
      <numFmt numFmtId="167" formatCode="[$-14409]d\ mmmm\,\ yyyy;@"/>
    </dxf>
    <dxf>
      <numFmt numFmtId="167" formatCode="[$-14409]d\ mmmm\,\ yyyy;@"/>
    </dxf>
    <dxf>
      <numFmt numFmtId="167" formatCode="[$-14409]d\ mmmm\,\ yyyy;@"/>
    </dxf>
    <dxf>
      <numFmt numFmtId="167" formatCode="[$-14409]d\ mmmm\,\ yyyy;@"/>
    </dxf>
    <dxf>
      <numFmt numFmtId="168" formatCode="[$$-1009]#,##0"/>
    </dxf>
    <dxf>
      <numFmt numFmtId="170" formatCode="[$$-C09]#,##0"/>
    </dxf>
    <dxf>
      <numFmt numFmtId="171" formatCode="[$$-2809]#,##0"/>
    </dxf>
    <dxf>
      <numFmt numFmtId="172" formatCode="[$$-2009]#,##0"/>
    </dxf>
    <dxf>
      <numFmt numFmtId="173" formatCode="[$$-1409]#,##0"/>
    </dxf>
    <dxf>
      <numFmt numFmtId="167" formatCode="[$-14409]d\ mmmm\,\ yyyy;@"/>
    </dxf>
    <dxf>
      <numFmt numFmtId="168" formatCode="[$$-1009]#,##0"/>
    </dxf>
    <dxf>
      <numFmt numFmtId="170" formatCode="[$$-C09]#,##0"/>
    </dxf>
    <dxf>
      <numFmt numFmtId="171" formatCode="[$$-2809]#,##0"/>
    </dxf>
    <dxf>
      <numFmt numFmtId="172" formatCode="[$$-2009]#,##0"/>
    </dxf>
    <dxf>
      <numFmt numFmtId="173" formatCode="[$$-1409]#,##0"/>
    </dxf>
    <dxf>
      <numFmt numFmtId="167" formatCode="[$-14409]d\ mmmm\,\ yyyy;@"/>
    </dxf>
    <dxf>
      <font>
        <b/>
        <i val="0"/>
        <sz val="11"/>
        <color theme="0"/>
        <name val="Calibri"/>
        <scheme val="minor"/>
      </font>
      <border>
        <left style="thin">
          <color auto="1"/>
        </left>
        <right style="thin">
          <color auto="1"/>
        </right>
        <top style="thin">
          <color auto="1"/>
        </top>
        <bottom style="thin">
          <color auto="1"/>
        </bottom>
      </border>
    </dxf>
    <dxf>
      <font>
        <b val="0"/>
        <i val="0"/>
        <sz val="11"/>
        <color rgb="FFFFFFFF"/>
        <name val="Calibri"/>
        <scheme val="minor"/>
      </font>
      <fill>
        <patternFill patternType="solid">
          <fgColor theme="0"/>
          <bgColor rgb="FF3C1464"/>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ont>
        <b val="0"/>
        <i val="0"/>
        <sz val="11"/>
        <color rgb="FF100810"/>
        <name val="Calibri"/>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scheme val="minor"/>
      </font>
    </dxf>
    <dxf>
      <font>
        <b val="0"/>
        <i val="0"/>
        <sz val="11"/>
        <color theme="0"/>
        <name val="Calibri"/>
        <scheme val="minor"/>
      </font>
      <fill>
        <patternFill>
          <bgColor rgb="FF3C1464"/>
        </patternFill>
      </fill>
      <border>
        <left style="thin">
          <color auto="1"/>
        </left>
        <right style="thin">
          <color auto="1"/>
        </right>
        <top style="thin">
          <color auto="1"/>
        </top>
        <bottom style="thin">
          <color auto="1"/>
        </bottom>
      </border>
    </dxf>
  </dxfs>
  <tableStyles count="3" defaultTableStyle="TableStyleMedium2" defaultPivotStyle="PivotStyleMedium9">
    <tableStyle name="purple style slicer" pivot="0" table="0" count="9">
      <tableStyleElement type="wholeTable" dxfId="39"/>
      <tableStyleElement type="headerRow" dxfId="38"/>
    </tableStyle>
    <tableStyle name="Purple_Timeline" pivot="0" table="0" count="8">
      <tableStyleElement type="wholeTable" dxfId="37"/>
      <tableStyleElement type="headerRow" dxfId="36"/>
    </tableStyle>
    <tableStyle name="Timeline Style 1" pivot="0" table="0" count="8">
      <tableStyleElement type="wholeTable" dxfId="35"/>
      <tableStyleElement type="headerRow" dxfId="34"/>
    </tableStyle>
  </tableStyles>
  <colors>
    <mruColors>
      <color rgb="FF3C1464"/>
      <color rgb="FF00A44A"/>
      <color rgb="FF00642D"/>
      <color rgb="FF4BFF9C"/>
      <color rgb="FFCFB1CF"/>
      <color rgb="FF00B050"/>
      <color rgb="FF008A3E"/>
      <color rgb="FF004620"/>
      <color rgb="FF57FFA3"/>
      <color rgb="FF00C459"/>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font>
            <name val="Calibri"/>
            <scheme val="minor"/>
          </font>
        </dxf>
        <dxf>
          <border>
            <left style="thin">
              <color auto="1"/>
            </left>
            <right style="thin">
              <color auto="1"/>
            </right>
            <top style="thin">
              <color auto="1"/>
            </top>
            <bottom style="thin">
              <color auto="1"/>
            </bottom>
          </border>
        </dxf>
        <dxf>
          <font>
            <b/>
            <i val="0"/>
            <strike val="0"/>
            <sz val="11"/>
            <color theme="0"/>
            <name val="Calibri"/>
            <scheme val="minor"/>
          </font>
          <border diagonalUp="0" diagonalDown="0">
            <left style="thin">
              <color theme="0"/>
            </left>
            <right style="thin">
              <color theme="0"/>
            </right>
            <top style="thin">
              <color theme="0"/>
            </top>
            <bottom style="thin">
              <color theme="0"/>
            </bottom>
            <vertical/>
            <horizontal/>
          </border>
        </dxf>
        <dxf>
          <font>
            <b/>
            <i val="0"/>
            <strike val="0"/>
            <sz val="11"/>
            <color theme="0"/>
            <name val="Calibri"/>
            <scheme val="minor"/>
          </font>
          <border diagonalUp="1" diagonalDown="0">
            <left style="thin">
              <color theme="0"/>
            </left>
            <right style="thin">
              <color theme="0"/>
            </right>
            <top style="thin">
              <color theme="0"/>
            </top>
            <bottom style="thin">
              <color theme="0"/>
            </bottom>
            <diagonal style="thin">
              <color theme="0"/>
            </diagonal>
            <vertical/>
            <horizontal/>
          </border>
        </dxf>
        <dxf>
          <font>
            <b val="0"/>
            <i val="0"/>
            <strike/>
            <sz val="11"/>
            <color theme="0"/>
            <name val="Calibri"/>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sz val="11"/>
            <color theme="0"/>
            <name val="Calibri"/>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x14:dxfs>
    </ext>
    <ext xmlns:x14="http://schemas.microsoft.com/office/spreadsheetml/2009/9/main" uri="{EB79DEF2-80B8-43e5-95BD-54CBDDF9020C}">
      <x14:slicerStyles defaultSlicerStyle="purple style slicer">
        <x14:slicerStyle name="purple sty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9B58DE"/>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b/>
            <i val="0"/>
            <sz val="11"/>
            <color theme="0"/>
            <name val="Calibri"/>
            <scheme val="minor"/>
          </font>
        </dxf>
        <dxf>
          <font>
            <b/>
            <i val="0"/>
            <sz val="11"/>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_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3506101211032829"/>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6"/>
            </a:solidFill>
            <a:round/>
          </a:ln>
          <a:effectLst/>
        </c:spPr>
      </c:pivotFmt>
      <c:pivotFmt>
        <c:idx val="9"/>
        <c:spPr>
          <a:solidFill>
            <a:schemeClr val="accent1"/>
          </a:solidFill>
          <a:ln w="22225" cap="rnd">
            <a:solidFill>
              <a:srgbClr val="FFFF00"/>
            </a:solidFill>
            <a:round/>
          </a:ln>
          <a:effectLst/>
        </c:spPr>
      </c:pivotFmt>
      <c:pivotFmt>
        <c:idx val="10"/>
        <c:spPr>
          <a:solidFill>
            <a:schemeClr val="accent1"/>
          </a:solidFill>
          <a:ln w="22225" cap="rnd">
            <a:solidFill>
              <a:schemeClr val="accent1">
                <a:lumMod val="50000"/>
              </a:schemeClr>
            </a:solidFill>
            <a:round/>
          </a:ln>
          <a:effectLst/>
        </c:spPr>
      </c:pivotFmt>
      <c:pivotFmt>
        <c:idx val="11"/>
        <c:spPr>
          <a:solidFill>
            <a:schemeClr val="accent1"/>
          </a:solidFill>
          <a:ln w="22225" cap="rnd">
            <a:solidFill>
              <a:schemeClr val="accent1"/>
            </a:solidFill>
            <a:round/>
          </a:ln>
          <a:effectLst/>
        </c:spP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1270384000912929"/>
          <c:y val="0.2775863413112965"/>
          <c:w val="0.70786864361253088"/>
          <c:h val="0.5753193350831146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CF-4DA9-8FF8-1F100175A02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9CF-4DA9-8FF8-1F100175A02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9CF-4DA9-8FF8-1F100175A02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B9CF-4DA9-8FF8-1F100175A028}"/>
            </c:ext>
          </c:extLst>
        </c:ser>
        <c:dLbls>
          <c:showLegendKey val="0"/>
          <c:showVal val="0"/>
          <c:showCatName val="0"/>
          <c:showSerName val="0"/>
          <c:showPercent val="0"/>
          <c:showBubbleSize val="0"/>
        </c:dLbls>
        <c:smooth val="0"/>
        <c:axId val="1046104127"/>
        <c:axId val="1046098303"/>
      </c:lineChart>
      <c:catAx>
        <c:axId val="10461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98303"/>
        <c:crosses val="autoZero"/>
        <c:auto val="1"/>
        <c:lblAlgn val="ctr"/>
        <c:lblOffset val="100"/>
        <c:noMultiLvlLbl val="0"/>
      </c:catAx>
      <c:valAx>
        <c:axId val="104609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04127"/>
        <c:crosses val="autoZero"/>
        <c:crossBetween val="between"/>
      </c:valAx>
      <c:spPr>
        <a:noFill/>
        <a:ln>
          <a:noFill/>
        </a:ln>
        <a:effectLst/>
      </c:spPr>
    </c:plotArea>
    <c:legend>
      <c:legendPos val="r"/>
      <c:layout>
        <c:manualLayout>
          <c:xMode val="edge"/>
          <c:yMode val="edge"/>
          <c:x val="0.84029915120259091"/>
          <c:y val="0.43995370370370368"/>
          <c:w val="0.15217391304347827"/>
          <c:h val="0.270726072607260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FB1C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[coffee_projectxlsx.xlsx]CountryChart!TotalSales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642D"/>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A44A"/>
          </a:solidFill>
          <a:ln>
            <a:noFill/>
          </a:ln>
          <a:effectLst/>
        </c:spPr>
      </c:pivotFmt>
      <c:pivotFmt>
        <c:idx val="3"/>
        <c:spPr>
          <a:solidFill>
            <a:srgbClr val="4BFF9C"/>
          </a:solidFill>
          <a:ln>
            <a:noFill/>
          </a:ln>
          <a:effectLst/>
        </c:spPr>
      </c:pivotFmt>
      <c:pivotFmt>
        <c:idx val="4"/>
        <c:spPr>
          <a:solidFill>
            <a:srgbClr val="00642D"/>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BFF9C"/>
          </a:solidFill>
          <a:ln>
            <a:noFill/>
          </a:ln>
          <a:effectLst/>
        </c:spPr>
      </c:pivotFmt>
      <c:pivotFmt>
        <c:idx val="7"/>
        <c:spPr>
          <a:solidFill>
            <a:srgbClr val="00A44A"/>
          </a:solidFill>
          <a:ln>
            <a:noFill/>
          </a:ln>
          <a:effectLst/>
        </c:spPr>
      </c:pivotFmt>
      <c:pivotFmt>
        <c:idx val="8"/>
        <c:spPr>
          <a:solidFill>
            <a:srgbClr val="00642D"/>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4BFF9C"/>
          </a:solidFill>
          <a:ln>
            <a:noFill/>
          </a:ln>
          <a:effectLst/>
        </c:spPr>
      </c:pivotFmt>
      <c:pivotFmt>
        <c:idx val="11"/>
        <c:spPr>
          <a:solidFill>
            <a:srgbClr val="00A44A"/>
          </a:solidFill>
          <a:ln>
            <a:noFill/>
          </a:ln>
          <a:effectLst/>
        </c:spPr>
      </c:pivotFmt>
      <c:pivotFmt>
        <c:idx val="12"/>
        <c:spPr>
          <a:solidFill>
            <a:srgbClr val="00642D"/>
          </a:solidFill>
          <a:ln>
            <a:noFill/>
          </a:ln>
          <a:effectLst/>
        </c:spPr>
      </c:pivotFmt>
    </c:pivotFmts>
    <c:plotArea>
      <c:layout>
        <c:manualLayout>
          <c:layoutTarget val="inner"/>
          <c:xMode val="edge"/>
          <c:yMode val="edge"/>
          <c:x val="0.19180402449693787"/>
          <c:y val="0.30720306513409962"/>
          <c:w val="0.50401727909011373"/>
          <c:h val="0.53802093703804266"/>
        </c:manualLayout>
      </c:layout>
      <c:barChart>
        <c:barDir val="bar"/>
        <c:grouping val="clustered"/>
        <c:varyColors val="0"/>
        <c:ser>
          <c:idx val="0"/>
          <c:order val="0"/>
          <c:tx>
            <c:strRef>
              <c:f>CountryChart!$B$3</c:f>
              <c:strCache>
                <c:ptCount val="1"/>
                <c:pt idx="0">
                  <c:v>Total</c:v>
                </c:pt>
              </c:strCache>
            </c:strRef>
          </c:tx>
          <c:spPr>
            <a:solidFill>
              <a:schemeClr val="accent1"/>
            </a:solidFill>
            <a:ln>
              <a:noFill/>
            </a:ln>
            <a:effectLst/>
          </c:spPr>
          <c:invertIfNegative val="0"/>
          <c:dPt>
            <c:idx val="0"/>
            <c:invertIfNegative val="0"/>
            <c:bubble3D val="0"/>
            <c:spPr>
              <a:solidFill>
                <a:srgbClr val="4BFF9C"/>
              </a:solidFill>
              <a:ln>
                <a:noFill/>
              </a:ln>
              <a:effectLst/>
            </c:spPr>
            <c:extLst>
              <c:ext xmlns:c16="http://schemas.microsoft.com/office/drawing/2014/chart" uri="{C3380CC4-5D6E-409C-BE32-E72D297353CC}">
                <c16:uniqueId val="{00000001-0743-4DFD-91BF-343AA2BB0DB4}"/>
              </c:ext>
            </c:extLst>
          </c:dPt>
          <c:dPt>
            <c:idx val="1"/>
            <c:invertIfNegative val="0"/>
            <c:bubble3D val="0"/>
            <c:spPr>
              <a:solidFill>
                <a:srgbClr val="00A44A"/>
              </a:solidFill>
              <a:ln>
                <a:noFill/>
              </a:ln>
              <a:effectLst/>
            </c:spPr>
            <c:extLst>
              <c:ext xmlns:c16="http://schemas.microsoft.com/office/drawing/2014/chart" uri="{C3380CC4-5D6E-409C-BE32-E72D297353CC}">
                <c16:uniqueId val="{00000003-0743-4DFD-91BF-343AA2BB0DB4}"/>
              </c:ext>
            </c:extLst>
          </c:dPt>
          <c:dPt>
            <c:idx val="2"/>
            <c:invertIfNegative val="0"/>
            <c:bubble3D val="0"/>
            <c:spPr>
              <a:solidFill>
                <a:srgbClr val="00642D"/>
              </a:solidFill>
              <a:ln>
                <a:noFill/>
              </a:ln>
              <a:effectLst/>
            </c:spPr>
            <c:extLst>
              <c:ext xmlns:c16="http://schemas.microsoft.com/office/drawing/2014/chart" uri="{C3380CC4-5D6E-409C-BE32-E72D297353CC}">
                <c16:uniqueId val="{00000005-0743-4DFD-91BF-343AA2BB0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[$$-1009]#\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43-4DFD-91BF-343AA2BB0DB4}"/>
            </c:ext>
          </c:extLst>
        </c:ser>
        <c:dLbls>
          <c:showLegendKey val="0"/>
          <c:showVal val="0"/>
          <c:showCatName val="0"/>
          <c:showSerName val="0"/>
          <c:showPercent val="0"/>
          <c:showBubbleSize val="0"/>
        </c:dLbls>
        <c:gapWidth val="182"/>
        <c:axId val="611460736"/>
        <c:axId val="611471552"/>
      </c:barChart>
      <c:catAx>
        <c:axId val="61146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71552"/>
        <c:crosses val="autoZero"/>
        <c:auto val="1"/>
        <c:lblAlgn val="ctr"/>
        <c:lblOffset val="100"/>
        <c:noMultiLvlLbl val="0"/>
      </c:catAx>
      <c:valAx>
        <c:axId val="611471552"/>
        <c:scaling>
          <c:orientation val="minMax"/>
        </c:scaling>
        <c:delete val="0"/>
        <c:axPos val="b"/>
        <c:majorGridlines>
          <c:spPr>
            <a:ln w="9525" cap="flat" cmpd="sng" algn="ctr">
              <a:solidFill>
                <a:schemeClr val="bg1"/>
              </a:solidFill>
              <a:round/>
            </a:ln>
            <a:effectLst/>
          </c:spPr>
        </c:majorGridlines>
        <c:numFmt formatCode="[$$-1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6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FB1C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[coffee_projectxlsx.xlsx]Top5customers!TotalSales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642D"/>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A44A"/>
          </a:solidFill>
          <a:ln>
            <a:noFill/>
          </a:ln>
          <a:effectLst/>
        </c:spPr>
      </c:pivotFmt>
      <c:pivotFmt>
        <c:idx val="3"/>
        <c:spPr>
          <a:solidFill>
            <a:srgbClr val="4BFF9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BFF9C"/>
          </a:solidFill>
          <a:ln>
            <a:noFill/>
          </a:ln>
          <a:effectLst/>
        </c:spPr>
      </c:pivotFmt>
      <c:pivotFmt>
        <c:idx val="6"/>
        <c:spPr>
          <a:solidFill>
            <a:srgbClr val="00A44A"/>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44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A44A"/>
            </a:solidFill>
            <a:ln>
              <a:noFill/>
            </a:ln>
            <a:effectLst/>
          </c:spPr>
          <c:invertIfNegative val="0"/>
          <c:dPt>
            <c:idx val="0"/>
            <c:invertIfNegative val="0"/>
            <c:bubble3D val="0"/>
            <c:extLst>
              <c:ext xmlns:c16="http://schemas.microsoft.com/office/drawing/2014/chart" uri="{C3380CC4-5D6E-409C-BE32-E72D297353CC}">
                <c16:uniqueId val="{00000000-F40A-4D7B-86AD-D3DDB6C5F28D}"/>
              </c:ext>
            </c:extLst>
          </c:dPt>
          <c:dPt>
            <c:idx val="1"/>
            <c:invertIfNegative val="0"/>
            <c:bubble3D val="0"/>
            <c:extLst>
              <c:ext xmlns:c16="http://schemas.microsoft.com/office/drawing/2014/chart" uri="{C3380CC4-5D6E-409C-BE32-E72D297353CC}">
                <c16:uniqueId val="{00000001-F40A-4D7B-86AD-D3DDB6C5F2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[$$-1009]#\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40A-4D7B-86AD-D3DDB6C5F28D}"/>
            </c:ext>
          </c:extLst>
        </c:ser>
        <c:dLbls>
          <c:showLegendKey val="0"/>
          <c:showVal val="0"/>
          <c:showCatName val="0"/>
          <c:showSerName val="0"/>
          <c:showPercent val="0"/>
          <c:showBubbleSize val="0"/>
        </c:dLbls>
        <c:gapWidth val="182"/>
        <c:axId val="611460736"/>
        <c:axId val="611471552"/>
      </c:barChart>
      <c:catAx>
        <c:axId val="61146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71552"/>
        <c:crosses val="autoZero"/>
        <c:auto val="1"/>
        <c:lblAlgn val="ctr"/>
        <c:lblOffset val="100"/>
        <c:noMultiLvlLbl val="0"/>
      </c:catAx>
      <c:valAx>
        <c:axId val="611471552"/>
        <c:scaling>
          <c:orientation val="minMax"/>
        </c:scaling>
        <c:delete val="0"/>
        <c:axPos val="b"/>
        <c:majorGridlines>
          <c:spPr>
            <a:ln w="9525" cap="flat" cmpd="sng" algn="ctr">
              <a:solidFill>
                <a:schemeClr val="bg1"/>
              </a:solidFill>
              <a:round/>
            </a:ln>
            <a:effectLst/>
          </c:spPr>
        </c:majorGridlines>
        <c:numFmt formatCode="[$$-1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6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FB1C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9525</xdr:rowOff>
    </xdr:from>
    <xdr:to>
      <xdr:col>20</xdr:col>
      <xdr:colOff>600075</xdr:colOff>
      <xdr:row>4</xdr:row>
      <xdr:rowOff>85725</xdr:rowOff>
    </xdr:to>
    <xdr:sp macro="" textlink="">
      <xdr:nvSpPr>
        <xdr:cNvPr id="3" name="Rectangle 2"/>
        <xdr:cNvSpPr/>
      </xdr:nvSpPr>
      <xdr:spPr>
        <a:xfrm>
          <a:off x="123824" y="66675"/>
          <a:ext cx="12172951" cy="647700"/>
        </a:xfrm>
        <a:prstGeom prst="rect">
          <a:avLst/>
        </a:prstGeom>
        <a:solidFill>
          <a:srgbClr val="3C1464"/>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cap="all" baseline="0">
              <a:solidFill>
                <a:schemeClr val="bg1"/>
              </a:solidFill>
            </a:rPr>
            <a:t>coffee Sales Dashboard</a:t>
          </a:r>
        </a:p>
      </xdr:txBody>
    </xdr:sp>
    <xdr:clientData/>
  </xdr:twoCellAnchor>
  <xdr:twoCellAnchor editAs="oneCell">
    <xdr:from>
      <xdr:col>0</xdr:col>
      <xdr:colOff>114299</xdr:colOff>
      <xdr:row>4</xdr:row>
      <xdr:rowOff>104775</xdr:rowOff>
    </xdr:from>
    <xdr:to>
      <xdr:col>15</xdr:col>
      <xdr:colOff>180975</xdr:colOff>
      <xdr:row>13</xdr:row>
      <xdr:rowOff>133350</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299" y="733425"/>
              <a:ext cx="8715376" cy="17430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xdr:col>
      <xdr:colOff>0</xdr:colOff>
      <xdr:row>13</xdr:row>
      <xdr:rowOff>171450</xdr:rowOff>
    </xdr:from>
    <xdr:to>
      <xdr:col>12</xdr:col>
      <xdr:colOff>304800</xdr:colOff>
      <xdr:row>34</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266700</xdr:colOff>
      <xdr:row>8</xdr:row>
      <xdr:rowOff>104774</xdr:rowOff>
    </xdr:from>
    <xdr:to>
      <xdr:col>18</xdr:col>
      <xdr:colOff>190500</xdr:colOff>
      <xdr:row>13</xdr:row>
      <xdr:rowOff>95249</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15400" y="1495424"/>
              <a:ext cx="17526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4</xdr:row>
      <xdr:rowOff>114300</xdr:rowOff>
    </xdr:from>
    <xdr:to>
      <xdr:col>21</xdr:col>
      <xdr:colOff>0</xdr:colOff>
      <xdr:row>8</xdr:row>
      <xdr:rowOff>57149</xdr:rowOff>
    </xdr:to>
    <mc:AlternateContent xmlns:mc="http://schemas.openxmlformats.org/markup-compatibility/2006" xmlns:a14="http://schemas.microsoft.com/office/drawing/2010/main">
      <mc:Choice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915400" y="742950"/>
              <a:ext cx="3390900"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8</xdr:row>
      <xdr:rowOff>85727</xdr:rowOff>
    </xdr:from>
    <xdr:to>
      <xdr:col>20</xdr:col>
      <xdr:colOff>600075</xdr:colOff>
      <xdr:row>13</xdr:row>
      <xdr:rowOff>95251</xdr:rowOff>
    </xdr:to>
    <mc:AlternateContent xmlns:mc="http://schemas.openxmlformats.org/markup-compatibility/2006" xmlns:a14="http://schemas.microsoft.com/office/drawing/2010/main">
      <mc:Choice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87050" y="1476377"/>
              <a:ext cx="1609725"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13</xdr:row>
      <xdr:rowOff>171449</xdr:rowOff>
    </xdr:from>
    <xdr:to>
      <xdr:col>21</xdr:col>
      <xdr:colOff>9524</xdr:colOff>
      <xdr:row>23</xdr:row>
      <xdr:rowOff>161924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24</xdr:row>
      <xdr:rowOff>9525</xdr:rowOff>
    </xdr:from>
    <xdr:to>
      <xdr:col>21</xdr:col>
      <xdr:colOff>9525</xdr:colOff>
      <xdr:row>34</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84.305072569441" createdVersion="6" refreshedVersion="6" minRefreshableVersion="3" recordCount="1000">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янв"/>
          <s v="фев"/>
          <s v="мар"/>
          <s v="апр"/>
          <s v="май"/>
          <s v="июн"/>
          <s v="июл"/>
          <s v="авг"/>
          <s v="сен"/>
          <s v="окт"/>
          <s v="ноя"/>
          <s v="дек"/>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30">
  <location ref="A3:B8" firstHeaderRow="1" firstDataRow="1" firstDataCol="1"/>
  <pivotFields count="17">
    <pivotField compact="0" showAll="0" defaultSubtotal="0"/>
    <pivotField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4" showAll="0" defaultSubtotal="0">
      <items count="4">
        <item x="3"/>
        <item x="1"/>
        <item x="0"/>
        <item x="2"/>
      </items>
    </pivotField>
    <pivotField compact="0" numFmtId="166" showAll="0" defaultSubtotal="0"/>
    <pivotField dataField="1" compact="0" numFmtId="166" showAll="0" defaultSubtotal="0"/>
    <pivotField compact="0" showAll="0" defaultSubtotal="0"/>
    <pivotField compact="0" showAll="0" defaultSubtotal="0">
      <items count="3">
        <item x="2"/>
        <item x="1"/>
        <item x="0"/>
      </items>
    </pivotField>
    <pivotField compact="0" showAll="0" defaultSubtotal="0">
      <items count="2">
        <item x="1"/>
        <item x="0"/>
      </items>
    </pivotField>
    <pivotField compact="0" showAll="0" defaultSubtotal="0">
      <items count="6">
        <item x="0"/>
        <item x="1"/>
        <item x="2"/>
        <item x="3"/>
        <item sd="0" x="4"/>
        <item x="5"/>
      </items>
    </pivotField>
  </pivotFields>
  <rowFields count="1">
    <field x="5"/>
  </rowFields>
  <rowItems count="5">
    <i>
      <x v="255"/>
    </i>
    <i>
      <x v="646"/>
    </i>
    <i>
      <x v="831"/>
    </i>
    <i>
      <x v="125"/>
    </i>
    <i>
      <x v="28"/>
    </i>
  </rowItems>
  <colItems count="1">
    <i/>
  </colItems>
  <dataFields count="1">
    <dataField name="Sum of Sales" fld="12" baseField="7" baseItem="2" numFmtId="168"/>
  </dataFields>
  <formats count="6">
    <format dxfId="33">
      <pivotArea field="1" type="button" dataOnly="0" labelOnly="1" outline="0"/>
    </format>
    <format dxfId="32">
      <pivotArea outline="0" fieldPosition="0">
        <references count="1">
          <reference field="4294967294" count="1">
            <x v="0"/>
          </reference>
        </references>
      </pivotArea>
    </format>
    <format dxfId="31">
      <pivotArea outline="0" fieldPosition="0">
        <references count="1">
          <reference field="4294967294" count="1">
            <x v="0"/>
          </reference>
        </references>
      </pivotArea>
    </format>
    <format dxfId="30">
      <pivotArea outline="0" fieldPosition="0">
        <references count="1">
          <reference field="4294967294" count="1">
            <x v="0"/>
          </reference>
        </references>
      </pivotArea>
    </format>
    <format dxfId="29">
      <pivotArea outline="0" fieldPosition="0">
        <references count="1">
          <reference field="4294967294" count="1">
            <x v="0"/>
          </reference>
        </references>
      </pivotArea>
    </format>
    <format dxfId="28">
      <pivotArea outline="0" fieldPosition="0">
        <references count="1">
          <reference field="4294967294" count="1">
            <x v="0"/>
          </reference>
        </references>
      </pivotArea>
    </format>
  </formats>
  <chartFormats count="7">
    <chartFormat chart="7" format="16"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29">
  <location ref="A3:B6" firstHeaderRow="1" firstDataRow="1" firstDataCol="1"/>
  <pivotFields count="17">
    <pivotField compact="0" showAll="0" defaultSubtotal="0"/>
    <pivotField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4" showAll="0" defaultSubtotal="0">
      <items count="4">
        <item x="3"/>
        <item x="1"/>
        <item x="0"/>
        <item x="2"/>
      </items>
    </pivotField>
    <pivotField compact="0" numFmtId="166" showAll="0" defaultSubtotal="0"/>
    <pivotField dataField="1" compact="0" numFmtId="166" showAll="0" defaultSubtotal="0"/>
    <pivotField compact="0" showAll="0" defaultSubtotal="0"/>
    <pivotField compact="0" showAll="0" defaultSubtotal="0">
      <items count="3">
        <item x="2"/>
        <item x="1"/>
        <item x="0"/>
      </items>
    </pivotField>
    <pivotField compact="0" showAll="0" defaultSubtotal="0">
      <items count="2">
        <item x="1"/>
        <item x="0"/>
      </items>
    </pivotField>
    <pivotField compact="0" showAll="0" defaultSubtotal="0">
      <items count="6">
        <item x="0"/>
        <item x="1"/>
        <item x="2"/>
        <item x="3"/>
        <item sd="0" x="4"/>
        <item x="5"/>
      </items>
    </pivotField>
  </pivotFields>
  <rowFields count="1">
    <field x="7"/>
  </rowFields>
  <rowItems count="3">
    <i>
      <x v="1"/>
    </i>
    <i>
      <x/>
    </i>
    <i>
      <x v="2"/>
    </i>
  </rowItems>
  <colItems count="1">
    <i/>
  </colItems>
  <dataFields count="1">
    <dataField name="Sum of Sales" fld="12" baseField="7" baseItem="2" numFmtId="168"/>
  </dataFields>
  <formats count="6">
    <format dxfId="27">
      <pivotArea field="1" type="button" dataOnly="0" labelOnly="1" outline="0"/>
    </format>
    <format dxfId="26">
      <pivotArea outline="0" fieldPosition="0">
        <references count="1">
          <reference field="4294967294" count="1">
            <x v="0"/>
          </reference>
        </references>
      </pivotArea>
    </format>
    <format dxfId="25">
      <pivotArea outline="0" fieldPosition="0">
        <references count="1">
          <reference field="4294967294" count="1">
            <x v="0"/>
          </reference>
        </references>
      </pivotArea>
    </format>
    <format dxfId="24">
      <pivotArea outline="0" fieldPosition="0">
        <references count="1">
          <reference field="4294967294" count="1">
            <x v="0"/>
          </reference>
        </references>
      </pivotArea>
    </format>
    <format dxfId="23">
      <pivotArea outline="0" fieldPosition="0">
        <references count="1">
          <reference field="4294967294" count="1">
            <x v="0"/>
          </reference>
        </references>
      </pivotArea>
    </format>
    <format dxfId="22">
      <pivotArea outline="0" fieldPosition="0">
        <references count="1">
          <reference field="4294967294" count="1">
            <x v="0"/>
          </reference>
        </references>
      </pivotArea>
    </format>
  </formats>
  <chartFormats count="9">
    <chartFormat chart="7" format="16"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0"/>
          </reference>
        </references>
      </pivotArea>
    </chartFormat>
    <chartFormat chart="18" format="6">
      <pivotArea type="data" outline="0" fieldPosition="0">
        <references count="2">
          <reference field="4294967294" count="1" selected="0">
            <x v="0"/>
          </reference>
          <reference field="7" count="1" selected="0">
            <x v="1"/>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7" count="1" selected="0">
            <x v="1"/>
          </reference>
        </references>
      </pivotArea>
    </chartFormat>
    <chartFormat chart="28" format="11">
      <pivotArea type="data" outline="0" fieldPosition="0">
        <references count="2">
          <reference field="4294967294" count="1" selected="0">
            <x v="0"/>
          </reference>
          <reference field="7" count="1" selected="0">
            <x v="0"/>
          </reference>
        </references>
      </pivotArea>
    </chartFormat>
    <chartFormat chart="28"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outline="1" outlineData="1" compactData="0" multipleFieldFilters="0" chartFormat="10">
  <location ref="A3:F52" firstHeaderRow="1" firstDataRow="2" firstDataCol="2"/>
  <pivotFields count="17">
    <pivotField compact="0" showAll="0" defaultSubtotal="0"/>
    <pivotField axis="axisRow" compact="0" numFmtId="165" showAll="0" defaultSubtotal="0">
      <items count="14">
        <item x="0"/>
        <item x="1"/>
        <item x="2"/>
        <item x="3"/>
        <item x="4"/>
        <item x="5"/>
        <item x="6"/>
        <item x="7"/>
        <item x="8"/>
        <item x="9"/>
        <item x="10"/>
        <item x="11"/>
        <item x="12"/>
        <item x="13"/>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4" showAll="0" defaultSubtotal="0">
      <items count="4">
        <item x="3"/>
        <item x="1"/>
        <item x="0"/>
        <item x="2"/>
      </items>
    </pivotField>
    <pivotField compact="0" numFmtId="166" showAll="0" defaultSubtotal="0"/>
    <pivotField dataField="1" compact="0" numFmtId="166" showAll="0" defaultSubtotal="0"/>
    <pivotField axis="axisCol"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axis="axisRow" compact="0"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formats count="10">
    <format dxfId="21">
      <pivotArea field="1" type="button" dataOnly="0" labelOnly="1" outline="0" axis="axisRow" fieldPosition="1"/>
    </format>
    <format dxfId="20">
      <pivotArea dataOnly="0" labelOnly="1" outline="0" fieldPosition="0">
        <references count="1">
          <reference field="16" count="1">
            <x v="1"/>
          </reference>
        </references>
      </pivotArea>
    </format>
    <format dxfId="19">
      <pivotArea dataOnly="0" labelOnly="1" outline="0" fieldPosition="0">
        <references count="1">
          <reference field="16" count="1">
            <x v="2"/>
          </reference>
        </references>
      </pivotArea>
    </format>
    <format dxfId="18">
      <pivotArea dataOnly="0" labelOnly="1" outline="0" fieldPosition="0">
        <references count="1">
          <reference field="16" count="1">
            <x v="3"/>
          </reference>
        </references>
      </pivotArea>
    </format>
    <format dxfId="17">
      <pivotArea dataOnly="0" labelOnly="1" outline="0" fieldPosition="0">
        <references count="1">
          <reference field="16" count="1">
            <x v="4"/>
          </reference>
        </references>
      </pivotArea>
    </format>
    <format dxfId="16">
      <pivotArea dataOnly="0" labelOnly="1" outline="0" fieldPosition="0">
        <references count="2">
          <reference field="1" count="12">
            <x v="1"/>
            <x v="2"/>
            <x v="3"/>
            <x v="4"/>
            <x v="5"/>
            <x v="6"/>
            <x v="7"/>
            <x v="8"/>
            <x v="9"/>
            <x v="10"/>
            <x v="11"/>
            <x v="12"/>
          </reference>
          <reference field="16" count="1" selected="0">
            <x v="1"/>
          </reference>
        </references>
      </pivotArea>
    </format>
    <format dxfId="15">
      <pivotArea dataOnly="0" labelOnly="1" outline="0" fieldPosition="0">
        <references count="2">
          <reference field="1" count="12">
            <x v="1"/>
            <x v="2"/>
            <x v="3"/>
            <x v="4"/>
            <x v="5"/>
            <x v="6"/>
            <x v="7"/>
            <x v="8"/>
            <x v="9"/>
            <x v="10"/>
            <x v="11"/>
            <x v="12"/>
          </reference>
          <reference field="16" count="1" selected="0">
            <x v="2"/>
          </reference>
        </references>
      </pivotArea>
    </format>
    <format dxfId="14">
      <pivotArea dataOnly="0" labelOnly="1" outline="0" fieldPosition="0">
        <references count="2">
          <reference field="1" count="12">
            <x v="1"/>
            <x v="2"/>
            <x v="3"/>
            <x v="4"/>
            <x v="5"/>
            <x v="6"/>
            <x v="7"/>
            <x v="8"/>
            <x v="9"/>
            <x v="10"/>
            <x v="11"/>
            <x v="12"/>
          </reference>
          <reference field="16" count="1" selected="0">
            <x v="3"/>
          </reference>
        </references>
      </pivotArea>
    </format>
    <format dxfId="13">
      <pivotArea dataOnly="0" labelOnly="1" outline="0" fieldPosition="0">
        <references count="2">
          <reference field="1" count="8">
            <x v="1"/>
            <x v="2"/>
            <x v="3"/>
            <x v="4"/>
            <x v="5"/>
            <x v="6"/>
            <x v="7"/>
            <x v="8"/>
          </reference>
          <reference field="16" count="1" selected="0">
            <x v="4"/>
          </reference>
        </references>
      </pivotArea>
    </format>
    <format dxfId="12">
      <pivotArea outline="0" fieldPosition="0">
        <references count="1">
          <reference field="4294967294" count="1">
            <x v="0"/>
          </reference>
        </references>
      </pivotArea>
    </format>
  </formats>
  <chartFormats count="5">
    <chartFormat chart="9" format="21" series="1">
      <pivotArea type="data" outline="0" fieldPosition="0">
        <references count="2">
          <reference field="4294967294" count="1" selected="0">
            <x v="0"/>
          </reference>
          <reference field="13" count="1" selected="0">
            <x v="0"/>
          </reference>
        </references>
      </pivotArea>
    </chartFormat>
    <chartFormat chart="9" format="22" series="1">
      <pivotArea type="data" outline="0" fieldPosition="0">
        <references count="2">
          <reference field="4294967294" count="1" selected="0">
            <x v="0"/>
          </reference>
          <reference field="13" count="1" selected="0">
            <x v="1"/>
          </reference>
        </references>
      </pivotArea>
    </chartFormat>
    <chartFormat chart="9" format="23" series="1">
      <pivotArea type="data" outline="0" fieldPosition="0">
        <references count="2">
          <reference field="4294967294" count="1" selected="0">
            <x v="0"/>
          </reference>
          <reference field="13" count="1" selected="0">
            <x v="2"/>
          </reference>
        </references>
      </pivotArea>
    </chartFormat>
    <chartFormat chart="9" format="24" series="1">
      <pivotArea type="data" outline="0" fieldPosition="0">
        <references count="2">
          <reference field="4294967294" count="1" selected="0">
            <x v="0"/>
          </reference>
          <reference field="13" count="1" selected="0">
            <x v="3"/>
          </reference>
        </references>
      </pivotArea>
    </chartFormat>
    <chartFormat chart="9"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2"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2"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2"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Table2" displayName="Table2"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VLOOKUP(C2,customers!$A$2:$B$1001,2,FALSE)</calculatedColumnFormula>
    </tableColumn>
    <tableColumn id="7" name="Email" dataDxfId="5">
      <calculatedColumnFormula>IF(VLOOKUP(C2,customers!$A$2:$C$1001,3,FALSE)=0,"",VLOOKUP(C2,customers!$A$2:$C$1001,3,FALSE))</calculatedColumnFormula>
    </tableColumn>
    <tableColumn id="8" name="Country" dataDxfId="4">
      <calculatedColumnFormula>IF(VLOOKUP(C2,customers!$A$2:$G$1001,7,FALSE)=0,"",VLOOKUP(C2,customers!$A$2:$G$1001,7,FALSE))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IF(I2="Ara", "Arabica",IF(I2="Lib","Liberica",IF(I2="Exc","Excelsa",IF(I2="Rob","Robusta"))))</calculatedColumnFormula>
    </tableColumn>
    <tableColumn id="15" name="Roast Type Name">
      <calculatedColumnFormula>IF(J2="M","Medium",IF(J2="L","Light",IF(J2="D","Dark","")))</calculatedColumnFormula>
    </tableColumn>
    <tableColumn id="16" name="Loyalty Card" dataDxfId="0">
      <calculatedColumnFormula>VLOOKUP(C2,customers!$A$1:$I$1001,9,FALSE)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16"/>
  <sheetViews>
    <sheetView workbookViewId="0">
      <selection activeCell="A3" sqref="A3"/>
    </sheetView>
  </sheetViews>
  <sheetFormatPr defaultRowHeight="15" x14ac:dyDescent="0.25"/>
  <cols>
    <col min="1" max="1" width="17.7109375" customWidth="1"/>
    <col min="2" max="2" width="12.140625" style="9" customWidth="1"/>
    <col min="3" max="3" width="7.42578125" customWidth="1"/>
    <col min="4" max="4" width="7.85546875" customWidth="1"/>
    <col min="5" max="6" width="8.140625" customWidth="1"/>
  </cols>
  <sheetData>
    <row r="3" spans="1:2" x14ac:dyDescent="0.25">
      <c r="A3" s="7" t="s">
        <v>4</v>
      </c>
      <c r="B3" t="s">
        <v>6202</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W7" sqref="W7"/>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L38" sqref="L38"/>
    </sheetView>
  </sheetViews>
  <sheetFormatPr defaultRowHeight="15" x14ac:dyDescent="0.25"/>
  <cols>
    <col min="1" max="1" width="15.42578125" customWidth="1"/>
    <col min="2" max="2" width="12.140625" style="9" customWidth="1"/>
    <col min="3" max="3" width="7.42578125" customWidth="1"/>
    <col min="4" max="4" width="7.85546875" customWidth="1"/>
    <col min="5" max="6" width="8.140625" customWidth="1"/>
  </cols>
  <sheetData>
    <row r="3" spans="1:2" x14ac:dyDescent="0.25">
      <c r="A3" s="7" t="s">
        <v>7</v>
      </c>
      <c r="B3" t="s">
        <v>6202</v>
      </c>
    </row>
    <row r="4" spans="1:2" x14ac:dyDescent="0.25">
      <c r="A4" t="s">
        <v>28</v>
      </c>
      <c r="B4" s="11">
        <v>2798.5050000000001</v>
      </c>
    </row>
    <row r="5" spans="1:2" x14ac:dyDescent="0.25">
      <c r="A5" t="s">
        <v>318</v>
      </c>
      <c r="B5" s="11">
        <v>6696.8649999999989</v>
      </c>
    </row>
    <row r="6" spans="1:2" x14ac:dyDescent="0.25">
      <c r="A6" t="s">
        <v>19</v>
      </c>
      <c r="B6" s="11">
        <v>35638.88499999998</v>
      </c>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3"/>
  <sheetViews>
    <sheetView workbookViewId="0">
      <selection activeCell="C6" sqref="C6"/>
    </sheetView>
  </sheetViews>
  <sheetFormatPr defaultRowHeight="15" x14ac:dyDescent="0.25"/>
  <cols>
    <col min="1" max="1" width="13.140625" customWidth="1"/>
    <col min="2" max="2" width="13" style="9" bestFit="1" customWidth="1"/>
    <col min="3" max="3" width="20" bestFit="1" customWidth="1"/>
    <col min="4" max="4" width="7.42578125" customWidth="1"/>
    <col min="5" max="5" width="7.85546875" customWidth="1"/>
    <col min="6" max="6" width="8.140625" customWidth="1"/>
  </cols>
  <sheetData>
    <row r="3" spans="1:6" x14ac:dyDescent="0.25">
      <c r="A3" s="7" t="s">
        <v>6202</v>
      </c>
      <c r="B3"/>
      <c r="C3" s="7" t="s">
        <v>6196</v>
      </c>
    </row>
    <row r="4" spans="1:6" x14ac:dyDescent="0.25">
      <c r="A4" s="7" t="s">
        <v>6201</v>
      </c>
      <c r="B4" s="8" t="s">
        <v>1</v>
      </c>
      <c r="C4" t="s">
        <v>6203</v>
      </c>
      <c r="D4" t="s">
        <v>6204</v>
      </c>
      <c r="E4" t="s">
        <v>6205</v>
      </c>
      <c r="F4" t="s">
        <v>6206</v>
      </c>
    </row>
    <row r="5" spans="1:6" x14ac:dyDescent="0.25">
      <c r="A5" s="9" t="s">
        <v>6210</v>
      </c>
      <c r="B5"/>
      <c r="C5" s="5"/>
      <c r="D5" s="5"/>
      <c r="E5" s="5"/>
      <c r="F5" s="5"/>
    </row>
    <row r="6" spans="1:6" x14ac:dyDescent="0.25">
      <c r="A6" s="9"/>
      <c r="B6" s="9" t="s">
        <v>6214</v>
      </c>
      <c r="C6" s="5">
        <v>186.85499999999999</v>
      </c>
      <c r="D6" s="5">
        <v>305.97000000000003</v>
      </c>
      <c r="E6" s="5">
        <v>213.15999999999997</v>
      </c>
      <c r="F6" s="5">
        <v>123</v>
      </c>
    </row>
    <row r="7" spans="1:6" x14ac:dyDescent="0.25">
      <c r="A7" s="9"/>
      <c r="B7" s="9" t="s">
        <v>6213</v>
      </c>
      <c r="C7" s="5">
        <v>251.96499999999997</v>
      </c>
      <c r="D7" s="5">
        <v>129.46</v>
      </c>
      <c r="E7" s="5">
        <v>434.03999999999996</v>
      </c>
      <c r="F7" s="5">
        <v>171.93999999999997</v>
      </c>
    </row>
    <row r="8" spans="1:6" x14ac:dyDescent="0.25">
      <c r="A8" s="9"/>
      <c r="B8" s="9" t="s">
        <v>6211</v>
      </c>
      <c r="C8" s="5">
        <v>224.94499999999999</v>
      </c>
      <c r="D8" s="5">
        <v>349.12</v>
      </c>
      <c r="E8" s="5">
        <v>321.04000000000002</v>
      </c>
      <c r="F8" s="5">
        <v>126.035</v>
      </c>
    </row>
    <row r="9" spans="1:6" x14ac:dyDescent="0.25">
      <c r="A9" s="9"/>
      <c r="B9" s="9" t="s">
        <v>6208</v>
      </c>
      <c r="C9" s="5">
        <v>307.12</v>
      </c>
      <c r="D9" s="5">
        <v>681.07499999999993</v>
      </c>
      <c r="E9" s="5">
        <v>533.70499999999993</v>
      </c>
      <c r="F9" s="5">
        <v>158.85</v>
      </c>
    </row>
    <row r="10" spans="1:6" x14ac:dyDescent="0.25">
      <c r="A10" s="9"/>
      <c r="B10" s="9" t="s">
        <v>6209</v>
      </c>
      <c r="C10" s="5">
        <v>53.664999999999992</v>
      </c>
      <c r="D10" s="5">
        <v>83.025000000000006</v>
      </c>
      <c r="E10" s="5">
        <v>193.83499999999998</v>
      </c>
      <c r="F10" s="5">
        <v>68.039999999999992</v>
      </c>
    </row>
    <row r="11" spans="1:6" x14ac:dyDescent="0.25">
      <c r="A11" s="9"/>
      <c r="B11" s="9" t="s">
        <v>6207</v>
      </c>
      <c r="C11" s="5">
        <v>163.01999999999998</v>
      </c>
      <c r="D11" s="5">
        <v>678.3599999999999</v>
      </c>
      <c r="E11" s="5">
        <v>171.04500000000002</v>
      </c>
      <c r="F11" s="5">
        <v>372.255</v>
      </c>
    </row>
    <row r="12" spans="1:6" x14ac:dyDescent="0.25">
      <c r="A12" s="9"/>
      <c r="B12" s="9" t="s">
        <v>6198</v>
      </c>
      <c r="C12" s="5">
        <v>345.02</v>
      </c>
      <c r="D12" s="5">
        <v>273.86999999999995</v>
      </c>
      <c r="E12" s="5">
        <v>184.12999999999997</v>
      </c>
      <c r="F12" s="5">
        <v>201.11499999999998</v>
      </c>
    </row>
    <row r="13" spans="1:6" x14ac:dyDescent="0.25">
      <c r="A13" s="9"/>
      <c r="B13" s="9" t="s">
        <v>6199</v>
      </c>
      <c r="C13" s="5">
        <v>334.89</v>
      </c>
      <c r="D13" s="5">
        <v>70.95</v>
      </c>
      <c r="E13" s="5">
        <v>134.23000000000002</v>
      </c>
      <c r="F13" s="5">
        <v>166.27499999999998</v>
      </c>
    </row>
    <row r="14" spans="1:6" x14ac:dyDescent="0.25">
      <c r="A14" s="9"/>
      <c r="B14" s="9" t="s">
        <v>6215</v>
      </c>
      <c r="C14" s="5">
        <v>178.70999999999998</v>
      </c>
      <c r="D14" s="5">
        <v>166.1</v>
      </c>
      <c r="E14" s="5">
        <v>439.30999999999995</v>
      </c>
      <c r="F14" s="5">
        <v>492.9</v>
      </c>
    </row>
    <row r="15" spans="1:6" x14ac:dyDescent="0.25">
      <c r="A15" s="9"/>
      <c r="B15" s="9" t="s">
        <v>6216</v>
      </c>
      <c r="C15" s="5">
        <v>301.98500000000001</v>
      </c>
      <c r="D15" s="5">
        <v>153.76499999999999</v>
      </c>
      <c r="E15" s="5">
        <v>215.55499999999998</v>
      </c>
      <c r="F15" s="5">
        <v>213.66499999999999</v>
      </c>
    </row>
    <row r="16" spans="1:6" x14ac:dyDescent="0.25">
      <c r="A16" s="9"/>
      <c r="B16" s="9" t="s">
        <v>6218</v>
      </c>
      <c r="C16" s="5">
        <v>312.83499999999998</v>
      </c>
      <c r="D16" s="5">
        <v>63.249999999999993</v>
      </c>
      <c r="E16" s="5">
        <v>350.89500000000004</v>
      </c>
      <c r="F16" s="5">
        <v>96.405000000000001</v>
      </c>
    </row>
    <row r="17" spans="1:6" x14ac:dyDescent="0.25">
      <c r="A17" s="9"/>
      <c r="B17" s="9" t="s">
        <v>6217</v>
      </c>
      <c r="C17" s="5">
        <v>265.62</v>
      </c>
      <c r="D17" s="5">
        <v>526.51499999999987</v>
      </c>
      <c r="E17" s="5">
        <v>187.06</v>
      </c>
      <c r="F17" s="5">
        <v>210.58999999999997</v>
      </c>
    </row>
    <row r="18" spans="1:6" x14ac:dyDescent="0.25">
      <c r="A18" s="9" t="s">
        <v>6212</v>
      </c>
      <c r="B18"/>
      <c r="C18" s="5"/>
      <c r="D18" s="5"/>
      <c r="E18" s="5"/>
      <c r="F18" s="5"/>
    </row>
    <row r="19" spans="1:6" x14ac:dyDescent="0.25">
      <c r="A19" s="9"/>
      <c r="B19" s="9" t="s">
        <v>6214</v>
      </c>
      <c r="C19" s="5">
        <v>47.25</v>
      </c>
      <c r="D19" s="5">
        <v>65.805000000000007</v>
      </c>
      <c r="E19" s="5">
        <v>274.67500000000001</v>
      </c>
      <c r="F19" s="5">
        <v>179.22</v>
      </c>
    </row>
    <row r="20" spans="1:6" x14ac:dyDescent="0.25">
      <c r="A20" s="9"/>
      <c r="B20" s="9" t="s">
        <v>6213</v>
      </c>
      <c r="C20" s="5">
        <v>745.44999999999993</v>
      </c>
      <c r="D20" s="5">
        <v>428.88499999999999</v>
      </c>
      <c r="E20" s="5">
        <v>194.17499999999998</v>
      </c>
      <c r="F20" s="5">
        <v>429.82999999999993</v>
      </c>
    </row>
    <row r="21" spans="1:6" x14ac:dyDescent="0.25">
      <c r="A21" s="9"/>
      <c r="B21" s="9" t="s">
        <v>6211</v>
      </c>
      <c r="C21" s="5">
        <v>130.47</v>
      </c>
      <c r="D21" s="5">
        <v>271.48500000000001</v>
      </c>
      <c r="E21" s="5">
        <v>281.20499999999998</v>
      </c>
      <c r="F21" s="5">
        <v>231.63000000000002</v>
      </c>
    </row>
    <row r="22" spans="1:6" x14ac:dyDescent="0.25">
      <c r="A22" s="9"/>
      <c r="B22" s="9" t="s">
        <v>6208</v>
      </c>
      <c r="C22" s="5">
        <v>27</v>
      </c>
      <c r="D22" s="5">
        <v>347.26</v>
      </c>
      <c r="E22" s="5">
        <v>147.51</v>
      </c>
      <c r="F22" s="5">
        <v>240.04</v>
      </c>
    </row>
    <row r="23" spans="1:6" x14ac:dyDescent="0.25">
      <c r="A23" s="9"/>
      <c r="B23" s="9" t="s">
        <v>6209</v>
      </c>
      <c r="C23" s="5">
        <v>255.11499999999995</v>
      </c>
      <c r="D23" s="5">
        <v>541.73</v>
      </c>
      <c r="E23" s="5">
        <v>83.43</v>
      </c>
      <c r="F23" s="5">
        <v>59.079999999999991</v>
      </c>
    </row>
    <row r="24" spans="1:6" x14ac:dyDescent="0.25">
      <c r="A24" s="9"/>
      <c r="B24" s="9" t="s">
        <v>6207</v>
      </c>
      <c r="C24" s="5">
        <v>584.78999999999985</v>
      </c>
      <c r="D24" s="5">
        <v>357.42999999999995</v>
      </c>
      <c r="E24" s="5">
        <v>355.34</v>
      </c>
      <c r="F24" s="5">
        <v>140.88</v>
      </c>
    </row>
    <row r="25" spans="1:6" x14ac:dyDescent="0.25">
      <c r="A25" s="9"/>
      <c r="B25" s="9" t="s">
        <v>6198</v>
      </c>
      <c r="C25" s="5">
        <v>430.62</v>
      </c>
      <c r="D25" s="5">
        <v>227.42500000000001</v>
      </c>
      <c r="E25" s="5">
        <v>236.315</v>
      </c>
      <c r="F25" s="5">
        <v>414.58499999999992</v>
      </c>
    </row>
    <row r="26" spans="1:6" x14ac:dyDescent="0.25">
      <c r="A26" s="9"/>
      <c r="B26" s="9" t="s">
        <v>6199</v>
      </c>
      <c r="C26" s="5">
        <v>22.5</v>
      </c>
      <c r="D26" s="5">
        <v>77.72</v>
      </c>
      <c r="E26" s="5">
        <v>60.5</v>
      </c>
      <c r="F26" s="5">
        <v>139.67999999999998</v>
      </c>
    </row>
    <row r="27" spans="1:6" x14ac:dyDescent="0.25">
      <c r="A27" s="9"/>
      <c r="B27" s="9" t="s">
        <v>6215</v>
      </c>
      <c r="C27" s="5">
        <v>126.14999999999999</v>
      </c>
      <c r="D27" s="5">
        <v>195.11</v>
      </c>
      <c r="E27" s="5">
        <v>89.13</v>
      </c>
      <c r="F27" s="5">
        <v>302.65999999999997</v>
      </c>
    </row>
    <row r="28" spans="1:6" x14ac:dyDescent="0.25">
      <c r="A28" s="9"/>
      <c r="B28" s="9" t="s">
        <v>6216</v>
      </c>
      <c r="C28" s="5">
        <v>376.03</v>
      </c>
      <c r="D28" s="5">
        <v>523.24</v>
      </c>
      <c r="E28" s="5">
        <v>440.96499999999997</v>
      </c>
      <c r="F28" s="5">
        <v>174.46999999999997</v>
      </c>
    </row>
    <row r="29" spans="1:6" x14ac:dyDescent="0.25">
      <c r="A29" s="9"/>
      <c r="B29" s="9" t="s">
        <v>6218</v>
      </c>
      <c r="C29" s="5">
        <v>515.17999999999995</v>
      </c>
      <c r="D29" s="5">
        <v>142.56</v>
      </c>
      <c r="E29" s="5">
        <v>347.03999999999996</v>
      </c>
      <c r="F29" s="5">
        <v>104.08499999999999</v>
      </c>
    </row>
    <row r="30" spans="1:6" x14ac:dyDescent="0.25">
      <c r="A30" s="9"/>
      <c r="B30" s="9" t="s">
        <v>6217</v>
      </c>
      <c r="C30" s="5">
        <v>95.859999999999985</v>
      </c>
      <c r="D30" s="5">
        <v>484.76</v>
      </c>
      <c r="E30" s="5">
        <v>94.17</v>
      </c>
      <c r="F30" s="5">
        <v>77.10499999999999</v>
      </c>
    </row>
    <row r="31" spans="1:6" x14ac:dyDescent="0.25">
      <c r="A31" s="9" t="s">
        <v>6219</v>
      </c>
      <c r="B31"/>
      <c r="C31" s="5"/>
      <c r="D31" s="5"/>
      <c r="E31" s="5"/>
      <c r="F31" s="5"/>
    </row>
    <row r="32" spans="1:6" x14ac:dyDescent="0.25">
      <c r="A32" s="9"/>
      <c r="B32" s="9" t="s">
        <v>6214</v>
      </c>
      <c r="C32" s="5">
        <v>258.34500000000003</v>
      </c>
      <c r="D32" s="5">
        <v>139.625</v>
      </c>
      <c r="E32" s="5">
        <v>279.52000000000004</v>
      </c>
      <c r="F32" s="5">
        <v>160.19499999999999</v>
      </c>
    </row>
    <row r="33" spans="1:6" x14ac:dyDescent="0.25">
      <c r="A33" s="9"/>
      <c r="B33" s="9" t="s">
        <v>6213</v>
      </c>
      <c r="C33" s="5">
        <v>342.2</v>
      </c>
      <c r="D33" s="5">
        <v>284.24999999999994</v>
      </c>
      <c r="E33" s="5">
        <v>251.83</v>
      </c>
      <c r="F33" s="5">
        <v>80.550000000000011</v>
      </c>
    </row>
    <row r="34" spans="1:6" x14ac:dyDescent="0.25">
      <c r="A34" s="9"/>
      <c r="B34" s="9" t="s">
        <v>6211</v>
      </c>
      <c r="C34" s="5">
        <v>418.30499999999989</v>
      </c>
      <c r="D34" s="5">
        <v>468.125</v>
      </c>
      <c r="E34" s="5">
        <v>405.05500000000006</v>
      </c>
      <c r="F34" s="5">
        <v>253.15499999999997</v>
      </c>
    </row>
    <row r="35" spans="1:6" x14ac:dyDescent="0.25">
      <c r="A35" s="9"/>
      <c r="B35" s="9" t="s">
        <v>6208</v>
      </c>
      <c r="C35" s="5">
        <v>102.32999999999998</v>
      </c>
      <c r="D35" s="5">
        <v>242.14000000000001</v>
      </c>
      <c r="E35" s="5">
        <v>554.875</v>
      </c>
      <c r="F35" s="5">
        <v>106.23999999999998</v>
      </c>
    </row>
    <row r="36" spans="1:6" x14ac:dyDescent="0.25">
      <c r="A36" s="9"/>
      <c r="B36" s="9" t="s">
        <v>6209</v>
      </c>
      <c r="C36" s="5">
        <v>234.71999999999997</v>
      </c>
      <c r="D36" s="5">
        <v>133.08000000000001</v>
      </c>
      <c r="E36" s="5">
        <v>267.2</v>
      </c>
      <c r="F36" s="5">
        <v>272.68999999999994</v>
      </c>
    </row>
    <row r="37" spans="1:6" x14ac:dyDescent="0.25">
      <c r="A37" s="9"/>
      <c r="B37" s="9" t="s">
        <v>6207</v>
      </c>
      <c r="C37" s="5">
        <v>430.39</v>
      </c>
      <c r="D37" s="5">
        <v>136.20500000000001</v>
      </c>
      <c r="E37" s="5">
        <v>209.6</v>
      </c>
      <c r="F37" s="5">
        <v>88.334999999999994</v>
      </c>
    </row>
    <row r="38" spans="1:6" x14ac:dyDescent="0.25">
      <c r="A38" s="9"/>
      <c r="B38" s="9" t="s">
        <v>6198</v>
      </c>
      <c r="C38" s="5">
        <v>109.005</v>
      </c>
      <c r="D38" s="5">
        <v>393.57499999999999</v>
      </c>
      <c r="E38" s="5">
        <v>61.034999999999997</v>
      </c>
      <c r="F38" s="5">
        <v>199.48999999999998</v>
      </c>
    </row>
    <row r="39" spans="1:6" x14ac:dyDescent="0.25">
      <c r="A39" s="9"/>
      <c r="B39" s="9" t="s">
        <v>6199</v>
      </c>
      <c r="C39" s="5">
        <v>287.52499999999998</v>
      </c>
      <c r="D39" s="5">
        <v>288.67</v>
      </c>
      <c r="E39" s="5">
        <v>125.58</v>
      </c>
      <c r="F39" s="5">
        <v>374.13499999999999</v>
      </c>
    </row>
    <row r="40" spans="1:6" x14ac:dyDescent="0.25">
      <c r="A40" s="9"/>
      <c r="B40" s="9" t="s">
        <v>6215</v>
      </c>
      <c r="C40" s="5">
        <v>840.92999999999984</v>
      </c>
      <c r="D40" s="5">
        <v>409.875</v>
      </c>
      <c r="E40" s="5">
        <v>171.32999999999998</v>
      </c>
      <c r="F40" s="5">
        <v>221.43999999999997</v>
      </c>
    </row>
    <row r="41" spans="1:6" x14ac:dyDescent="0.25">
      <c r="A41" s="9"/>
      <c r="B41" s="9" t="s">
        <v>6216</v>
      </c>
      <c r="C41" s="5">
        <v>299.07</v>
      </c>
      <c r="D41" s="5">
        <v>260.32499999999999</v>
      </c>
      <c r="E41" s="5">
        <v>584.64</v>
      </c>
      <c r="F41" s="5">
        <v>256.36500000000001</v>
      </c>
    </row>
    <row r="42" spans="1:6" x14ac:dyDescent="0.25">
      <c r="A42" s="9"/>
      <c r="B42" s="9" t="s">
        <v>6218</v>
      </c>
      <c r="C42" s="5">
        <v>323.32499999999999</v>
      </c>
      <c r="D42" s="5">
        <v>565.57000000000005</v>
      </c>
      <c r="E42" s="5">
        <v>537.80999999999995</v>
      </c>
      <c r="F42" s="5">
        <v>189.47499999999999</v>
      </c>
    </row>
    <row r="43" spans="1:6" x14ac:dyDescent="0.25">
      <c r="A43" s="9"/>
      <c r="B43" s="9" t="s">
        <v>6217</v>
      </c>
      <c r="C43" s="5">
        <v>399.48499999999996</v>
      </c>
      <c r="D43" s="5">
        <v>148.19999999999999</v>
      </c>
      <c r="E43" s="5">
        <v>388.21999999999997</v>
      </c>
      <c r="F43" s="5">
        <v>212.07499999999999</v>
      </c>
    </row>
    <row r="44" spans="1:6" x14ac:dyDescent="0.25">
      <c r="A44" s="9" t="s">
        <v>6200</v>
      </c>
      <c r="B44"/>
      <c r="C44" s="5"/>
      <c r="D44" s="5"/>
      <c r="E44" s="5"/>
      <c r="F44" s="5"/>
    </row>
    <row r="45" spans="1:6" x14ac:dyDescent="0.25">
      <c r="A45" s="9"/>
      <c r="B45" s="9" t="s">
        <v>6214</v>
      </c>
      <c r="C45" s="5">
        <v>112.69499999999999</v>
      </c>
      <c r="D45" s="5">
        <v>166.32</v>
      </c>
      <c r="E45" s="5">
        <v>843.71499999999992</v>
      </c>
      <c r="F45" s="5">
        <v>146.685</v>
      </c>
    </row>
    <row r="46" spans="1:6" x14ac:dyDescent="0.25">
      <c r="A46" s="9"/>
      <c r="B46" s="9" t="s">
        <v>6213</v>
      </c>
      <c r="C46" s="5">
        <v>114.87999999999998</v>
      </c>
      <c r="D46" s="5">
        <v>133.815</v>
      </c>
      <c r="E46" s="5">
        <v>91.175000000000011</v>
      </c>
      <c r="F46" s="5">
        <v>53.759999999999991</v>
      </c>
    </row>
    <row r="47" spans="1:6" x14ac:dyDescent="0.25">
      <c r="A47" s="9"/>
      <c r="B47" s="9" t="s">
        <v>6211</v>
      </c>
      <c r="C47" s="5">
        <v>277.76</v>
      </c>
      <c r="D47" s="5">
        <v>175.41</v>
      </c>
      <c r="E47" s="5">
        <v>462.50999999999993</v>
      </c>
      <c r="F47" s="5">
        <v>399.52499999999998</v>
      </c>
    </row>
    <row r="48" spans="1:6" x14ac:dyDescent="0.25">
      <c r="A48" s="9"/>
      <c r="B48" s="9" t="s">
        <v>6208</v>
      </c>
      <c r="C48" s="5">
        <v>197.89499999999998</v>
      </c>
      <c r="D48" s="5">
        <v>289.755</v>
      </c>
      <c r="E48" s="5">
        <v>88.545000000000002</v>
      </c>
      <c r="F48" s="5">
        <v>200.25499999999997</v>
      </c>
    </row>
    <row r="49" spans="1:6" x14ac:dyDescent="0.25">
      <c r="A49" s="9"/>
      <c r="B49" s="9" t="s">
        <v>6209</v>
      </c>
      <c r="C49" s="5">
        <v>193.11499999999998</v>
      </c>
      <c r="D49" s="5">
        <v>212.49499999999998</v>
      </c>
      <c r="E49" s="5">
        <v>292.29000000000002</v>
      </c>
      <c r="F49" s="5">
        <v>304.46999999999997</v>
      </c>
    </row>
    <row r="50" spans="1:6" x14ac:dyDescent="0.25">
      <c r="A50" s="9"/>
      <c r="B50" s="9" t="s">
        <v>6207</v>
      </c>
      <c r="C50" s="5">
        <v>179.79</v>
      </c>
      <c r="D50" s="5">
        <v>426.2</v>
      </c>
      <c r="E50" s="5">
        <v>170.08999999999997</v>
      </c>
      <c r="F50" s="5">
        <v>379.31</v>
      </c>
    </row>
    <row r="51" spans="1:6" x14ac:dyDescent="0.25">
      <c r="A51" s="9"/>
      <c r="B51" s="9" t="s">
        <v>6198</v>
      </c>
      <c r="C51" s="5">
        <v>247.28999999999996</v>
      </c>
      <c r="D51" s="5">
        <v>246.685</v>
      </c>
      <c r="E51" s="5">
        <v>271.05499999999995</v>
      </c>
      <c r="F51" s="5">
        <v>141.69999999999999</v>
      </c>
    </row>
    <row r="52" spans="1:6" x14ac:dyDescent="0.25">
      <c r="A52" s="9"/>
      <c r="B52" s="9" t="s">
        <v>6199</v>
      </c>
      <c r="C52" s="5">
        <v>116.39499999999998</v>
      </c>
      <c r="D52" s="5">
        <v>41.25</v>
      </c>
      <c r="E52" s="5">
        <v>15.54</v>
      </c>
      <c r="F52" s="5">
        <v>71.06</v>
      </c>
    </row>
    <row r="53" spans="1:6" x14ac:dyDescent="0.25">
      <c r="B5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1" zoomScale="115" zoomScaleNormal="115" workbookViewId="0">
      <selection activeCell="Q7" sqref="Q7"/>
    </sheetView>
  </sheetViews>
  <sheetFormatPr defaultRowHeight="15" x14ac:dyDescent="0.25"/>
  <cols>
    <col min="1" max="1" width="16.5703125" bestFit="1" customWidth="1"/>
    <col min="2" max="2" width="18.85546875" style="4" bestFit="1" customWidth="1"/>
    <col min="3" max="3" width="17.42578125" bestFit="1" customWidth="1"/>
    <col min="4" max="4" width="12" customWidth="1"/>
    <col min="5" max="5" width="10.42578125" customWidth="1"/>
    <col min="6" max="6" width="17.42578125" customWidth="1"/>
    <col min="7" max="7" width="39.42578125" bestFit="1" customWidth="1"/>
    <col min="8" max="8" width="15" customWidth="1"/>
    <col min="9" max="9" width="13.140625" customWidth="1"/>
    <col min="10" max="10" width="12.42578125" customWidth="1"/>
    <col min="11" max="11" width="6.140625" style="13" customWidth="1"/>
    <col min="12" max="12" width="11.28515625" customWidth="1"/>
    <col min="13" max="13" width="12.5703125" customWidth="1"/>
    <col min="14" max="14" width="18.85546875" customWidth="1"/>
    <col min="15" max="15" width="18.140625" customWidth="1"/>
    <col min="16" max="16" width="12.140625" customWidth="1"/>
  </cols>
  <sheetData>
    <row r="1" spans="1:16" x14ac:dyDescent="0.25">
      <c r="A1" s="2" t="s">
        <v>0</v>
      </c>
      <c r="B1" s="3" t="s">
        <v>1</v>
      </c>
      <c r="C1" s="2" t="s">
        <v>3</v>
      </c>
      <c r="D1" s="2" t="s">
        <v>11</v>
      </c>
      <c r="E1" s="2" t="s">
        <v>14</v>
      </c>
      <c r="F1" s="2" t="s">
        <v>4</v>
      </c>
      <c r="G1" s="2" t="s">
        <v>2</v>
      </c>
      <c r="H1" s="2" t="s">
        <v>7</v>
      </c>
      <c r="I1" s="2" t="s">
        <v>9</v>
      </c>
      <c r="J1" s="2" t="s">
        <v>10</v>
      </c>
      <c r="K1" s="12" t="s">
        <v>12</v>
      </c>
      <c r="L1" s="2" t="s">
        <v>13</v>
      </c>
      <c r="M1" s="2" t="s">
        <v>15</v>
      </c>
      <c r="N1" s="2" t="s">
        <v>6196</v>
      </c>
      <c r="O1" s="2" t="s">
        <v>6197</v>
      </c>
      <c r="P1" s="10" t="s">
        <v>6189</v>
      </c>
    </row>
    <row r="2" spans="1:16" x14ac:dyDescent="0.25">
      <c r="A2" s="2" t="s">
        <v>490</v>
      </c>
      <c r="B2" s="3">
        <v>43713</v>
      </c>
      <c r="C2" s="2" t="s">
        <v>491</v>
      </c>
      <c r="D2" t="s">
        <v>6138</v>
      </c>
      <c r="E2" s="2">
        <v>2</v>
      </c>
      <c r="F2" s="2" t="str">
        <f>VLOOKUP(C2,customers!$A$2:$B$1001,2,FALSE)</f>
        <v>Aloisia Allner</v>
      </c>
      <c r="G2" s="2" t="str">
        <f>IF(VLOOKUP(C2,customers!$A$2:$C$1001,3,FALSE)=0,"",VLOOKUP(C2,customers!$A$2:$C$1001,3,FALSE))</f>
        <v>aallner0@lulu.com</v>
      </c>
      <c r="H2" s="2" t="str">
        <f>IF(VLOOKUP(C2,customers!$A$2:$G$1001,7,FALSE)=0,"",VLOOKUP(C2,customers!$A$2:$G$1001,7,FALSE))</f>
        <v>United States</v>
      </c>
      <c r="I2" t="str">
        <f>INDEX(products!$A$1:$G$49,MATCH(orders!$D2,products!$A$1:$A$49,0),MATCH(orders!I$1,products!$A$1:$G$1,0))</f>
        <v>Rob</v>
      </c>
      <c r="J2" t="str">
        <f>INDEX(products!$A$1:$G$49,MATCH(orders!$D2,products!$A$1:$A$49,0),MATCH(orders!J$1,products!$A$1:$G$1,0))</f>
        <v>M</v>
      </c>
      <c r="K2" s="13">
        <f>INDEX(products!$A$1:$G$49,MATCH(orders!$D2,products!$A$1:$A$49,0),MATCH(orders!K$1,products!$A$1:$G$1,0))</f>
        <v>1</v>
      </c>
      <c r="L2" s="6">
        <f>INDEX(products!$A$1:$G$49,MATCH(orders!$D2,products!$A$1:$A$49,0),MATCH(orders!L$1,products!$A$1:$G$1,0))</f>
        <v>9.9499999999999993</v>
      </c>
      <c r="M2" s="6">
        <f>L2*E2</f>
        <v>19.899999999999999</v>
      </c>
      <c r="N2" t="str">
        <f>IF(I2="Ara", "Arabica",IF(I2="Lib","Liberica",IF(I2="Exc","Excelsa",IF(I2="Rob","Robusta"))))</f>
        <v>Robusta</v>
      </c>
      <c r="O2" t="str">
        <f>IF(J2="M","Medium",IF(J2="L","Light",IF(J2="D","Dark","")))</f>
        <v>Medium</v>
      </c>
      <c r="P2" t="str">
        <f>VLOOKUP(C2,customers!$A$1:$I$1001,9,FALSE)</f>
        <v>Yes</v>
      </c>
    </row>
    <row r="3" spans="1:16" x14ac:dyDescent="0.25">
      <c r="A3" s="2" t="s">
        <v>490</v>
      </c>
      <c r="B3" s="3">
        <v>43713</v>
      </c>
      <c r="C3" s="2" t="s">
        <v>491</v>
      </c>
      <c r="D3" t="s">
        <v>6139</v>
      </c>
      <c r="E3" s="2">
        <v>5</v>
      </c>
      <c r="F3" s="2" t="str">
        <f>VLOOKUP(C3,customers!$A$2:$B$1001,2,FALSE)</f>
        <v>Aloisia Allner</v>
      </c>
      <c r="G3" s="2" t="str">
        <f>IF(VLOOKUP(C3,customers!$A$2:$C$1001,3,FALSE)=0,"",VLOOKUP(C3,customers!$A$2:$C$1001,3,FALSE))</f>
        <v>aallner0@lulu.com</v>
      </c>
      <c r="H3" s="2" t="str">
        <f>IF(VLOOKUP(C3,customers!$A$2:$G$1001,7,FALSE)=0,"",VLOOKUP(C3,customers!$A$2:$G$1001,7,FALSE))</f>
        <v>United States</v>
      </c>
      <c r="I3" t="str">
        <f>INDEX(products!$A$1:$G$49,MATCH(orders!$D3,products!$A$1:$A$49,0),MATCH(orders!I$1,products!$A$1:$G$1,0))</f>
        <v>Exc</v>
      </c>
      <c r="J3" t="str">
        <f>INDEX(products!$A$1:$G$49,MATCH(orders!$D3,products!$A$1:$A$49,0),MATCH(orders!J$1,products!$A$1:$G$1,0))</f>
        <v>M</v>
      </c>
      <c r="K3" s="13">
        <f>INDEX(products!$A$1:$G$49,MATCH(orders!$D3,products!$A$1:$A$49,0),MATCH(orders!K$1,products!$A$1:$G$1,0))</f>
        <v>0.5</v>
      </c>
      <c r="L3" s="6">
        <f>INDEX(products!$A$1:$G$49,MATCH(orders!$D3,products!$A$1:$A$49,0),MATCH(orders!L$1,products!$A$1:$G$1,0))</f>
        <v>8.25</v>
      </c>
      <c r="M3" s="6">
        <f t="shared" ref="M3:M66" si="0">L3*E3</f>
        <v>41.25</v>
      </c>
      <c r="N3" t="str">
        <f t="shared" ref="N3:N66" si="1">IF(I3="Ara", "Arabica",IF(I3="Lib","Liberica",IF(I3="Exc","Excelsa",IF(I3="Rob","Robusta"))))</f>
        <v>Excelsa</v>
      </c>
      <c r="O3" t="str">
        <f t="shared" ref="O3:O66" si="2">IF(J3="M","Medium",IF(J3="L","Light",IF(J3="D","Dark","")))</f>
        <v>Medium</v>
      </c>
      <c r="P3" t="str">
        <f>VLOOKUP(C3,customers!$A$1:$I$1001,9,FALSE)</f>
        <v>Yes</v>
      </c>
    </row>
    <row r="4" spans="1:16" x14ac:dyDescent="0.25">
      <c r="A4" s="2" t="s">
        <v>501</v>
      </c>
      <c r="B4" s="3">
        <v>44364</v>
      </c>
      <c r="C4" s="2" t="s">
        <v>502</v>
      </c>
      <c r="D4" t="s">
        <v>6140</v>
      </c>
      <c r="E4" s="2">
        <v>1</v>
      </c>
      <c r="F4" s="2" t="str">
        <f>VLOOKUP(C4,customers!$A$2:$B$1001,2,FALSE)</f>
        <v>Jami Redholes</v>
      </c>
      <c r="G4" s="2" t="str">
        <f>IF(VLOOKUP(C4,customers!$A$2:$C$1001,3,FALSE)=0,"",VLOOKUP(C4,customers!$A$2:$C$1001,3,FALSE))</f>
        <v>jredholes2@tmall.com</v>
      </c>
      <c r="H4" s="2" t="str">
        <f>IF(VLOOKUP(C4,customers!$A$2:$G$1001,7,FALSE)=0,"",VLOOKUP(C4,customers!$A$2:$G$1001,7,FALSE))</f>
        <v>United States</v>
      </c>
      <c r="I4" t="str">
        <f>INDEX(products!$A$1:$G$49,MATCH(orders!$D4,products!$A$1:$A$49,0),MATCH(orders!I$1,products!$A$1:$G$1,0))</f>
        <v>Ara</v>
      </c>
      <c r="J4" t="str">
        <f>INDEX(products!$A$1:$G$49,MATCH(orders!$D4,products!$A$1:$A$49,0),MATCH(orders!J$1,products!$A$1:$G$1,0))</f>
        <v>L</v>
      </c>
      <c r="K4" s="13">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VLOOKUP(C4,customers!$A$1:$I$1001,9,FALSE)</f>
        <v>Yes</v>
      </c>
    </row>
    <row r="5" spans="1:16" x14ac:dyDescent="0.25">
      <c r="A5" s="2" t="s">
        <v>512</v>
      </c>
      <c r="B5" s="3">
        <v>44392</v>
      </c>
      <c r="C5" s="2" t="s">
        <v>513</v>
      </c>
      <c r="D5" t="s">
        <v>6141</v>
      </c>
      <c r="E5" s="2">
        <v>2</v>
      </c>
      <c r="F5" s="2" t="str">
        <f>VLOOKUP(C5,customers!$A$2:$B$1001,2,FALSE)</f>
        <v>Christoffer O' Shea</v>
      </c>
      <c r="G5" s="2" t="str">
        <f>IF(VLOOKUP(C5,customers!$A$2:$C$1001,3,FALSE)=0,"",VLOOKUP(C5,customers!$A$2:$C$1001,3,FALSE))</f>
        <v/>
      </c>
      <c r="H5" s="2" t="str">
        <f>IF(VLOOKUP(C5,customers!$A$2:$G$1001,7,FALSE)=0,"",VLOOKUP(C5,customers!$A$2:$G$1001,7,FALSE))</f>
        <v>Ireland</v>
      </c>
      <c r="I5" t="str">
        <f>INDEX(products!$A$1:$G$49,MATCH(orders!$D5,products!$A$1:$A$49,0),MATCH(orders!I$1,products!$A$1:$G$1,0))</f>
        <v>Exc</v>
      </c>
      <c r="J5" t="str">
        <f>INDEX(products!$A$1:$G$49,MATCH(orders!$D5,products!$A$1:$A$49,0),MATCH(orders!J$1,products!$A$1:$G$1,0))</f>
        <v>M</v>
      </c>
      <c r="K5" s="13">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VLOOKUP(C5,customers!$A$1:$I$1001,9,FALSE)</f>
        <v>No</v>
      </c>
    </row>
    <row r="6" spans="1:16" x14ac:dyDescent="0.25">
      <c r="A6" s="2" t="s">
        <v>512</v>
      </c>
      <c r="B6" s="3">
        <v>44392</v>
      </c>
      <c r="C6" s="2" t="s">
        <v>513</v>
      </c>
      <c r="D6" t="s">
        <v>6142</v>
      </c>
      <c r="E6" s="2">
        <v>2</v>
      </c>
      <c r="F6" s="2" t="str">
        <f>VLOOKUP(C6,customers!$A$2:$B$1001,2,FALSE)</f>
        <v>Christoffer O' Shea</v>
      </c>
      <c r="G6" s="2" t="str">
        <f>IF(VLOOKUP(C6,customers!$A$2:$C$1001,3,FALSE)=0,"",VLOOKUP(C6,customers!$A$2:$C$1001,3,FALSE))</f>
        <v/>
      </c>
      <c r="H6" s="2" t="str">
        <f>IF(VLOOKUP(C6,customers!$A$2:$G$1001,7,FALSE)=0,"",VLOOKUP(C6,customers!$A$2:$G$1001,7,FALSE))</f>
        <v>Ireland</v>
      </c>
      <c r="I6" t="str">
        <f>INDEX(products!$A$1:$G$49,MATCH(orders!$D6,products!$A$1:$A$49,0),MATCH(orders!I$1,products!$A$1:$G$1,0))</f>
        <v>Rob</v>
      </c>
      <c r="J6" t="str">
        <f>INDEX(products!$A$1:$G$49,MATCH(orders!$D6,products!$A$1:$A$49,0),MATCH(orders!J$1,products!$A$1:$G$1,0))</f>
        <v>L</v>
      </c>
      <c r="K6" s="13">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VLOOKUP(C6,customers!$A$1:$I$1001,9,FALSE)</f>
        <v>No</v>
      </c>
    </row>
    <row r="7" spans="1:16" x14ac:dyDescent="0.25">
      <c r="A7" s="2" t="s">
        <v>519</v>
      </c>
      <c r="B7" s="3">
        <v>44412</v>
      </c>
      <c r="C7" s="2" t="s">
        <v>520</v>
      </c>
      <c r="D7" t="s">
        <v>6143</v>
      </c>
      <c r="E7" s="2">
        <v>3</v>
      </c>
      <c r="F7" s="2" t="str">
        <f>VLOOKUP(C7,customers!$A$2:$B$1001,2,FALSE)</f>
        <v>Beryle Cottier</v>
      </c>
      <c r="G7" s="2" t="str">
        <f>IF(VLOOKUP(C7,customers!$A$2:$C$1001,3,FALSE)=0,"",VLOOKUP(C7,customers!$A$2:$C$1001,3,FALSE))</f>
        <v/>
      </c>
      <c r="H7" s="2" t="str">
        <f>IF(VLOOKUP(C7,customers!$A$2:$G$1001,7,FALSE)=0,"",VLOOKUP(C7,customers!$A$2:$G$1001,7,FALSE))</f>
        <v>United States</v>
      </c>
      <c r="I7" t="str">
        <f>INDEX(products!$A$1:$G$49,MATCH(orders!$D7,products!$A$1:$A$49,0),MATCH(orders!I$1,products!$A$1:$G$1,0))</f>
        <v>Lib</v>
      </c>
      <c r="J7" t="str">
        <f>INDEX(products!$A$1:$G$49,MATCH(orders!$D7,products!$A$1:$A$49,0),MATCH(orders!J$1,products!$A$1:$G$1,0))</f>
        <v>D</v>
      </c>
      <c r="K7" s="13">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VLOOKUP(C7,customers!$A$1:$I$1001,9,FALSE)</f>
        <v>No</v>
      </c>
    </row>
    <row r="8" spans="1:16" x14ac:dyDescent="0.25">
      <c r="A8" s="2" t="s">
        <v>524</v>
      </c>
      <c r="B8" s="3">
        <v>44582</v>
      </c>
      <c r="C8" s="2" t="s">
        <v>525</v>
      </c>
      <c r="D8" t="s">
        <v>6144</v>
      </c>
      <c r="E8" s="2">
        <v>3</v>
      </c>
      <c r="F8" s="2" t="str">
        <f>VLOOKUP(C8,customers!$A$2:$B$1001,2,FALSE)</f>
        <v>Shaylynn Lobe</v>
      </c>
      <c r="G8" s="2" t="str">
        <f>IF(VLOOKUP(C8,customers!$A$2:$C$1001,3,FALSE)=0,"",VLOOKUP(C8,customers!$A$2:$C$1001,3,FALSE))</f>
        <v>slobe6@nifty.com</v>
      </c>
      <c r="H8" s="2" t="str">
        <f>IF(VLOOKUP(C8,customers!$A$2:$G$1001,7,FALSE)=0,"",VLOOKUP(C8,customers!$A$2:$G$1001,7,FALSE))</f>
        <v>United States</v>
      </c>
      <c r="I8" t="str">
        <f>INDEX(products!$A$1:$G$49,MATCH(orders!$D8,products!$A$1:$A$49,0),MATCH(orders!I$1,products!$A$1:$G$1,0))</f>
        <v>Exc</v>
      </c>
      <c r="J8" t="str">
        <f>INDEX(products!$A$1:$G$49,MATCH(orders!$D8,products!$A$1:$A$49,0),MATCH(orders!J$1,products!$A$1:$G$1,0))</f>
        <v>D</v>
      </c>
      <c r="K8" s="13">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VLOOKUP(C8,customers!$A$1:$I$1001,9,FALSE)</f>
        <v>Yes</v>
      </c>
    </row>
    <row r="9" spans="1:16" x14ac:dyDescent="0.25">
      <c r="A9" s="2" t="s">
        <v>530</v>
      </c>
      <c r="B9" s="3">
        <v>44701</v>
      </c>
      <c r="C9" s="2" t="s">
        <v>531</v>
      </c>
      <c r="D9" t="s">
        <v>6145</v>
      </c>
      <c r="E9" s="2">
        <v>1</v>
      </c>
      <c r="F9" s="2" t="str">
        <f>VLOOKUP(C9,customers!$A$2:$B$1001,2,FALSE)</f>
        <v>Melvin Wharfe</v>
      </c>
      <c r="G9" s="2" t="str">
        <f>IF(VLOOKUP(C9,customers!$A$2:$C$1001,3,FALSE)=0,"",VLOOKUP(C9,customers!$A$2:$C$1001,3,FALSE))</f>
        <v/>
      </c>
      <c r="H9" s="2" t="str">
        <f>IF(VLOOKUP(C9,customers!$A$2:$G$1001,7,FALSE)=0,"",VLOOKUP(C9,customers!$A$2:$G$1001,7,FALSE))</f>
        <v>Ireland</v>
      </c>
      <c r="I9" t="str">
        <f>INDEX(products!$A$1:$G$49,MATCH(orders!$D9,products!$A$1:$A$49,0),MATCH(orders!I$1,products!$A$1:$G$1,0))</f>
        <v>Lib</v>
      </c>
      <c r="J9" t="str">
        <f>INDEX(products!$A$1:$G$49,MATCH(orders!$D9,products!$A$1:$A$49,0),MATCH(orders!J$1,products!$A$1:$G$1,0))</f>
        <v>L</v>
      </c>
      <c r="K9" s="13">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VLOOKUP(C9,customers!$A$1:$I$1001,9,FALSE)</f>
        <v>Yes</v>
      </c>
    </row>
    <row r="10" spans="1:16" x14ac:dyDescent="0.25">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IF(VLOOKUP(C10,customers!$A$2:$G$1001,7,FALSE)=0,"",VLOOKUP(C10,customers!$A$2:$G$1001,7,FALSE))</f>
        <v>United States</v>
      </c>
      <c r="I10" t="str">
        <f>INDEX(products!$A$1:$G$49,MATCH(orders!$D10,products!$A$1:$A$49,0),MATCH(orders!I$1,products!$A$1:$G$1,0))</f>
        <v>Rob</v>
      </c>
      <c r="J10" t="str">
        <f>INDEX(products!$A$1:$G$49,MATCH(orders!$D10,products!$A$1:$A$49,0),MATCH(orders!J$1,products!$A$1:$G$1,0))</f>
        <v>M</v>
      </c>
      <c r="K10" s="13">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VLOOKUP(C10,customers!$A$1:$I$1001,9,FALSE)</f>
        <v>No</v>
      </c>
    </row>
    <row r="11" spans="1:16" x14ac:dyDescent="0.25">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IF(VLOOKUP(C11,customers!$A$2:$G$1001,7,FALSE)=0,"",VLOOKUP(C11,customers!$A$2:$G$1001,7,FALSE))</f>
        <v>United States</v>
      </c>
      <c r="I11" t="str">
        <f>INDEX(products!$A$1:$G$49,MATCH(orders!$D11,products!$A$1:$A$49,0),MATCH(orders!I$1,products!$A$1:$G$1,0))</f>
        <v>Rob</v>
      </c>
      <c r="J11" t="str">
        <f>INDEX(products!$A$1:$G$49,MATCH(orders!$D11,products!$A$1:$A$49,0),MATCH(orders!J$1,products!$A$1:$G$1,0))</f>
        <v>M</v>
      </c>
      <c r="K11" s="13">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VLOOKUP(C11,customers!$A$1:$I$1001,9,FALSE)</f>
        <v>No</v>
      </c>
    </row>
    <row r="12" spans="1:16" x14ac:dyDescent="0.25">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IF(VLOOKUP(C12,customers!$A$2:$G$1001,7,FALSE)=0,"",VLOOKUP(C12,customers!$A$2:$G$1001,7,FALSE))</f>
        <v>United States</v>
      </c>
      <c r="I12" t="str">
        <f>INDEX(products!$A$1:$G$49,MATCH(orders!$D12,products!$A$1:$A$49,0),MATCH(orders!I$1,products!$A$1:$G$1,0))</f>
        <v>Ara</v>
      </c>
      <c r="J12" t="str">
        <f>INDEX(products!$A$1:$G$49,MATCH(orders!$D12,products!$A$1:$A$49,0),MATCH(orders!J$1,products!$A$1:$G$1,0))</f>
        <v>D</v>
      </c>
      <c r="K12" s="13">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VLOOKUP(C12,customers!$A$1:$I$1001,9,FALSE)</f>
        <v>No</v>
      </c>
    </row>
    <row r="13" spans="1:16" x14ac:dyDescent="0.25">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IF(VLOOKUP(C13,customers!$A$2:$G$1001,7,FALSE)=0,"",VLOOKUP(C13,customers!$A$2:$G$1001,7,FALSE))</f>
        <v>United States</v>
      </c>
      <c r="I13" t="str">
        <f>INDEX(products!$A$1:$G$49,MATCH(orders!$D13,products!$A$1:$A$49,0),MATCH(orders!I$1,products!$A$1:$G$1,0))</f>
        <v>Exc</v>
      </c>
      <c r="J13" t="str">
        <f>INDEX(products!$A$1:$G$49,MATCH(orders!$D13,products!$A$1:$A$49,0),MATCH(orders!J$1,products!$A$1:$G$1,0))</f>
        <v>L</v>
      </c>
      <c r="K13" s="13">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VLOOKUP(C13,customers!$A$1:$I$1001,9,FALSE)</f>
        <v>Yes</v>
      </c>
    </row>
    <row r="14" spans="1:16" x14ac:dyDescent="0.25">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IF(VLOOKUP(C14,customers!$A$2:$G$1001,7,FALSE)=0,"",VLOOKUP(C14,customers!$A$2:$G$1001,7,FALSE))</f>
        <v>United States</v>
      </c>
      <c r="I14" t="str">
        <f>INDEX(products!$A$1:$G$49,MATCH(orders!$D14,products!$A$1:$A$49,0),MATCH(orders!I$1,products!$A$1:$G$1,0))</f>
        <v>Rob</v>
      </c>
      <c r="J14" t="str">
        <f>INDEX(products!$A$1:$G$49,MATCH(orders!$D14,products!$A$1:$A$49,0),MATCH(orders!J$1,products!$A$1:$G$1,0))</f>
        <v>M</v>
      </c>
      <c r="K14" s="13">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VLOOKUP(C14,customers!$A$1:$I$1001,9,FALSE)</f>
        <v>No</v>
      </c>
    </row>
    <row r="15" spans="1:16" x14ac:dyDescent="0.25">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IF(VLOOKUP(C15,customers!$A$2:$G$1001,7,FALSE)=0,"",VLOOKUP(C15,customers!$A$2:$G$1001,7,FALSE))</f>
        <v>United States</v>
      </c>
      <c r="I15" t="str">
        <f>INDEX(products!$A$1:$G$49,MATCH(orders!$D15,products!$A$1:$A$49,0),MATCH(orders!I$1,products!$A$1:$G$1,0))</f>
        <v>Rob</v>
      </c>
      <c r="J15" t="str">
        <f>INDEX(products!$A$1:$G$49,MATCH(orders!$D15,products!$A$1:$A$49,0),MATCH(orders!J$1,products!$A$1:$G$1,0))</f>
        <v>D</v>
      </c>
      <c r="K15" s="13">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VLOOKUP(C15,customers!$A$1:$I$1001,9,FALSE)</f>
        <v>No</v>
      </c>
    </row>
    <row r="16" spans="1:16" x14ac:dyDescent="0.25">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IF(VLOOKUP(C16,customers!$A$2:$G$1001,7,FALSE)=0,"",VLOOKUP(C16,customers!$A$2:$G$1001,7,FALSE))</f>
        <v>United States</v>
      </c>
      <c r="I16" t="str">
        <f>INDEX(products!$A$1:$G$49,MATCH(orders!$D16,products!$A$1:$A$49,0),MATCH(orders!I$1,products!$A$1:$G$1,0))</f>
        <v>Lib</v>
      </c>
      <c r="J16" t="str">
        <f>INDEX(products!$A$1:$G$49,MATCH(orders!$D16,products!$A$1:$A$49,0),MATCH(orders!J$1,products!$A$1:$G$1,0))</f>
        <v>D</v>
      </c>
      <c r="K16" s="13">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VLOOKUP(C16,customers!$A$1:$I$1001,9,FALSE)</f>
        <v>Yes</v>
      </c>
    </row>
    <row r="17" spans="1:16" x14ac:dyDescent="0.25">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IF(VLOOKUP(C17,customers!$A$2:$G$1001,7,FALSE)=0,"",VLOOKUP(C17,customers!$A$2:$G$1001,7,FALSE))</f>
        <v>United States</v>
      </c>
      <c r="I17" t="str">
        <f>INDEX(products!$A$1:$G$49,MATCH(orders!$D17,products!$A$1:$A$49,0),MATCH(orders!I$1,products!$A$1:$G$1,0))</f>
        <v>Rob</v>
      </c>
      <c r="J17" t="str">
        <f>INDEX(products!$A$1:$G$49,MATCH(orders!$D17,products!$A$1:$A$49,0),MATCH(orders!J$1,products!$A$1:$G$1,0))</f>
        <v>M</v>
      </c>
      <c r="K17" s="13">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VLOOKUP(C17,customers!$A$1:$I$1001,9,FALSE)</f>
        <v>No</v>
      </c>
    </row>
    <row r="18" spans="1:16" x14ac:dyDescent="0.25">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IF(VLOOKUP(C18,customers!$A$2:$G$1001,7,FALSE)=0,"",VLOOKUP(C18,customers!$A$2:$G$1001,7,FALSE))</f>
        <v>United States</v>
      </c>
      <c r="I18" t="str">
        <f>INDEX(products!$A$1:$G$49,MATCH(orders!$D18,products!$A$1:$A$49,0),MATCH(orders!I$1,products!$A$1:$G$1,0))</f>
        <v>Ara</v>
      </c>
      <c r="J18" t="str">
        <f>INDEX(products!$A$1:$G$49,MATCH(orders!$D18,products!$A$1:$A$49,0),MATCH(orders!J$1,products!$A$1:$G$1,0))</f>
        <v>M</v>
      </c>
      <c r="K18" s="13">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VLOOKUP(C18,customers!$A$1:$I$1001,9,FALSE)</f>
        <v>No</v>
      </c>
    </row>
    <row r="19" spans="1:16" x14ac:dyDescent="0.25">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IF(VLOOKUP(C19,customers!$A$2:$G$1001,7,FALSE)=0,"",VLOOKUP(C19,customers!$A$2:$G$1001,7,FALSE))</f>
        <v>United States</v>
      </c>
      <c r="I19" t="str">
        <f>INDEX(products!$A$1:$G$49,MATCH(orders!$D19,products!$A$1:$A$49,0),MATCH(orders!I$1,products!$A$1:$G$1,0))</f>
        <v>Ara</v>
      </c>
      <c r="J19" t="str">
        <f>INDEX(products!$A$1:$G$49,MATCH(orders!$D19,products!$A$1:$A$49,0),MATCH(orders!J$1,products!$A$1:$G$1,0))</f>
        <v>L</v>
      </c>
      <c r="K19" s="13">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VLOOKUP(C19,customers!$A$1:$I$1001,9,FALSE)</f>
        <v>No</v>
      </c>
    </row>
    <row r="20" spans="1:16" x14ac:dyDescent="0.25">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IF(VLOOKUP(C20,customers!$A$2:$G$1001,7,FALSE)=0,"",VLOOKUP(C20,customers!$A$2:$G$1001,7,FALSE))</f>
        <v>Ireland</v>
      </c>
      <c r="I20" t="str">
        <f>INDEX(products!$A$1:$G$49,MATCH(orders!$D20,products!$A$1:$A$49,0),MATCH(orders!I$1,products!$A$1:$G$1,0))</f>
        <v>Rob</v>
      </c>
      <c r="J20" t="str">
        <f>INDEX(products!$A$1:$G$49,MATCH(orders!$D20,products!$A$1:$A$49,0),MATCH(orders!J$1,products!$A$1:$G$1,0))</f>
        <v>D</v>
      </c>
      <c r="K20" s="13">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VLOOKUP(C20,customers!$A$1:$I$1001,9,FALSE)</f>
        <v>Yes</v>
      </c>
    </row>
    <row r="21" spans="1:16" x14ac:dyDescent="0.25">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IF(VLOOKUP(C21,customers!$A$2:$G$1001,7,FALSE)=0,"",VLOOKUP(C21,customers!$A$2:$G$1001,7,FALSE))</f>
        <v>United States</v>
      </c>
      <c r="I21" t="str">
        <f>INDEX(products!$A$1:$G$49,MATCH(orders!$D21,products!$A$1:$A$49,0),MATCH(orders!I$1,products!$A$1:$G$1,0))</f>
        <v>Ara</v>
      </c>
      <c r="J21" t="str">
        <f>INDEX(products!$A$1:$G$49,MATCH(orders!$D21,products!$A$1:$A$49,0),MATCH(orders!J$1,products!$A$1:$G$1,0))</f>
        <v>M</v>
      </c>
      <c r="K21" s="13">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VLOOKUP(C21,customers!$A$1:$I$1001,9,FALSE)</f>
        <v>Yes</v>
      </c>
    </row>
    <row r="22" spans="1:16" x14ac:dyDescent="0.25">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IF(VLOOKUP(C22,customers!$A$2:$G$1001,7,FALSE)=0,"",VLOOKUP(C22,customers!$A$2:$G$1001,7,FALSE))</f>
        <v>United States</v>
      </c>
      <c r="I22" t="str">
        <f>INDEX(products!$A$1:$G$49,MATCH(orders!$D22,products!$A$1:$A$49,0),MATCH(orders!I$1,products!$A$1:$G$1,0))</f>
        <v>Exc</v>
      </c>
      <c r="J22" t="str">
        <f>INDEX(products!$A$1:$G$49,MATCH(orders!$D22,products!$A$1:$A$49,0),MATCH(orders!J$1,products!$A$1:$G$1,0))</f>
        <v>D</v>
      </c>
      <c r="K22" s="13">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VLOOKUP(C22,customers!$A$1:$I$1001,9,FALSE)</f>
        <v>Yes</v>
      </c>
    </row>
    <row r="23" spans="1:16" x14ac:dyDescent="0.25">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IF(VLOOKUP(C23,customers!$A$2:$G$1001,7,FALSE)=0,"",VLOOKUP(C23,customers!$A$2:$G$1001,7,FALSE))</f>
        <v>United States</v>
      </c>
      <c r="I23" t="str">
        <f>INDEX(products!$A$1:$G$49,MATCH(orders!$D23,products!$A$1:$A$49,0),MATCH(orders!I$1,products!$A$1:$G$1,0))</f>
        <v>Ara</v>
      </c>
      <c r="J23" t="str">
        <f>INDEX(products!$A$1:$G$49,MATCH(orders!$D23,products!$A$1:$A$49,0),MATCH(orders!J$1,products!$A$1:$G$1,0))</f>
        <v>D</v>
      </c>
      <c r="K23" s="13">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VLOOKUP(C23,customers!$A$1:$I$1001,9,FALSE)</f>
        <v>No</v>
      </c>
    </row>
    <row r="24" spans="1:16" x14ac:dyDescent="0.25">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IF(VLOOKUP(C24,customers!$A$2:$G$1001,7,FALSE)=0,"",VLOOKUP(C24,customers!$A$2:$G$1001,7,FALSE))</f>
        <v>United States</v>
      </c>
      <c r="I24" t="str">
        <f>INDEX(products!$A$1:$G$49,MATCH(orders!$D24,products!$A$1:$A$49,0),MATCH(orders!I$1,products!$A$1:$G$1,0))</f>
        <v>Rob</v>
      </c>
      <c r="J24" t="str">
        <f>INDEX(products!$A$1:$G$49,MATCH(orders!$D24,products!$A$1:$A$49,0),MATCH(orders!J$1,products!$A$1:$G$1,0))</f>
        <v>M</v>
      </c>
      <c r="K24" s="13">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VLOOKUP(C24,customers!$A$1:$I$1001,9,FALSE)</f>
        <v>Yes</v>
      </c>
    </row>
    <row r="25" spans="1:16" x14ac:dyDescent="0.25">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IF(VLOOKUP(C25,customers!$A$2:$G$1001,7,FALSE)=0,"",VLOOKUP(C25,customers!$A$2:$G$1001,7,FALSE))</f>
        <v>United States</v>
      </c>
      <c r="I25" t="str">
        <f>INDEX(products!$A$1:$G$49,MATCH(orders!$D25,products!$A$1:$A$49,0),MATCH(orders!I$1,products!$A$1:$G$1,0))</f>
        <v>Ara</v>
      </c>
      <c r="J25" t="str">
        <f>INDEX(products!$A$1:$G$49,MATCH(orders!$D25,products!$A$1:$A$49,0),MATCH(orders!J$1,products!$A$1:$G$1,0))</f>
        <v>D</v>
      </c>
      <c r="K25" s="13">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VLOOKUP(C25,customers!$A$1:$I$1001,9,FALSE)</f>
        <v>Yes</v>
      </c>
    </row>
    <row r="26" spans="1:16" x14ac:dyDescent="0.25">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IF(VLOOKUP(C26,customers!$A$2:$G$1001,7,FALSE)=0,"",VLOOKUP(C26,customers!$A$2:$G$1001,7,FALSE))</f>
        <v>United States</v>
      </c>
      <c r="I26" t="str">
        <f>INDEX(products!$A$1:$G$49,MATCH(orders!$D26,products!$A$1:$A$49,0),MATCH(orders!I$1,products!$A$1:$G$1,0))</f>
        <v>Ara</v>
      </c>
      <c r="J26" t="str">
        <f>INDEX(products!$A$1:$G$49,MATCH(orders!$D26,products!$A$1:$A$49,0),MATCH(orders!J$1,products!$A$1:$G$1,0))</f>
        <v>M</v>
      </c>
      <c r="K26" s="13">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VLOOKUP(C26,customers!$A$1:$I$1001,9,FALSE)</f>
        <v>No</v>
      </c>
    </row>
    <row r="27" spans="1:16" x14ac:dyDescent="0.25">
      <c r="A27" s="2" t="s">
        <v>632</v>
      </c>
      <c r="B27" s="3">
        <v>44128</v>
      </c>
      <c r="C27" s="2" t="s">
        <v>633</v>
      </c>
      <c r="D27" t="s">
        <v>6156</v>
      </c>
      <c r="E27" s="2">
        <v>3</v>
      </c>
      <c r="F27" s="2" t="str">
        <f>VLOOKUP(C27,customers!$A$2:$B$1001,2,FALSE)</f>
        <v>Culley Farris</v>
      </c>
      <c r="G27" s="2" t="str">
        <f>IF(VLOOKUP(C27,customers!$A$2:$C$1001,3,FALSE)=0,"",VLOOKUP(C27,customers!$A$2:$C$1001,3,FALSE))</f>
        <v/>
      </c>
      <c r="H27" s="2" t="str">
        <f>IF(VLOOKUP(C27,customers!$A$2:$G$1001,7,FALSE)=0,"",VLOOKUP(C27,customers!$A$2:$G$1001,7,FALSE))</f>
        <v>United States</v>
      </c>
      <c r="I27" t="str">
        <f>INDEX(products!$A$1:$G$49,MATCH(orders!$D27,products!$A$1:$A$49,0),MATCH(orders!I$1,products!$A$1:$G$1,0))</f>
        <v>Exc</v>
      </c>
      <c r="J27" t="str">
        <f>INDEX(products!$A$1:$G$49,MATCH(orders!$D27,products!$A$1:$A$49,0),MATCH(orders!J$1,products!$A$1:$G$1,0))</f>
        <v>M</v>
      </c>
      <c r="K27" s="13">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VLOOKUP(C27,customers!$A$1:$I$1001,9,FALSE)</f>
        <v>Yes</v>
      </c>
    </row>
    <row r="28" spans="1:16" x14ac:dyDescent="0.25">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IF(VLOOKUP(C28,customers!$A$2:$G$1001,7,FALSE)=0,"",VLOOKUP(C28,customers!$A$2:$G$1001,7,FALSE))</f>
        <v>United States</v>
      </c>
      <c r="I28" t="str">
        <f>INDEX(products!$A$1:$G$49,MATCH(orders!$D28,products!$A$1:$A$49,0),MATCH(orders!I$1,products!$A$1:$G$1,0))</f>
        <v>Ara</v>
      </c>
      <c r="J28" t="str">
        <f>INDEX(products!$A$1:$G$49,MATCH(orders!$D28,products!$A$1:$A$49,0),MATCH(orders!J$1,products!$A$1:$G$1,0))</f>
        <v>M</v>
      </c>
      <c r="K28" s="13">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VLOOKUP(C28,customers!$A$1:$I$1001,9,FALSE)</f>
        <v>Yes</v>
      </c>
    </row>
    <row r="29" spans="1:16" x14ac:dyDescent="0.25">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IF(VLOOKUP(C29,customers!$A$2:$G$1001,7,FALSE)=0,"",VLOOKUP(C29,customers!$A$2:$G$1001,7,FALSE))</f>
        <v>Ireland</v>
      </c>
      <c r="I29" t="str">
        <f>INDEX(products!$A$1:$G$49,MATCH(orders!$D29,products!$A$1:$A$49,0),MATCH(orders!I$1,products!$A$1:$G$1,0))</f>
        <v>Ara</v>
      </c>
      <c r="J29" t="str">
        <f>INDEX(products!$A$1:$G$49,MATCH(orders!$D29,products!$A$1:$A$49,0),MATCH(orders!J$1,products!$A$1:$G$1,0))</f>
        <v>M</v>
      </c>
      <c r="K29" s="13">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VLOOKUP(C29,customers!$A$1:$I$1001,9,FALSE)</f>
        <v>No</v>
      </c>
    </row>
    <row r="30" spans="1:16" x14ac:dyDescent="0.25">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IF(VLOOKUP(C30,customers!$A$2:$G$1001,7,FALSE)=0,"",VLOOKUP(C30,customers!$A$2:$G$1001,7,FALSE))</f>
        <v>Ireland</v>
      </c>
      <c r="I30" t="str">
        <f>INDEX(products!$A$1:$G$49,MATCH(orders!$D30,products!$A$1:$A$49,0),MATCH(orders!I$1,products!$A$1:$G$1,0))</f>
        <v>Ara</v>
      </c>
      <c r="J30" t="str">
        <f>INDEX(products!$A$1:$G$49,MATCH(orders!$D30,products!$A$1:$A$49,0),MATCH(orders!J$1,products!$A$1:$G$1,0))</f>
        <v>D</v>
      </c>
      <c r="K30" s="13">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VLOOKUP(C30,customers!$A$1:$I$1001,9,FALSE)</f>
        <v>No</v>
      </c>
    </row>
    <row r="31" spans="1:16" x14ac:dyDescent="0.25">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IF(VLOOKUP(C31,customers!$A$2:$G$1001,7,FALSE)=0,"",VLOOKUP(C31,customers!$A$2:$G$1001,7,FALSE))</f>
        <v>Ireland</v>
      </c>
      <c r="I31" t="str">
        <f>INDEX(products!$A$1:$G$49,MATCH(orders!$D31,products!$A$1:$A$49,0),MATCH(orders!I$1,products!$A$1:$G$1,0))</f>
        <v>Ara</v>
      </c>
      <c r="J31" t="str">
        <f>INDEX(products!$A$1:$G$49,MATCH(orders!$D31,products!$A$1:$A$49,0),MATCH(orders!J$1,products!$A$1:$G$1,0))</f>
        <v>D</v>
      </c>
      <c r="K31" s="13">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VLOOKUP(C31,customers!$A$1:$I$1001,9,FALSE)</f>
        <v>Yes</v>
      </c>
    </row>
    <row r="32" spans="1:16" x14ac:dyDescent="0.25">
      <c r="A32" s="2" t="s">
        <v>661</v>
      </c>
      <c r="B32" s="3">
        <v>44464</v>
      </c>
      <c r="C32" s="2" t="s">
        <v>662</v>
      </c>
      <c r="D32" t="s">
        <v>6159</v>
      </c>
      <c r="E32" s="2">
        <v>5</v>
      </c>
      <c r="F32" s="2" t="str">
        <f>VLOOKUP(C32,customers!$A$2:$B$1001,2,FALSE)</f>
        <v>Adrian Swaine</v>
      </c>
      <c r="G32" s="2" t="str">
        <f>IF(VLOOKUP(C32,customers!$A$2:$C$1001,3,FALSE)=0,"",VLOOKUP(C32,customers!$A$2:$C$1001,3,FALSE))</f>
        <v/>
      </c>
      <c r="H32" s="2" t="str">
        <f>IF(VLOOKUP(C32,customers!$A$2:$G$1001,7,FALSE)=0,"",VLOOKUP(C32,customers!$A$2:$G$1001,7,FALSE))</f>
        <v>United States</v>
      </c>
      <c r="I32" t="str">
        <f>INDEX(products!$A$1:$G$49,MATCH(orders!$D32,products!$A$1:$A$49,0),MATCH(orders!I$1,products!$A$1:$G$1,0))</f>
        <v>Lib</v>
      </c>
      <c r="J32" t="str">
        <f>INDEX(products!$A$1:$G$49,MATCH(orders!$D32,products!$A$1:$A$49,0),MATCH(orders!J$1,products!$A$1:$G$1,0))</f>
        <v>M</v>
      </c>
      <c r="K32" s="13">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VLOOKUP(C32,customers!$A$1:$I$1001,9,FALSE)</f>
        <v>No</v>
      </c>
    </row>
    <row r="33" spans="1:16" x14ac:dyDescent="0.25">
      <c r="A33" s="2" t="s">
        <v>661</v>
      </c>
      <c r="B33" s="3">
        <v>44464</v>
      </c>
      <c r="C33" s="2" t="s">
        <v>662</v>
      </c>
      <c r="D33" t="s">
        <v>6158</v>
      </c>
      <c r="E33" s="2">
        <v>6</v>
      </c>
      <c r="F33" s="2" t="str">
        <f>VLOOKUP(C33,customers!$A$2:$B$1001,2,FALSE)</f>
        <v>Adrian Swaine</v>
      </c>
      <c r="G33" s="2" t="str">
        <f>IF(VLOOKUP(C33,customers!$A$2:$C$1001,3,FALSE)=0,"",VLOOKUP(C33,customers!$A$2:$C$1001,3,FALSE))</f>
        <v/>
      </c>
      <c r="H33" s="2" t="str">
        <f>IF(VLOOKUP(C33,customers!$A$2:$G$1001,7,FALSE)=0,"",VLOOKUP(C33,customers!$A$2:$G$1001,7,FALSE))</f>
        <v>United States</v>
      </c>
      <c r="I33" t="str">
        <f>INDEX(products!$A$1:$G$49,MATCH(orders!$D33,products!$A$1:$A$49,0),MATCH(orders!I$1,products!$A$1:$G$1,0))</f>
        <v>Ara</v>
      </c>
      <c r="J33" t="str">
        <f>INDEX(products!$A$1:$G$49,MATCH(orders!$D33,products!$A$1:$A$49,0),MATCH(orders!J$1,products!$A$1:$G$1,0))</f>
        <v>D</v>
      </c>
      <c r="K33" s="13">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VLOOKUP(C33,customers!$A$1:$I$1001,9,FALSE)</f>
        <v>No</v>
      </c>
    </row>
    <row r="34" spans="1:16" x14ac:dyDescent="0.25">
      <c r="A34" s="2" t="s">
        <v>661</v>
      </c>
      <c r="B34" s="3">
        <v>44464</v>
      </c>
      <c r="C34" s="2" t="s">
        <v>662</v>
      </c>
      <c r="D34" t="s">
        <v>6160</v>
      </c>
      <c r="E34" s="2">
        <v>6</v>
      </c>
      <c r="F34" s="2" t="str">
        <f>VLOOKUP(C34,customers!$A$2:$B$1001,2,FALSE)</f>
        <v>Adrian Swaine</v>
      </c>
      <c r="G34" s="2" t="str">
        <f>IF(VLOOKUP(C34,customers!$A$2:$C$1001,3,FALSE)=0,"",VLOOKUP(C34,customers!$A$2:$C$1001,3,FALSE))</f>
        <v/>
      </c>
      <c r="H34" s="2" t="str">
        <f>IF(VLOOKUP(C34,customers!$A$2:$G$1001,7,FALSE)=0,"",VLOOKUP(C34,customers!$A$2:$G$1001,7,FALSE))</f>
        <v>United States</v>
      </c>
      <c r="I34" t="str">
        <f>INDEX(products!$A$1:$G$49,MATCH(orders!$D34,products!$A$1:$A$49,0),MATCH(orders!I$1,products!$A$1:$G$1,0))</f>
        <v>Lib</v>
      </c>
      <c r="J34" t="str">
        <f>INDEX(products!$A$1:$G$49,MATCH(orders!$D34,products!$A$1:$A$49,0),MATCH(orders!J$1,products!$A$1:$G$1,0))</f>
        <v>M</v>
      </c>
      <c r="K34" s="13">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VLOOKUP(C34,customers!$A$1:$I$1001,9,FALSE)</f>
        <v>No</v>
      </c>
    </row>
    <row r="35" spans="1:16" x14ac:dyDescent="0.25">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IF(VLOOKUP(C35,customers!$A$2:$G$1001,7,FALSE)=0,"",VLOOKUP(C35,customers!$A$2:$G$1001,7,FALSE))</f>
        <v>United States</v>
      </c>
      <c r="I35" t="str">
        <f>INDEX(products!$A$1:$G$49,MATCH(orders!$D35,products!$A$1:$A$49,0),MATCH(orders!I$1,products!$A$1:$G$1,0))</f>
        <v>Lib</v>
      </c>
      <c r="J35" t="str">
        <f>INDEX(products!$A$1:$G$49,MATCH(orders!$D35,products!$A$1:$A$49,0),MATCH(orders!J$1,products!$A$1:$G$1,0))</f>
        <v>L</v>
      </c>
      <c r="K35" s="13">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VLOOKUP(C35,customers!$A$1:$I$1001,9,FALSE)</f>
        <v>No</v>
      </c>
    </row>
    <row r="36" spans="1:16" x14ac:dyDescent="0.25">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IF(VLOOKUP(C36,customers!$A$2:$G$1001,7,FALSE)=0,"",VLOOKUP(C36,customers!$A$2:$G$1001,7,FALSE))</f>
        <v>United Kingdom</v>
      </c>
      <c r="I36" t="str">
        <f>INDEX(products!$A$1:$G$49,MATCH(orders!$D36,products!$A$1:$A$49,0),MATCH(orders!I$1,products!$A$1:$G$1,0))</f>
        <v>Lib</v>
      </c>
      <c r="J36" t="str">
        <f>INDEX(products!$A$1:$G$49,MATCH(orders!$D36,products!$A$1:$A$49,0),MATCH(orders!J$1,products!$A$1:$G$1,0))</f>
        <v>L</v>
      </c>
      <c r="K36" s="13">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VLOOKUP(C36,customers!$A$1:$I$1001,9,FALSE)</f>
        <v>Yes</v>
      </c>
    </row>
    <row r="37" spans="1:16" x14ac:dyDescent="0.25">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IF(VLOOKUP(C37,customers!$A$2:$G$1001,7,FALSE)=0,"",VLOOKUP(C37,customers!$A$2:$G$1001,7,FALSE))</f>
        <v>United States</v>
      </c>
      <c r="I37" t="str">
        <f>INDEX(products!$A$1:$G$49,MATCH(orders!$D37,products!$A$1:$A$49,0),MATCH(orders!I$1,products!$A$1:$G$1,0))</f>
        <v>Ara</v>
      </c>
      <c r="J37" t="str">
        <f>INDEX(products!$A$1:$G$49,MATCH(orders!$D37,products!$A$1:$A$49,0),MATCH(orders!J$1,products!$A$1:$G$1,0))</f>
        <v>D</v>
      </c>
      <c r="K37" s="13">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VLOOKUP(C37,customers!$A$1:$I$1001,9,FALSE)</f>
        <v>No</v>
      </c>
    </row>
    <row r="38" spans="1:16" x14ac:dyDescent="0.25">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IF(VLOOKUP(C38,customers!$A$2:$G$1001,7,FALSE)=0,"",VLOOKUP(C38,customers!$A$2:$G$1001,7,FALSE))</f>
        <v>United States</v>
      </c>
      <c r="I38" t="str">
        <f>INDEX(products!$A$1:$G$49,MATCH(orders!$D38,products!$A$1:$A$49,0),MATCH(orders!I$1,products!$A$1:$G$1,0))</f>
        <v>Lib</v>
      </c>
      <c r="J38" t="str">
        <f>INDEX(products!$A$1:$G$49,MATCH(orders!$D38,products!$A$1:$A$49,0),MATCH(orders!J$1,products!$A$1:$G$1,0))</f>
        <v>M</v>
      </c>
      <c r="K38" s="13">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VLOOKUP(C38,customers!$A$1:$I$1001,9,FALSE)</f>
        <v>No</v>
      </c>
    </row>
    <row r="39" spans="1:16" x14ac:dyDescent="0.25">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IF(VLOOKUP(C39,customers!$A$2:$G$1001,7,FALSE)=0,"",VLOOKUP(C39,customers!$A$2:$G$1001,7,FALSE))</f>
        <v>United States</v>
      </c>
      <c r="I39" t="str">
        <f>INDEX(products!$A$1:$G$49,MATCH(orders!$D39,products!$A$1:$A$49,0),MATCH(orders!I$1,products!$A$1:$G$1,0))</f>
        <v>Lib</v>
      </c>
      <c r="J39" t="str">
        <f>INDEX(products!$A$1:$G$49,MATCH(orders!$D39,products!$A$1:$A$49,0),MATCH(orders!J$1,products!$A$1:$G$1,0))</f>
        <v>L</v>
      </c>
      <c r="K39" s="13">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VLOOKUP(C39,customers!$A$1:$I$1001,9,FALSE)</f>
        <v>No</v>
      </c>
    </row>
    <row r="40" spans="1:16" x14ac:dyDescent="0.25">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IF(VLOOKUP(C40,customers!$A$2:$G$1001,7,FALSE)=0,"",VLOOKUP(C40,customers!$A$2:$G$1001,7,FALSE))</f>
        <v>United States</v>
      </c>
      <c r="I40" t="str">
        <f>INDEX(products!$A$1:$G$49,MATCH(orders!$D40,products!$A$1:$A$49,0),MATCH(orders!I$1,products!$A$1:$G$1,0))</f>
        <v>Rob</v>
      </c>
      <c r="J40" t="str">
        <f>INDEX(products!$A$1:$G$49,MATCH(orders!$D40,products!$A$1:$A$49,0),MATCH(orders!J$1,products!$A$1:$G$1,0))</f>
        <v>M</v>
      </c>
      <c r="K40" s="13">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VLOOKUP(C40,customers!$A$1:$I$1001,9,FALSE)</f>
        <v>No</v>
      </c>
    </row>
    <row r="41" spans="1:16" x14ac:dyDescent="0.25">
      <c r="A41" s="2" t="s">
        <v>711</v>
      </c>
      <c r="B41" s="3">
        <v>44524</v>
      </c>
      <c r="C41" s="2" t="s">
        <v>712</v>
      </c>
      <c r="D41" t="s">
        <v>6138</v>
      </c>
      <c r="E41" s="2">
        <v>6</v>
      </c>
      <c r="F41" s="2" t="str">
        <f>VLOOKUP(C41,customers!$A$2:$B$1001,2,FALSE)</f>
        <v>Hy Zanetto</v>
      </c>
      <c r="G41" s="2" t="str">
        <f>IF(VLOOKUP(C41,customers!$A$2:$C$1001,3,FALSE)=0,"",VLOOKUP(C41,customers!$A$2:$C$1001,3,FALSE))</f>
        <v/>
      </c>
      <c r="H41" s="2" t="str">
        <f>IF(VLOOKUP(C41,customers!$A$2:$G$1001,7,FALSE)=0,"",VLOOKUP(C41,customers!$A$2:$G$1001,7,FALSE))</f>
        <v>United States</v>
      </c>
      <c r="I41" t="str">
        <f>INDEX(products!$A$1:$G$49,MATCH(orders!$D41,products!$A$1:$A$49,0),MATCH(orders!I$1,products!$A$1:$G$1,0))</f>
        <v>Rob</v>
      </c>
      <c r="J41" t="str">
        <f>INDEX(products!$A$1:$G$49,MATCH(orders!$D41,products!$A$1:$A$49,0),MATCH(orders!J$1,products!$A$1:$G$1,0))</f>
        <v>M</v>
      </c>
      <c r="K41" s="13">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VLOOKUP(C41,customers!$A$1:$I$1001,9,FALSE)</f>
        <v>Yes</v>
      </c>
    </row>
    <row r="42" spans="1:16" x14ac:dyDescent="0.25">
      <c r="A42" s="2" t="s">
        <v>715</v>
      </c>
      <c r="B42" s="3">
        <v>44305</v>
      </c>
      <c r="C42" s="2" t="s">
        <v>716</v>
      </c>
      <c r="D42" t="s">
        <v>6162</v>
      </c>
      <c r="E42" s="2">
        <v>3</v>
      </c>
      <c r="F42" s="2" t="str">
        <f>VLOOKUP(C42,customers!$A$2:$B$1001,2,FALSE)</f>
        <v>Jessica McNess</v>
      </c>
      <c r="G42" s="2" t="str">
        <f>IF(VLOOKUP(C42,customers!$A$2:$C$1001,3,FALSE)=0,"",VLOOKUP(C42,customers!$A$2:$C$1001,3,FALSE))</f>
        <v/>
      </c>
      <c r="H42" s="2" t="str">
        <f>IF(VLOOKUP(C42,customers!$A$2:$G$1001,7,FALSE)=0,"",VLOOKUP(C42,customers!$A$2:$G$1001,7,FALSE))</f>
        <v>United States</v>
      </c>
      <c r="I42" t="str">
        <f>INDEX(products!$A$1:$G$49,MATCH(orders!$D42,products!$A$1:$A$49,0),MATCH(orders!I$1,products!$A$1:$G$1,0))</f>
        <v>Lib</v>
      </c>
      <c r="J42" t="str">
        <f>INDEX(products!$A$1:$G$49,MATCH(orders!$D42,products!$A$1:$A$49,0),MATCH(orders!J$1,products!$A$1:$G$1,0))</f>
        <v>M</v>
      </c>
      <c r="K42" s="13">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VLOOKUP(C42,customers!$A$1:$I$1001,9,FALSE)</f>
        <v>No</v>
      </c>
    </row>
    <row r="43" spans="1:16" x14ac:dyDescent="0.25">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IF(VLOOKUP(C43,customers!$A$2:$G$1001,7,FALSE)=0,"",VLOOKUP(C43,customers!$A$2:$G$1001,7,FALSE))</f>
        <v>United States</v>
      </c>
      <c r="I43" t="str">
        <f>INDEX(products!$A$1:$G$49,MATCH(orders!$D43,products!$A$1:$A$49,0),MATCH(orders!I$1,products!$A$1:$G$1,0))</f>
        <v>Exc</v>
      </c>
      <c r="J43" t="str">
        <f>INDEX(products!$A$1:$G$49,MATCH(orders!$D43,products!$A$1:$A$49,0),MATCH(orders!J$1,products!$A$1:$G$1,0))</f>
        <v>D</v>
      </c>
      <c r="K43" s="13">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VLOOKUP(C43,customers!$A$1:$I$1001,9,FALSE)</f>
        <v>Yes</v>
      </c>
    </row>
    <row r="44" spans="1:16" x14ac:dyDescent="0.25">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IF(VLOOKUP(C44,customers!$A$2:$G$1001,7,FALSE)=0,"",VLOOKUP(C44,customers!$A$2:$G$1001,7,FALSE))</f>
        <v>United States</v>
      </c>
      <c r="I44" t="str">
        <f>INDEX(products!$A$1:$G$49,MATCH(orders!$D44,products!$A$1:$A$49,0),MATCH(orders!I$1,products!$A$1:$G$1,0))</f>
        <v>Rob</v>
      </c>
      <c r="J44" t="str">
        <f>INDEX(products!$A$1:$G$49,MATCH(orders!$D44,products!$A$1:$A$49,0),MATCH(orders!J$1,products!$A$1:$G$1,0))</f>
        <v>D</v>
      </c>
      <c r="K44" s="13">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VLOOKUP(C44,customers!$A$1:$I$1001,9,FALSE)</f>
        <v>Yes</v>
      </c>
    </row>
    <row r="45" spans="1:16" x14ac:dyDescent="0.25">
      <c r="A45" s="2" t="s">
        <v>733</v>
      </c>
      <c r="B45" s="3">
        <v>44473</v>
      </c>
      <c r="C45" s="2" t="s">
        <v>734</v>
      </c>
      <c r="D45" t="s">
        <v>6164</v>
      </c>
      <c r="E45" s="2">
        <v>2</v>
      </c>
      <c r="F45" s="2" t="str">
        <f>VLOOKUP(C45,customers!$A$2:$B$1001,2,FALSE)</f>
        <v>Maurie Bartol</v>
      </c>
      <c r="G45" s="2" t="str">
        <f>IF(VLOOKUP(C45,customers!$A$2:$C$1001,3,FALSE)=0,"",VLOOKUP(C45,customers!$A$2:$C$1001,3,FALSE))</f>
        <v/>
      </c>
      <c r="H45" s="2" t="str">
        <f>IF(VLOOKUP(C45,customers!$A$2:$G$1001,7,FALSE)=0,"",VLOOKUP(C45,customers!$A$2:$G$1001,7,FALSE))</f>
        <v>United States</v>
      </c>
      <c r="I45" t="str">
        <f>INDEX(products!$A$1:$G$49,MATCH(orders!$D45,products!$A$1:$A$49,0),MATCH(orders!I$1,products!$A$1:$G$1,0))</f>
        <v>Lib</v>
      </c>
      <c r="J45" t="str">
        <f>INDEX(products!$A$1:$G$49,MATCH(orders!$D45,products!$A$1:$A$49,0),MATCH(orders!J$1,products!$A$1:$G$1,0))</f>
        <v>L</v>
      </c>
      <c r="K45" s="13">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VLOOKUP(C45,customers!$A$1:$I$1001,9,FALSE)</f>
        <v>No</v>
      </c>
    </row>
    <row r="46" spans="1:16" x14ac:dyDescent="0.25">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IF(VLOOKUP(C46,customers!$A$2:$G$1001,7,FALSE)=0,"",VLOOKUP(C46,customers!$A$2:$G$1001,7,FALSE))</f>
        <v>United States</v>
      </c>
      <c r="I46" t="str">
        <f>INDEX(products!$A$1:$G$49,MATCH(orders!$D46,products!$A$1:$A$49,0),MATCH(orders!I$1,products!$A$1:$G$1,0))</f>
        <v>Exc</v>
      </c>
      <c r="J46" t="str">
        <f>INDEX(products!$A$1:$G$49,MATCH(orders!$D46,products!$A$1:$A$49,0),MATCH(orders!J$1,products!$A$1:$G$1,0))</f>
        <v>M</v>
      </c>
      <c r="K46" s="13">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VLOOKUP(C46,customers!$A$1:$I$1001,9,FALSE)</f>
        <v>Yes</v>
      </c>
    </row>
    <row r="47" spans="1:16" x14ac:dyDescent="0.25">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IF(VLOOKUP(C47,customers!$A$2:$G$1001,7,FALSE)=0,"",VLOOKUP(C47,customers!$A$2:$G$1001,7,FALSE))</f>
        <v>United States</v>
      </c>
      <c r="I47" t="str">
        <f>INDEX(products!$A$1:$G$49,MATCH(orders!$D47,products!$A$1:$A$49,0),MATCH(orders!I$1,products!$A$1:$G$1,0))</f>
        <v>Lib</v>
      </c>
      <c r="J47" t="str">
        <f>INDEX(products!$A$1:$G$49,MATCH(orders!$D47,products!$A$1:$A$49,0),MATCH(orders!J$1,products!$A$1:$G$1,0))</f>
        <v>D</v>
      </c>
      <c r="K47" s="13">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VLOOKUP(C47,customers!$A$1:$I$1001,9,FALSE)</f>
        <v>No</v>
      </c>
    </row>
    <row r="48" spans="1:16" x14ac:dyDescent="0.25">
      <c r="A48" s="2" t="s">
        <v>750</v>
      </c>
      <c r="B48" s="3">
        <v>43776</v>
      </c>
      <c r="C48" s="2" t="s">
        <v>751</v>
      </c>
      <c r="D48" t="s">
        <v>6166</v>
      </c>
      <c r="E48" s="2">
        <v>2</v>
      </c>
      <c r="F48" s="2" t="str">
        <f>VLOOKUP(C48,customers!$A$2:$B$1001,2,FALSE)</f>
        <v>Donna Baskeyfied</v>
      </c>
      <c r="G48" s="2" t="str">
        <f>IF(VLOOKUP(C48,customers!$A$2:$C$1001,3,FALSE)=0,"",VLOOKUP(C48,customers!$A$2:$C$1001,3,FALSE))</f>
        <v/>
      </c>
      <c r="H48" s="2" t="str">
        <f>IF(VLOOKUP(C48,customers!$A$2:$G$1001,7,FALSE)=0,"",VLOOKUP(C48,customers!$A$2:$G$1001,7,FALSE))</f>
        <v>United States</v>
      </c>
      <c r="I48" t="str">
        <f>INDEX(products!$A$1:$G$49,MATCH(orders!$D48,products!$A$1:$A$49,0),MATCH(orders!I$1,products!$A$1:$G$1,0))</f>
        <v>Exc</v>
      </c>
      <c r="J48" t="str">
        <f>INDEX(products!$A$1:$G$49,MATCH(orders!$D48,products!$A$1:$A$49,0),MATCH(orders!J$1,products!$A$1:$G$1,0))</f>
        <v>M</v>
      </c>
      <c r="K48" s="13">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VLOOKUP(C48,customers!$A$1:$I$1001,9,FALSE)</f>
        <v>Yes</v>
      </c>
    </row>
    <row r="49" spans="1:16" x14ac:dyDescent="0.25">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IF(VLOOKUP(C49,customers!$A$2:$G$1001,7,FALSE)=0,"",VLOOKUP(C49,customers!$A$2:$G$1001,7,FALSE))</f>
        <v>United States</v>
      </c>
      <c r="I49" t="str">
        <f>INDEX(products!$A$1:$G$49,MATCH(orders!$D49,products!$A$1:$A$49,0),MATCH(orders!I$1,products!$A$1:$G$1,0))</f>
        <v>Ara</v>
      </c>
      <c r="J49" t="str">
        <f>INDEX(products!$A$1:$G$49,MATCH(orders!$D49,products!$A$1:$A$49,0),MATCH(orders!J$1,products!$A$1:$G$1,0))</f>
        <v>L</v>
      </c>
      <c r="K49" s="13">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VLOOKUP(C49,customers!$A$1:$I$1001,9,FALSE)</f>
        <v>Yes</v>
      </c>
    </row>
    <row r="50" spans="1:16" x14ac:dyDescent="0.25">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IF(VLOOKUP(C50,customers!$A$2:$G$1001,7,FALSE)=0,"",VLOOKUP(C50,customers!$A$2:$G$1001,7,FALSE))</f>
        <v>United States</v>
      </c>
      <c r="I50" t="str">
        <f>INDEX(products!$A$1:$G$49,MATCH(orders!$D50,products!$A$1:$A$49,0),MATCH(orders!I$1,products!$A$1:$G$1,0))</f>
        <v>Ara</v>
      </c>
      <c r="J50" t="str">
        <f>INDEX(products!$A$1:$G$49,MATCH(orders!$D50,products!$A$1:$A$49,0),MATCH(orders!J$1,products!$A$1:$G$1,0))</f>
        <v>D</v>
      </c>
      <c r="K50" s="13">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VLOOKUP(C50,customers!$A$1:$I$1001,9,FALSE)</f>
        <v>No</v>
      </c>
    </row>
    <row r="51" spans="1:16" x14ac:dyDescent="0.25">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IF(VLOOKUP(C51,customers!$A$2:$G$1001,7,FALSE)=0,"",VLOOKUP(C51,customers!$A$2:$G$1001,7,FALSE))</f>
        <v>United States</v>
      </c>
      <c r="I51" t="str">
        <f>INDEX(products!$A$1:$G$49,MATCH(orders!$D51,products!$A$1:$A$49,0),MATCH(orders!I$1,products!$A$1:$G$1,0))</f>
        <v>Ara</v>
      </c>
      <c r="J51" t="str">
        <f>INDEX(products!$A$1:$G$49,MATCH(orders!$D51,products!$A$1:$A$49,0),MATCH(orders!J$1,products!$A$1:$G$1,0))</f>
        <v>L</v>
      </c>
      <c r="K51" s="13">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VLOOKUP(C51,customers!$A$1:$I$1001,9,FALSE)</f>
        <v>No</v>
      </c>
    </row>
    <row r="52" spans="1:16" x14ac:dyDescent="0.25">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IF(VLOOKUP(C52,customers!$A$2:$G$1001,7,FALSE)=0,"",VLOOKUP(C52,customers!$A$2:$G$1001,7,FALSE))</f>
        <v>United States</v>
      </c>
      <c r="I52" t="str">
        <f>INDEX(products!$A$1:$G$49,MATCH(orders!$D52,products!$A$1:$A$49,0),MATCH(orders!I$1,products!$A$1:$G$1,0))</f>
        <v>Lib</v>
      </c>
      <c r="J52" t="str">
        <f>INDEX(products!$A$1:$G$49,MATCH(orders!$D52,products!$A$1:$A$49,0),MATCH(orders!J$1,products!$A$1:$G$1,0))</f>
        <v>D</v>
      </c>
      <c r="K52" s="13">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VLOOKUP(C52,customers!$A$1:$I$1001,9,FALSE)</f>
        <v>No</v>
      </c>
    </row>
    <row r="53" spans="1:16" x14ac:dyDescent="0.25">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IF(VLOOKUP(C53,customers!$A$2:$G$1001,7,FALSE)=0,"",VLOOKUP(C53,customers!$A$2:$G$1001,7,FALSE))</f>
        <v>Ireland</v>
      </c>
      <c r="I53" t="str">
        <f>INDEX(products!$A$1:$G$49,MATCH(orders!$D53,products!$A$1:$A$49,0),MATCH(orders!I$1,products!$A$1:$G$1,0))</f>
        <v>Lib</v>
      </c>
      <c r="J53" t="str">
        <f>INDEX(products!$A$1:$G$49,MATCH(orders!$D53,products!$A$1:$A$49,0),MATCH(orders!J$1,products!$A$1:$G$1,0))</f>
        <v>L</v>
      </c>
      <c r="K53" s="13">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VLOOKUP(C53,customers!$A$1:$I$1001,9,FALSE)</f>
        <v>Yes</v>
      </c>
    </row>
    <row r="54" spans="1:16" x14ac:dyDescent="0.25">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IF(VLOOKUP(C54,customers!$A$2:$G$1001,7,FALSE)=0,"",VLOOKUP(C54,customers!$A$2:$G$1001,7,FALSE))</f>
        <v>United Kingdom</v>
      </c>
      <c r="I54" t="str">
        <f>INDEX(products!$A$1:$G$49,MATCH(orders!$D54,products!$A$1:$A$49,0),MATCH(orders!I$1,products!$A$1:$G$1,0))</f>
        <v>Rob</v>
      </c>
      <c r="J54" t="str">
        <f>INDEX(products!$A$1:$G$49,MATCH(orders!$D54,products!$A$1:$A$49,0),MATCH(orders!J$1,products!$A$1:$G$1,0))</f>
        <v>M</v>
      </c>
      <c r="K54" s="13">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VLOOKUP(C54,customers!$A$1:$I$1001,9,FALSE)</f>
        <v>No</v>
      </c>
    </row>
    <row r="55" spans="1:16" x14ac:dyDescent="0.25">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IF(VLOOKUP(C55,customers!$A$2:$G$1001,7,FALSE)=0,"",VLOOKUP(C55,customers!$A$2:$G$1001,7,FALSE))</f>
        <v>United Kingdom</v>
      </c>
      <c r="I55" t="str">
        <f>INDEX(products!$A$1:$G$49,MATCH(orders!$D55,products!$A$1:$A$49,0),MATCH(orders!I$1,products!$A$1:$G$1,0))</f>
        <v>Lib</v>
      </c>
      <c r="J55" t="str">
        <f>INDEX(products!$A$1:$G$49,MATCH(orders!$D55,products!$A$1:$A$49,0),MATCH(orders!J$1,products!$A$1:$G$1,0))</f>
        <v>L</v>
      </c>
      <c r="K55" s="13">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VLOOKUP(C55,customers!$A$1:$I$1001,9,FALSE)</f>
        <v>No</v>
      </c>
    </row>
    <row r="56" spans="1:16" x14ac:dyDescent="0.25">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IF(VLOOKUP(C56,customers!$A$2:$G$1001,7,FALSE)=0,"",VLOOKUP(C56,customers!$A$2:$G$1001,7,FALSE))</f>
        <v>United States</v>
      </c>
      <c r="I56" t="str">
        <f>INDEX(products!$A$1:$G$49,MATCH(orders!$D56,products!$A$1:$A$49,0),MATCH(orders!I$1,products!$A$1:$G$1,0))</f>
        <v>Lib</v>
      </c>
      <c r="J56" t="str">
        <f>INDEX(products!$A$1:$G$49,MATCH(orders!$D56,products!$A$1:$A$49,0),MATCH(orders!J$1,products!$A$1:$G$1,0))</f>
        <v>M</v>
      </c>
      <c r="K56" s="13">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VLOOKUP(C56,customers!$A$1:$I$1001,9,FALSE)</f>
        <v>No</v>
      </c>
    </row>
    <row r="57" spans="1:16" x14ac:dyDescent="0.25">
      <c r="A57" s="2" t="s">
        <v>800</v>
      </c>
      <c r="B57" s="3">
        <v>44168</v>
      </c>
      <c r="C57" s="2" t="s">
        <v>801</v>
      </c>
      <c r="D57" t="s">
        <v>6170</v>
      </c>
      <c r="E57" s="2">
        <v>3</v>
      </c>
      <c r="F57" s="2" t="str">
        <f>VLOOKUP(C57,customers!$A$2:$B$1001,2,FALSE)</f>
        <v>Salomo Cushworth</v>
      </c>
      <c r="G57" s="2" t="str">
        <f>IF(VLOOKUP(C57,customers!$A$2:$C$1001,3,FALSE)=0,"",VLOOKUP(C57,customers!$A$2:$C$1001,3,FALSE))</f>
        <v/>
      </c>
      <c r="H57" s="2" t="str">
        <f>IF(VLOOKUP(C57,customers!$A$2:$G$1001,7,FALSE)=0,"",VLOOKUP(C57,customers!$A$2:$G$1001,7,FALSE))</f>
        <v>United States</v>
      </c>
      <c r="I57" t="str">
        <f>INDEX(products!$A$1:$G$49,MATCH(orders!$D57,products!$A$1:$A$49,0),MATCH(orders!I$1,products!$A$1:$G$1,0))</f>
        <v>Lib</v>
      </c>
      <c r="J57" t="str">
        <f>INDEX(products!$A$1:$G$49,MATCH(orders!$D57,products!$A$1:$A$49,0),MATCH(orders!J$1,products!$A$1:$G$1,0))</f>
        <v>L</v>
      </c>
      <c r="K57" s="13">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VLOOKUP(C57,customers!$A$1:$I$1001,9,FALSE)</f>
        <v>No</v>
      </c>
    </row>
    <row r="58" spans="1:16" x14ac:dyDescent="0.25">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IF(VLOOKUP(C58,customers!$A$2:$G$1001,7,FALSE)=0,"",VLOOKUP(C58,customers!$A$2:$G$1001,7,FALSE))</f>
        <v>United States</v>
      </c>
      <c r="I58" t="str">
        <f>INDEX(products!$A$1:$G$49,MATCH(orders!$D58,products!$A$1:$A$49,0),MATCH(orders!I$1,products!$A$1:$G$1,0))</f>
        <v>Exc</v>
      </c>
      <c r="J58" t="str">
        <f>INDEX(products!$A$1:$G$49,MATCH(orders!$D58,products!$A$1:$A$49,0),MATCH(orders!J$1,products!$A$1:$G$1,0))</f>
        <v>D</v>
      </c>
      <c r="K58" s="13">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VLOOKUP(C58,customers!$A$1:$I$1001,9,FALSE)</f>
        <v>Yes</v>
      </c>
    </row>
    <row r="59" spans="1:16" x14ac:dyDescent="0.25">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IF(VLOOKUP(C59,customers!$A$2:$G$1001,7,FALSE)=0,"",VLOOKUP(C59,customers!$A$2:$G$1001,7,FALSE))</f>
        <v>United States</v>
      </c>
      <c r="I59" t="str">
        <f>INDEX(products!$A$1:$G$49,MATCH(orders!$D59,products!$A$1:$A$49,0),MATCH(orders!I$1,products!$A$1:$G$1,0))</f>
        <v>Exc</v>
      </c>
      <c r="J59" t="str">
        <f>INDEX(products!$A$1:$G$49,MATCH(orders!$D59,products!$A$1:$A$49,0),MATCH(orders!J$1,products!$A$1:$G$1,0))</f>
        <v>L</v>
      </c>
      <c r="K59" s="13">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VLOOKUP(C59,customers!$A$1:$I$1001,9,FALSE)</f>
        <v>No</v>
      </c>
    </row>
    <row r="60" spans="1:16" x14ac:dyDescent="0.25">
      <c r="A60" s="2" t="s">
        <v>817</v>
      </c>
      <c r="B60" s="3">
        <v>44624</v>
      </c>
      <c r="C60" s="2" t="s">
        <v>818</v>
      </c>
      <c r="D60" t="s">
        <v>6165</v>
      </c>
      <c r="E60" s="2">
        <v>3</v>
      </c>
      <c r="F60" s="2" t="str">
        <f>VLOOKUP(C60,customers!$A$2:$B$1001,2,FALSE)</f>
        <v>Willa Rolling</v>
      </c>
      <c r="G60" s="2" t="str">
        <f>IF(VLOOKUP(C60,customers!$A$2:$C$1001,3,FALSE)=0,"",VLOOKUP(C60,customers!$A$2:$C$1001,3,FALSE))</f>
        <v/>
      </c>
      <c r="H60" s="2" t="str">
        <f>IF(VLOOKUP(C60,customers!$A$2:$G$1001,7,FALSE)=0,"",VLOOKUP(C60,customers!$A$2:$G$1001,7,FALSE))</f>
        <v>United States</v>
      </c>
      <c r="I60" t="str">
        <f>INDEX(products!$A$1:$G$49,MATCH(orders!$D60,products!$A$1:$A$49,0),MATCH(orders!I$1,products!$A$1:$G$1,0))</f>
        <v>Lib</v>
      </c>
      <c r="J60" t="str">
        <f>INDEX(products!$A$1:$G$49,MATCH(orders!$D60,products!$A$1:$A$49,0),MATCH(orders!J$1,products!$A$1:$G$1,0))</f>
        <v>D</v>
      </c>
      <c r="K60" s="13">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VLOOKUP(C60,customers!$A$1:$I$1001,9,FALSE)</f>
        <v>Yes</v>
      </c>
    </row>
    <row r="61" spans="1:16" x14ac:dyDescent="0.25">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IF(VLOOKUP(C61,customers!$A$2:$G$1001,7,FALSE)=0,"",VLOOKUP(C61,customers!$A$2:$G$1001,7,FALSE))</f>
        <v>United States</v>
      </c>
      <c r="I61" t="str">
        <f>INDEX(products!$A$1:$G$49,MATCH(orders!$D61,products!$A$1:$A$49,0),MATCH(orders!I$1,products!$A$1:$G$1,0))</f>
        <v>Lib</v>
      </c>
      <c r="J61" t="str">
        <f>INDEX(products!$A$1:$G$49,MATCH(orders!$D61,products!$A$1:$A$49,0),MATCH(orders!J$1,products!$A$1:$G$1,0))</f>
        <v>M</v>
      </c>
      <c r="K61" s="13">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VLOOKUP(C61,customers!$A$1:$I$1001,9,FALSE)</f>
        <v>Yes</v>
      </c>
    </row>
    <row r="62" spans="1:16" x14ac:dyDescent="0.25">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IF(VLOOKUP(C62,customers!$A$2:$G$1001,7,FALSE)=0,"",VLOOKUP(C62,customers!$A$2:$G$1001,7,FALSE))</f>
        <v>United States</v>
      </c>
      <c r="I62" t="str">
        <f>INDEX(products!$A$1:$G$49,MATCH(orders!$D62,products!$A$1:$A$49,0),MATCH(orders!I$1,products!$A$1:$G$1,0))</f>
        <v>Ara</v>
      </c>
      <c r="J62" t="str">
        <f>INDEX(products!$A$1:$G$49,MATCH(orders!$D62,products!$A$1:$A$49,0),MATCH(orders!J$1,products!$A$1:$G$1,0))</f>
        <v>D</v>
      </c>
      <c r="K62" s="13">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VLOOKUP(C62,customers!$A$1:$I$1001,9,FALSE)</f>
        <v>No</v>
      </c>
    </row>
    <row r="63" spans="1:16" x14ac:dyDescent="0.25">
      <c r="A63" s="2" t="s">
        <v>833</v>
      </c>
      <c r="B63" s="3">
        <v>43521</v>
      </c>
      <c r="C63" s="2" t="s">
        <v>834</v>
      </c>
      <c r="D63" t="s">
        <v>6172</v>
      </c>
      <c r="E63" s="2">
        <v>5</v>
      </c>
      <c r="F63" s="2" t="str">
        <f>VLOOKUP(C63,customers!$A$2:$B$1001,2,FALSE)</f>
        <v>Pammi Endacott</v>
      </c>
      <c r="G63" s="2" t="str">
        <f>IF(VLOOKUP(C63,customers!$A$2:$C$1001,3,FALSE)=0,"",VLOOKUP(C63,customers!$A$2:$C$1001,3,FALSE))</f>
        <v/>
      </c>
      <c r="H63" s="2" t="str">
        <f>IF(VLOOKUP(C63,customers!$A$2:$G$1001,7,FALSE)=0,"",VLOOKUP(C63,customers!$A$2:$G$1001,7,FALSE))</f>
        <v>United Kingdom</v>
      </c>
      <c r="I63" t="str">
        <f>INDEX(products!$A$1:$G$49,MATCH(orders!$D63,products!$A$1:$A$49,0),MATCH(orders!I$1,products!$A$1:$G$1,0))</f>
        <v>Rob</v>
      </c>
      <c r="J63" t="str">
        <f>INDEX(products!$A$1:$G$49,MATCH(orders!$D63,products!$A$1:$A$49,0),MATCH(orders!J$1,products!$A$1:$G$1,0))</f>
        <v>D</v>
      </c>
      <c r="K63" s="13">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VLOOKUP(C63,customers!$A$1:$I$1001,9,FALSE)</f>
        <v>Yes</v>
      </c>
    </row>
    <row r="64" spans="1:16" x14ac:dyDescent="0.25">
      <c r="A64" s="2" t="s">
        <v>838</v>
      </c>
      <c r="B64" s="3">
        <v>43505</v>
      </c>
      <c r="C64" s="2" t="s">
        <v>839</v>
      </c>
      <c r="D64" t="s">
        <v>6145</v>
      </c>
      <c r="E64" s="2">
        <v>5</v>
      </c>
      <c r="F64" s="2" t="str">
        <f>VLOOKUP(C64,customers!$A$2:$B$1001,2,FALSE)</f>
        <v>Nona Linklater</v>
      </c>
      <c r="G64" s="2" t="str">
        <f>IF(VLOOKUP(C64,customers!$A$2:$C$1001,3,FALSE)=0,"",VLOOKUP(C64,customers!$A$2:$C$1001,3,FALSE))</f>
        <v/>
      </c>
      <c r="H64" s="2" t="str">
        <f>IF(VLOOKUP(C64,customers!$A$2:$G$1001,7,FALSE)=0,"",VLOOKUP(C64,customers!$A$2:$G$1001,7,FALSE))</f>
        <v>United States</v>
      </c>
      <c r="I64" t="str">
        <f>INDEX(products!$A$1:$G$49,MATCH(orders!$D64,products!$A$1:$A$49,0),MATCH(orders!I$1,products!$A$1:$G$1,0))</f>
        <v>Lib</v>
      </c>
      <c r="J64" t="str">
        <f>INDEX(products!$A$1:$G$49,MATCH(orders!$D64,products!$A$1:$A$49,0),MATCH(orders!J$1,products!$A$1:$G$1,0))</f>
        <v>L</v>
      </c>
      <c r="K64" s="13">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VLOOKUP(C64,customers!$A$1:$I$1001,9,FALSE)</f>
        <v>Yes</v>
      </c>
    </row>
    <row r="65" spans="1:16" x14ac:dyDescent="0.25">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IF(VLOOKUP(C65,customers!$A$2:$G$1001,7,FALSE)=0,"",VLOOKUP(C65,customers!$A$2:$G$1001,7,FALSE))</f>
        <v>United States</v>
      </c>
      <c r="I65" t="str">
        <f>INDEX(products!$A$1:$G$49,MATCH(orders!$D65,products!$A$1:$A$49,0),MATCH(orders!I$1,products!$A$1:$G$1,0))</f>
        <v>Ara</v>
      </c>
      <c r="J65" t="str">
        <f>INDEX(products!$A$1:$G$49,MATCH(orders!$D65,products!$A$1:$A$49,0),MATCH(orders!J$1,products!$A$1:$G$1,0))</f>
        <v>M</v>
      </c>
      <c r="K65" s="13">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VLOOKUP(C65,customers!$A$1:$I$1001,9,FALSE)</f>
        <v>No</v>
      </c>
    </row>
    <row r="66" spans="1:16" x14ac:dyDescent="0.25">
      <c r="A66" s="2" t="s">
        <v>849</v>
      </c>
      <c r="B66" s="3">
        <v>43913</v>
      </c>
      <c r="C66" s="2" t="s">
        <v>850</v>
      </c>
      <c r="D66" t="s">
        <v>6146</v>
      </c>
      <c r="E66" s="2">
        <v>6</v>
      </c>
      <c r="F66" s="2" t="str">
        <f>VLOOKUP(C66,customers!$A$2:$B$1001,2,FALSE)</f>
        <v>Felecia Dodgson</v>
      </c>
      <c r="G66" s="2" t="str">
        <f>IF(VLOOKUP(C66,customers!$A$2:$C$1001,3,FALSE)=0,"",VLOOKUP(C66,customers!$A$2:$C$1001,3,FALSE))</f>
        <v/>
      </c>
      <c r="H66" s="2" t="str">
        <f>IF(VLOOKUP(C66,customers!$A$2:$G$1001,7,FALSE)=0,"",VLOOKUP(C66,customers!$A$2:$G$1001,7,FALSE))</f>
        <v>United States</v>
      </c>
      <c r="I66" t="str">
        <f>INDEX(products!$A$1:$G$49,MATCH(orders!$D66,products!$A$1:$A$49,0),MATCH(orders!I$1,products!$A$1:$G$1,0))</f>
        <v>Rob</v>
      </c>
      <c r="J66" t="str">
        <f>INDEX(products!$A$1:$G$49,MATCH(orders!$D66,products!$A$1:$A$49,0),MATCH(orders!J$1,products!$A$1:$G$1,0))</f>
        <v>M</v>
      </c>
      <c r="K66" s="13">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VLOOKUP(C66,customers!$A$1:$I$1001,9,FALSE)</f>
        <v>Yes</v>
      </c>
    </row>
    <row r="67" spans="1:16" x14ac:dyDescent="0.25">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IF(VLOOKUP(C67,customers!$A$2:$G$1001,7,FALSE)=0,"",VLOOKUP(C67,customers!$A$2:$G$1001,7,FALSE))</f>
        <v>United States</v>
      </c>
      <c r="I67" t="str">
        <f>INDEX(products!$A$1:$G$49,MATCH(orders!$D67,products!$A$1:$A$49,0),MATCH(orders!I$1,products!$A$1:$G$1,0))</f>
        <v>Rob</v>
      </c>
      <c r="J67" t="str">
        <f>INDEX(products!$A$1:$G$49,MATCH(orders!$D67,products!$A$1:$A$49,0),MATCH(orders!J$1,products!$A$1:$G$1,0))</f>
        <v>D</v>
      </c>
      <c r="K67" s="13">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IF(I67="Ara", "Arabica",IF(I67="Lib","Liberica",IF(I67="Exc","Excelsa",IF(I67="Rob","Robusta"))))</f>
        <v>Robusta</v>
      </c>
      <c r="O67" t="str">
        <f t="shared" ref="O67:O130" si="5">IF(J67="M","Medium",IF(J67="L","Light",IF(J67="D","Dark","")))</f>
        <v>Dark</v>
      </c>
      <c r="P67" t="str">
        <f>VLOOKUP(C67,customers!$A$1:$I$1001,9,FALSE)</f>
        <v>Yes</v>
      </c>
    </row>
    <row r="68" spans="1:16" x14ac:dyDescent="0.25">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IF(VLOOKUP(C68,customers!$A$2:$G$1001,7,FALSE)=0,"",VLOOKUP(C68,customers!$A$2:$G$1001,7,FALSE))</f>
        <v>United States</v>
      </c>
      <c r="I68" t="str">
        <f>INDEX(products!$A$1:$G$49,MATCH(orders!$D68,products!$A$1:$A$49,0),MATCH(orders!I$1,products!$A$1:$G$1,0))</f>
        <v>Rob</v>
      </c>
      <c r="J68" t="str">
        <f>INDEX(products!$A$1:$G$49,MATCH(orders!$D68,products!$A$1:$A$49,0),MATCH(orders!J$1,products!$A$1:$G$1,0))</f>
        <v>L</v>
      </c>
      <c r="K68" s="13">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VLOOKUP(C68,customers!$A$1:$I$1001,9,FALSE)</f>
        <v>Yes</v>
      </c>
    </row>
    <row r="69" spans="1:16" x14ac:dyDescent="0.25">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IF(VLOOKUP(C69,customers!$A$2:$G$1001,7,FALSE)=0,"",VLOOKUP(C69,customers!$A$2:$G$1001,7,FALSE))</f>
        <v>United States</v>
      </c>
      <c r="I69" t="str">
        <f>INDEX(products!$A$1:$G$49,MATCH(orders!$D69,products!$A$1:$A$49,0),MATCH(orders!I$1,products!$A$1:$G$1,0))</f>
        <v>Lib</v>
      </c>
      <c r="J69" t="str">
        <f>INDEX(products!$A$1:$G$49,MATCH(orders!$D69,products!$A$1:$A$49,0),MATCH(orders!J$1,products!$A$1:$G$1,0))</f>
        <v>L</v>
      </c>
      <c r="K69" s="13">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VLOOKUP(C69,customers!$A$1:$I$1001,9,FALSE)</f>
        <v>No</v>
      </c>
    </row>
    <row r="70" spans="1:16" x14ac:dyDescent="0.25">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IF(VLOOKUP(C70,customers!$A$2:$G$1001,7,FALSE)=0,"",VLOOKUP(C70,customers!$A$2:$G$1001,7,FALSE))</f>
        <v>United States</v>
      </c>
      <c r="I70" t="str">
        <f>INDEX(products!$A$1:$G$49,MATCH(orders!$D70,products!$A$1:$A$49,0),MATCH(orders!I$1,products!$A$1:$G$1,0))</f>
        <v>Rob</v>
      </c>
      <c r="J70" t="str">
        <f>INDEX(products!$A$1:$G$49,MATCH(orders!$D70,products!$A$1:$A$49,0),MATCH(orders!J$1,products!$A$1:$G$1,0))</f>
        <v>M</v>
      </c>
      <c r="K70" s="13">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VLOOKUP(C70,customers!$A$1:$I$1001,9,FALSE)</f>
        <v>No</v>
      </c>
    </row>
    <row r="71" spans="1:16" x14ac:dyDescent="0.25">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IF(VLOOKUP(C71,customers!$A$2:$G$1001,7,FALSE)=0,"",VLOOKUP(C71,customers!$A$2:$G$1001,7,FALSE))</f>
        <v>United Kingdom</v>
      </c>
      <c r="I71" t="str">
        <f>INDEX(products!$A$1:$G$49,MATCH(orders!$D71,products!$A$1:$A$49,0),MATCH(orders!I$1,products!$A$1:$G$1,0))</f>
        <v>Rob</v>
      </c>
      <c r="J71" t="str">
        <f>INDEX(products!$A$1:$G$49,MATCH(orders!$D71,products!$A$1:$A$49,0),MATCH(orders!J$1,products!$A$1:$G$1,0))</f>
        <v>M</v>
      </c>
      <c r="K71" s="13">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VLOOKUP(C71,customers!$A$1:$I$1001,9,FALSE)</f>
        <v>Yes</v>
      </c>
    </row>
    <row r="72" spans="1:16" x14ac:dyDescent="0.25">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IF(VLOOKUP(C72,customers!$A$2:$G$1001,7,FALSE)=0,"",VLOOKUP(C72,customers!$A$2:$G$1001,7,FALSE))</f>
        <v>United States</v>
      </c>
      <c r="I72" t="str">
        <f>INDEX(products!$A$1:$G$49,MATCH(orders!$D72,products!$A$1:$A$49,0),MATCH(orders!I$1,products!$A$1:$G$1,0))</f>
        <v>Exc</v>
      </c>
      <c r="J72" t="str">
        <f>INDEX(products!$A$1:$G$49,MATCH(orders!$D72,products!$A$1:$A$49,0),MATCH(orders!J$1,products!$A$1:$G$1,0))</f>
        <v>L</v>
      </c>
      <c r="K72" s="13">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VLOOKUP(C72,customers!$A$1:$I$1001,9,FALSE)</f>
        <v>No</v>
      </c>
    </row>
    <row r="73" spans="1:16" x14ac:dyDescent="0.25">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IF(VLOOKUP(C73,customers!$A$2:$G$1001,7,FALSE)=0,"",VLOOKUP(C73,customers!$A$2:$G$1001,7,FALSE))</f>
        <v>Ireland</v>
      </c>
      <c r="I73" t="str">
        <f>INDEX(products!$A$1:$G$49,MATCH(orders!$D73,products!$A$1:$A$49,0),MATCH(orders!I$1,products!$A$1:$G$1,0))</f>
        <v>Lib</v>
      </c>
      <c r="J73" t="str">
        <f>INDEX(products!$A$1:$G$49,MATCH(orders!$D73,products!$A$1:$A$49,0),MATCH(orders!J$1,products!$A$1:$G$1,0))</f>
        <v>L</v>
      </c>
      <c r="K73" s="13">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VLOOKUP(C73,customers!$A$1:$I$1001,9,FALSE)</f>
        <v>No</v>
      </c>
    </row>
    <row r="74" spans="1:16" x14ac:dyDescent="0.25">
      <c r="A74" s="2" t="s">
        <v>897</v>
      </c>
      <c r="B74" s="3">
        <v>44131</v>
      </c>
      <c r="C74" s="2" t="s">
        <v>898</v>
      </c>
      <c r="D74" t="s">
        <v>6175</v>
      </c>
      <c r="E74" s="2">
        <v>3</v>
      </c>
      <c r="F74" s="2" t="str">
        <f>VLOOKUP(C74,customers!$A$2:$B$1001,2,FALSE)</f>
        <v>Aurlie McCarl</v>
      </c>
      <c r="G74" s="2" t="str">
        <f>IF(VLOOKUP(C74,customers!$A$2:$C$1001,3,FALSE)=0,"",VLOOKUP(C74,customers!$A$2:$C$1001,3,FALSE))</f>
        <v/>
      </c>
      <c r="H74" s="2" t="str">
        <f>IF(VLOOKUP(C74,customers!$A$2:$G$1001,7,FALSE)=0,"",VLOOKUP(C74,customers!$A$2:$G$1001,7,FALSE))</f>
        <v>United States</v>
      </c>
      <c r="I74" t="str">
        <f>INDEX(products!$A$1:$G$49,MATCH(orders!$D74,products!$A$1:$A$49,0),MATCH(orders!I$1,products!$A$1:$G$1,0))</f>
        <v>Ara</v>
      </c>
      <c r="J74" t="str">
        <f>INDEX(products!$A$1:$G$49,MATCH(orders!$D74,products!$A$1:$A$49,0),MATCH(orders!J$1,products!$A$1:$G$1,0))</f>
        <v>M</v>
      </c>
      <c r="K74" s="13">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VLOOKUP(C74,customers!$A$1:$I$1001,9,FALSE)</f>
        <v>No</v>
      </c>
    </row>
    <row r="75" spans="1:16" x14ac:dyDescent="0.25">
      <c r="A75" s="2" t="s">
        <v>902</v>
      </c>
      <c r="B75" s="3">
        <v>44362</v>
      </c>
      <c r="C75" s="2" t="s">
        <v>903</v>
      </c>
      <c r="D75" t="s">
        <v>6159</v>
      </c>
      <c r="E75" s="2">
        <v>5</v>
      </c>
      <c r="F75" s="2" t="str">
        <f>VLOOKUP(C75,customers!$A$2:$B$1001,2,FALSE)</f>
        <v>Alikee Carryer</v>
      </c>
      <c r="G75" s="2" t="str">
        <f>IF(VLOOKUP(C75,customers!$A$2:$C$1001,3,FALSE)=0,"",VLOOKUP(C75,customers!$A$2:$C$1001,3,FALSE))</f>
        <v/>
      </c>
      <c r="H75" s="2" t="str">
        <f>IF(VLOOKUP(C75,customers!$A$2:$G$1001,7,FALSE)=0,"",VLOOKUP(C75,customers!$A$2:$G$1001,7,FALSE))</f>
        <v>United States</v>
      </c>
      <c r="I75" t="str">
        <f>INDEX(products!$A$1:$G$49,MATCH(orders!$D75,products!$A$1:$A$49,0),MATCH(orders!I$1,products!$A$1:$G$1,0))</f>
        <v>Lib</v>
      </c>
      <c r="J75" t="str">
        <f>INDEX(products!$A$1:$G$49,MATCH(orders!$D75,products!$A$1:$A$49,0),MATCH(orders!J$1,products!$A$1:$G$1,0))</f>
        <v>M</v>
      </c>
      <c r="K75" s="13">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VLOOKUP(C75,customers!$A$1:$I$1001,9,FALSE)</f>
        <v>Yes</v>
      </c>
    </row>
    <row r="76" spans="1:16" x14ac:dyDescent="0.25">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IF(VLOOKUP(C76,customers!$A$2:$G$1001,7,FALSE)=0,"",VLOOKUP(C76,customers!$A$2:$G$1001,7,FALSE))</f>
        <v>United States</v>
      </c>
      <c r="I76" t="str">
        <f>INDEX(products!$A$1:$G$49,MATCH(orders!$D76,products!$A$1:$A$49,0),MATCH(orders!I$1,products!$A$1:$G$1,0))</f>
        <v>Exc</v>
      </c>
      <c r="J76" t="str">
        <f>INDEX(products!$A$1:$G$49,MATCH(orders!$D76,products!$A$1:$A$49,0),MATCH(orders!J$1,products!$A$1:$G$1,0))</f>
        <v>L</v>
      </c>
      <c r="K76" s="13">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VLOOKUP(C76,customers!$A$1:$I$1001,9,FALSE)</f>
        <v>Yes</v>
      </c>
    </row>
    <row r="77" spans="1:16" x14ac:dyDescent="0.25">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IF(VLOOKUP(C77,customers!$A$2:$G$1001,7,FALSE)=0,"",VLOOKUP(C77,customers!$A$2:$G$1001,7,FALSE))</f>
        <v>Ireland</v>
      </c>
      <c r="I77" t="str">
        <f>INDEX(products!$A$1:$G$49,MATCH(orders!$D77,products!$A$1:$A$49,0),MATCH(orders!I$1,products!$A$1:$G$1,0))</f>
        <v>Rob</v>
      </c>
      <c r="J77" t="str">
        <f>INDEX(products!$A$1:$G$49,MATCH(orders!$D77,products!$A$1:$A$49,0),MATCH(orders!J$1,products!$A$1:$G$1,0))</f>
        <v>D</v>
      </c>
      <c r="K77" s="13">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VLOOKUP(C77,customers!$A$1:$I$1001,9,FALSE)</f>
        <v>Yes</v>
      </c>
    </row>
    <row r="78" spans="1:16" x14ac:dyDescent="0.25">
      <c r="A78" s="2" t="s">
        <v>919</v>
      </c>
      <c r="B78" s="3">
        <v>43855</v>
      </c>
      <c r="C78" s="2" t="s">
        <v>920</v>
      </c>
      <c r="D78" t="s">
        <v>6178</v>
      </c>
      <c r="E78" s="2">
        <v>1</v>
      </c>
      <c r="F78" s="2" t="str">
        <f>VLOOKUP(C78,customers!$A$2:$B$1001,2,FALSE)</f>
        <v>Melania Beadle</v>
      </c>
      <c r="G78" s="2" t="str">
        <f>IF(VLOOKUP(C78,customers!$A$2:$C$1001,3,FALSE)=0,"",VLOOKUP(C78,customers!$A$2:$C$1001,3,FALSE))</f>
        <v/>
      </c>
      <c r="H78" s="2" t="str">
        <f>IF(VLOOKUP(C78,customers!$A$2:$G$1001,7,FALSE)=0,"",VLOOKUP(C78,customers!$A$2:$G$1001,7,FALSE))</f>
        <v>Ireland</v>
      </c>
      <c r="I78" t="str">
        <f>INDEX(products!$A$1:$G$49,MATCH(orders!$D78,products!$A$1:$A$49,0),MATCH(orders!I$1,products!$A$1:$G$1,0))</f>
        <v>Rob</v>
      </c>
      <c r="J78" t="str">
        <f>INDEX(products!$A$1:$G$49,MATCH(orders!$D78,products!$A$1:$A$49,0),MATCH(orders!J$1,products!$A$1:$G$1,0))</f>
        <v>L</v>
      </c>
      <c r="K78" s="13">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VLOOKUP(C78,customers!$A$1:$I$1001,9,FALSE)</f>
        <v>Yes</v>
      </c>
    </row>
    <row r="79" spans="1:16" x14ac:dyDescent="0.25">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IF(VLOOKUP(C79,customers!$A$2:$G$1001,7,FALSE)=0,"",VLOOKUP(C79,customers!$A$2:$G$1001,7,FALSE))</f>
        <v>United States</v>
      </c>
      <c r="I79" t="str">
        <f>INDEX(products!$A$1:$G$49,MATCH(orders!$D79,products!$A$1:$A$49,0),MATCH(orders!I$1,products!$A$1:$G$1,0))</f>
        <v>Exc</v>
      </c>
      <c r="J79" t="str">
        <f>INDEX(products!$A$1:$G$49,MATCH(orders!$D79,products!$A$1:$A$49,0),MATCH(orders!J$1,products!$A$1:$G$1,0))</f>
        <v>D</v>
      </c>
      <c r="K79" s="13">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VLOOKUP(C79,customers!$A$1:$I$1001,9,FALSE)</f>
        <v>No</v>
      </c>
    </row>
    <row r="80" spans="1:16" x14ac:dyDescent="0.25">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IF(VLOOKUP(C80,customers!$A$2:$G$1001,7,FALSE)=0,"",VLOOKUP(C80,customers!$A$2:$G$1001,7,FALSE))</f>
        <v>United States</v>
      </c>
      <c r="I80" t="str">
        <f>INDEX(products!$A$1:$G$49,MATCH(orders!$D80,products!$A$1:$A$49,0),MATCH(orders!I$1,products!$A$1:$G$1,0))</f>
        <v>Ara</v>
      </c>
      <c r="J80" t="str">
        <f>INDEX(products!$A$1:$G$49,MATCH(orders!$D80,products!$A$1:$A$49,0),MATCH(orders!J$1,products!$A$1:$G$1,0))</f>
        <v>M</v>
      </c>
      <c r="K80" s="13">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VLOOKUP(C80,customers!$A$1:$I$1001,9,FALSE)</f>
        <v>Yes</v>
      </c>
    </row>
    <row r="81" spans="1:16" x14ac:dyDescent="0.25">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IF(VLOOKUP(C81,customers!$A$2:$G$1001,7,FALSE)=0,"",VLOOKUP(C81,customers!$A$2:$G$1001,7,FALSE))</f>
        <v>United States</v>
      </c>
      <c r="I81" t="str">
        <f>INDEX(products!$A$1:$G$49,MATCH(orders!$D81,products!$A$1:$A$49,0),MATCH(orders!I$1,products!$A$1:$G$1,0))</f>
        <v>Rob</v>
      </c>
      <c r="J81" t="str">
        <f>INDEX(products!$A$1:$G$49,MATCH(orders!$D81,products!$A$1:$A$49,0),MATCH(orders!J$1,products!$A$1:$G$1,0))</f>
        <v>L</v>
      </c>
      <c r="K81" s="13">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VLOOKUP(C81,customers!$A$1:$I$1001,9,FALSE)</f>
        <v>No</v>
      </c>
    </row>
    <row r="82" spans="1:16" x14ac:dyDescent="0.25">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IF(VLOOKUP(C82,customers!$A$2:$G$1001,7,FALSE)=0,"",VLOOKUP(C82,customers!$A$2:$G$1001,7,FALSE))</f>
        <v>United States</v>
      </c>
      <c r="I82" t="str">
        <f>INDEX(products!$A$1:$G$49,MATCH(orders!$D82,products!$A$1:$A$49,0),MATCH(orders!I$1,products!$A$1:$G$1,0))</f>
        <v>Ara</v>
      </c>
      <c r="J82" t="str">
        <f>INDEX(products!$A$1:$G$49,MATCH(orders!$D82,products!$A$1:$A$49,0),MATCH(orders!J$1,products!$A$1:$G$1,0))</f>
        <v>L</v>
      </c>
      <c r="K82" s="13">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VLOOKUP(C82,customers!$A$1:$I$1001,9,FALSE)</f>
        <v>Yes</v>
      </c>
    </row>
    <row r="83" spans="1:16" x14ac:dyDescent="0.25">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IF(VLOOKUP(C83,customers!$A$2:$G$1001,7,FALSE)=0,"",VLOOKUP(C83,customers!$A$2:$G$1001,7,FALSE))</f>
        <v>United States</v>
      </c>
      <c r="I83" t="str">
        <f>INDEX(products!$A$1:$G$49,MATCH(orders!$D83,products!$A$1:$A$49,0),MATCH(orders!I$1,products!$A$1:$G$1,0))</f>
        <v>Lib</v>
      </c>
      <c r="J83" t="str">
        <f>INDEX(products!$A$1:$G$49,MATCH(orders!$D83,products!$A$1:$A$49,0),MATCH(orders!J$1,products!$A$1:$G$1,0))</f>
        <v>L</v>
      </c>
      <c r="K83" s="13">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VLOOKUP(C83,customers!$A$1:$I$1001,9,FALSE)</f>
        <v>Yes</v>
      </c>
    </row>
    <row r="84" spans="1:16" x14ac:dyDescent="0.25">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IF(VLOOKUP(C84,customers!$A$2:$G$1001,7,FALSE)=0,"",VLOOKUP(C84,customers!$A$2:$G$1001,7,FALSE))</f>
        <v>Ireland</v>
      </c>
      <c r="I84" t="str">
        <f>INDEX(products!$A$1:$G$49,MATCH(orders!$D84,products!$A$1:$A$49,0),MATCH(orders!I$1,products!$A$1:$G$1,0))</f>
        <v>Lib</v>
      </c>
      <c r="J84" t="str">
        <f>INDEX(products!$A$1:$G$49,MATCH(orders!$D84,products!$A$1:$A$49,0),MATCH(orders!J$1,products!$A$1:$G$1,0))</f>
        <v>M</v>
      </c>
      <c r="K84" s="13">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VLOOKUP(C84,customers!$A$1:$I$1001,9,FALSE)</f>
        <v>Yes</v>
      </c>
    </row>
    <row r="85" spans="1:16" x14ac:dyDescent="0.25">
      <c r="A85" s="2" t="s">
        <v>960</v>
      </c>
      <c r="B85" s="3">
        <v>43933</v>
      </c>
      <c r="C85" s="2" t="s">
        <v>961</v>
      </c>
      <c r="D85" t="s">
        <v>6149</v>
      </c>
      <c r="E85" s="2">
        <v>4</v>
      </c>
      <c r="F85" s="2" t="str">
        <f>VLOOKUP(C85,customers!$A$2:$B$1001,2,FALSE)</f>
        <v>Hally Lorait</v>
      </c>
      <c r="G85" s="2" t="str">
        <f>IF(VLOOKUP(C85,customers!$A$2:$C$1001,3,FALSE)=0,"",VLOOKUP(C85,customers!$A$2:$C$1001,3,FALSE))</f>
        <v/>
      </c>
      <c r="H85" s="2" t="str">
        <f>IF(VLOOKUP(C85,customers!$A$2:$G$1001,7,FALSE)=0,"",VLOOKUP(C85,customers!$A$2:$G$1001,7,FALSE))</f>
        <v>United States</v>
      </c>
      <c r="I85" t="str">
        <f>INDEX(products!$A$1:$G$49,MATCH(orders!$D85,products!$A$1:$A$49,0),MATCH(orders!I$1,products!$A$1:$G$1,0))</f>
        <v>Rob</v>
      </c>
      <c r="J85" t="str">
        <f>INDEX(products!$A$1:$G$49,MATCH(orders!$D85,products!$A$1:$A$49,0),MATCH(orders!J$1,products!$A$1:$G$1,0))</f>
        <v>D</v>
      </c>
      <c r="K85" s="13">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VLOOKUP(C85,customers!$A$1:$I$1001,9,FALSE)</f>
        <v>Yes</v>
      </c>
    </row>
    <row r="86" spans="1:16" x14ac:dyDescent="0.25">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IF(VLOOKUP(C86,customers!$A$2:$G$1001,7,FALSE)=0,"",VLOOKUP(C86,customers!$A$2:$G$1001,7,FALSE))</f>
        <v>United States</v>
      </c>
      <c r="I86" t="str">
        <f>INDEX(products!$A$1:$G$49,MATCH(orders!$D86,products!$A$1:$A$49,0),MATCH(orders!I$1,products!$A$1:$G$1,0))</f>
        <v>Lib</v>
      </c>
      <c r="J86" t="str">
        <f>INDEX(products!$A$1:$G$49,MATCH(orders!$D86,products!$A$1:$A$49,0),MATCH(orders!J$1,products!$A$1:$G$1,0))</f>
        <v>L</v>
      </c>
      <c r="K86" s="13">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VLOOKUP(C86,customers!$A$1:$I$1001,9,FALSE)</f>
        <v>No</v>
      </c>
    </row>
    <row r="87" spans="1:16" x14ac:dyDescent="0.25">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IF(VLOOKUP(C87,customers!$A$2:$G$1001,7,FALSE)=0,"",VLOOKUP(C87,customers!$A$2:$G$1001,7,FALSE))</f>
        <v>United States</v>
      </c>
      <c r="I87" t="str">
        <f>INDEX(products!$A$1:$G$49,MATCH(orders!$D87,products!$A$1:$A$49,0),MATCH(orders!I$1,products!$A$1:$G$1,0))</f>
        <v>Ara</v>
      </c>
      <c r="J87" t="str">
        <f>INDEX(products!$A$1:$G$49,MATCH(orders!$D87,products!$A$1:$A$49,0),MATCH(orders!J$1,products!$A$1:$G$1,0))</f>
        <v>L</v>
      </c>
      <c r="K87" s="13">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VLOOKUP(C87,customers!$A$1:$I$1001,9,FALSE)</f>
        <v>No</v>
      </c>
    </row>
    <row r="88" spans="1:16" x14ac:dyDescent="0.25">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IF(VLOOKUP(C88,customers!$A$2:$G$1001,7,FALSE)=0,"",VLOOKUP(C88,customers!$A$2:$G$1001,7,FALSE))</f>
        <v>United States</v>
      </c>
      <c r="I88" t="str">
        <f>INDEX(products!$A$1:$G$49,MATCH(orders!$D88,products!$A$1:$A$49,0),MATCH(orders!I$1,products!$A$1:$G$1,0))</f>
        <v>Ara</v>
      </c>
      <c r="J88" t="str">
        <f>INDEX(products!$A$1:$G$49,MATCH(orders!$D88,products!$A$1:$A$49,0),MATCH(orders!J$1,products!$A$1:$G$1,0))</f>
        <v>D</v>
      </c>
      <c r="K88" s="13">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VLOOKUP(C88,customers!$A$1:$I$1001,9,FALSE)</f>
        <v>No</v>
      </c>
    </row>
    <row r="89" spans="1:16" x14ac:dyDescent="0.25">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IF(VLOOKUP(C89,customers!$A$2:$G$1001,7,FALSE)=0,"",VLOOKUP(C89,customers!$A$2:$G$1001,7,FALSE))</f>
        <v>United States</v>
      </c>
      <c r="I89" t="str">
        <f>INDEX(products!$A$1:$G$49,MATCH(orders!$D89,products!$A$1:$A$49,0),MATCH(orders!I$1,products!$A$1:$G$1,0))</f>
        <v>Ara</v>
      </c>
      <c r="J89" t="str">
        <f>INDEX(products!$A$1:$G$49,MATCH(orders!$D89,products!$A$1:$A$49,0),MATCH(orders!J$1,products!$A$1:$G$1,0))</f>
        <v>M</v>
      </c>
      <c r="K89" s="13">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VLOOKUP(C89,customers!$A$1:$I$1001,9,FALSE)</f>
        <v>No</v>
      </c>
    </row>
    <row r="90" spans="1:16" x14ac:dyDescent="0.25">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IF(VLOOKUP(C90,customers!$A$2:$G$1001,7,FALSE)=0,"",VLOOKUP(C90,customers!$A$2:$G$1001,7,FALSE))</f>
        <v>United States</v>
      </c>
      <c r="I90" t="str">
        <f>INDEX(products!$A$1:$G$49,MATCH(orders!$D90,products!$A$1:$A$49,0),MATCH(orders!I$1,products!$A$1:$G$1,0))</f>
        <v>Rob</v>
      </c>
      <c r="J90" t="str">
        <f>INDEX(products!$A$1:$G$49,MATCH(orders!$D90,products!$A$1:$A$49,0),MATCH(orders!J$1,products!$A$1:$G$1,0))</f>
        <v>L</v>
      </c>
      <c r="K90" s="13">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VLOOKUP(C90,customers!$A$1:$I$1001,9,FALSE)</f>
        <v>No</v>
      </c>
    </row>
    <row r="91" spans="1:16" x14ac:dyDescent="0.25">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IF(VLOOKUP(C91,customers!$A$2:$G$1001,7,FALSE)=0,"",VLOOKUP(C91,customers!$A$2:$G$1001,7,FALSE))</f>
        <v>United States</v>
      </c>
      <c r="I91" t="str">
        <f>INDEX(products!$A$1:$G$49,MATCH(orders!$D91,products!$A$1:$A$49,0),MATCH(orders!I$1,products!$A$1:$G$1,0))</f>
        <v>Ara</v>
      </c>
      <c r="J91" t="str">
        <f>INDEX(products!$A$1:$G$49,MATCH(orders!$D91,products!$A$1:$A$49,0),MATCH(orders!J$1,products!$A$1:$G$1,0))</f>
        <v>L</v>
      </c>
      <c r="K91" s="13">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VLOOKUP(C91,customers!$A$1:$I$1001,9,FALSE)</f>
        <v>No</v>
      </c>
    </row>
    <row r="92" spans="1:16" x14ac:dyDescent="0.25">
      <c r="A92" s="2" t="s">
        <v>996</v>
      </c>
      <c r="B92" s="3">
        <v>43971</v>
      </c>
      <c r="C92" s="2" t="s">
        <v>997</v>
      </c>
      <c r="D92" t="s">
        <v>6140</v>
      </c>
      <c r="E92" s="2">
        <v>4</v>
      </c>
      <c r="F92" s="2" t="str">
        <f>VLOOKUP(C92,customers!$A$2:$B$1001,2,FALSE)</f>
        <v>Loydie Langlais</v>
      </c>
      <c r="G92" s="2" t="str">
        <f>IF(VLOOKUP(C92,customers!$A$2:$C$1001,3,FALSE)=0,"",VLOOKUP(C92,customers!$A$2:$C$1001,3,FALSE))</f>
        <v/>
      </c>
      <c r="H92" s="2" t="str">
        <f>IF(VLOOKUP(C92,customers!$A$2:$G$1001,7,FALSE)=0,"",VLOOKUP(C92,customers!$A$2:$G$1001,7,FALSE))</f>
        <v>Ireland</v>
      </c>
      <c r="I92" t="str">
        <f>INDEX(products!$A$1:$G$49,MATCH(orders!$D92,products!$A$1:$A$49,0),MATCH(orders!I$1,products!$A$1:$G$1,0))</f>
        <v>Ara</v>
      </c>
      <c r="J92" t="str">
        <f>INDEX(products!$A$1:$G$49,MATCH(orders!$D92,products!$A$1:$A$49,0),MATCH(orders!J$1,products!$A$1:$G$1,0))</f>
        <v>L</v>
      </c>
      <c r="K92" s="13">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VLOOKUP(C92,customers!$A$1:$I$1001,9,FALSE)</f>
        <v>Yes</v>
      </c>
    </row>
    <row r="93" spans="1:16" x14ac:dyDescent="0.25">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IF(VLOOKUP(C93,customers!$A$2:$G$1001,7,FALSE)=0,"",VLOOKUP(C93,customers!$A$2:$G$1001,7,FALSE))</f>
        <v>United States</v>
      </c>
      <c r="I93" t="str">
        <f>INDEX(products!$A$1:$G$49,MATCH(orders!$D93,products!$A$1:$A$49,0),MATCH(orders!I$1,products!$A$1:$G$1,0))</f>
        <v>Ara</v>
      </c>
      <c r="J93" t="str">
        <f>INDEX(products!$A$1:$G$49,MATCH(orders!$D93,products!$A$1:$A$49,0),MATCH(orders!J$1,products!$A$1:$G$1,0))</f>
        <v>M</v>
      </c>
      <c r="K93" s="13">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VLOOKUP(C93,customers!$A$1:$I$1001,9,FALSE)</f>
        <v>No</v>
      </c>
    </row>
    <row r="94" spans="1:16" x14ac:dyDescent="0.25">
      <c r="A94" s="2" t="s">
        <v>1007</v>
      </c>
      <c r="B94" s="3">
        <v>44037</v>
      </c>
      <c r="C94" s="2" t="s">
        <v>1008</v>
      </c>
      <c r="D94" t="s">
        <v>6171</v>
      </c>
      <c r="E94" s="2">
        <v>3</v>
      </c>
      <c r="F94" s="2" t="str">
        <f>VLOOKUP(C94,customers!$A$2:$B$1001,2,FALSE)</f>
        <v>Hamish MacSherry</v>
      </c>
      <c r="G94" s="2" t="str">
        <f>IF(VLOOKUP(C94,customers!$A$2:$C$1001,3,FALSE)=0,"",VLOOKUP(C94,customers!$A$2:$C$1001,3,FALSE))</f>
        <v/>
      </c>
      <c r="H94" s="2" t="str">
        <f>IF(VLOOKUP(C94,customers!$A$2:$G$1001,7,FALSE)=0,"",VLOOKUP(C94,customers!$A$2:$G$1001,7,FALSE))</f>
        <v>United States</v>
      </c>
      <c r="I94" t="str">
        <f>INDEX(products!$A$1:$G$49,MATCH(orders!$D94,products!$A$1:$A$49,0),MATCH(orders!I$1,products!$A$1:$G$1,0))</f>
        <v>Exc</v>
      </c>
      <c r="J94" t="str">
        <f>INDEX(products!$A$1:$G$49,MATCH(orders!$D94,products!$A$1:$A$49,0),MATCH(orders!J$1,products!$A$1:$G$1,0))</f>
        <v>L</v>
      </c>
      <c r="K94" s="13">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VLOOKUP(C94,customers!$A$1:$I$1001,9,FALSE)</f>
        <v>Yes</v>
      </c>
    </row>
    <row r="95" spans="1:16" x14ac:dyDescent="0.25">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IF(VLOOKUP(C95,customers!$A$2:$G$1001,7,FALSE)=0,"",VLOOKUP(C95,customers!$A$2:$G$1001,7,FALSE))</f>
        <v>United Kingdom</v>
      </c>
      <c r="I95" t="str">
        <f>INDEX(products!$A$1:$G$49,MATCH(orders!$D95,products!$A$1:$A$49,0),MATCH(orders!I$1,products!$A$1:$G$1,0))</f>
        <v>Exc</v>
      </c>
      <c r="J95" t="str">
        <f>INDEX(products!$A$1:$G$49,MATCH(orders!$D95,products!$A$1:$A$49,0),MATCH(orders!J$1,products!$A$1:$G$1,0))</f>
        <v>L</v>
      </c>
      <c r="K95" s="13">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VLOOKUP(C95,customers!$A$1:$I$1001,9,FALSE)</f>
        <v>Yes</v>
      </c>
    </row>
    <row r="96" spans="1:16" x14ac:dyDescent="0.25">
      <c r="A96" s="2" t="s">
        <v>1018</v>
      </c>
      <c r="B96" s="3">
        <v>44014</v>
      </c>
      <c r="C96" s="2" t="s">
        <v>1019</v>
      </c>
      <c r="D96" t="s">
        <v>6154</v>
      </c>
      <c r="E96" s="2">
        <v>6</v>
      </c>
      <c r="F96" s="2" t="str">
        <f>VLOOKUP(C96,customers!$A$2:$B$1001,2,FALSE)</f>
        <v>Rudy Farquharson</v>
      </c>
      <c r="G96" s="2" t="str">
        <f>IF(VLOOKUP(C96,customers!$A$2:$C$1001,3,FALSE)=0,"",VLOOKUP(C96,customers!$A$2:$C$1001,3,FALSE))</f>
        <v/>
      </c>
      <c r="H96" s="2" t="str">
        <f>IF(VLOOKUP(C96,customers!$A$2:$G$1001,7,FALSE)=0,"",VLOOKUP(C96,customers!$A$2:$G$1001,7,FALSE))</f>
        <v>Ireland</v>
      </c>
      <c r="I96" t="str">
        <f>INDEX(products!$A$1:$G$49,MATCH(orders!$D96,products!$A$1:$A$49,0),MATCH(orders!I$1,products!$A$1:$G$1,0))</f>
        <v>Ara</v>
      </c>
      <c r="J96" t="str">
        <f>INDEX(products!$A$1:$G$49,MATCH(orders!$D96,products!$A$1:$A$49,0),MATCH(orders!J$1,products!$A$1:$G$1,0))</f>
        <v>D</v>
      </c>
      <c r="K96" s="13">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VLOOKUP(C96,customers!$A$1:$I$1001,9,FALSE)</f>
        <v>Yes</v>
      </c>
    </row>
    <row r="97" spans="1:16" x14ac:dyDescent="0.25">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IF(VLOOKUP(C97,customers!$A$2:$G$1001,7,FALSE)=0,"",VLOOKUP(C97,customers!$A$2:$G$1001,7,FALSE))</f>
        <v>United States</v>
      </c>
      <c r="I97" t="str">
        <f>INDEX(products!$A$1:$G$49,MATCH(orders!$D97,products!$A$1:$A$49,0),MATCH(orders!I$1,products!$A$1:$G$1,0))</f>
        <v>Ara</v>
      </c>
      <c r="J97" t="str">
        <f>INDEX(products!$A$1:$G$49,MATCH(orders!$D97,products!$A$1:$A$49,0),MATCH(orders!J$1,products!$A$1:$G$1,0))</f>
        <v>M</v>
      </c>
      <c r="K97" s="13">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VLOOKUP(C97,customers!$A$1:$I$1001,9,FALSE)</f>
        <v>No</v>
      </c>
    </row>
    <row r="98" spans="1:16" x14ac:dyDescent="0.25">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IF(VLOOKUP(C98,customers!$A$2:$G$1001,7,FALSE)=0,"",VLOOKUP(C98,customers!$A$2:$G$1001,7,FALSE))</f>
        <v>United States</v>
      </c>
      <c r="I98" t="str">
        <f>INDEX(products!$A$1:$G$49,MATCH(orders!$D98,products!$A$1:$A$49,0),MATCH(orders!I$1,products!$A$1:$G$1,0))</f>
        <v>Ara</v>
      </c>
      <c r="J98" t="str">
        <f>INDEX(products!$A$1:$G$49,MATCH(orders!$D98,products!$A$1:$A$49,0),MATCH(orders!J$1,products!$A$1:$G$1,0))</f>
        <v>D</v>
      </c>
      <c r="K98" s="13">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VLOOKUP(C98,customers!$A$1:$I$1001,9,FALSE)</f>
        <v>No</v>
      </c>
    </row>
    <row r="99" spans="1:16" x14ac:dyDescent="0.25">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IF(VLOOKUP(C99,customers!$A$2:$G$1001,7,FALSE)=0,"",VLOOKUP(C99,customers!$A$2:$G$1001,7,FALSE))</f>
        <v>United States</v>
      </c>
      <c r="I99" t="str">
        <f>INDEX(products!$A$1:$G$49,MATCH(orders!$D99,products!$A$1:$A$49,0),MATCH(orders!I$1,products!$A$1:$G$1,0))</f>
        <v>Ara</v>
      </c>
      <c r="J99" t="str">
        <f>INDEX(products!$A$1:$G$49,MATCH(orders!$D99,products!$A$1:$A$49,0),MATCH(orders!J$1,products!$A$1:$G$1,0))</f>
        <v>M</v>
      </c>
      <c r="K99" s="13">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VLOOKUP(C99,customers!$A$1:$I$1001,9,FALSE)</f>
        <v>No</v>
      </c>
    </row>
    <row r="100" spans="1:16" x14ac:dyDescent="0.25">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IF(VLOOKUP(C100,customers!$A$2:$G$1001,7,FALSE)=0,"",VLOOKUP(C100,customers!$A$2:$G$1001,7,FALSE))</f>
        <v>Ireland</v>
      </c>
      <c r="I100" t="str">
        <f>INDEX(products!$A$1:$G$49,MATCH(orders!$D100,products!$A$1:$A$49,0),MATCH(orders!I$1,products!$A$1:$G$1,0))</f>
        <v>Ara</v>
      </c>
      <c r="J100" t="str">
        <f>INDEX(products!$A$1:$G$49,MATCH(orders!$D100,products!$A$1:$A$49,0),MATCH(orders!J$1,products!$A$1:$G$1,0))</f>
        <v>D</v>
      </c>
      <c r="K100" s="13">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VLOOKUP(C100,customers!$A$1:$I$1001,9,FALSE)</f>
        <v>No</v>
      </c>
    </row>
    <row r="101" spans="1:16" x14ac:dyDescent="0.25">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IF(VLOOKUP(C101,customers!$A$2:$G$1001,7,FALSE)=0,"",VLOOKUP(C101,customers!$A$2:$G$1001,7,FALSE))</f>
        <v>United States</v>
      </c>
      <c r="I101" t="str">
        <f>INDEX(products!$A$1:$G$49,MATCH(orders!$D101,products!$A$1:$A$49,0),MATCH(orders!I$1,products!$A$1:$G$1,0))</f>
        <v>Lib</v>
      </c>
      <c r="J101" t="str">
        <f>INDEX(products!$A$1:$G$49,MATCH(orders!$D101,products!$A$1:$A$49,0),MATCH(orders!J$1,products!$A$1:$G$1,0))</f>
        <v>M</v>
      </c>
      <c r="K101" s="13">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VLOOKUP(C101,customers!$A$1:$I$1001,9,FALSE)</f>
        <v>Yes</v>
      </c>
    </row>
    <row r="102" spans="1:16" x14ac:dyDescent="0.25">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IF(VLOOKUP(C102,customers!$A$2:$G$1001,7,FALSE)=0,"",VLOOKUP(C102,customers!$A$2:$G$1001,7,FALSE))</f>
        <v>United States</v>
      </c>
      <c r="I102" t="str">
        <f>INDEX(products!$A$1:$G$49,MATCH(orders!$D102,products!$A$1:$A$49,0),MATCH(orders!I$1,products!$A$1:$G$1,0))</f>
        <v>Ara</v>
      </c>
      <c r="J102" t="str">
        <f>INDEX(products!$A$1:$G$49,MATCH(orders!$D102,products!$A$1:$A$49,0),MATCH(orders!J$1,products!$A$1:$G$1,0))</f>
        <v>L</v>
      </c>
      <c r="K102" s="13">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VLOOKUP(C102,customers!$A$1:$I$1001,9,FALSE)</f>
        <v>Yes</v>
      </c>
    </row>
    <row r="103" spans="1:16" x14ac:dyDescent="0.25">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IF(VLOOKUP(C103,customers!$A$2:$G$1001,7,FALSE)=0,"",VLOOKUP(C103,customers!$A$2:$G$1001,7,FALSE))</f>
        <v>Ireland</v>
      </c>
      <c r="I103" t="str">
        <f>INDEX(products!$A$1:$G$49,MATCH(orders!$D103,products!$A$1:$A$49,0),MATCH(orders!I$1,products!$A$1:$G$1,0))</f>
        <v>Lib</v>
      </c>
      <c r="J103" t="str">
        <f>INDEX(products!$A$1:$G$49,MATCH(orders!$D103,products!$A$1:$A$49,0),MATCH(orders!J$1,products!$A$1:$G$1,0))</f>
        <v>D</v>
      </c>
      <c r="K103" s="13">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VLOOKUP(C103,customers!$A$1:$I$1001,9,FALSE)</f>
        <v>Yes</v>
      </c>
    </row>
    <row r="104" spans="1:16" x14ac:dyDescent="0.25">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IF(VLOOKUP(C104,customers!$A$2:$G$1001,7,FALSE)=0,"",VLOOKUP(C104,customers!$A$2:$G$1001,7,FALSE))</f>
        <v>Ireland</v>
      </c>
      <c r="I104" t="str">
        <f>INDEX(products!$A$1:$G$49,MATCH(orders!$D104,products!$A$1:$A$49,0),MATCH(orders!I$1,products!$A$1:$G$1,0))</f>
        <v>Lib</v>
      </c>
      <c r="J104" t="str">
        <f>INDEX(products!$A$1:$G$49,MATCH(orders!$D104,products!$A$1:$A$49,0),MATCH(orders!J$1,products!$A$1:$G$1,0))</f>
        <v>D</v>
      </c>
      <c r="K104" s="13">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VLOOKUP(C104,customers!$A$1:$I$1001,9,FALSE)</f>
        <v>Yes</v>
      </c>
    </row>
    <row r="105" spans="1:16" x14ac:dyDescent="0.25">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IF(VLOOKUP(C105,customers!$A$2:$G$1001,7,FALSE)=0,"",VLOOKUP(C105,customers!$A$2:$G$1001,7,FALSE))</f>
        <v>United States</v>
      </c>
      <c r="I105" t="str">
        <f>INDEX(products!$A$1:$G$49,MATCH(orders!$D105,products!$A$1:$A$49,0),MATCH(orders!I$1,products!$A$1:$G$1,0))</f>
        <v>Rob</v>
      </c>
      <c r="J105" t="str">
        <f>INDEX(products!$A$1:$G$49,MATCH(orders!$D105,products!$A$1:$A$49,0),MATCH(orders!J$1,products!$A$1:$G$1,0))</f>
        <v>M</v>
      </c>
      <c r="K105" s="13">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VLOOKUP(C105,customers!$A$1:$I$1001,9,FALSE)</f>
        <v>No</v>
      </c>
    </row>
    <row r="106" spans="1:16" x14ac:dyDescent="0.25">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IF(VLOOKUP(C106,customers!$A$2:$G$1001,7,FALSE)=0,"",VLOOKUP(C106,customers!$A$2:$G$1001,7,FALSE))</f>
        <v>United States</v>
      </c>
      <c r="I106" t="str">
        <f>INDEX(products!$A$1:$G$49,MATCH(orders!$D106,products!$A$1:$A$49,0),MATCH(orders!I$1,products!$A$1:$G$1,0))</f>
        <v>Lib</v>
      </c>
      <c r="J106" t="str">
        <f>INDEX(products!$A$1:$G$49,MATCH(orders!$D106,products!$A$1:$A$49,0),MATCH(orders!J$1,products!$A$1:$G$1,0))</f>
        <v>M</v>
      </c>
      <c r="K106" s="13">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VLOOKUP(C106,customers!$A$1:$I$1001,9,FALSE)</f>
        <v>No</v>
      </c>
    </row>
    <row r="107" spans="1:16" x14ac:dyDescent="0.25">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IF(VLOOKUP(C107,customers!$A$2:$G$1001,7,FALSE)=0,"",VLOOKUP(C107,customers!$A$2:$G$1001,7,FALSE))</f>
        <v>United States</v>
      </c>
      <c r="I107" t="str">
        <f>INDEX(products!$A$1:$G$49,MATCH(orders!$D107,products!$A$1:$A$49,0),MATCH(orders!I$1,products!$A$1:$G$1,0))</f>
        <v>Ara</v>
      </c>
      <c r="J107" t="str">
        <f>INDEX(products!$A$1:$G$49,MATCH(orders!$D107,products!$A$1:$A$49,0),MATCH(orders!J$1,products!$A$1:$G$1,0))</f>
        <v>M</v>
      </c>
      <c r="K107" s="13">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VLOOKUP(C107,customers!$A$1:$I$1001,9,FALSE)</f>
        <v>Yes</v>
      </c>
    </row>
    <row r="108" spans="1:16" x14ac:dyDescent="0.25">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IF(VLOOKUP(C108,customers!$A$2:$G$1001,7,FALSE)=0,"",VLOOKUP(C108,customers!$A$2:$G$1001,7,FALSE))</f>
        <v>United States</v>
      </c>
      <c r="I108" t="str">
        <f>INDEX(products!$A$1:$G$49,MATCH(orders!$D108,products!$A$1:$A$49,0),MATCH(orders!I$1,products!$A$1:$G$1,0))</f>
        <v>Exc</v>
      </c>
      <c r="J108" t="str">
        <f>INDEX(products!$A$1:$G$49,MATCH(orders!$D108,products!$A$1:$A$49,0),MATCH(orders!J$1,products!$A$1:$G$1,0))</f>
        <v>D</v>
      </c>
      <c r="K108" s="13">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VLOOKUP(C108,customers!$A$1:$I$1001,9,FALSE)</f>
        <v>No</v>
      </c>
    </row>
    <row r="109" spans="1:16" x14ac:dyDescent="0.25">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IF(VLOOKUP(C109,customers!$A$2:$G$1001,7,FALSE)=0,"",VLOOKUP(C109,customers!$A$2:$G$1001,7,FALSE))</f>
        <v>United States</v>
      </c>
      <c r="I109" t="str">
        <f>INDEX(products!$A$1:$G$49,MATCH(orders!$D109,products!$A$1:$A$49,0),MATCH(orders!I$1,products!$A$1:$G$1,0))</f>
        <v>Rob</v>
      </c>
      <c r="J109" t="str">
        <f>INDEX(products!$A$1:$G$49,MATCH(orders!$D109,products!$A$1:$A$49,0),MATCH(orders!J$1,products!$A$1:$G$1,0))</f>
        <v>M</v>
      </c>
      <c r="K109" s="13">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VLOOKUP(C109,customers!$A$1:$I$1001,9,FALSE)</f>
        <v>Yes</v>
      </c>
    </row>
    <row r="110" spans="1:16" x14ac:dyDescent="0.25">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IF(VLOOKUP(C110,customers!$A$2:$G$1001,7,FALSE)=0,"",VLOOKUP(C110,customers!$A$2:$G$1001,7,FALSE))</f>
        <v>United States</v>
      </c>
      <c r="I110" t="str">
        <f>INDEX(products!$A$1:$G$49,MATCH(orders!$D110,products!$A$1:$A$49,0),MATCH(orders!I$1,products!$A$1:$G$1,0))</f>
        <v>Ara</v>
      </c>
      <c r="J110" t="str">
        <f>INDEX(products!$A$1:$G$49,MATCH(orders!$D110,products!$A$1:$A$49,0),MATCH(orders!J$1,products!$A$1:$G$1,0))</f>
        <v>M</v>
      </c>
      <c r="K110" s="13">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VLOOKUP(C110,customers!$A$1:$I$1001,9,FALSE)</f>
        <v>No</v>
      </c>
    </row>
    <row r="111" spans="1:16" x14ac:dyDescent="0.25">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IF(VLOOKUP(C111,customers!$A$2:$G$1001,7,FALSE)=0,"",VLOOKUP(C111,customers!$A$2:$G$1001,7,FALSE))</f>
        <v>United States</v>
      </c>
      <c r="I111" t="str">
        <f>INDEX(products!$A$1:$G$49,MATCH(orders!$D111,products!$A$1:$A$49,0),MATCH(orders!I$1,products!$A$1:$G$1,0))</f>
        <v>Lib</v>
      </c>
      <c r="J111" t="str">
        <f>INDEX(products!$A$1:$G$49,MATCH(orders!$D111,products!$A$1:$A$49,0),MATCH(orders!J$1,products!$A$1:$G$1,0))</f>
        <v>D</v>
      </c>
      <c r="K111" s="13">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VLOOKUP(C111,customers!$A$1:$I$1001,9,FALSE)</f>
        <v>Yes</v>
      </c>
    </row>
    <row r="112" spans="1:16" x14ac:dyDescent="0.25">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IF(VLOOKUP(C112,customers!$A$2:$G$1001,7,FALSE)=0,"",VLOOKUP(C112,customers!$A$2:$G$1001,7,FALSE))</f>
        <v>United States</v>
      </c>
      <c r="I112" t="str">
        <f>INDEX(products!$A$1:$G$49,MATCH(orders!$D112,products!$A$1:$A$49,0),MATCH(orders!I$1,products!$A$1:$G$1,0))</f>
        <v>Exc</v>
      </c>
      <c r="J112" t="str">
        <f>INDEX(products!$A$1:$G$49,MATCH(orders!$D112,products!$A$1:$A$49,0),MATCH(orders!J$1,products!$A$1:$G$1,0))</f>
        <v>L</v>
      </c>
      <c r="K112" s="13">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VLOOKUP(C112,customers!$A$1:$I$1001,9,FALSE)</f>
        <v>Yes</v>
      </c>
    </row>
    <row r="113" spans="1:16" x14ac:dyDescent="0.25">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IF(VLOOKUP(C113,customers!$A$2:$G$1001,7,FALSE)=0,"",VLOOKUP(C113,customers!$A$2:$G$1001,7,FALSE))</f>
        <v>United States</v>
      </c>
      <c r="I113" t="str">
        <f>INDEX(products!$A$1:$G$49,MATCH(orders!$D113,products!$A$1:$A$49,0),MATCH(orders!I$1,products!$A$1:$G$1,0))</f>
        <v>Rob</v>
      </c>
      <c r="J113" t="str">
        <f>INDEX(products!$A$1:$G$49,MATCH(orders!$D113,products!$A$1:$A$49,0),MATCH(orders!J$1,products!$A$1:$G$1,0))</f>
        <v>D</v>
      </c>
      <c r="K113" s="13">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VLOOKUP(C113,customers!$A$1:$I$1001,9,FALSE)</f>
        <v>No</v>
      </c>
    </row>
    <row r="114" spans="1:16" x14ac:dyDescent="0.25">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IF(VLOOKUP(C114,customers!$A$2:$G$1001,7,FALSE)=0,"",VLOOKUP(C114,customers!$A$2:$G$1001,7,FALSE))</f>
        <v>United States</v>
      </c>
      <c r="I114" t="str">
        <f>INDEX(products!$A$1:$G$49,MATCH(orders!$D114,products!$A$1:$A$49,0),MATCH(orders!I$1,products!$A$1:$G$1,0))</f>
        <v>Ara</v>
      </c>
      <c r="J114" t="str">
        <f>INDEX(products!$A$1:$G$49,MATCH(orders!$D114,products!$A$1:$A$49,0),MATCH(orders!J$1,products!$A$1:$G$1,0))</f>
        <v>M</v>
      </c>
      <c r="K114" s="13">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VLOOKUP(C114,customers!$A$1:$I$1001,9,FALSE)</f>
        <v>No</v>
      </c>
    </row>
    <row r="115" spans="1:16" x14ac:dyDescent="0.25">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IF(VLOOKUP(C115,customers!$A$2:$G$1001,7,FALSE)=0,"",VLOOKUP(C115,customers!$A$2:$G$1001,7,FALSE))</f>
        <v>Ireland</v>
      </c>
      <c r="I115" t="str">
        <f>INDEX(products!$A$1:$G$49,MATCH(orders!$D115,products!$A$1:$A$49,0),MATCH(orders!I$1,products!$A$1:$G$1,0))</f>
        <v>Lib</v>
      </c>
      <c r="J115" t="str">
        <f>INDEX(products!$A$1:$G$49,MATCH(orders!$D115,products!$A$1:$A$49,0),MATCH(orders!J$1,products!$A$1:$G$1,0))</f>
        <v>M</v>
      </c>
      <c r="K115" s="13">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VLOOKUP(C115,customers!$A$1:$I$1001,9,FALSE)</f>
        <v>No</v>
      </c>
    </row>
    <row r="116" spans="1:16" x14ac:dyDescent="0.25">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IF(VLOOKUP(C116,customers!$A$2:$G$1001,7,FALSE)=0,"",VLOOKUP(C116,customers!$A$2:$G$1001,7,FALSE))</f>
        <v>United States</v>
      </c>
      <c r="I116" t="str">
        <f>INDEX(products!$A$1:$G$49,MATCH(orders!$D116,products!$A$1:$A$49,0),MATCH(orders!I$1,products!$A$1:$G$1,0))</f>
        <v>Rob</v>
      </c>
      <c r="J116" t="str">
        <f>INDEX(products!$A$1:$G$49,MATCH(orders!$D116,products!$A$1:$A$49,0),MATCH(orders!J$1,products!$A$1:$G$1,0))</f>
        <v>L</v>
      </c>
      <c r="K116" s="13">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VLOOKUP(C116,customers!$A$1:$I$1001,9,FALSE)</f>
        <v>No</v>
      </c>
    </row>
    <row r="117" spans="1:16" x14ac:dyDescent="0.25">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IF(VLOOKUP(C117,customers!$A$2:$G$1001,7,FALSE)=0,"",VLOOKUP(C117,customers!$A$2:$G$1001,7,FALSE))</f>
        <v>United Kingdom</v>
      </c>
      <c r="I117" t="str">
        <f>INDEX(products!$A$1:$G$49,MATCH(orders!$D117,products!$A$1:$A$49,0),MATCH(orders!I$1,products!$A$1:$G$1,0))</f>
        <v>Lib</v>
      </c>
      <c r="J117" t="str">
        <f>INDEX(products!$A$1:$G$49,MATCH(orders!$D117,products!$A$1:$A$49,0),MATCH(orders!J$1,products!$A$1:$G$1,0))</f>
        <v>L</v>
      </c>
      <c r="K117" s="13">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VLOOKUP(C117,customers!$A$1:$I$1001,9,FALSE)</f>
        <v>No</v>
      </c>
    </row>
    <row r="118" spans="1:16" x14ac:dyDescent="0.25">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IF(VLOOKUP(C118,customers!$A$2:$G$1001,7,FALSE)=0,"",VLOOKUP(C118,customers!$A$2:$G$1001,7,FALSE))</f>
        <v>Ireland</v>
      </c>
      <c r="I118" t="str">
        <f>INDEX(products!$A$1:$G$49,MATCH(orders!$D118,products!$A$1:$A$49,0),MATCH(orders!I$1,products!$A$1:$G$1,0))</f>
        <v>Lib</v>
      </c>
      <c r="J118" t="str">
        <f>INDEX(products!$A$1:$G$49,MATCH(orders!$D118,products!$A$1:$A$49,0),MATCH(orders!J$1,products!$A$1:$G$1,0))</f>
        <v>L</v>
      </c>
      <c r="K118" s="13">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VLOOKUP(C118,customers!$A$1:$I$1001,9,FALSE)</f>
        <v>Yes</v>
      </c>
    </row>
    <row r="119" spans="1:16" x14ac:dyDescent="0.25">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IF(VLOOKUP(C119,customers!$A$2:$G$1001,7,FALSE)=0,"",VLOOKUP(C119,customers!$A$2:$G$1001,7,FALSE))</f>
        <v>United States</v>
      </c>
      <c r="I119" t="str">
        <f>INDEX(products!$A$1:$G$49,MATCH(orders!$D119,products!$A$1:$A$49,0),MATCH(orders!I$1,products!$A$1:$G$1,0))</f>
        <v>Lib</v>
      </c>
      <c r="J119" t="str">
        <f>INDEX(products!$A$1:$G$49,MATCH(orders!$D119,products!$A$1:$A$49,0),MATCH(orders!J$1,products!$A$1:$G$1,0))</f>
        <v>L</v>
      </c>
      <c r="K119" s="13">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VLOOKUP(C119,customers!$A$1:$I$1001,9,FALSE)</f>
        <v>No</v>
      </c>
    </row>
    <row r="120" spans="1:16" x14ac:dyDescent="0.25">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IF(VLOOKUP(C120,customers!$A$2:$G$1001,7,FALSE)=0,"",VLOOKUP(C120,customers!$A$2:$G$1001,7,FALSE))</f>
        <v>United States</v>
      </c>
      <c r="I120" t="str">
        <f>INDEX(products!$A$1:$G$49,MATCH(orders!$D120,products!$A$1:$A$49,0),MATCH(orders!I$1,products!$A$1:$G$1,0))</f>
        <v>Exc</v>
      </c>
      <c r="J120" t="str">
        <f>INDEX(products!$A$1:$G$49,MATCH(orders!$D120,products!$A$1:$A$49,0),MATCH(orders!J$1,products!$A$1:$G$1,0))</f>
        <v>D</v>
      </c>
      <c r="K120" s="13">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VLOOKUP(C120,customers!$A$1:$I$1001,9,FALSE)</f>
        <v>Yes</v>
      </c>
    </row>
    <row r="121" spans="1:16" x14ac:dyDescent="0.25">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IF(VLOOKUP(C121,customers!$A$2:$G$1001,7,FALSE)=0,"",VLOOKUP(C121,customers!$A$2:$G$1001,7,FALSE))</f>
        <v>United States</v>
      </c>
      <c r="I121" t="str">
        <f>INDEX(products!$A$1:$G$49,MATCH(orders!$D121,products!$A$1:$A$49,0),MATCH(orders!I$1,products!$A$1:$G$1,0))</f>
        <v>Exc</v>
      </c>
      <c r="J121" t="str">
        <f>INDEX(products!$A$1:$G$49,MATCH(orders!$D121,products!$A$1:$A$49,0),MATCH(orders!J$1,products!$A$1:$G$1,0))</f>
        <v>M</v>
      </c>
      <c r="K121" s="13">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VLOOKUP(C121,customers!$A$1:$I$1001,9,FALSE)</f>
        <v>No</v>
      </c>
    </row>
    <row r="122" spans="1:16" x14ac:dyDescent="0.25">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IF(VLOOKUP(C122,customers!$A$2:$G$1001,7,FALSE)=0,"",VLOOKUP(C122,customers!$A$2:$G$1001,7,FALSE))</f>
        <v>United States</v>
      </c>
      <c r="I122" t="str">
        <f>INDEX(products!$A$1:$G$49,MATCH(orders!$D122,products!$A$1:$A$49,0),MATCH(orders!I$1,products!$A$1:$G$1,0))</f>
        <v>Ara</v>
      </c>
      <c r="J122" t="str">
        <f>INDEX(products!$A$1:$G$49,MATCH(orders!$D122,products!$A$1:$A$49,0),MATCH(orders!J$1,products!$A$1:$G$1,0))</f>
        <v>L</v>
      </c>
      <c r="K122" s="13">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VLOOKUP(C122,customers!$A$1:$I$1001,9,FALSE)</f>
        <v>No</v>
      </c>
    </row>
    <row r="123" spans="1:16" x14ac:dyDescent="0.25">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IF(VLOOKUP(C123,customers!$A$2:$G$1001,7,FALSE)=0,"",VLOOKUP(C123,customers!$A$2:$G$1001,7,FALSE))</f>
        <v>United States</v>
      </c>
      <c r="I123" t="str">
        <f>INDEX(products!$A$1:$G$49,MATCH(orders!$D123,products!$A$1:$A$49,0),MATCH(orders!I$1,products!$A$1:$G$1,0))</f>
        <v>Exc</v>
      </c>
      <c r="J123" t="str">
        <f>INDEX(products!$A$1:$G$49,MATCH(orders!$D123,products!$A$1:$A$49,0),MATCH(orders!J$1,products!$A$1:$G$1,0))</f>
        <v>M</v>
      </c>
      <c r="K123" s="13">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VLOOKUP(C123,customers!$A$1:$I$1001,9,FALSE)</f>
        <v>No</v>
      </c>
    </row>
    <row r="124" spans="1:16" x14ac:dyDescent="0.25">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IF(VLOOKUP(C124,customers!$A$2:$G$1001,7,FALSE)=0,"",VLOOKUP(C124,customers!$A$2:$G$1001,7,FALSE))</f>
        <v>United States</v>
      </c>
      <c r="I124" t="str">
        <f>INDEX(products!$A$1:$G$49,MATCH(orders!$D124,products!$A$1:$A$49,0),MATCH(orders!I$1,products!$A$1:$G$1,0))</f>
        <v>Ara</v>
      </c>
      <c r="J124" t="str">
        <f>INDEX(products!$A$1:$G$49,MATCH(orders!$D124,products!$A$1:$A$49,0),MATCH(orders!J$1,products!$A$1:$G$1,0))</f>
        <v>D</v>
      </c>
      <c r="K124" s="13">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VLOOKUP(C124,customers!$A$1:$I$1001,9,FALSE)</f>
        <v>Yes</v>
      </c>
    </row>
    <row r="125" spans="1:16" x14ac:dyDescent="0.25">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IF(VLOOKUP(C125,customers!$A$2:$G$1001,7,FALSE)=0,"",VLOOKUP(C125,customers!$A$2:$G$1001,7,FALSE))</f>
        <v>United States</v>
      </c>
      <c r="I125" t="str">
        <f>INDEX(products!$A$1:$G$49,MATCH(orders!$D125,products!$A$1:$A$49,0),MATCH(orders!I$1,products!$A$1:$G$1,0))</f>
        <v>Lib</v>
      </c>
      <c r="J125" t="str">
        <f>INDEX(products!$A$1:$G$49,MATCH(orders!$D125,products!$A$1:$A$49,0),MATCH(orders!J$1,products!$A$1:$G$1,0))</f>
        <v>L</v>
      </c>
      <c r="K125" s="13">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VLOOKUP(C125,customers!$A$1:$I$1001,9,FALSE)</f>
        <v>No</v>
      </c>
    </row>
    <row r="126" spans="1:16" x14ac:dyDescent="0.25">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IF(VLOOKUP(C126,customers!$A$2:$G$1001,7,FALSE)=0,"",VLOOKUP(C126,customers!$A$2:$G$1001,7,FALSE))</f>
        <v>United States</v>
      </c>
      <c r="I126" t="str">
        <f>INDEX(products!$A$1:$G$49,MATCH(orders!$D126,products!$A$1:$A$49,0),MATCH(orders!I$1,products!$A$1:$G$1,0))</f>
        <v>Lib</v>
      </c>
      <c r="J126" t="str">
        <f>INDEX(products!$A$1:$G$49,MATCH(orders!$D126,products!$A$1:$A$49,0),MATCH(orders!J$1,products!$A$1:$G$1,0))</f>
        <v>M</v>
      </c>
      <c r="K126" s="13">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VLOOKUP(C126,customers!$A$1:$I$1001,9,FALSE)</f>
        <v>Yes</v>
      </c>
    </row>
    <row r="127" spans="1:16" x14ac:dyDescent="0.25">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IF(VLOOKUP(C127,customers!$A$2:$G$1001,7,FALSE)=0,"",VLOOKUP(C127,customers!$A$2:$G$1001,7,FALSE))</f>
        <v>Ireland</v>
      </c>
      <c r="I127" t="str">
        <f>INDEX(products!$A$1:$G$49,MATCH(orders!$D127,products!$A$1:$A$49,0),MATCH(orders!I$1,products!$A$1:$G$1,0))</f>
        <v>Lib</v>
      </c>
      <c r="J127" t="str">
        <f>INDEX(products!$A$1:$G$49,MATCH(orders!$D127,products!$A$1:$A$49,0),MATCH(orders!J$1,products!$A$1:$G$1,0))</f>
        <v>M</v>
      </c>
      <c r="K127" s="13">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VLOOKUP(C127,customers!$A$1:$I$1001,9,FALSE)</f>
        <v>Yes</v>
      </c>
    </row>
    <row r="128" spans="1:16" x14ac:dyDescent="0.25">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IF(VLOOKUP(C128,customers!$A$2:$G$1001,7,FALSE)=0,"",VLOOKUP(C128,customers!$A$2:$G$1001,7,FALSE))</f>
        <v>United States</v>
      </c>
      <c r="I128" t="str">
        <f>INDEX(products!$A$1:$G$49,MATCH(orders!$D128,products!$A$1:$A$49,0),MATCH(orders!I$1,products!$A$1:$G$1,0))</f>
        <v>Ara</v>
      </c>
      <c r="J128" t="str">
        <f>INDEX(products!$A$1:$G$49,MATCH(orders!$D128,products!$A$1:$A$49,0),MATCH(orders!J$1,products!$A$1:$G$1,0))</f>
        <v>M</v>
      </c>
      <c r="K128" s="13">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VLOOKUP(C128,customers!$A$1:$I$1001,9,FALSE)</f>
        <v>No</v>
      </c>
    </row>
    <row r="129" spans="1:16" x14ac:dyDescent="0.25">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IF(VLOOKUP(C129,customers!$A$2:$G$1001,7,FALSE)=0,"",VLOOKUP(C129,customers!$A$2:$G$1001,7,FALSE))</f>
        <v>Ireland</v>
      </c>
      <c r="I129" t="str">
        <f>INDEX(products!$A$1:$G$49,MATCH(orders!$D129,products!$A$1:$A$49,0),MATCH(orders!I$1,products!$A$1:$G$1,0))</f>
        <v>Lib</v>
      </c>
      <c r="J129" t="str">
        <f>INDEX(products!$A$1:$G$49,MATCH(orders!$D129,products!$A$1:$A$49,0),MATCH(orders!J$1,products!$A$1:$G$1,0))</f>
        <v>D</v>
      </c>
      <c r="K129" s="13">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VLOOKUP(C129,customers!$A$1:$I$1001,9,FALSE)</f>
        <v>No</v>
      </c>
    </row>
    <row r="130" spans="1:16" x14ac:dyDescent="0.25">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IF(VLOOKUP(C130,customers!$A$2:$G$1001,7,FALSE)=0,"",VLOOKUP(C130,customers!$A$2:$G$1001,7,FALSE))</f>
        <v>United States</v>
      </c>
      <c r="I130" t="str">
        <f>INDEX(products!$A$1:$G$49,MATCH(orders!$D130,products!$A$1:$A$49,0),MATCH(orders!I$1,products!$A$1:$G$1,0))</f>
        <v>Ara</v>
      </c>
      <c r="J130" t="str">
        <f>INDEX(products!$A$1:$G$49,MATCH(orders!$D130,products!$A$1:$A$49,0),MATCH(orders!J$1,products!$A$1:$G$1,0))</f>
        <v>M</v>
      </c>
      <c r="K130" s="13">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VLOOKUP(C130,customers!$A$1:$I$1001,9,FALSE)</f>
        <v>No</v>
      </c>
    </row>
    <row r="131" spans="1:16" x14ac:dyDescent="0.25">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IF(VLOOKUP(C131,customers!$A$2:$G$1001,7,FALSE)=0,"",VLOOKUP(C131,customers!$A$2:$G$1001,7,FALSE))</f>
        <v>United States</v>
      </c>
      <c r="I131" t="str">
        <f>INDEX(products!$A$1:$G$49,MATCH(orders!$D131,products!$A$1:$A$49,0),MATCH(orders!I$1,products!$A$1:$G$1,0))</f>
        <v>Exc</v>
      </c>
      <c r="J131" t="str">
        <f>INDEX(products!$A$1:$G$49,MATCH(orders!$D131,products!$A$1:$A$49,0),MATCH(orders!J$1,products!$A$1:$G$1,0))</f>
        <v>D</v>
      </c>
      <c r="K131" s="13">
        <f>INDEX(products!$A$1:$G$49,MATCH(orders!$D131,products!$A$1:$A$49,0),MATCH(orders!K$1,products!$A$1:$G$1,0))</f>
        <v>1</v>
      </c>
      <c r="L131" s="6">
        <f>INDEX(products!$A$1:$G$49,MATCH(orders!$D131,products!$A$1:$A$49,0),MATCH(orders!L$1,products!$A$1:$G$1,0))</f>
        <v>12.15</v>
      </c>
      <c r="M131" s="6">
        <f t="shared" ref="M131:M194" si="6">L131*E131</f>
        <v>12.15</v>
      </c>
      <c r="N131" t="str">
        <f t="shared" ref="N131:N194" si="7">IF(I131="Ara", "Arabica",IF(I131="Lib","Liberica",IF(I131="Exc","Excelsa",IF(I131="Rob","Robusta"))))</f>
        <v>Excelsa</v>
      </c>
      <c r="O131" t="str">
        <f t="shared" ref="O131:O194" si="8">IF(J131="M","Medium",IF(J131="L","Light",IF(J131="D","Dark","")))</f>
        <v>Dark</v>
      </c>
      <c r="P131" t="str">
        <f>VLOOKUP(C131,customers!$A$1:$I$1001,9,FALSE)</f>
        <v>Yes</v>
      </c>
    </row>
    <row r="132" spans="1:16" x14ac:dyDescent="0.25">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IF(VLOOKUP(C132,customers!$A$2:$G$1001,7,FALSE)=0,"",VLOOKUP(C132,customers!$A$2:$G$1001,7,FALSE))</f>
        <v>Ireland</v>
      </c>
      <c r="I132" t="str">
        <f>INDEX(products!$A$1:$G$49,MATCH(orders!$D132,products!$A$1:$A$49,0),MATCH(orders!I$1,products!$A$1:$G$1,0))</f>
        <v>Ara</v>
      </c>
      <c r="J132" t="str">
        <f>INDEX(products!$A$1:$G$49,MATCH(orders!$D132,products!$A$1:$A$49,0),MATCH(orders!J$1,products!$A$1:$G$1,0))</f>
        <v>L</v>
      </c>
      <c r="K132" s="13">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VLOOKUP(C132,customers!$A$1:$I$1001,9,FALSE)</f>
        <v>Yes</v>
      </c>
    </row>
    <row r="133" spans="1:16" x14ac:dyDescent="0.25">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IF(VLOOKUP(C133,customers!$A$2:$G$1001,7,FALSE)=0,"",VLOOKUP(C133,customers!$A$2:$G$1001,7,FALSE))</f>
        <v>United States</v>
      </c>
      <c r="I133" t="str">
        <f>INDEX(products!$A$1:$G$49,MATCH(orders!$D133,products!$A$1:$A$49,0),MATCH(orders!I$1,products!$A$1:$G$1,0))</f>
        <v>Exc</v>
      </c>
      <c r="J133" t="str">
        <f>INDEX(products!$A$1:$G$49,MATCH(orders!$D133,products!$A$1:$A$49,0),MATCH(orders!J$1,products!$A$1:$G$1,0))</f>
        <v>D</v>
      </c>
      <c r="K133" s="13">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VLOOKUP(C133,customers!$A$1:$I$1001,9,FALSE)</f>
        <v>Yes</v>
      </c>
    </row>
    <row r="134" spans="1:16" x14ac:dyDescent="0.25">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IF(VLOOKUP(C134,customers!$A$2:$G$1001,7,FALSE)=0,"",VLOOKUP(C134,customers!$A$2:$G$1001,7,FALSE))</f>
        <v>United States</v>
      </c>
      <c r="I134" t="str">
        <f>INDEX(products!$A$1:$G$49,MATCH(orders!$D134,products!$A$1:$A$49,0),MATCH(orders!I$1,products!$A$1:$G$1,0))</f>
        <v>Ara</v>
      </c>
      <c r="J134" t="str">
        <f>INDEX(products!$A$1:$G$49,MATCH(orders!$D134,products!$A$1:$A$49,0),MATCH(orders!J$1,products!$A$1:$G$1,0))</f>
        <v>L</v>
      </c>
      <c r="K134" s="13">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VLOOKUP(C134,customers!$A$1:$I$1001,9,FALSE)</f>
        <v>Yes</v>
      </c>
    </row>
    <row r="135" spans="1:16" x14ac:dyDescent="0.25">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IF(VLOOKUP(C135,customers!$A$2:$G$1001,7,FALSE)=0,"",VLOOKUP(C135,customers!$A$2:$G$1001,7,FALSE))</f>
        <v>United States</v>
      </c>
      <c r="I135" t="str">
        <f>INDEX(products!$A$1:$G$49,MATCH(orders!$D135,products!$A$1:$A$49,0),MATCH(orders!I$1,products!$A$1:$G$1,0))</f>
        <v>Lib</v>
      </c>
      <c r="J135" t="str">
        <f>INDEX(products!$A$1:$G$49,MATCH(orders!$D135,products!$A$1:$A$49,0),MATCH(orders!J$1,products!$A$1:$G$1,0))</f>
        <v>D</v>
      </c>
      <c r="K135" s="13">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VLOOKUP(C135,customers!$A$1:$I$1001,9,FALSE)</f>
        <v>No</v>
      </c>
    </row>
    <row r="136" spans="1:16" x14ac:dyDescent="0.25">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IF(VLOOKUP(C136,customers!$A$2:$G$1001,7,FALSE)=0,"",VLOOKUP(C136,customers!$A$2:$G$1001,7,FALSE))</f>
        <v>United States</v>
      </c>
      <c r="I136" t="str">
        <f>INDEX(products!$A$1:$G$49,MATCH(orders!$D136,products!$A$1:$A$49,0),MATCH(orders!I$1,products!$A$1:$G$1,0))</f>
        <v>Exc</v>
      </c>
      <c r="J136" t="str">
        <f>INDEX(products!$A$1:$G$49,MATCH(orders!$D136,products!$A$1:$A$49,0),MATCH(orders!J$1,products!$A$1:$G$1,0))</f>
        <v>M</v>
      </c>
      <c r="K136" s="13">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VLOOKUP(C136,customers!$A$1:$I$1001,9,FALSE)</f>
        <v>Yes</v>
      </c>
    </row>
    <row r="137" spans="1:16" x14ac:dyDescent="0.25">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IF(VLOOKUP(C137,customers!$A$2:$G$1001,7,FALSE)=0,"",VLOOKUP(C137,customers!$A$2:$G$1001,7,FALSE))</f>
        <v>United States</v>
      </c>
      <c r="I137" t="str">
        <f>INDEX(products!$A$1:$G$49,MATCH(orders!$D137,products!$A$1:$A$49,0),MATCH(orders!I$1,products!$A$1:$G$1,0))</f>
        <v>Ara</v>
      </c>
      <c r="J137" t="str">
        <f>INDEX(products!$A$1:$G$49,MATCH(orders!$D137,products!$A$1:$A$49,0),MATCH(orders!J$1,products!$A$1:$G$1,0))</f>
        <v>L</v>
      </c>
      <c r="K137" s="13">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VLOOKUP(C137,customers!$A$1:$I$1001,9,FALSE)</f>
        <v>Yes</v>
      </c>
    </row>
    <row r="138" spans="1:16" x14ac:dyDescent="0.25">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IF(VLOOKUP(C138,customers!$A$2:$G$1001,7,FALSE)=0,"",VLOOKUP(C138,customers!$A$2:$G$1001,7,FALSE))</f>
        <v>United States</v>
      </c>
      <c r="I138" t="str">
        <f>INDEX(products!$A$1:$G$49,MATCH(orders!$D138,products!$A$1:$A$49,0),MATCH(orders!I$1,products!$A$1:$G$1,0))</f>
        <v>Ara</v>
      </c>
      <c r="J138" t="str">
        <f>INDEX(products!$A$1:$G$49,MATCH(orders!$D138,products!$A$1:$A$49,0),MATCH(orders!J$1,products!$A$1:$G$1,0))</f>
        <v>D</v>
      </c>
      <c r="K138" s="13">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VLOOKUP(C138,customers!$A$1:$I$1001,9,FALSE)</f>
        <v>No</v>
      </c>
    </row>
    <row r="139" spans="1:16" x14ac:dyDescent="0.25">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IF(VLOOKUP(C139,customers!$A$2:$G$1001,7,FALSE)=0,"",VLOOKUP(C139,customers!$A$2:$G$1001,7,FALSE))</f>
        <v>Ireland</v>
      </c>
      <c r="I139" t="str">
        <f>INDEX(products!$A$1:$G$49,MATCH(orders!$D139,products!$A$1:$A$49,0),MATCH(orders!I$1,products!$A$1:$G$1,0))</f>
        <v>Exc</v>
      </c>
      <c r="J139" t="str">
        <f>INDEX(products!$A$1:$G$49,MATCH(orders!$D139,products!$A$1:$A$49,0),MATCH(orders!J$1,products!$A$1:$G$1,0))</f>
        <v>L</v>
      </c>
      <c r="K139" s="13">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VLOOKUP(C139,customers!$A$1:$I$1001,9,FALSE)</f>
        <v>No</v>
      </c>
    </row>
    <row r="140" spans="1:16" x14ac:dyDescent="0.25">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IF(VLOOKUP(C140,customers!$A$2:$G$1001,7,FALSE)=0,"",VLOOKUP(C140,customers!$A$2:$G$1001,7,FALSE))</f>
        <v>United States</v>
      </c>
      <c r="I140" t="str">
        <f>INDEX(products!$A$1:$G$49,MATCH(orders!$D140,products!$A$1:$A$49,0),MATCH(orders!I$1,products!$A$1:$G$1,0))</f>
        <v>Exc</v>
      </c>
      <c r="J140" t="str">
        <f>INDEX(products!$A$1:$G$49,MATCH(orders!$D140,products!$A$1:$A$49,0),MATCH(orders!J$1,products!$A$1:$G$1,0))</f>
        <v>D</v>
      </c>
      <c r="K140" s="13">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VLOOKUP(C140,customers!$A$1:$I$1001,9,FALSE)</f>
        <v>No</v>
      </c>
    </row>
    <row r="141" spans="1:16" x14ac:dyDescent="0.25">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IF(VLOOKUP(C141,customers!$A$2:$G$1001,7,FALSE)=0,"",VLOOKUP(C141,customers!$A$2:$G$1001,7,FALSE))</f>
        <v>United States</v>
      </c>
      <c r="I141" t="str">
        <f>INDEX(products!$A$1:$G$49,MATCH(orders!$D141,products!$A$1:$A$49,0),MATCH(orders!I$1,products!$A$1:$G$1,0))</f>
        <v>Lib</v>
      </c>
      <c r="J141" t="str">
        <f>INDEX(products!$A$1:$G$49,MATCH(orders!$D141,products!$A$1:$A$49,0),MATCH(orders!J$1,products!$A$1:$G$1,0))</f>
        <v>D</v>
      </c>
      <c r="K141" s="13">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VLOOKUP(C141,customers!$A$1:$I$1001,9,FALSE)</f>
        <v>Yes</v>
      </c>
    </row>
    <row r="142" spans="1:16" x14ac:dyDescent="0.25">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IF(VLOOKUP(C142,customers!$A$2:$G$1001,7,FALSE)=0,"",VLOOKUP(C142,customers!$A$2:$G$1001,7,FALSE))</f>
        <v>Ireland</v>
      </c>
      <c r="I142" t="str">
        <f>INDEX(products!$A$1:$G$49,MATCH(orders!$D142,products!$A$1:$A$49,0),MATCH(orders!I$1,products!$A$1:$G$1,0))</f>
        <v>Lib</v>
      </c>
      <c r="J142" t="str">
        <f>INDEX(products!$A$1:$G$49,MATCH(orders!$D142,products!$A$1:$A$49,0),MATCH(orders!J$1,products!$A$1:$G$1,0))</f>
        <v>D</v>
      </c>
      <c r="K142" s="13">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VLOOKUP(C142,customers!$A$1:$I$1001,9,FALSE)</f>
        <v>Yes</v>
      </c>
    </row>
    <row r="143" spans="1:16" x14ac:dyDescent="0.25">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IF(VLOOKUP(C143,customers!$A$2:$G$1001,7,FALSE)=0,"",VLOOKUP(C143,customers!$A$2:$G$1001,7,FALSE))</f>
        <v>United States</v>
      </c>
      <c r="I143" t="str">
        <f>INDEX(products!$A$1:$G$49,MATCH(orders!$D143,products!$A$1:$A$49,0),MATCH(orders!I$1,products!$A$1:$G$1,0))</f>
        <v>Ara</v>
      </c>
      <c r="J143" t="str">
        <f>INDEX(products!$A$1:$G$49,MATCH(orders!$D143,products!$A$1:$A$49,0),MATCH(orders!J$1,products!$A$1:$G$1,0))</f>
        <v>L</v>
      </c>
      <c r="K143" s="13">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VLOOKUP(C143,customers!$A$1:$I$1001,9,FALSE)</f>
        <v>Yes</v>
      </c>
    </row>
    <row r="144" spans="1:16" x14ac:dyDescent="0.25">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IF(VLOOKUP(C144,customers!$A$2:$G$1001,7,FALSE)=0,"",VLOOKUP(C144,customers!$A$2:$G$1001,7,FALSE))</f>
        <v>Ireland</v>
      </c>
      <c r="I144" t="str">
        <f>INDEX(products!$A$1:$G$49,MATCH(orders!$D144,products!$A$1:$A$49,0),MATCH(orders!I$1,products!$A$1:$G$1,0))</f>
        <v>Exc</v>
      </c>
      <c r="J144" t="str">
        <f>INDEX(products!$A$1:$G$49,MATCH(orders!$D144,products!$A$1:$A$49,0),MATCH(orders!J$1,products!$A$1:$G$1,0))</f>
        <v>L</v>
      </c>
      <c r="K144" s="13">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VLOOKUP(C144,customers!$A$1:$I$1001,9,FALSE)</f>
        <v>Yes</v>
      </c>
    </row>
    <row r="145" spans="1:16" x14ac:dyDescent="0.25">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IF(VLOOKUP(C145,customers!$A$2:$G$1001,7,FALSE)=0,"",VLOOKUP(C145,customers!$A$2:$G$1001,7,FALSE))</f>
        <v>United States</v>
      </c>
      <c r="I145" t="str">
        <f>INDEX(products!$A$1:$G$49,MATCH(orders!$D145,products!$A$1:$A$49,0),MATCH(orders!I$1,products!$A$1:$G$1,0))</f>
        <v>Lib</v>
      </c>
      <c r="J145" t="str">
        <f>INDEX(products!$A$1:$G$49,MATCH(orders!$D145,products!$A$1:$A$49,0),MATCH(orders!J$1,products!$A$1:$G$1,0))</f>
        <v>M</v>
      </c>
      <c r="K145" s="13">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VLOOKUP(C145,customers!$A$1:$I$1001,9,FALSE)</f>
        <v>No</v>
      </c>
    </row>
    <row r="146" spans="1:16" x14ac:dyDescent="0.25">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IF(VLOOKUP(C146,customers!$A$2:$G$1001,7,FALSE)=0,"",VLOOKUP(C146,customers!$A$2:$G$1001,7,FALSE))</f>
        <v>United States</v>
      </c>
      <c r="I146" t="str">
        <f>INDEX(products!$A$1:$G$49,MATCH(orders!$D146,products!$A$1:$A$49,0),MATCH(orders!I$1,products!$A$1:$G$1,0))</f>
        <v>Exc</v>
      </c>
      <c r="J146" t="str">
        <f>INDEX(products!$A$1:$G$49,MATCH(orders!$D146,products!$A$1:$A$49,0),MATCH(orders!J$1,products!$A$1:$G$1,0))</f>
        <v>L</v>
      </c>
      <c r="K146" s="13">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VLOOKUP(C146,customers!$A$1:$I$1001,9,FALSE)</f>
        <v>Yes</v>
      </c>
    </row>
    <row r="147" spans="1:16" x14ac:dyDescent="0.25">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IF(VLOOKUP(C147,customers!$A$2:$G$1001,7,FALSE)=0,"",VLOOKUP(C147,customers!$A$2:$G$1001,7,FALSE))</f>
        <v>United States</v>
      </c>
      <c r="I147" t="str">
        <f>INDEX(products!$A$1:$G$49,MATCH(orders!$D147,products!$A$1:$A$49,0),MATCH(orders!I$1,products!$A$1:$G$1,0))</f>
        <v>Lib</v>
      </c>
      <c r="J147" t="str">
        <f>INDEX(products!$A$1:$G$49,MATCH(orders!$D147,products!$A$1:$A$49,0),MATCH(orders!J$1,products!$A$1:$G$1,0))</f>
        <v>M</v>
      </c>
      <c r="K147" s="13">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VLOOKUP(C147,customers!$A$1:$I$1001,9,FALSE)</f>
        <v>No</v>
      </c>
    </row>
    <row r="148" spans="1:16" x14ac:dyDescent="0.25">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IF(VLOOKUP(C148,customers!$A$2:$G$1001,7,FALSE)=0,"",VLOOKUP(C148,customers!$A$2:$G$1001,7,FALSE))</f>
        <v>United States</v>
      </c>
      <c r="I148" t="str">
        <f>INDEX(products!$A$1:$G$49,MATCH(orders!$D148,products!$A$1:$A$49,0),MATCH(orders!I$1,products!$A$1:$G$1,0))</f>
        <v>Lib</v>
      </c>
      <c r="J148" t="str">
        <f>INDEX(products!$A$1:$G$49,MATCH(orders!$D148,products!$A$1:$A$49,0),MATCH(orders!J$1,products!$A$1:$G$1,0))</f>
        <v>M</v>
      </c>
      <c r="K148" s="13">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VLOOKUP(C148,customers!$A$1:$I$1001,9,FALSE)</f>
        <v>No</v>
      </c>
    </row>
    <row r="149" spans="1:16" x14ac:dyDescent="0.25">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IF(VLOOKUP(C149,customers!$A$2:$G$1001,7,FALSE)=0,"",VLOOKUP(C149,customers!$A$2:$G$1001,7,FALSE))</f>
        <v>United States</v>
      </c>
      <c r="I149" t="str">
        <f>INDEX(products!$A$1:$G$49,MATCH(orders!$D149,products!$A$1:$A$49,0),MATCH(orders!I$1,products!$A$1:$G$1,0))</f>
        <v>Exc</v>
      </c>
      <c r="J149" t="str">
        <f>INDEX(products!$A$1:$G$49,MATCH(orders!$D149,products!$A$1:$A$49,0),MATCH(orders!J$1,products!$A$1:$G$1,0))</f>
        <v>M</v>
      </c>
      <c r="K149" s="13">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VLOOKUP(C149,customers!$A$1:$I$1001,9,FALSE)</f>
        <v>No</v>
      </c>
    </row>
    <row r="150" spans="1:16" x14ac:dyDescent="0.25">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IF(VLOOKUP(C150,customers!$A$2:$G$1001,7,FALSE)=0,"",VLOOKUP(C150,customers!$A$2:$G$1001,7,FALSE))</f>
        <v>United States</v>
      </c>
      <c r="I150" t="str">
        <f>INDEX(products!$A$1:$G$49,MATCH(orders!$D150,products!$A$1:$A$49,0),MATCH(orders!I$1,products!$A$1:$G$1,0))</f>
        <v>Exc</v>
      </c>
      <c r="J150" t="str">
        <f>INDEX(products!$A$1:$G$49,MATCH(orders!$D150,products!$A$1:$A$49,0),MATCH(orders!J$1,products!$A$1:$G$1,0))</f>
        <v>D</v>
      </c>
      <c r="K150" s="13">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VLOOKUP(C150,customers!$A$1:$I$1001,9,FALSE)</f>
        <v>Yes</v>
      </c>
    </row>
    <row r="151" spans="1:16" x14ac:dyDescent="0.25">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IF(VLOOKUP(C151,customers!$A$2:$G$1001,7,FALSE)=0,"",VLOOKUP(C151,customers!$A$2:$G$1001,7,FALSE))</f>
        <v>United States</v>
      </c>
      <c r="I151" t="str">
        <f>INDEX(products!$A$1:$G$49,MATCH(orders!$D151,products!$A$1:$A$49,0),MATCH(orders!I$1,products!$A$1:$G$1,0))</f>
        <v>Ara</v>
      </c>
      <c r="J151" t="str">
        <f>INDEX(products!$A$1:$G$49,MATCH(orders!$D151,products!$A$1:$A$49,0),MATCH(orders!J$1,products!$A$1:$G$1,0))</f>
        <v>M</v>
      </c>
      <c r="K151" s="13">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VLOOKUP(C151,customers!$A$1:$I$1001,9,FALSE)</f>
        <v>Yes</v>
      </c>
    </row>
    <row r="152" spans="1:16" x14ac:dyDescent="0.25">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IF(VLOOKUP(C152,customers!$A$2:$G$1001,7,FALSE)=0,"",VLOOKUP(C152,customers!$A$2:$G$1001,7,FALSE))</f>
        <v>United States</v>
      </c>
      <c r="I152" t="str">
        <f>INDEX(products!$A$1:$G$49,MATCH(orders!$D152,products!$A$1:$A$49,0),MATCH(orders!I$1,products!$A$1:$G$1,0))</f>
        <v>Lib</v>
      </c>
      <c r="J152" t="str">
        <f>INDEX(products!$A$1:$G$49,MATCH(orders!$D152,products!$A$1:$A$49,0),MATCH(orders!J$1,products!$A$1:$G$1,0))</f>
        <v>D</v>
      </c>
      <c r="K152" s="13">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VLOOKUP(C152,customers!$A$1:$I$1001,9,FALSE)</f>
        <v>Yes</v>
      </c>
    </row>
    <row r="153" spans="1:16" x14ac:dyDescent="0.25">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IF(VLOOKUP(C153,customers!$A$2:$G$1001,7,FALSE)=0,"",VLOOKUP(C153,customers!$A$2:$G$1001,7,FALSE))</f>
        <v>United States</v>
      </c>
      <c r="I153" t="str">
        <f>INDEX(products!$A$1:$G$49,MATCH(orders!$D153,products!$A$1:$A$49,0),MATCH(orders!I$1,products!$A$1:$G$1,0))</f>
        <v>Ara</v>
      </c>
      <c r="J153" t="str">
        <f>INDEX(products!$A$1:$G$49,MATCH(orders!$D153,products!$A$1:$A$49,0),MATCH(orders!J$1,products!$A$1:$G$1,0))</f>
        <v>M</v>
      </c>
      <c r="K153" s="13">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VLOOKUP(C153,customers!$A$1:$I$1001,9,FALSE)</f>
        <v>Yes</v>
      </c>
    </row>
    <row r="154" spans="1:16" x14ac:dyDescent="0.25">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IF(VLOOKUP(C154,customers!$A$2:$G$1001,7,FALSE)=0,"",VLOOKUP(C154,customers!$A$2:$G$1001,7,FALSE))</f>
        <v>United States</v>
      </c>
      <c r="I154" t="str">
        <f>INDEX(products!$A$1:$G$49,MATCH(orders!$D154,products!$A$1:$A$49,0),MATCH(orders!I$1,products!$A$1:$G$1,0))</f>
        <v>Rob</v>
      </c>
      <c r="J154" t="str">
        <f>INDEX(products!$A$1:$G$49,MATCH(orders!$D154,products!$A$1:$A$49,0),MATCH(orders!J$1,products!$A$1:$G$1,0))</f>
        <v>M</v>
      </c>
      <c r="K154" s="13">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VLOOKUP(C154,customers!$A$1:$I$1001,9,FALSE)</f>
        <v>Yes</v>
      </c>
    </row>
    <row r="155" spans="1:16" x14ac:dyDescent="0.25">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IF(VLOOKUP(C155,customers!$A$2:$G$1001,7,FALSE)=0,"",VLOOKUP(C155,customers!$A$2:$G$1001,7,FALSE))</f>
        <v>United States</v>
      </c>
      <c r="I155" t="str">
        <f>INDEX(products!$A$1:$G$49,MATCH(orders!$D155,products!$A$1:$A$49,0),MATCH(orders!I$1,products!$A$1:$G$1,0))</f>
        <v>Rob</v>
      </c>
      <c r="J155" t="str">
        <f>INDEX(products!$A$1:$G$49,MATCH(orders!$D155,products!$A$1:$A$49,0),MATCH(orders!J$1,products!$A$1:$G$1,0))</f>
        <v>D</v>
      </c>
      <c r="K155" s="13">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VLOOKUP(C155,customers!$A$1:$I$1001,9,FALSE)</f>
        <v>No</v>
      </c>
    </row>
    <row r="156" spans="1:16" x14ac:dyDescent="0.25">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IF(VLOOKUP(C156,customers!$A$2:$G$1001,7,FALSE)=0,"",VLOOKUP(C156,customers!$A$2:$G$1001,7,FALSE))</f>
        <v>United States</v>
      </c>
      <c r="I156" t="str">
        <f>INDEX(products!$A$1:$G$49,MATCH(orders!$D156,products!$A$1:$A$49,0),MATCH(orders!I$1,products!$A$1:$G$1,0))</f>
        <v>Ara</v>
      </c>
      <c r="J156" t="str">
        <f>INDEX(products!$A$1:$G$49,MATCH(orders!$D156,products!$A$1:$A$49,0),MATCH(orders!J$1,products!$A$1:$G$1,0))</f>
        <v>D</v>
      </c>
      <c r="K156" s="13">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VLOOKUP(C156,customers!$A$1:$I$1001,9,FALSE)</f>
        <v>No</v>
      </c>
    </row>
    <row r="157" spans="1:16" x14ac:dyDescent="0.25">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IF(VLOOKUP(C157,customers!$A$2:$G$1001,7,FALSE)=0,"",VLOOKUP(C157,customers!$A$2:$G$1001,7,FALSE))</f>
        <v>United States</v>
      </c>
      <c r="I157" t="str">
        <f>INDEX(products!$A$1:$G$49,MATCH(orders!$D157,products!$A$1:$A$49,0),MATCH(orders!I$1,products!$A$1:$G$1,0))</f>
        <v>Ara</v>
      </c>
      <c r="J157" t="str">
        <f>INDEX(products!$A$1:$G$49,MATCH(orders!$D157,products!$A$1:$A$49,0),MATCH(orders!J$1,products!$A$1:$G$1,0))</f>
        <v>M</v>
      </c>
      <c r="K157" s="13">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VLOOKUP(C157,customers!$A$1:$I$1001,9,FALSE)</f>
        <v>Yes</v>
      </c>
    </row>
    <row r="158" spans="1:16" x14ac:dyDescent="0.25">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IF(VLOOKUP(C158,customers!$A$2:$G$1001,7,FALSE)=0,"",VLOOKUP(C158,customers!$A$2:$G$1001,7,FALSE))</f>
        <v>United States</v>
      </c>
      <c r="I158" t="str">
        <f>INDEX(products!$A$1:$G$49,MATCH(orders!$D158,products!$A$1:$A$49,0),MATCH(orders!I$1,products!$A$1:$G$1,0))</f>
        <v>Ara</v>
      </c>
      <c r="J158" t="str">
        <f>INDEX(products!$A$1:$G$49,MATCH(orders!$D158,products!$A$1:$A$49,0),MATCH(orders!J$1,products!$A$1:$G$1,0))</f>
        <v>M</v>
      </c>
      <c r="K158" s="13">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VLOOKUP(C158,customers!$A$1:$I$1001,9,FALSE)</f>
        <v>Yes</v>
      </c>
    </row>
    <row r="159" spans="1:16" x14ac:dyDescent="0.25">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IF(VLOOKUP(C159,customers!$A$2:$G$1001,7,FALSE)=0,"",VLOOKUP(C159,customers!$A$2:$G$1001,7,FALSE))</f>
        <v>Ireland</v>
      </c>
      <c r="I159" t="str">
        <f>INDEX(products!$A$1:$G$49,MATCH(orders!$D159,products!$A$1:$A$49,0),MATCH(orders!I$1,products!$A$1:$G$1,0))</f>
        <v>Rob</v>
      </c>
      <c r="J159" t="str">
        <f>INDEX(products!$A$1:$G$49,MATCH(orders!$D159,products!$A$1:$A$49,0),MATCH(orders!J$1,products!$A$1:$G$1,0))</f>
        <v>D</v>
      </c>
      <c r="K159" s="13">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VLOOKUP(C159,customers!$A$1:$I$1001,9,FALSE)</f>
        <v>No</v>
      </c>
    </row>
    <row r="160" spans="1:16" x14ac:dyDescent="0.25">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IF(VLOOKUP(C160,customers!$A$2:$G$1001,7,FALSE)=0,"",VLOOKUP(C160,customers!$A$2:$G$1001,7,FALSE))</f>
        <v>United States</v>
      </c>
      <c r="I160" t="str">
        <f>INDEX(products!$A$1:$G$49,MATCH(orders!$D160,products!$A$1:$A$49,0),MATCH(orders!I$1,products!$A$1:$G$1,0))</f>
        <v>Rob</v>
      </c>
      <c r="J160" t="str">
        <f>INDEX(products!$A$1:$G$49,MATCH(orders!$D160,products!$A$1:$A$49,0),MATCH(orders!J$1,products!$A$1:$G$1,0))</f>
        <v>D</v>
      </c>
      <c r="K160" s="13">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VLOOKUP(C160,customers!$A$1:$I$1001,9,FALSE)</f>
        <v>Yes</v>
      </c>
    </row>
    <row r="161" spans="1:16" x14ac:dyDescent="0.25">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IF(VLOOKUP(C161,customers!$A$2:$G$1001,7,FALSE)=0,"",VLOOKUP(C161,customers!$A$2:$G$1001,7,FALSE))</f>
        <v>United States</v>
      </c>
      <c r="I161" t="str">
        <f>INDEX(products!$A$1:$G$49,MATCH(orders!$D161,products!$A$1:$A$49,0),MATCH(orders!I$1,products!$A$1:$G$1,0))</f>
        <v>Lib</v>
      </c>
      <c r="J161" t="str">
        <f>INDEX(products!$A$1:$G$49,MATCH(orders!$D161,products!$A$1:$A$49,0),MATCH(orders!J$1,products!$A$1:$G$1,0))</f>
        <v>L</v>
      </c>
      <c r="K161" s="13">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VLOOKUP(C161,customers!$A$1:$I$1001,9,FALSE)</f>
        <v>No</v>
      </c>
    </row>
    <row r="162" spans="1:16" x14ac:dyDescent="0.25">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IF(VLOOKUP(C162,customers!$A$2:$G$1001,7,FALSE)=0,"",VLOOKUP(C162,customers!$A$2:$G$1001,7,FALSE))</f>
        <v>United States</v>
      </c>
      <c r="I162" t="str">
        <f>INDEX(products!$A$1:$G$49,MATCH(orders!$D162,products!$A$1:$A$49,0),MATCH(orders!I$1,products!$A$1:$G$1,0))</f>
        <v>Exc</v>
      </c>
      <c r="J162" t="str">
        <f>INDEX(products!$A$1:$G$49,MATCH(orders!$D162,products!$A$1:$A$49,0),MATCH(orders!J$1,products!$A$1:$G$1,0))</f>
        <v>M</v>
      </c>
      <c r="K162" s="13">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VLOOKUP(C162,customers!$A$1:$I$1001,9,FALSE)</f>
        <v>No</v>
      </c>
    </row>
    <row r="163" spans="1:16" x14ac:dyDescent="0.25">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IF(VLOOKUP(C163,customers!$A$2:$G$1001,7,FALSE)=0,"",VLOOKUP(C163,customers!$A$2:$G$1001,7,FALSE))</f>
        <v>United States</v>
      </c>
      <c r="I163" t="str">
        <f>INDEX(products!$A$1:$G$49,MATCH(orders!$D163,products!$A$1:$A$49,0),MATCH(orders!I$1,products!$A$1:$G$1,0))</f>
        <v>Ara</v>
      </c>
      <c r="J163" t="str">
        <f>INDEX(products!$A$1:$G$49,MATCH(orders!$D163,products!$A$1:$A$49,0),MATCH(orders!J$1,products!$A$1:$G$1,0))</f>
        <v>L</v>
      </c>
      <c r="K163" s="13">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VLOOKUP(C163,customers!$A$1:$I$1001,9,FALSE)</f>
        <v>No</v>
      </c>
    </row>
    <row r="164" spans="1:16" x14ac:dyDescent="0.25">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IF(VLOOKUP(C164,customers!$A$2:$G$1001,7,FALSE)=0,"",VLOOKUP(C164,customers!$A$2:$G$1001,7,FALSE))</f>
        <v>United States</v>
      </c>
      <c r="I164" t="str">
        <f>INDEX(products!$A$1:$G$49,MATCH(orders!$D164,products!$A$1:$A$49,0),MATCH(orders!I$1,products!$A$1:$G$1,0))</f>
        <v>Exc</v>
      </c>
      <c r="J164" t="str">
        <f>INDEX(products!$A$1:$G$49,MATCH(orders!$D164,products!$A$1:$A$49,0),MATCH(orders!J$1,products!$A$1:$G$1,0))</f>
        <v>D</v>
      </c>
      <c r="K164" s="13">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VLOOKUP(C164,customers!$A$1:$I$1001,9,FALSE)</f>
        <v>Yes</v>
      </c>
    </row>
    <row r="165" spans="1:16" x14ac:dyDescent="0.25">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IF(VLOOKUP(C165,customers!$A$2:$G$1001,7,FALSE)=0,"",VLOOKUP(C165,customers!$A$2:$G$1001,7,FALSE))</f>
        <v>United States</v>
      </c>
      <c r="I165" t="str">
        <f>INDEX(products!$A$1:$G$49,MATCH(orders!$D165,products!$A$1:$A$49,0),MATCH(orders!I$1,products!$A$1:$G$1,0))</f>
        <v>Rob</v>
      </c>
      <c r="J165" t="str">
        <f>INDEX(products!$A$1:$G$49,MATCH(orders!$D165,products!$A$1:$A$49,0),MATCH(orders!J$1,products!$A$1:$G$1,0))</f>
        <v>D</v>
      </c>
      <c r="K165" s="13">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VLOOKUP(C165,customers!$A$1:$I$1001,9,FALSE)</f>
        <v>No</v>
      </c>
    </row>
    <row r="166" spans="1:16" x14ac:dyDescent="0.25">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IF(VLOOKUP(C166,customers!$A$2:$G$1001,7,FALSE)=0,"",VLOOKUP(C166,customers!$A$2:$G$1001,7,FALSE))</f>
        <v>Ireland</v>
      </c>
      <c r="I166" t="str">
        <f>INDEX(products!$A$1:$G$49,MATCH(orders!$D166,products!$A$1:$A$49,0),MATCH(orders!I$1,products!$A$1:$G$1,0))</f>
        <v>Exc</v>
      </c>
      <c r="J166" t="str">
        <f>INDEX(products!$A$1:$G$49,MATCH(orders!$D166,products!$A$1:$A$49,0),MATCH(orders!J$1,products!$A$1:$G$1,0))</f>
        <v>D</v>
      </c>
      <c r="K166" s="13">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VLOOKUP(C166,customers!$A$1:$I$1001,9,FALSE)</f>
        <v>No</v>
      </c>
    </row>
    <row r="167" spans="1:16" x14ac:dyDescent="0.25">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IF(VLOOKUP(C167,customers!$A$2:$G$1001,7,FALSE)=0,"",VLOOKUP(C167,customers!$A$2:$G$1001,7,FALSE))</f>
        <v>United States</v>
      </c>
      <c r="I167" t="str">
        <f>INDEX(products!$A$1:$G$49,MATCH(orders!$D167,products!$A$1:$A$49,0),MATCH(orders!I$1,products!$A$1:$G$1,0))</f>
        <v>Rob</v>
      </c>
      <c r="J167" t="str">
        <f>INDEX(products!$A$1:$G$49,MATCH(orders!$D167,products!$A$1:$A$49,0),MATCH(orders!J$1,products!$A$1:$G$1,0))</f>
        <v>D</v>
      </c>
      <c r="K167" s="13">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VLOOKUP(C167,customers!$A$1:$I$1001,9,FALSE)</f>
        <v>Yes</v>
      </c>
    </row>
    <row r="168" spans="1:16" x14ac:dyDescent="0.25">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IF(VLOOKUP(C168,customers!$A$2:$G$1001,7,FALSE)=0,"",VLOOKUP(C168,customers!$A$2:$G$1001,7,FALSE))</f>
        <v>United States</v>
      </c>
      <c r="I168" t="str">
        <f>INDEX(products!$A$1:$G$49,MATCH(orders!$D168,products!$A$1:$A$49,0),MATCH(orders!I$1,products!$A$1:$G$1,0))</f>
        <v>Rob</v>
      </c>
      <c r="J168" t="str">
        <f>INDEX(products!$A$1:$G$49,MATCH(orders!$D168,products!$A$1:$A$49,0),MATCH(orders!J$1,products!$A$1:$G$1,0))</f>
        <v>D</v>
      </c>
      <c r="K168" s="13">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VLOOKUP(C168,customers!$A$1:$I$1001,9,FALSE)</f>
        <v>Yes</v>
      </c>
    </row>
    <row r="169" spans="1:16" x14ac:dyDescent="0.25">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IF(VLOOKUP(C169,customers!$A$2:$G$1001,7,FALSE)=0,"",VLOOKUP(C169,customers!$A$2:$G$1001,7,FALSE))</f>
        <v>United States</v>
      </c>
      <c r="I169" t="str">
        <f>INDEX(products!$A$1:$G$49,MATCH(orders!$D169,products!$A$1:$A$49,0),MATCH(orders!I$1,products!$A$1:$G$1,0))</f>
        <v>Exc</v>
      </c>
      <c r="J169" t="str">
        <f>INDEX(products!$A$1:$G$49,MATCH(orders!$D169,products!$A$1:$A$49,0),MATCH(orders!J$1,products!$A$1:$G$1,0))</f>
        <v>M</v>
      </c>
      <c r="K169" s="13">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VLOOKUP(C169,customers!$A$1:$I$1001,9,FALSE)</f>
        <v>Yes</v>
      </c>
    </row>
    <row r="170" spans="1:16" x14ac:dyDescent="0.25">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IF(VLOOKUP(C170,customers!$A$2:$G$1001,7,FALSE)=0,"",VLOOKUP(C170,customers!$A$2:$G$1001,7,FALSE))</f>
        <v>Ireland</v>
      </c>
      <c r="I170" t="str">
        <f>INDEX(products!$A$1:$G$49,MATCH(orders!$D170,products!$A$1:$A$49,0),MATCH(orders!I$1,products!$A$1:$G$1,0))</f>
        <v>Ara</v>
      </c>
      <c r="J170" t="str">
        <f>INDEX(products!$A$1:$G$49,MATCH(orders!$D170,products!$A$1:$A$49,0),MATCH(orders!J$1,products!$A$1:$G$1,0))</f>
        <v>M</v>
      </c>
      <c r="K170" s="13">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VLOOKUP(C170,customers!$A$1:$I$1001,9,FALSE)</f>
        <v>No</v>
      </c>
    </row>
    <row r="171" spans="1:16" x14ac:dyDescent="0.25">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IF(VLOOKUP(C171,customers!$A$2:$G$1001,7,FALSE)=0,"",VLOOKUP(C171,customers!$A$2:$G$1001,7,FALSE))</f>
        <v>Ireland</v>
      </c>
      <c r="I171" t="str">
        <f>INDEX(products!$A$1:$G$49,MATCH(orders!$D171,products!$A$1:$A$49,0),MATCH(orders!I$1,products!$A$1:$G$1,0))</f>
        <v>Rob</v>
      </c>
      <c r="J171" t="str">
        <f>INDEX(products!$A$1:$G$49,MATCH(orders!$D171,products!$A$1:$A$49,0),MATCH(orders!J$1,products!$A$1:$G$1,0))</f>
        <v>D</v>
      </c>
      <c r="K171" s="13">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VLOOKUP(C171,customers!$A$1:$I$1001,9,FALSE)</f>
        <v>No</v>
      </c>
    </row>
    <row r="172" spans="1:16" x14ac:dyDescent="0.25">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IF(VLOOKUP(C172,customers!$A$2:$G$1001,7,FALSE)=0,"",VLOOKUP(C172,customers!$A$2:$G$1001,7,FALSE))</f>
        <v>United Kingdom</v>
      </c>
      <c r="I172" t="str">
        <f>INDEX(products!$A$1:$G$49,MATCH(orders!$D172,products!$A$1:$A$49,0),MATCH(orders!I$1,products!$A$1:$G$1,0))</f>
        <v>Exc</v>
      </c>
      <c r="J172" t="str">
        <f>INDEX(products!$A$1:$G$49,MATCH(orders!$D172,products!$A$1:$A$49,0),MATCH(orders!J$1,products!$A$1:$G$1,0))</f>
        <v>L</v>
      </c>
      <c r="K172" s="13">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VLOOKUP(C172,customers!$A$1:$I$1001,9,FALSE)</f>
        <v>No</v>
      </c>
    </row>
    <row r="173" spans="1:16" x14ac:dyDescent="0.25">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IF(VLOOKUP(C173,customers!$A$2:$G$1001,7,FALSE)=0,"",VLOOKUP(C173,customers!$A$2:$G$1001,7,FALSE))</f>
        <v>United States</v>
      </c>
      <c r="I173" t="str">
        <f>INDEX(products!$A$1:$G$49,MATCH(orders!$D173,products!$A$1:$A$49,0),MATCH(orders!I$1,products!$A$1:$G$1,0))</f>
        <v>Exc</v>
      </c>
      <c r="J173" t="str">
        <f>INDEX(products!$A$1:$G$49,MATCH(orders!$D173,products!$A$1:$A$49,0),MATCH(orders!J$1,products!$A$1:$G$1,0))</f>
        <v>M</v>
      </c>
      <c r="K173" s="13">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VLOOKUP(C173,customers!$A$1:$I$1001,9,FALSE)</f>
        <v>Yes</v>
      </c>
    </row>
    <row r="174" spans="1:16" x14ac:dyDescent="0.25">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IF(VLOOKUP(C174,customers!$A$2:$G$1001,7,FALSE)=0,"",VLOOKUP(C174,customers!$A$2:$G$1001,7,FALSE))</f>
        <v>Ireland</v>
      </c>
      <c r="I174" t="str">
        <f>INDEX(products!$A$1:$G$49,MATCH(orders!$D174,products!$A$1:$A$49,0),MATCH(orders!I$1,products!$A$1:$G$1,0))</f>
        <v>Exc</v>
      </c>
      <c r="J174" t="str">
        <f>INDEX(products!$A$1:$G$49,MATCH(orders!$D174,products!$A$1:$A$49,0),MATCH(orders!J$1,products!$A$1:$G$1,0))</f>
        <v>D</v>
      </c>
      <c r="K174" s="13">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VLOOKUP(C174,customers!$A$1:$I$1001,9,FALSE)</f>
        <v>No</v>
      </c>
    </row>
    <row r="175" spans="1:16" x14ac:dyDescent="0.25">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IF(VLOOKUP(C175,customers!$A$2:$G$1001,7,FALSE)=0,"",VLOOKUP(C175,customers!$A$2:$G$1001,7,FALSE))</f>
        <v>United States</v>
      </c>
      <c r="I175" t="str">
        <f>INDEX(products!$A$1:$G$49,MATCH(orders!$D175,products!$A$1:$A$49,0),MATCH(orders!I$1,products!$A$1:$G$1,0))</f>
        <v>Rob</v>
      </c>
      <c r="J175" t="str">
        <f>INDEX(products!$A$1:$G$49,MATCH(orders!$D175,products!$A$1:$A$49,0),MATCH(orders!J$1,products!$A$1:$G$1,0))</f>
        <v>M</v>
      </c>
      <c r="K175" s="13">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VLOOKUP(C175,customers!$A$1:$I$1001,9,FALSE)</f>
        <v>No</v>
      </c>
    </row>
    <row r="176" spans="1:16" x14ac:dyDescent="0.25">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IF(VLOOKUP(C176,customers!$A$2:$G$1001,7,FALSE)=0,"",VLOOKUP(C176,customers!$A$2:$G$1001,7,FALSE))</f>
        <v>United States</v>
      </c>
      <c r="I176" t="str">
        <f>INDEX(products!$A$1:$G$49,MATCH(orders!$D176,products!$A$1:$A$49,0),MATCH(orders!I$1,products!$A$1:$G$1,0))</f>
        <v>Exc</v>
      </c>
      <c r="J176" t="str">
        <f>INDEX(products!$A$1:$G$49,MATCH(orders!$D176,products!$A$1:$A$49,0),MATCH(orders!J$1,products!$A$1:$G$1,0))</f>
        <v>L</v>
      </c>
      <c r="K176" s="13">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VLOOKUP(C176,customers!$A$1:$I$1001,9,FALSE)</f>
        <v>Yes</v>
      </c>
    </row>
    <row r="177" spans="1:16" x14ac:dyDescent="0.25">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IF(VLOOKUP(C177,customers!$A$2:$G$1001,7,FALSE)=0,"",VLOOKUP(C177,customers!$A$2:$G$1001,7,FALSE))</f>
        <v>United States</v>
      </c>
      <c r="I177" t="str">
        <f>INDEX(products!$A$1:$G$49,MATCH(orders!$D177,products!$A$1:$A$49,0),MATCH(orders!I$1,products!$A$1:$G$1,0))</f>
        <v>Exc</v>
      </c>
      <c r="J177" t="str">
        <f>INDEX(products!$A$1:$G$49,MATCH(orders!$D177,products!$A$1:$A$49,0),MATCH(orders!J$1,products!$A$1:$G$1,0))</f>
        <v>M</v>
      </c>
      <c r="K177" s="13">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VLOOKUP(C177,customers!$A$1:$I$1001,9,FALSE)</f>
        <v>Yes</v>
      </c>
    </row>
    <row r="178" spans="1:16" x14ac:dyDescent="0.25">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IF(VLOOKUP(C178,customers!$A$2:$G$1001,7,FALSE)=0,"",VLOOKUP(C178,customers!$A$2:$G$1001,7,FALSE))</f>
        <v>United States</v>
      </c>
      <c r="I178" t="str">
        <f>INDEX(products!$A$1:$G$49,MATCH(orders!$D178,products!$A$1:$A$49,0),MATCH(orders!I$1,products!$A$1:$G$1,0))</f>
        <v>Exc</v>
      </c>
      <c r="J178" t="str">
        <f>INDEX(products!$A$1:$G$49,MATCH(orders!$D178,products!$A$1:$A$49,0),MATCH(orders!J$1,products!$A$1:$G$1,0))</f>
        <v>L</v>
      </c>
      <c r="K178" s="13">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VLOOKUP(C178,customers!$A$1:$I$1001,9,FALSE)</f>
        <v>Yes</v>
      </c>
    </row>
    <row r="179" spans="1:16" x14ac:dyDescent="0.25">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IF(VLOOKUP(C179,customers!$A$2:$G$1001,7,FALSE)=0,"",VLOOKUP(C179,customers!$A$2:$G$1001,7,FALSE))</f>
        <v>United States</v>
      </c>
      <c r="I179" t="str">
        <f>INDEX(products!$A$1:$G$49,MATCH(orders!$D179,products!$A$1:$A$49,0),MATCH(orders!I$1,products!$A$1:$G$1,0))</f>
        <v>Rob</v>
      </c>
      <c r="J179" t="str">
        <f>INDEX(products!$A$1:$G$49,MATCH(orders!$D179,products!$A$1:$A$49,0),MATCH(orders!J$1,products!$A$1:$G$1,0))</f>
        <v>L</v>
      </c>
      <c r="K179" s="13">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VLOOKUP(C179,customers!$A$1:$I$1001,9,FALSE)</f>
        <v>Yes</v>
      </c>
    </row>
    <row r="180" spans="1:16" x14ac:dyDescent="0.25">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IF(VLOOKUP(C180,customers!$A$2:$G$1001,7,FALSE)=0,"",VLOOKUP(C180,customers!$A$2:$G$1001,7,FALSE))</f>
        <v>United States</v>
      </c>
      <c r="I180" t="str">
        <f>INDEX(products!$A$1:$G$49,MATCH(orders!$D180,products!$A$1:$A$49,0),MATCH(orders!I$1,products!$A$1:$G$1,0))</f>
        <v>Ara</v>
      </c>
      <c r="J180" t="str">
        <f>INDEX(products!$A$1:$G$49,MATCH(orders!$D180,products!$A$1:$A$49,0),MATCH(orders!J$1,products!$A$1:$G$1,0))</f>
        <v>L</v>
      </c>
      <c r="K180" s="13">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VLOOKUP(C180,customers!$A$1:$I$1001,9,FALSE)</f>
        <v>No</v>
      </c>
    </row>
    <row r="181" spans="1:16" x14ac:dyDescent="0.25">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IF(VLOOKUP(C181,customers!$A$2:$G$1001,7,FALSE)=0,"",VLOOKUP(C181,customers!$A$2:$G$1001,7,FALSE))</f>
        <v>Ireland</v>
      </c>
      <c r="I181" t="str">
        <f>INDEX(products!$A$1:$G$49,MATCH(orders!$D181,products!$A$1:$A$49,0),MATCH(orders!I$1,products!$A$1:$G$1,0))</f>
        <v>Ara</v>
      </c>
      <c r="J181" t="str">
        <f>INDEX(products!$A$1:$G$49,MATCH(orders!$D181,products!$A$1:$A$49,0),MATCH(orders!J$1,products!$A$1:$G$1,0))</f>
        <v>D</v>
      </c>
      <c r="K181" s="13">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VLOOKUP(C181,customers!$A$1:$I$1001,9,FALSE)</f>
        <v>No</v>
      </c>
    </row>
    <row r="182" spans="1:16" x14ac:dyDescent="0.25">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IF(VLOOKUP(C182,customers!$A$2:$G$1001,7,FALSE)=0,"",VLOOKUP(C182,customers!$A$2:$G$1001,7,FALSE))</f>
        <v>United States</v>
      </c>
      <c r="I182" t="str">
        <f>INDEX(products!$A$1:$G$49,MATCH(orders!$D182,products!$A$1:$A$49,0),MATCH(orders!I$1,products!$A$1:$G$1,0))</f>
        <v>Exc</v>
      </c>
      <c r="J182" t="str">
        <f>INDEX(products!$A$1:$G$49,MATCH(orders!$D182,products!$A$1:$A$49,0),MATCH(orders!J$1,products!$A$1:$G$1,0))</f>
        <v>L</v>
      </c>
      <c r="K182" s="13">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VLOOKUP(C182,customers!$A$1:$I$1001,9,FALSE)</f>
        <v>No</v>
      </c>
    </row>
    <row r="183" spans="1:16" x14ac:dyDescent="0.25">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IF(VLOOKUP(C183,customers!$A$2:$G$1001,7,FALSE)=0,"",VLOOKUP(C183,customers!$A$2:$G$1001,7,FALSE))</f>
        <v>United States</v>
      </c>
      <c r="I183" t="str">
        <f>INDEX(products!$A$1:$G$49,MATCH(orders!$D183,products!$A$1:$A$49,0),MATCH(orders!I$1,products!$A$1:$G$1,0))</f>
        <v>Ara</v>
      </c>
      <c r="J183" t="str">
        <f>INDEX(products!$A$1:$G$49,MATCH(orders!$D183,products!$A$1:$A$49,0),MATCH(orders!J$1,products!$A$1:$G$1,0))</f>
        <v>D</v>
      </c>
      <c r="K183" s="13">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VLOOKUP(C183,customers!$A$1:$I$1001,9,FALSE)</f>
        <v>No</v>
      </c>
    </row>
    <row r="184" spans="1:16" x14ac:dyDescent="0.25">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IF(VLOOKUP(C184,customers!$A$2:$G$1001,7,FALSE)=0,"",VLOOKUP(C184,customers!$A$2:$G$1001,7,FALSE))</f>
        <v>United States</v>
      </c>
      <c r="I184" t="str">
        <f>INDEX(products!$A$1:$G$49,MATCH(orders!$D184,products!$A$1:$A$49,0),MATCH(orders!I$1,products!$A$1:$G$1,0))</f>
        <v>Rob</v>
      </c>
      <c r="J184" t="str">
        <f>INDEX(products!$A$1:$G$49,MATCH(orders!$D184,products!$A$1:$A$49,0),MATCH(orders!J$1,products!$A$1:$G$1,0))</f>
        <v>D</v>
      </c>
      <c r="K184" s="13">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VLOOKUP(C184,customers!$A$1:$I$1001,9,FALSE)</f>
        <v>No</v>
      </c>
    </row>
    <row r="185" spans="1:16" x14ac:dyDescent="0.25">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IF(VLOOKUP(C185,customers!$A$2:$G$1001,7,FALSE)=0,"",VLOOKUP(C185,customers!$A$2:$G$1001,7,FALSE))</f>
        <v>United States</v>
      </c>
      <c r="I185" t="str">
        <f>INDEX(products!$A$1:$G$49,MATCH(orders!$D185,products!$A$1:$A$49,0),MATCH(orders!I$1,products!$A$1:$G$1,0))</f>
        <v>Exc</v>
      </c>
      <c r="J185" t="str">
        <f>INDEX(products!$A$1:$G$49,MATCH(orders!$D185,products!$A$1:$A$49,0),MATCH(orders!J$1,products!$A$1:$G$1,0))</f>
        <v>M</v>
      </c>
      <c r="K185" s="13">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VLOOKUP(C185,customers!$A$1:$I$1001,9,FALSE)</f>
        <v>No</v>
      </c>
    </row>
    <row r="186" spans="1:16" x14ac:dyDescent="0.25">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IF(VLOOKUP(C186,customers!$A$2:$G$1001,7,FALSE)=0,"",VLOOKUP(C186,customers!$A$2:$G$1001,7,FALSE))</f>
        <v>United States</v>
      </c>
      <c r="I186" t="str">
        <f>INDEX(products!$A$1:$G$49,MATCH(orders!$D186,products!$A$1:$A$49,0),MATCH(orders!I$1,products!$A$1:$G$1,0))</f>
        <v>Ara</v>
      </c>
      <c r="J186" t="str">
        <f>INDEX(products!$A$1:$G$49,MATCH(orders!$D186,products!$A$1:$A$49,0),MATCH(orders!J$1,products!$A$1:$G$1,0))</f>
        <v>L</v>
      </c>
      <c r="K186" s="13">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VLOOKUP(C186,customers!$A$1:$I$1001,9,FALSE)</f>
        <v>No</v>
      </c>
    </row>
    <row r="187" spans="1:16" x14ac:dyDescent="0.25">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IF(VLOOKUP(C187,customers!$A$2:$G$1001,7,FALSE)=0,"",VLOOKUP(C187,customers!$A$2:$G$1001,7,FALSE))</f>
        <v>United States</v>
      </c>
      <c r="I187" t="str">
        <f>INDEX(products!$A$1:$G$49,MATCH(orders!$D187,products!$A$1:$A$49,0),MATCH(orders!I$1,products!$A$1:$G$1,0))</f>
        <v>Exc</v>
      </c>
      <c r="J187" t="str">
        <f>INDEX(products!$A$1:$G$49,MATCH(orders!$D187,products!$A$1:$A$49,0),MATCH(orders!J$1,products!$A$1:$G$1,0))</f>
        <v>D</v>
      </c>
      <c r="K187" s="13">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VLOOKUP(C187,customers!$A$1:$I$1001,9,FALSE)</f>
        <v>Yes</v>
      </c>
    </row>
    <row r="188" spans="1:16" x14ac:dyDescent="0.25">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IF(VLOOKUP(C188,customers!$A$2:$G$1001,7,FALSE)=0,"",VLOOKUP(C188,customers!$A$2:$G$1001,7,FALSE))</f>
        <v>United States</v>
      </c>
      <c r="I188" t="str">
        <f>INDEX(products!$A$1:$G$49,MATCH(orders!$D188,products!$A$1:$A$49,0),MATCH(orders!I$1,products!$A$1:$G$1,0))</f>
        <v>Rob</v>
      </c>
      <c r="J188" t="str">
        <f>INDEX(products!$A$1:$G$49,MATCH(orders!$D188,products!$A$1:$A$49,0),MATCH(orders!J$1,products!$A$1:$G$1,0))</f>
        <v>M</v>
      </c>
      <c r="K188" s="13">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VLOOKUP(C188,customers!$A$1:$I$1001,9,FALSE)</f>
        <v>No</v>
      </c>
    </row>
    <row r="189" spans="1:16" x14ac:dyDescent="0.25">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IF(VLOOKUP(C189,customers!$A$2:$G$1001,7,FALSE)=0,"",VLOOKUP(C189,customers!$A$2:$G$1001,7,FALSE))</f>
        <v>United States</v>
      </c>
      <c r="I189" t="str">
        <f>INDEX(products!$A$1:$G$49,MATCH(orders!$D189,products!$A$1:$A$49,0),MATCH(orders!I$1,products!$A$1:$G$1,0))</f>
        <v>Lib</v>
      </c>
      <c r="J189" t="str">
        <f>INDEX(products!$A$1:$G$49,MATCH(orders!$D189,products!$A$1:$A$49,0),MATCH(orders!J$1,products!$A$1:$G$1,0))</f>
        <v>M</v>
      </c>
      <c r="K189" s="13">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VLOOKUP(C189,customers!$A$1:$I$1001,9,FALSE)</f>
        <v>Yes</v>
      </c>
    </row>
    <row r="190" spans="1:16" x14ac:dyDescent="0.25">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IF(VLOOKUP(C190,customers!$A$2:$G$1001,7,FALSE)=0,"",VLOOKUP(C190,customers!$A$2:$G$1001,7,FALSE))</f>
        <v>United States</v>
      </c>
      <c r="I190" t="str">
        <f>INDEX(products!$A$1:$G$49,MATCH(orders!$D190,products!$A$1:$A$49,0),MATCH(orders!I$1,products!$A$1:$G$1,0))</f>
        <v>Exc</v>
      </c>
      <c r="J190" t="str">
        <f>INDEX(products!$A$1:$G$49,MATCH(orders!$D190,products!$A$1:$A$49,0),MATCH(orders!J$1,products!$A$1:$G$1,0))</f>
        <v>L</v>
      </c>
      <c r="K190" s="13">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VLOOKUP(C190,customers!$A$1:$I$1001,9,FALSE)</f>
        <v>Yes</v>
      </c>
    </row>
    <row r="191" spans="1:16" x14ac:dyDescent="0.25">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IF(VLOOKUP(C191,customers!$A$2:$G$1001,7,FALSE)=0,"",VLOOKUP(C191,customers!$A$2:$G$1001,7,FALSE))</f>
        <v>United States</v>
      </c>
      <c r="I191" t="str">
        <f>INDEX(products!$A$1:$G$49,MATCH(orders!$D191,products!$A$1:$A$49,0),MATCH(orders!I$1,products!$A$1:$G$1,0))</f>
        <v>Lib</v>
      </c>
      <c r="J191" t="str">
        <f>INDEX(products!$A$1:$G$49,MATCH(orders!$D191,products!$A$1:$A$49,0),MATCH(orders!J$1,products!$A$1:$G$1,0))</f>
        <v>M</v>
      </c>
      <c r="K191" s="13">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VLOOKUP(C191,customers!$A$1:$I$1001,9,FALSE)</f>
        <v>Yes</v>
      </c>
    </row>
    <row r="192" spans="1:16" x14ac:dyDescent="0.25">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IF(VLOOKUP(C192,customers!$A$2:$G$1001,7,FALSE)=0,"",VLOOKUP(C192,customers!$A$2:$G$1001,7,FALSE))</f>
        <v>United States</v>
      </c>
      <c r="I192" t="str">
        <f>INDEX(products!$A$1:$G$49,MATCH(orders!$D192,products!$A$1:$A$49,0),MATCH(orders!I$1,products!$A$1:$G$1,0))</f>
        <v>Lib</v>
      </c>
      <c r="J192" t="str">
        <f>INDEX(products!$A$1:$G$49,MATCH(orders!$D192,products!$A$1:$A$49,0),MATCH(orders!J$1,products!$A$1:$G$1,0))</f>
        <v>M</v>
      </c>
      <c r="K192" s="13">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VLOOKUP(C192,customers!$A$1:$I$1001,9,FALSE)</f>
        <v>Yes</v>
      </c>
    </row>
    <row r="193" spans="1:16" x14ac:dyDescent="0.25">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IF(VLOOKUP(C193,customers!$A$2:$G$1001,7,FALSE)=0,"",VLOOKUP(C193,customers!$A$2:$G$1001,7,FALSE))</f>
        <v>United States</v>
      </c>
      <c r="I193" t="str">
        <f>INDEX(products!$A$1:$G$49,MATCH(orders!$D193,products!$A$1:$A$49,0),MATCH(orders!I$1,products!$A$1:$G$1,0))</f>
        <v>Lib</v>
      </c>
      <c r="J193" t="str">
        <f>INDEX(products!$A$1:$G$49,MATCH(orders!$D193,products!$A$1:$A$49,0),MATCH(orders!J$1,products!$A$1:$G$1,0))</f>
        <v>D</v>
      </c>
      <c r="K193" s="13">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VLOOKUP(C193,customers!$A$1:$I$1001,9,FALSE)</f>
        <v>Yes</v>
      </c>
    </row>
    <row r="194" spans="1:16" x14ac:dyDescent="0.25">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IF(VLOOKUP(C194,customers!$A$2:$G$1001,7,FALSE)=0,"",VLOOKUP(C194,customers!$A$2:$G$1001,7,FALSE))</f>
        <v>Ireland</v>
      </c>
      <c r="I194" t="str">
        <f>INDEX(products!$A$1:$G$49,MATCH(orders!$D194,products!$A$1:$A$49,0),MATCH(orders!I$1,products!$A$1:$G$1,0))</f>
        <v>Exc</v>
      </c>
      <c r="J194" t="str">
        <f>INDEX(products!$A$1:$G$49,MATCH(orders!$D194,products!$A$1:$A$49,0),MATCH(orders!J$1,products!$A$1:$G$1,0))</f>
        <v>D</v>
      </c>
      <c r="K194" s="13">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VLOOKUP(C194,customers!$A$1:$I$1001,9,FALSE)</f>
        <v>Yes</v>
      </c>
    </row>
    <row r="195" spans="1:16" x14ac:dyDescent="0.25">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IF(VLOOKUP(C195,customers!$A$2:$G$1001,7,FALSE)=0,"",VLOOKUP(C195,customers!$A$2:$G$1001,7,FALSE))</f>
        <v>United States</v>
      </c>
      <c r="I195" t="str">
        <f>INDEX(products!$A$1:$G$49,MATCH(orders!$D195,products!$A$1:$A$49,0),MATCH(orders!I$1,products!$A$1:$G$1,0))</f>
        <v>Exc</v>
      </c>
      <c r="J195" t="str">
        <f>INDEX(products!$A$1:$G$49,MATCH(orders!$D195,products!$A$1:$A$49,0),MATCH(orders!J$1,products!$A$1:$G$1,0))</f>
        <v>L</v>
      </c>
      <c r="K195" s="13">
        <f>INDEX(products!$A$1:$G$49,MATCH(orders!$D195,products!$A$1:$A$49,0),MATCH(orders!K$1,products!$A$1:$G$1,0))</f>
        <v>1</v>
      </c>
      <c r="L195" s="6">
        <f>INDEX(products!$A$1:$G$49,MATCH(orders!$D195,products!$A$1:$A$49,0),MATCH(orders!L$1,products!$A$1:$G$1,0))</f>
        <v>14.85</v>
      </c>
      <c r="M195" s="6">
        <f t="shared" ref="M195:M258" si="9">L195*E195</f>
        <v>44.55</v>
      </c>
      <c r="N195" t="str">
        <f t="shared" ref="N195:N258" si="10">IF(I195="Ara", "Arabica",IF(I195="Lib","Liberica",IF(I195="Exc","Excelsa",IF(I195="Rob","Robusta"))))</f>
        <v>Excelsa</v>
      </c>
      <c r="O195" t="str">
        <f t="shared" ref="O195:O258" si="11">IF(J195="M","Medium",IF(J195="L","Light",IF(J195="D","Dark","")))</f>
        <v>Light</v>
      </c>
      <c r="P195" t="str">
        <f>VLOOKUP(C195,customers!$A$1:$I$1001,9,FALSE)</f>
        <v>No</v>
      </c>
    </row>
    <row r="196" spans="1:16" x14ac:dyDescent="0.25">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IF(VLOOKUP(C196,customers!$A$2:$G$1001,7,FALSE)=0,"",VLOOKUP(C196,customers!$A$2:$G$1001,7,FALSE))</f>
        <v>United States</v>
      </c>
      <c r="I196" t="str">
        <f>INDEX(products!$A$1:$G$49,MATCH(orders!$D196,products!$A$1:$A$49,0),MATCH(orders!I$1,products!$A$1:$G$1,0))</f>
        <v>Exc</v>
      </c>
      <c r="J196" t="str">
        <f>INDEX(products!$A$1:$G$49,MATCH(orders!$D196,products!$A$1:$A$49,0),MATCH(orders!J$1,products!$A$1:$G$1,0))</f>
        <v>D</v>
      </c>
      <c r="K196" s="13">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VLOOKUP(C196,customers!$A$1:$I$1001,9,FALSE)</f>
        <v>No</v>
      </c>
    </row>
    <row r="197" spans="1:16" x14ac:dyDescent="0.25">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IF(VLOOKUP(C197,customers!$A$2:$G$1001,7,FALSE)=0,"",VLOOKUP(C197,customers!$A$2:$G$1001,7,FALSE))</f>
        <v>United States</v>
      </c>
      <c r="I197" t="str">
        <f>INDEX(products!$A$1:$G$49,MATCH(orders!$D197,products!$A$1:$A$49,0),MATCH(orders!I$1,products!$A$1:$G$1,0))</f>
        <v>Ara</v>
      </c>
      <c r="J197" t="str">
        <f>INDEX(products!$A$1:$G$49,MATCH(orders!$D197,products!$A$1:$A$49,0),MATCH(orders!J$1,products!$A$1:$G$1,0))</f>
        <v>L</v>
      </c>
      <c r="K197" s="13">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VLOOKUP(C197,customers!$A$1:$I$1001,9,FALSE)</f>
        <v>No</v>
      </c>
    </row>
    <row r="198" spans="1:16" x14ac:dyDescent="0.25">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IF(VLOOKUP(C198,customers!$A$2:$G$1001,7,FALSE)=0,"",VLOOKUP(C198,customers!$A$2:$G$1001,7,FALSE))</f>
        <v>United States</v>
      </c>
      <c r="I198" t="str">
        <f>INDEX(products!$A$1:$G$49,MATCH(orders!$D198,products!$A$1:$A$49,0),MATCH(orders!I$1,products!$A$1:$G$1,0))</f>
        <v>Exc</v>
      </c>
      <c r="J198" t="str">
        <f>INDEX(products!$A$1:$G$49,MATCH(orders!$D198,products!$A$1:$A$49,0),MATCH(orders!J$1,products!$A$1:$G$1,0))</f>
        <v>L</v>
      </c>
      <c r="K198" s="13">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VLOOKUP(C198,customers!$A$1:$I$1001,9,FALSE)</f>
        <v>No</v>
      </c>
    </row>
    <row r="199" spans="1:16" x14ac:dyDescent="0.25">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IF(VLOOKUP(C199,customers!$A$2:$G$1001,7,FALSE)=0,"",VLOOKUP(C199,customers!$A$2:$G$1001,7,FALSE))</f>
        <v>United States</v>
      </c>
      <c r="I199" t="str">
        <f>INDEX(products!$A$1:$G$49,MATCH(orders!$D199,products!$A$1:$A$49,0),MATCH(orders!I$1,products!$A$1:$G$1,0))</f>
        <v>Lib</v>
      </c>
      <c r="J199" t="str">
        <f>INDEX(products!$A$1:$G$49,MATCH(orders!$D199,products!$A$1:$A$49,0),MATCH(orders!J$1,products!$A$1:$G$1,0))</f>
        <v>D</v>
      </c>
      <c r="K199" s="13">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VLOOKUP(C199,customers!$A$1:$I$1001,9,FALSE)</f>
        <v>No</v>
      </c>
    </row>
    <row r="200" spans="1:16" x14ac:dyDescent="0.25">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IF(VLOOKUP(C200,customers!$A$2:$G$1001,7,FALSE)=0,"",VLOOKUP(C200,customers!$A$2:$G$1001,7,FALSE))</f>
        <v>United States</v>
      </c>
      <c r="I200" t="str">
        <f>INDEX(products!$A$1:$G$49,MATCH(orders!$D200,products!$A$1:$A$49,0),MATCH(orders!I$1,products!$A$1:$G$1,0))</f>
        <v>Lib</v>
      </c>
      <c r="J200" t="str">
        <f>INDEX(products!$A$1:$G$49,MATCH(orders!$D200,products!$A$1:$A$49,0),MATCH(orders!J$1,products!$A$1:$G$1,0))</f>
        <v>D</v>
      </c>
      <c r="K200" s="13">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VLOOKUP(C200,customers!$A$1:$I$1001,9,FALSE)</f>
        <v>No</v>
      </c>
    </row>
    <row r="201" spans="1:16" x14ac:dyDescent="0.25">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IF(VLOOKUP(C201,customers!$A$2:$G$1001,7,FALSE)=0,"",VLOOKUP(C201,customers!$A$2:$G$1001,7,FALSE))</f>
        <v>United States</v>
      </c>
      <c r="I201" t="str">
        <f>INDEX(products!$A$1:$G$49,MATCH(orders!$D201,products!$A$1:$A$49,0),MATCH(orders!I$1,products!$A$1:$G$1,0))</f>
        <v>Lib</v>
      </c>
      <c r="J201" t="str">
        <f>INDEX(products!$A$1:$G$49,MATCH(orders!$D201,products!$A$1:$A$49,0),MATCH(orders!J$1,products!$A$1:$G$1,0))</f>
        <v>L</v>
      </c>
      <c r="K201" s="13">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VLOOKUP(C201,customers!$A$1:$I$1001,9,FALSE)</f>
        <v>No</v>
      </c>
    </row>
    <row r="202" spans="1:16" x14ac:dyDescent="0.25">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IF(VLOOKUP(C202,customers!$A$2:$G$1001,7,FALSE)=0,"",VLOOKUP(C202,customers!$A$2:$G$1001,7,FALSE))</f>
        <v>United States</v>
      </c>
      <c r="I202" t="str">
        <f>INDEX(products!$A$1:$G$49,MATCH(orders!$D202,products!$A$1:$A$49,0),MATCH(orders!I$1,products!$A$1:$G$1,0))</f>
        <v>Exc</v>
      </c>
      <c r="J202" t="str">
        <f>INDEX(products!$A$1:$G$49,MATCH(orders!$D202,products!$A$1:$A$49,0),MATCH(orders!J$1,products!$A$1:$G$1,0))</f>
        <v>M</v>
      </c>
      <c r="K202" s="13">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VLOOKUP(C202,customers!$A$1:$I$1001,9,FALSE)</f>
        <v>No</v>
      </c>
    </row>
    <row r="203" spans="1:16" x14ac:dyDescent="0.25">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IF(VLOOKUP(C203,customers!$A$2:$G$1001,7,FALSE)=0,"",VLOOKUP(C203,customers!$A$2:$G$1001,7,FALSE))</f>
        <v>United States</v>
      </c>
      <c r="I203" t="str">
        <f>INDEX(products!$A$1:$G$49,MATCH(orders!$D203,products!$A$1:$A$49,0),MATCH(orders!I$1,products!$A$1:$G$1,0))</f>
        <v>Lib</v>
      </c>
      <c r="J203" t="str">
        <f>INDEX(products!$A$1:$G$49,MATCH(orders!$D203,products!$A$1:$A$49,0),MATCH(orders!J$1,products!$A$1:$G$1,0))</f>
        <v>L</v>
      </c>
      <c r="K203" s="13">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VLOOKUP(C203,customers!$A$1:$I$1001,9,FALSE)</f>
        <v>No</v>
      </c>
    </row>
    <row r="204" spans="1:16" x14ac:dyDescent="0.25">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IF(VLOOKUP(C204,customers!$A$2:$G$1001,7,FALSE)=0,"",VLOOKUP(C204,customers!$A$2:$G$1001,7,FALSE))</f>
        <v>United States</v>
      </c>
      <c r="I204" t="str">
        <f>INDEX(products!$A$1:$G$49,MATCH(orders!$D204,products!$A$1:$A$49,0),MATCH(orders!I$1,products!$A$1:$G$1,0))</f>
        <v>Lib</v>
      </c>
      <c r="J204" t="str">
        <f>INDEX(products!$A$1:$G$49,MATCH(orders!$D204,products!$A$1:$A$49,0),MATCH(orders!J$1,products!$A$1:$G$1,0))</f>
        <v>D</v>
      </c>
      <c r="K204" s="13">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VLOOKUP(C204,customers!$A$1:$I$1001,9,FALSE)</f>
        <v>Yes</v>
      </c>
    </row>
    <row r="205" spans="1:16" x14ac:dyDescent="0.25">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IF(VLOOKUP(C205,customers!$A$2:$G$1001,7,FALSE)=0,"",VLOOKUP(C205,customers!$A$2:$G$1001,7,FALSE))</f>
        <v>United States</v>
      </c>
      <c r="I205" t="str">
        <f>INDEX(products!$A$1:$G$49,MATCH(orders!$D205,products!$A$1:$A$49,0),MATCH(orders!I$1,products!$A$1:$G$1,0))</f>
        <v>Lib</v>
      </c>
      <c r="J205" t="str">
        <f>INDEX(products!$A$1:$G$49,MATCH(orders!$D205,products!$A$1:$A$49,0),MATCH(orders!J$1,products!$A$1:$G$1,0))</f>
        <v>L</v>
      </c>
      <c r="K205" s="13">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VLOOKUP(C205,customers!$A$1:$I$1001,9,FALSE)</f>
        <v>No</v>
      </c>
    </row>
    <row r="206" spans="1:16" x14ac:dyDescent="0.25">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IF(VLOOKUP(C206,customers!$A$2:$G$1001,7,FALSE)=0,"",VLOOKUP(C206,customers!$A$2:$G$1001,7,FALSE))</f>
        <v>United States</v>
      </c>
      <c r="I206" t="str">
        <f>INDEX(products!$A$1:$G$49,MATCH(orders!$D206,products!$A$1:$A$49,0),MATCH(orders!I$1,products!$A$1:$G$1,0))</f>
        <v>Exc</v>
      </c>
      <c r="J206" t="str">
        <f>INDEX(products!$A$1:$G$49,MATCH(orders!$D206,products!$A$1:$A$49,0),MATCH(orders!J$1,products!$A$1:$G$1,0))</f>
        <v>M</v>
      </c>
      <c r="K206" s="13">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VLOOKUP(C206,customers!$A$1:$I$1001,9,FALSE)</f>
        <v>No</v>
      </c>
    </row>
    <row r="207" spans="1:16" x14ac:dyDescent="0.25">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IF(VLOOKUP(C207,customers!$A$2:$G$1001,7,FALSE)=0,"",VLOOKUP(C207,customers!$A$2:$G$1001,7,FALSE))</f>
        <v>United States</v>
      </c>
      <c r="I207" t="str">
        <f>INDEX(products!$A$1:$G$49,MATCH(orders!$D207,products!$A$1:$A$49,0),MATCH(orders!I$1,products!$A$1:$G$1,0))</f>
        <v>Rob</v>
      </c>
      <c r="J207" t="str">
        <f>INDEX(products!$A$1:$G$49,MATCH(orders!$D207,products!$A$1:$A$49,0),MATCH(orders!J$1,products!$A$1:$G$1,0))</f>
        <v>D</v>
      </c>
      <c r="K207" s="13">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VLOOKUP(C207,customers!$A$1:$I$1001,9,FALSE)</f>
        <v>Yes</v>
      </c>
    </row>
    <row r="208" spans="1:16" x14ac:dyDescent="0.25">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IF(VLOOKUP(C208,customers!$A$2:$G$1001,7,FALSE)=0,"",VLOOKUP(C208,customers!$A$2:$G$1001,7,FALSE))</f>
        <v>United States</v>
      </c>
      <c r="I208" t="str">
        <f>INDEX(products!$A$1:$G$49,MATCH(orders!$D208,products!$A$1:$A$49,0),MATCH(orders!I$1,products!$A$1:$G$1,0))</f>
        <v>Ara</v>
      </c>
      <c r="J208" t="str">
        <f>INDEX(products!$A$1:$G$49,MATCH(orders!$D208,products!$A$1:$A$49,0),MATCH(orders!J$1,products!$A$1:$G$1,0))</f>
        <v>M</v>
      </c>
      <c r="K208" s="13">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VLOOKUP(C208,customers!$A$1:$I$1001,9,FALSE)</f>
        <v>No</v>
      </c>
    </row>
    <row r="209" spans="1:16" x14ac:dyDescent="0.25">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IF(VLOOKUP(C209,customers!$A$2:$G$1001,7,FALSE)=0,"",VLOOKUP(C209,customers!$A$2:$G$1001,7,FALSE))</f>
        <v>United States</v>
      </c>
      <c r="I209" t="str">
        <f>INDEX(products!$A$1:$G$49,MATCH(orders!$D209,products!$A$1:$A$49,0),MATCH(orders!I$1,products!$A$1:$G$1,0))</f>
        <v>Ara</v>
      </c>
      <c r="J209" t="str">
        <f>INDEX(products!$A$1:$G$49,MATCH(orders!$D209,products!$A$1:$A$49,0),MATCH(orders!J$1,products!$A$1:$G$1,0))</f>
        <v>M</v>
      </c>
      <c r="K209" s="13">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VLOOKUP(C209,customers!$A$1:$I$1001,9,FALSE)</f>
        <v>Yes</v>
      </c>
    </row>
    <row r="210" spans="1:16" x14ac:dyDescent="0.25">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IF(VLOOKUP(C210,customers!$A$2:$G$1001,7,FALSE)=0,"",VLOOKUP(C210,customers!$A$2:$G$1001,7,FALSE))</f>
        <v>Ireland</v>
      </c>
      <c r="I210" t="str">
        <f>INDEX(products!$A$1:$G$49,MATCH(orders!$D210,products!$A$1:$A$49,0),MATCH(orders!I$1,products!$A$1:$G$1,0))</f>
        <v>Exc</v>
      </c>
      <c r="J210" t="str">
        <f>INDEX(products!$A$1:$G$49,MATCH(orders!$D210,products!$A$1:$A$49,0),MATCH(orders!J$1,products!$A$1:$G$1,0))</f>
        <v>D</v>
      </c>
      <c r="K210" s="13">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VLOOKUP(C210,customers!$A$1:$I$1001,9,FALSE)</f>
        <v>Yes</v>
      </c>
    </row>
    <row r="211" spans="1:16" x14ac:dyDescent="0.25">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IF(VLOOKUP(C211,customers!$A$2:$G$1001,7,FALSE)=0,"",VLOOKUP(C211,customers!$A$2:$G$1001,7,FALSE))</f>
        <v>United Kingdom</v>
      </c>
      <c r="I211" t="str">
        <f>INDEX(products!$A$1:$G$49,MATCH(orders!$D211,products!$A$1:$A$49,0),MATCH(orders!I$1,products!$A$1:$G$1,0))</f>
        <v>Ara</v>
      </c>
      <c r="J211" t="str">
        <f>INDEX(products!$A$1:$G$49,MATCH(orders!$D211,products!$A$1:$A$49,0),MATCH(orders!J$1,products!$A$1:$G$1,0))</f>
        <v>M</v>
      </c>
      <c r="K211" s="13">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VLOOKUP(C211,customers!$A$1:$I$1001,9,FALSE)</f>
        <v>No</v>
      </c>
    </row>
    <row r="212" spans="1:16" x14ac:dyDescent="0.25">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IF(VLOOKUP(C212,customers!$A$2:$G$1001,7,FALSE)=0,"",VLOOKUP(C212,customers!$A$2:$G$1001,7,FALSE))</f>
        <v>United States</v>
      </c>
      <c r="I212" t="str">
        <f>INDEX(products!$A$1:$G$49,MATCH(orders!$D212,products!$A$1:$A$49,0),MATCH(orders!I$1,products!$A$1:$G$1,0))</f>
        <v>Lib</v>
      </c>
      <c r="J212" t="str">
        <f>INDEX(products!$A$1:$G$49,MATCH(orders!$D212,products!$A$1:$A$49,0),MATCH(orders!J$1,products!$A$1:$G$1,0))</f>
        <v>D</v>
      </c>
      <c r="K212" s="13">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VLOOKUP(C212,customers!$A$1:$I$1001,9,FALSE)</f>
        <v>Yes</v>
      </c>
    </row>
    <row r="213" spans="1:16" x14ac:dyDescent="0.25">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IF(VLOOKUP(C213,customers!$A$2:$G$1001,7,FALSE)=0,"",VLOOKUP(C213,customers!$A$2:$G$1001,7,FALSE))</f>
        <v>United States</v>
      </c>
      <c r="I213" t="str">
        <f>INDEX(products!$A$1:$G$49,MATCH(orders!$D213,products!$A$1:$A$49,0),MATCH(orders!I$1,products!$A$1:$G$1,0))</f>
        <v>Exc</v>
      </c>
      <c r="J213" t="str">
        <f>INDEX(products!$A$1:$G$49,MATCH(orders!$D213,products!$A$1:$A$49,0),MATCH(orders!J$1,products!$A$1:$G$1,0))</f>
        <v>L</v>
      </c>
      <c r="K213" s="13">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VLOOKUP(C213,customers!$A$1:$I$1001,9,FALSE)</f>
        <v>No</v>
      </c>
    </row>
    <row r="214" spans="1:16" x14ac:dyDescent="0.25">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IF(VLOOKUP(C214,customers!$A$2:$G$1001,7,FALSE)=0,"",VLOOKUP(C214,customers!$A$2:$G$1001,7,FALSE))</f>
        <v>United States</v>
      </c>
      <c r="I214" t="str">
        <f>INDEX(products!$A$1:$G$49,MATCH(orders!$D214,products!$A$1:$A$49,0),MATCH(orders!I$1,products!$A$1:$G$1,0))</f>
        <v>Exc</v>
      </c>
      <c r="J214" t="str">
        <f>INDEX(products!$A$1:$G$49,MATCH(orders!$D214,products!$A$1:$A$49,0),MATCH(orders!J$1,products!$A$1:$G$1,0))</f>
        <v>D</v>
      </c>
      <c r="K214" s="13">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VLOOKUP(C214,customers!$A$1:$I$1001,9,FALSE)</f>
        <v>Yes</v>
      </c>
    </row>
    <row r="215" spans="1:16" x14ac:dyDescent="0.25">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IF(VLOOKUP(C215,customers!$A$2:$G$1001,7,FALSE)=0,"",VLOOKUP(C215,customers!$A$2:$G$1001,7,FALSE))</f>
        <v>United States</v>
      </c>
      <c r="I215" t="str">
        <f>INDEX(products!$A$1:$G$49,MATCH(orders!$D215,products!$A$1:$A$49,0),MATCH(orders!I$1,products!$A$1:$G$1,0))</f>
        <v>Rob</v>
      </c>
      <c r="J215" t="str">
        <f>INDEX(products!$A$1:$G$49,MATCH(orders!$D215,products!$A$1:$A$49,0),MATCH(orders!J$1,products!$A$1:$G$1,0))</f>
        <v>D</v>
      </c>
      <c r="K215" s="13">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VLOOKUP(C215,customers!$A$1:$I$1001,9,FALSE)</f>
        <v>No</v>
      </c>
    </row>
    <row r="216" spans="1:16" x14ac:dyDescent="0.25">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IF(VLOOKUP(C216,customers!$A$2:$G$1001,7,FALSE)=0,"",VLOOKUP(C216,customers!$A$2:$G$1001,7,FALSE))</f>
        <v>Ireland</v>
      </c>
      <c r="I216" t="str">
        <f>INDEX(products!$A$1:$G$49,MATCH(orders!$D216,products!$A$1:$A$49,0),MATCH(orders!I$1,products!$A$1:$G$1,0))</f>
        <v>Lib</v>
      </c>
      <c r="J216" t="str">
        <f>INDEX(products!$A$1:$G$49,MATCH(orders!$D216,products!$A$1:$A$49,0),MATCH(orders!J$1,products!$A$1:$G$1,0))</f>
        <v>L</v>
      </c>
      <c r="K216" s="13">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VLOOKUP(C216,customers!$A$1:$I$1001,9,FALSE)</f>
        <v>No</v>
      </c>
    </row>
    <row r="217" spans="1:16" x14ac:dyDescent="0.25">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IF(VLOOKUP(C217,customers!$A$2:$G$1001,7,FALSE)=0,"",VLOOKUP(C217,customers!$A$2:$G$1001,7,FALSE))</f>
        <v>United States</v>
      </c>
      <c r="I217" t="str">
        <f>INDEX(products!$A$1:$G$49,MATCH(orders!$D217,products!$A$1:$A$49,0),MATCH(orders!I$1,products!$A$1:$G$1,0))</f>
        <v>Lib</v>
      </c>
      <c r="J217" t="str">
        <f>INDEX(products!$A$1:$G$49,MATCH(orders!$D217,products!$A$1:$A$49,0),MATCH(orders!J$1,products!$A$1:$G$1,0))</f>
        <v>D</v>
      </c>
      <c r="K217" s="13">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VLOOKUP(C217,customers!$A$1:$I$1001,9,FALSE)</f>
        <v>No</v>
      </c>
    </row>
    <row r="218" spans="1:16" x14ac:dyDescent="0.25">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IF(VLOOKUP(C218,customers!$A$2:$G$1001,7,FALSE)=0,"",VLOOKUP(C218,customers!$A$2:$G$1001,7,FALSE))</f>
        <v>United States</v>
      </c>
      <c r="I218" t="str">
        <f>INDEX(products!$A$1:$G$49,MATCH(orders!$D218,products!$A$1:$A$49,0),MATCH(orders!I$1,products!$A$1:$G$1,0))</f>
        <v>Lib</v>
      </c>
      <c r="J218" t="str">
        <f>INDEX(products!$A$1:$G$49,MATCH(orders!$D218,products!$A$1:$A$49,0),MATCH(orders!J$1,products!$A$1:$G$1,0))</f>
        <v>M</v>
      </c>
      <c r="K218" s="13">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VLOOKUP(C218,customers!$A$1:$I$1001,9,FALSE)</f>
        <v>Yes</v>
      </c>
    </row>
    <row r="219" spans="1:16" x14ac:dyDescent="0.25">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IF(VLOOKUP(C219,customers!$A$2:$G$1001,7,FALSE)=0,"",VLOOKUP(C219,customers!$A$2:$G$1001,7,FALSE))</f>
        <v>United States</v>
      </c>
      <c r="I219" t="str">
        <f>INDEX(products!$A$1:$G$49,MATCH(orders!$D219,products!$A$1:$A$49,0),MATCH(orders!I$1,products!$A$1:$G$1,0))</f>
        <v>Exc</v>
      </c>
      <c r="J219" t="str">
        <f>INDEX(products!$A$1:$G$49,MATCH(orders!$D219,products!$A$1:$A$49,0),MATCH(orders!J$1,products!$A$1:$G$1,0))</f>
        <v>L</v>
      </c>
      <c r="K219" s="13">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VLOOKUP(C219,customers!$A$1:$I$1001,9,FALSE)</f>
        <v>No</v>
      </c>
    </row>
    <row r="220" spans="1:16" x14ac:dyDescent="0.25">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IF(VLOOKUP(C220,customers!$A$2:$G$1001,7,FALSE)=0,"",VLOOKUP(C220,customers!$A$2:$G$1001,7,FALSE))</f>
        <v>Ireland</v>
      </c>
      <c r="I220" t="str">
        <f>INDEX(products!$A$1:$G$49,MATCH(orders!$D220,products!$A$1:$A$49,0),MATCH(orders!I$1,products!$A$1:$G$1,0))</f>
        <v>Ara</v>
      </c>
      <c r="J220" t="str">
        <f>INDEX(products!$A$1:$G$49,MATCH(orders!$D220,products!$A$1:$A$49,0),MATCH(orders!J$1,products!$A$1:$G$1,0))</f>
        <v>M</v>
      </c>
      <c r="K220" s="13">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VLOOKUP(C220,customers!$A$1:$I$1001,9,FALSE)</f>
        <v>Yes</v>
      </c>
    </row>
    <row r="221" spans="1:16" x14ac:dyDescent="0.25">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IF(VLOOKUP(C221,customers!$A$2:$G$1001,7,FALSE)=0,"",VLOOKUP(C221,customers!$A$2:$G$1001,7,FALSE))</f>
        <v>United States</v>
      </c>
      <c r="I221" t="str">
        <f>INDEX(products!$A$1:$G$49,MATCH(orders!$D221,products!$A$1:$A$49,0),MATCH(orders!I$1,products!$A$1:$G$1,0))</f>
        <v>Rob</v>
      </c>
      <c r="J221" t="str">
        <f>INDEX(products!$A$1:$G$49,MATCH(orders!$D221,products!$A$1:$A$49,0),MATCH(orders!J$1,products!$A$1:$G$1,0))</f>
        <v>L</v>
      </c>
      <c r="K221" s="13">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VLOOKUP(C221,customers!$A$1:$I$1001,9,FALSE)</f>
        <v>No</v>
      </c>
    </row>
    <row r="222" spans="1:16" x14ac:dyDescent="0.25">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IF(VLOOKUP(C222,customers!$A$2:$G$1001,7,FALSE)=0,"",VLOOKUP(C222,customers!$A$2:$G$1001,7,FALSE))</f>
        <v>United States</v>
      </c>
      <c r="I222" t="str">
        <f>INDEX(products!$A$1:$G$49,MATCH(orders!$D222,products!$A$1:$A$49,0),MATCH(orders!I$1,products!$A$1:$G$1,0))</f>
        <v>Rob</v>
      </c>
      <c r="J222" t="str">
        <f>INDEX(products!$A$1:$G$49,MATCH(orders!$D222,products!$A$1:$A$49,0),MATCH(orders!J$1,products!$A$1:$G$1,0))</f>
        <v>M</v>
      </c>
      <c r="K222" s="13">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VLOOKUP(C222,customers!$A$1:$I$1001,9,FALSE)</f>
        <v>No</v>
      </c>
    </row>
    <row r="223" spans="1:16" x14ac:dyDescent="0.25">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IF(VLOOKUP(C223,customers!$A$2:$G$1001,7,FALSE)=0,"",VLOOKUP(C223,customers!$A$2:$G$1001,7,FALSE))</f>
        <v>United States</v>
      </c>
      <c r="I223" t="str">
        <f>INDEX(products!$A$1:$G$49,MATCH(orders!$D223,products!$A$1:$A$49,0),MATCH(orders!I$1,products!$A$1:$G$1,0))</f>
        <v>Ara</v>
      </c>
      <c r="J223" t="str">
        <f>INDEX(products!$A$1:$G$49,MATCH(orders!$D223,products!$A$1:$A$49,0),MATCH(orders!J$1,products!$A$1:$G$1,0))</f>
        <v>L</v>
      </c>
      <c r="K223" s="13">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VLOOKUP(C223,customers!$A$1:$I$1001,9,FALSE)</f>
        <v>Yes</v>
      </c>
    </row>
    <row r="224" spans="1:16" x14ac:dyDescent="0.25">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IF(VLOOKUP(C224,customers!$A$2:$G$1001,7,FALSE)=0,"",VLOOKUP(C224,customers!$A$2:$G$1001,7,FALSE))</f>
        <v>United States</v>
      </c>
      <c r="I224" t="str">
        <f>INDEX(products!$A$1:$G$49,MATCH(orders!$D224,products!$A$1:$A$49,0),MATCH(orders!I$1,products!$A$1:$G$1,0))</f>
        <v>Lib</v>
      </c>
      <c r="J224" t="str">
        <f>INDEX(products!$A$1:$G$49,MATCH(orders!$D224,products!$A$1:$A$49,0),MATCH(orders!J$1,products!$A$1:$G$1,0))</f>
        <v>D</v>
      </c>
      <c r="K224" s="13">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VLOOKUP(C224,customers!$A$1:$I$1001,9,FALSE)</f>
        <v>No</v>
      </c>
    </row>
    <row r="225" spans="1:16" x14ac:dyDescent="0.25">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IF(VLOOKUP(C225,customers!$A$2:$G$1001,7,FALSE)=0,"",VLOOKUP(C225,customers!$A$2:$G$1001,7,FALSE))</f>
        <v>United States</v>
      </c>
      <c r="I225" t="str">
        <f>INDEX(products!$A$1:$G$49,MATCH(orders!$D225,products!$A$1:$A$49,0),MATCH(orders!I$1,products!$A$1:$G$1,0))</f>
        <v>Exc</v>
      </c>
      <c r="J225" t="str">
        <f>INDEX(products!$A$1:$G$49,MATCH(orders!$D225,products!$A$1:$A$49,0),MATCH(orders!J$1,products!$A$1:$G$1,0))</f>
        <v>L</v>
      </c>
      <c r="K225" s="13">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VLOOKUP(C225,customers!$A$1:$I$1001,9,FALSE)</f>
        <v>Yes</v>
      </c>
    </row>
    <row r="226" spans="1:16" x14ac:dyDescent="0.25">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IF(VLOOKUP(C226,customers!$A$2:$G$1001,7,FALSE)=0,"",VLOOKUP(C226,customers!$A$2:$G$1001,7,FALSE))</f>
        <v>United States</v>
      </c>
      <c r="I226" t="str">
        <f>INDEX(products!$A$1:$G$49,MATCH(orders!$D226,products!$A$1:$A$49,0),MATCH(orders!I$1,products!$A$1:$G$1,0))</f>
        <v>Lib</v>
      </c>
      <c r="J226" t="str">
        <f>INDEX(products!$A$1:$G$49,MATCH(orders!$D226,products!$A$1:$A$49,0),MATCH(orders!J$1,products!$A$1:$G$1,0))</f>
        <v>D</v>
      </c>
      <c r="K226" s="13">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VLOOKUP(C226,customers!$A$1:$I$1001,9,FALSE)</f>
        <v>Yes</v>
      </c>
    </row>
    <row r="227" spans="1:16" x14ac:dyDescent="0.25">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IF(VLOOKUP(C227,customers!$A$2:$G$1001,7,FALSE)=0,"",VLOOKUP(C227,customers!$A$2:$G$1001,7,FALSE))</f>
        <v>Ireland</v>
      </c>
      <c r="I227" t="str">
        <f>INDEX(products!$A$1:$G$49,MATCH(orders!$D227,products!$A$1:$A$49,0),MATCH(orders!I$1,products!$A$1:$G$1,0))</f>
        <v>Rob</v>
      </c>
      <c r="J227" t="str">
        <f>INDEX(products!$A$1:$G$49,MATCH(orders!$D227,products!$A$1:$A$49,0),MATCH(orders!J$1,products!$A$1:$G$1,0))</f>
        <v>L</v>
      </c>
      <c r="K227" s="13">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VLOOKUP(C227,customers!$A$1:$I$1001,9,FALSE)</f>
        <v>No</v>
      </c>
    </row>
    <row r="228" spans="1:16" x14ac:dyDescent="0.25">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IF(VLOOKUP(C228,customers!$A$2:$G$1001,7,FALSE)=0,"",VLOOKUP(C228,customers!$A$2:$G$1001,7,FALSE))</f>
        <v>United States</v>
      </c>
      <c r="I228" t="str">
        <f>INDEX(products!$A$1:$G$49,MATCH(orders!$D228,products!$A$1:$A$49,0),MATCH(orders!I$1,products!$A$1:$G$1,0))</f>
        <v>Ara</v>
      </c>
      <c r="J228" t="str">
        <f>INDEX(products!$A$1:$G$49,MATCH(orders!$D228,products!$A$1:$A$49,0),MATCH(orders!J$1,products!$A$1:$G$1,0))</f>
        <v>M</v>
      </c>
      <c r="K228" s="13">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VLOOKUP(C228,customers!$A$1:$I$1001,9,FALSE)</f>
        <v>No</v>
      </c>
    </row>
    <row r="229" spans="1:16" x14ac:dyDescent="0.25">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IF(VLOOKUP(C229,customers!$A$2:$G$1001,7,FALSE)=0,"",VLOOKUP(C229,customers!$A$2:$G$1001,7,FALSE))</f>
        <v>United Kingdom</v>
      </c>
      <c r="I229" t="str">
        <f>INDEX(products!$A$1:$G$49,MATCH(orders!$D229,products!$A$1:$A$49,0),MATCH(orders!I$1,products!$A$1:$G$1,0))</f>
        <v>Rob</v>
      </c>
      <c r="J229" t="str">
        <f>INDEX(products!$A$1:$G$49,MATCH(orders!$D229,products!$A$1:$A$49,0),MATCH(orders!J$1,products!$A$1:$G$1,0))</f>
        <v>D</v>
      </c>
      <c r="K229" s="13">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VLOOKUP(C229,customers!$A$1:$I$1001,9,FALSE)</f>
        <v>Yes</v>
      </c>
    </row>
    <row r="230" spans="1:16" x14ac:dyDescent="0.25">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IF(VLOOKUP(C230,customers!$A$2:$G$1001,7,FALSE)=0,"",VLOOKUP(C230,customers!$A$2:$G$1001,7,FALSE))</f>
        <v>United States</v>
      </c>
      <c r="I230" t="str">
        <f>INDEX(products!$A$1:$G$49,MATCH(orders!$D230,products!$A$1:$A$49,0),MATCH(orders!I$1,products!$A$1:$G$1,0))</f>
        <v>Rob</v>
      </c>
      <c r="J230" t="str">
        <f>INDEX(products!$A$1:$G$49,MATCH(orders!$D230,products!$A$1:$A$49,0),MATCH(orders!J$1,products!$A$1:$G$1,0))</f>
        <v>L</v>
      </c>
      <c r="K230" s="13">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VLOOKUP(C230,customers!$A$1:$I$1001,9,FALSE)</f>
        <v>No</v>
      </c>
    </row>
    <row r="231" spans="1:16" x14ac:dyDescent="0.25">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IF(VLOOKUP(C231,customers!$A$2:$G$1001,7,FALSE)=0,"",VLOOKUP(C231,customers!$A$2:$G$1001,7,FALSE))</f>
        <v>United States</v>
      </c>
      <c r="I231" t="str">
        <f>INDEX(products!$A$1:$G$49,MATCH(orders!$D231,products!$A$1:$A$49,0),MATCH(orders!I$1,products!$A$1:$G$1,0))</f>
        <v>Lib</v>
      </c>
      <c r="J231" t="str">
        <f>INDEX(products!$A$1:$G$49,MATCH(orders!$D231,products!$A$1:$A$49,0),MATCH(orders!J$1,products!$A$1:$G$1,0))</f>
        <v>M</v>
      </c>
      <c r="K231" s="13">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VLOOKUP(C231,customers!$A$1:$I$1001,9,FALSE)</f>
        <v>No</v>
      </c>
    </row>
    <row r="232" spans="1:16" x14ac:dyDescent="0.25">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IF(VLOOKUP(C232,customers!$A$2:$G$1001,7,FALSE)=0,"",VLOOKUP(C232,customers!$A$2:$G$1001,7,FALSE))</f>
        <v>United States</v>
      </c>
      <c r="I232" t="str">
        <f>INDEX(products!$A$1:$G$49,MATCH(orders!$D232,products!$A$1:$A$49,0),MATCH(orders!I$1,products!$A$1:$G$1,0))</f>
        <v>Ara</v>
      </c>
      <c r="J232" t="str">
        <f>INDEX(products!$A$1:$G$49,MATCH(orders!$D232,products!$A$1:$A$49,0),MATCH(orders!J$1,products!$A$1:$G$1,0))</f>
        <v>M</v>
      </c>
      <c r="K232" s="13">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VLOOKUP(C232,customers!$A$1:$I$1001,9,FALSE)</f>
        <v>No</v>
      </c>
    </row>
    <row r="233" spans="1:16" x14ac:dyDescent="0.25">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IF(VLOOKUP(C233,customers!$A$2:$G$1001,7,FALSE)=0,"",VLOOKUP(C233,customers!$A$2:$G$1001,7,FALSE))</f>
        <v>United States</v>
      </c>
      <c r="I233" t="str">
        <f>INDEX(products!$A$1:$G$49,MATCH(orders!$D233,products!$A$1:$A$49,0),MATCH(orders!I$1,products!$A$1:$G$1,0))</f>
        <v>Lib</v>
      </c>
      <c r="J233" t="str">
        <f>INDEX(products!$A$1:$G$49,MATCH(orders!$D233,products!$A$1:$A$49,0),MATCH(orders!J$1,products!$A$1:$G$1,0))</f>
        <v>M</v>
      </c>
      <c r="K233" s="13">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VLOOKUP(C233,customers!$A$1:$I$1001,9,FALSE)</f>
        <v>Yes</v>
      </c>
    </row>
    <row r="234" spans="1:16" x14ac:dyDescent="0.25">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IF(VLOOKUP(C234,customers!$A$2:$G$1001,7,FALSE)=0,"",VLOOKUP(C234,customers!$A$2:$G$1001,7,FALSE))</f>
        <v>United Kingdom</v>
      </c>
      <c r="I234" t="str">
        <f>INDEX(products!$A$1:$G$49,MATCH(orders!$D234,products!$A$1:$A$49,0),MATCH(orders!I$1,products!$A$1:$G$1,0))</f>
        <v>Lib</v>
      </c>
      <c r="J234" t="str">
        <f>INDEX(products!$A$1:$G$49,MATCH(orders!$D234,products!$A$1:$A$49,0),MATCH(orders!J$1,products!$A$1:$G$1,0))</f>
        <v>L</v>
      </c>
      <c r="K234" s="13">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VLOOKUP(C234,customers!$A$1:$I$1001,9,FALSE)</f>
        <v>No</v>
      </c>
    </row>
    <row r="235" spans="1:16" x14ac:dyDescent="0.25">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IF(VLOOKUP(C235,customers!$A$2:$G$1001,7,FALSE)=0,"",VLOOKUP(C235,customers!$A$2:$G$1001,7,FALSE))</f>
        <v>United States</v>
      </c>
      <c r="I235" t="str">
        <f>INDEX(products!$A$1:$G$49,MATCH(orders!$D235,products!$A$1:$A$49,0),MATCH(orders!I$1,products!$A$1:$G$1,0))</f>
        <v>Exc</v>
      </c>
      <c r="J235" t="str">
        <f>INDEX(products!$A$1:$G$49,MATCH(orders!$D235,products!$A$1:$A$49,0),MATCH(orders!J$1,products!$A$1:$G$1,0))</f>
        <v>M</v>
      </c>
      <c r="K235" s="13">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VLOOKUP(C235,customers!$A$1:$I$1001,9,FALSE)</f>
        <v>No</v>
      </c>
    </row>
    <row r="236" spans="1:16" x14ac:dyDescent="0.25">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IF(VLOOKUP(C236,customers!$A$2:$G$1001,7,FALSE)=0,"",VLOOKUP(C236,customers!$A$2:$G$1001,7,FALSE))</f>
        <v>United States</v>
      </c>
      <c r="I236" t="str">
        <f>INDEX(products!$A$1:$G$49,MATCH(orders!$D236,products!$A$1:$A$49,0),MATCH(orders!I$1,products!$A$1:$G$1,0))</f>
        <v>Lib</v>
      </c>
      <c r="J236" t="str">
        <f>INDEX(products!$A$1:$G$49,MATCH(orders!$D236,products!$A$1:$A$49,0),MATCH(orders!J$1,products!$A$1:$G$1,0))</f>
        <v>L</v>
      </c>
      <c r="K236" s="13">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VLOOKUP(C236,customers!$A$1:$I$1001,9,FALSE)</f>
        <v>No</v>
      </c>
    </row>
    <row r="237" spans="1:16" x14ac:dyDescent="0.25">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IF(VLOOKUP(C237,customers!$A$2:$G$1001,7,FALSE)=0,"",VLOOKUP(C237,customers!$A$2:$G$1001,7,FALSE))</f>
        <v>Ireland</v>
      </c>
      <c r="I237" t="str">
        <f>INDEX(products!$A$1:$G$49,MATCH(orders!$D237,products!$A$1:$A$49,0),MATCH(orders!I$1,products!$A$1:$G$1,0))</f>
        <v>Lib</v>
      </c>
      <c r="J237" t="str">
        <f>INDEX(products!$A$1:$G$49,MATCH(orders!$D237,products!$A$1:$A$49,0),MATCH(orders!J$1,products!$A$1:$G$1,0))</f>
        <v>L</v>
      </c>
      <c r="K237" s="13">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VLOOKUP(C237,customers!$A$1:$I$1001,9,FALSE)</f>
        <v>No</v>
      </c>
    </row>
    <row r="238" spans="1:16" x14ac:dyDescent="0.25">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IF(VLOOKUP(C238,customers!$A$2:$G$1001,7,FALSE)=0,"",VLOOKUP(C238,customers!$A$2:$G$1001,7,FALSE))</f>
        <v>Ireland</v>
      </c>
      <c r="I238" t="str">
        <f>INDEX(products!$A$1:$G$49,MATCH(orders!$D238,products!$A$1:$A$49,0),MATCH(orders!I$1,products!$A$1:$G$1,0))</f>
        <v>Lib</v>
      </c>
      <c r="J238" t="str">
        <f>INDEX(products!$A$1:$G$49,MATCH(orders!$D238,products!$A$1:$A$49,0),MATCH(orders!J$1,products!$A$1:$G$1,0))</f>
        <v>D</v>
      </c>
      <c r="K238" s="13">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VLOOKUP(C238,customers!$A$1:$I$1001,9,FALSE)</f>
        <v>No</v>
      </c>
    </row>
    <row r="239" spans="1:16" x14ac:dyDescent="0.25">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IF(VLOOKUP(C239,customers!$A$2:$G$1001,7,FALSE)=0,"",VLOOKUP(C239,customers!$A$2:$G$1001,7,FALSE))</f>
        <v>United States</v>
      </c>
      <c r="I239" t="str">
        <f>INDEX(products!$A$1:$G$49,MATCH(orders!$D239,products!$A$1:$A$49,0),MATCH(orders!I$1,products!$A$1:$G$1,0))</f>
        <v>Rob</v>
      </c>
      <c r="J239" t="str">
        <f>INDEX(products!$A$1:$G$49,MATCH(orders!$D239,products!$A$1:$A$49,0),MATCH(orders!J$1,products!$A$1:$G$1,0))</f>
        <v>L</v>
      </c>
      <c r="K239" s="13">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VLOOKUP(C239,customers!$A$1:$I$1001,9,FALSE)</f>
        <v>Yes</v>
      </c>
    </row>
    <row r="240" spans="1:16" x14ac:dyDescent="0.25">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IF(VLOOKUP(C240,customers!$A$2:$G$1001,7,FALSE)=0,"",VLOOKUP(C240,customers!$A$2:$G$1001,7,FALSE))</f>
        <v>United States</v>
      </c>
      <c r="I240" t="str">
        <f>INDEX(products!$A$1:$G$49,MATCH(orders!$D240,products!$A$1:$A$49,0),MATCH(orders!I$1,products!$A$1:$G$1,0))</f>
        <v>Rob</v>
      </c>
      <c r="J240" t="str">
        <f>INDEX(products!$A$1:$G$49,MATCH(orders!$D240,products!$A$1:$A$49,0),MATCH(orders!J$1,products!$A$1:$G$1,0))</f>
        <v>M</v>
      </c>
      <c r="K240" s="13">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VLOOKUP(C240,customers!$A$1:$I$1001,9,FALSE)</f>
        <v>Yes</v>
      </c>
    </row>
    <row r="241" spans="1:16" x14ac:dyDescent="0.25">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IF(VLOOKUP(C241,customers!$A$2:$G$1001,7,FALSE)=0,"",VLOOKUP(C241,customers!$A$2:$G$1001,7,FALSE))</f>
        <v>United States</v>
      </c>
      <c r="I241" t="str">
        <f>INDEX(products!$A$1:$G$49,MATCH(orders!$D241,products!$A$1:$A$49,0),MATCH(orders!I$1,products!$A$1:$G$1,0))</f>
        <v>Exc</v>
      </c>
      <c r="J241" t="str">
        <f>INDEX(products!$A$1:$G$49,MATCH(orders!$D241,products!$A$1:$A$49,0),MATCH(orders!J$1,products!$A$1:$G$1,0))</f>
        <v>L</v>
      </c>
      <c r="K241" s="13">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VLOOKUP(C241,customers!$A$1:$I$1001,9,FALSE)</f>
        <v>No</v>
      </c>
    </row>
    <row r="242" spans="1:16" x14ac:dyDescent="0.25">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IF(VLOOKUP(C242,customers!$A$2:$G$1001,7,FALSE)=0,"",VLOOKUP(C242,customers!$A$2:$G$1001,7,FALSE))</f>
        <v>United States</v>
      </c>
      <c r="I242" t="str">
        <f>INDEX(products!$A$1:$G$49,MATCH(orders!$D242,products!$A$1:$A$49,0),MATCH(orders!I$1,products!$A$1:$G$1,0))</f>
        <v>Ara</v>
      </c>
      <c r="J242" t="str">
        <f>INDEX(products!$A$1:$G$49,MATCH(orders!$D242,products!$A$1:$A$49,0),MATCH(orders!J$1,products!$A$1:$G$1,0))</f>
        <v>M</v>
      </c>
      <c r="K242" s="13">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VLOOKUP(C242,customers!$A$1:$I$1001,9,FALSE)</f>
        <v>Yes</v>
      </c>
    </row>
    <row r="243" spans="1:16" x14ac:dyDescent="0.25">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IF(VLOOKUP(C243,customers!$A$2:$G$1001,7,FALSE)=0,"",VLOOKUP(C243,customers!$A$2:$G$1001,7,FALSE))</f>
        <v>United States</v>
      </c>
      <c r="I243" t="str">
        <f>INDEX(products!$A$1:$G$49,MATCH(orders!$D243,products!$A$1:$A$49,0),MATCH(orders!I$1,products!$A$1:$G$1,0))</f>
        <v>Rob</v>
      </c>
      <c r="J243" t="str">
        <f>INDEX(products!$A$1:$G$49,MATCH(orders!$D243,products!$A$1:$A$49,0),MATCH(orders!J$1,products!$A$1:$G$1,0))</f>
        <v>M</v>
      </c>
      <c r="K243" s="13">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VLOOKUP(C243,customers!$A$1:$I$1001,9,FALSE)</f>
        <v>No</v>
      </c>
    </row>
    <row r="244" spans="1:16" x14ac:dyDescent="0.25">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IF(VLOOKUP(C244,customers!$A$2:$G$1001,7,FALSE)=0,"",VLOOKUP(C244,customers!$A$2:$G$1001,7,FALSE))</f>
        <v>United States</v>
      </c>
      <c r="I244" t="str">
        <f>INDEX(products!$A$1:$G$49,MATCH(orders!$D244,products!$A$1:$A$49,0),MATCH(orders!I$1,products!$A$1:$G$1,0))</f>
        <v>Exc</v>
      </c>
      <c r="J244" t="str">
        <f>INDEX(products!$A$1:$G$49,MATCH(orders!$D244,products!$A$1:$A$49,0),MATCH(orders!J$1,products!$A$1:$G$1,0))</f>
        <v>D</v>
      </c>
      <c r="K244" s="13">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VLOOKUP(C244,customers!$A$1:$I$1001,9,FALSE)</f>
        <v>Yes</v>
      </c>
    </row>
    <row r="245" spans="1:16" x14ac:dyDescent="0.25">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IF(VLOOKUP(C245,customers!$A$2:$G$1001,7,FALSE)=0,"",VLOOKUP(C245,customers!$A$2:$G$1001,7,FALSE))</f>
        <v>United States</v>
      </c>
      <c r="I245" t="str">
        <f>INDEX(products!$A$1:$G$49,MATCH(orders!$D245,products!$A$1:$A$49,0),MATCH(orders!I$1,products!$A$1:$G$1,0))</f>
        <v>Exc</v>
      </c>
      <c r="J245" t="str">
        <f>INDEX(products!$A$1:$G$49,MATCH(orders!$D245,products!$A$1:$A$49,0),MATCH(orders!J$1,products!$A$1:$G$1,0))</f>
        <v>D</v>
      </c>
      <c r="K245" s="13">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VLOOKUP(C245,customers!$A$1:$I$1001,9,FALSE)</f>
        <v>Yes</v>
      </c>
    </row>
    <row r="246" spans="1:16" x14ac:dyDescent="0.25">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IF(VLOOKUP(C246,customers!$A$2:$G$1001,7,FALSE)=0,"",VLOOKUP(C246,customers!$A$2:$G$1001,7,FALSE))</f>
        <v>United States</v>
      </c>
      <c r="I246" t="str">
        <f>INDEX(products!$A$1:$G$49,MATCH(orders!$D246,products!$A$1:$A$49,0),MATCH(orders!I$1,products!$A$1:$G$1,0))</f>
        <v>Lib</v>
      </c>
      <c r="J246" t="str">
        <f>INDEX(products!$A$1:$G$49,MATCH(orders!$D246,products!$A$1:$A$49,0),MATCH(orders!J$1,products!$A$1:$G$1,0))</f>
        <v>M</v>
      </c>
      <c r="K246" s="13">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VLOOKUP(C246,customers!$A$1:$I$1001,9,FALSE)</f>
        <v>No</v>
      </c>
    </row>
    <row r="247" spans="1:16" x14ac:dyDescent="0.25">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IF(VLOOKUP(C247,customers!$A$2:$G$1001,7,FALSE)=0,"",VLOOKUP(C247,customers!$A$2:$G$1001,7,FALSE))</f>
        <v>United States</v>
      </c>
      <c r="I247" t="str">
        <f>INDEX(products!$A$1:$G$49,MATCH(orders!$D247,products!$A$1:$A$49,0),MATCH(orders!I$1,products!$A$1:$G$1,0))</f>
        <v>Lib</v>
      </c>
      <c r="J247" t="str">
        <f>INDEX(products!$A$1:$G$49,MATCH(orders!$D247,products!$A$1:$A$49,0),MATCH(orders!J$1,products!$A$1:$G$1,0))</f>
        <v>L</v>
      </c>
      <c r="K247" s="13">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VLOOKUP(C247,customers!$A$1:$I$1001,9,FALSE)</f>
        <v>Yes</v>
      </c>
    </row>
    <row r="248" spans="1:16" x14ac:dyDescent="0.25">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IF(VLOOKUP(C248,customers!$A$2:$G$1001,7,FALSE)=0,"",VLOOKUP(C248,customers!$A$2:$G$1001,7,FALSE))</f>
        <v>United Kingdom</v>
      </c>
      <c r="I248" t="str">
        <f>INDEX(products!$A$1:$G$49,MATCH(orders!$D248,products!$A$1:$A$49,0),MATCH(orders!I$1,products!$A$1:$G$1,0))</f>
        <v>Lib</v>
      </c>
      <c r="J248" t="str">
        <f>INDEX(products!$A$1:$G$49,MATCH(orders!$D248,products!$A$1:$A$49,0),MATCH(orders!J$1,products!$A$1:$G$1,0))</f>
        <v>D</v>
      </c>
      <c r="K248" s="13">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VLOOKUP(C248,customers!$A$1:$I$1001,9,FALSE)</f>
        <v>No</v>
      </c>
    </row>
    <row r="249" spans="1:16" x14ac:dyDescent="0.25">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IF(VLOOKUP(C249,customers!$A$2:$G$1001,7,FALSE)=0,"",VLOOKUP(C249,customers!$A$2:$G$1001,7,FALSE))</f>
        <v>Ireland</v>
      </c>
      <c r="I249" t="str">
        <f>INDEX(products!$A$1:$G$49,MATCH(orders!$D249,products!$A$1:$A$49,0),MATCH(orders!I$1,products!$A$1:$G$1,0))</f>
        <v>Rob</v>
      </c>
      <c r="J249" t="str">
        <f>INDEX(products!$A$1:$G$49,MATCH(orders!$D249,products!$A$1:$A$49,0),MATCH(orders!J$1,products!$A$1:$G$1,0))</f>
        <v>L</v>
      </c>
      <c r="K249" s="13">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VLOOKUP(C249,customers!$A$1:$I$1001,9,FALSE)</f>
        <v>Yes</v>
      </c>
    </row>
    <row r="250" spans="1:16" x14ac:dyDescent="0.25">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IF(VLOOKUP(C250,customers!$A$2:$G$1001,7,FALSE)=0,"",VLOOKUP(C250,customers!$A$2:$G$1001,7,FALSE))</f>
        <v>United States</v>
      </c>
      <c r="I250" t="str">
        <f>INDEX(products!$A$1:$G$49,MATCH(orders!$D250,products!$A$1:$A$49,0),MATCH(orders!I$1,products!$A$1:$G$1,0))</f>
        <v>Ara</v>
      </c>
      <c r="J250" t="str">
        <f>INDEX(products!$A$1:$G$49,MATCH(orders!$D250,products!$A$1:$A$49,0),MATCH(orders!J$1,products!$A$1:$G$1,0))</f>
        <v>D</v>
      </c>
      <c r="K250" s="13">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VLOOKUP(C250,customers!$A$1:$I$1001,9,FALSE)</f>
        <v>Yes</v>
      </c>
    </row>
    <row r="251" spans="1:16" x14ac:dyDescent="0.25">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IF(VLOOKUP(C251,customers!$A$2:$G$1001,7,FALSE)=0,"",VLOOKUP(C251,customers!$A$2:$G$1001,7,FALSE))</f>
        <v>United States</v>
      </c>
      <c r="I251" t="str">
        <f>INDEX(products!$A$1:$G$49,MATCH(orders!$D251,products!$A$1:$A$49,0),MATCH(orders!I$1,products!$A$1:$G$1,0))</f>
        <v>Lib</v>
      </c>
      <c r="J251" t="str">
        <f>INDEX(products!$A$1:$G$49,MATCH(orders!$D251,products!$A$1:$A$49,0),MATCH(orders!J$1,products!$A$1:$G$1,0))</f>
        <v>L</v>
      </c>
      <c r="K251" s="13">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VLOOKUP(C251,customers!$A$1:$I$1001,9,FALSE)</f>
        <v>Yes</v>
      </c>
    </row>
    <row r="252" spans="1:16" x14ac:dyDescent="0.25">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IF(VLOOKUP(C252,customers!$A$2:$G$1001,7,FALSE)=0,"",VLOOKUP(C252,customers!$A$2:$G$1001,7,FALSE))</f>
        <v>United States</v>
      </c>
      <c r="I252" t="str">
        <f>INDEX(products!$A$1:$G$49,MATCH(orders!$D252,products!$A$1:$A$49,0),MATCH(orders!I$1,products!$A$1:$G$1,0))</f>
        <v>Rob</v>
      </c>
      <c r="J252" t="str">
        <f>INDEX(products!$A$1:$G$49,MATCH(orders!$D252,products!$A$1:$A$49,0),MATCH(orders!J$1,products!$A$1:$G$1,0))</f>
        <v>M</v>
      </c>
      <c r="K252" s="13">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VLOOKUP(C252,customers!$A$1:$I$1001,9,FALSE)</f>
        <v>Yes</v>
      </c>
    </row>
    <row r="253" spans="1:16" x14ac:dyDescent="0.25">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IF(VLOOKUP(C253,customers!$A$2:$G$1001,7,FALSE)=0,"",VLOOKUP(C253,customers!$A$2:$G$1001,7,FALSE))</f>
        <v>United States</v>
      </c>
      <c r="I253" t="str">
        <f>INDEX(products!$A$1:$G$49,MATCH(orders!$D253,products!$A$1:$A$49,0),MATCH(orders!I$1,products!$A$1:$G$1,0))</f>
        <v>Exc</v>
      </c>
      <c r="J253" t="str">
        <f>INDEX(products!$A$1:$G$49,MATCH(orders!$D253,products!$A$1:$A$49,0),MATCH(orders!J$1,products!$A$1:$G$1,0))</f>
        <v>M</v>
      </c>
      <c r="K253" s="13">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VLOOKUP(C253,customers!$A$1:$I$1001,9,FALSE)</f>
        <v>Yes</v>
      </c>
    </row>
    <row r="254" spans="1:16" x14ac:dyDescent="0.25">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IF(VLOOKUP(C254,customers!$A$2:$G$1001,7,FALSE)=0,"",VLOOKUP(C254,customers!$A$2:$G$1001,7,FALSE))</f>
        <v>United States</v>
      </c>
      <c r="I254" t="str">
        <f>INDEX(products!$A$1:$G$49,MATCH(orders!$D254,products!$A$1:$A$49,0),MATCH(orders!I$1,products!$A$1:$G$1,0))</f>
        <v>Ara</v>
      </c>
      <c r="J254" t="str">
        <f>INDEX(products!$A$1:$G$49,MATCH(orders!$D254,products!$A$1:$A$49,0),MATCH(orders!J$1,products!$A$1:$G$1,0))</f>
        <v>D</v>
      </c>
      <c r="K254" s="13">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VLOOKUP(C254,customers!$A$1:$I$1001,9,FALSE)</f>
        <v>No</v>
      </c>
    </row>
    <row r="255" spans="1:16" x14ac:dyDescent="0.25">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IF(VLOOKUP(C255,customers!$A$2:$G$1001,7,FALSE)=0,"",VLOOKUP(C255,customers!$A$2:$G$1001,7,FALSE))</f>
        <v>United States</v>
      </c>
      <c r="I255" t="str">
        <f>INDEX(products!$A$1:$G$49,MATCH(orders!$D255,products!$A$1:$A$49,0),MATCH(orders!I$1,products!$A$1:$G$1,0))</f>
        <v>Lib</v>
      </c>
      <c r="J255" t="str">
        <f>INDEX(products!$A$1:$G$49,MATCH(orders!$D255,products!$A$1:$A$49,0),MATCH(orders!J$1,products!$A$1:$G$1,0))</f>
        <v>M</v>
      </c>
      <c r="K255" s="13">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VLOOKUP(C255,customers!$A$1:$I$1001,9,FALSE)</f>
        <v>No</v>
      </c>
    </row>
    <row r="256" spans="1:16" x14ac:dyDescent="0.25">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IF(VLOOKUP(C256,customers!$A$2:$G$1001,7,FALSE)=0,"",VLOOKUP(C256,customers!$A$2:$G$1001,7,FALSE))</f>
        <v>United Kingdom</v>
      </c>
      <c r="I256" t="str">
        <f>INDEX(products!$A$1:$G$49,MATCH(orders!$D256,products!$A$1:$A$49,0),MATCH(orders!I$1,products!$A$1:$G$1,0))</f>
        <v>Rob</v>
      </c>
      <c r="J256" t="str">
        <f>INDEX(products!$A$1:$G$49,MATCH(orders!$D256,products!$A$1:$A$49,0),MATCH(orders!J$1,products!$A$1:$G$1,0))</f>
        <v>L</v>
      </c>
      <c r="K256" s="13">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VLOOKUP(C256,customers!$A$1:$I$1001,9,FALSE)</f>
        <v>No</v>
      </c>
    </row>
    <row r="257" spans="1:16" x14ac:dyDescent="0.25">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IF(VLOOKUP(C257,customers!$A$2:$G$1001,7,FALSE)=0,"",VLOOKUP(C257,customers!$A$2:$G$1001,7,FALSE))</f>
        <v>United States</v>
      </c>
      <c r="I257" t="str">
        <f>INDEX(products!$A$1:$G$49,MATCH(orders!$D257,products!$A$1:$A$49,0),MATCH(orders!I$1,products!$A$1:$G$1,0))</f>
        <v>Rob</v>
      </c>
      <c r="J257" t="str">
        <f>INDEX(products!$A$1:$G$49,MATCH(orders!$D257,products!$A$1:$A$49,0),MATCH(orders!J$1,products!$A$1:$G$1,0))</f>
        <v>L</v>
      </c>
      <c r="K257" s="13">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VLOOKUP(C257,customers!$A$1:$I$1001,9,FALSE)</f>
        <v>No</v>
      </c>
    </row>
    <row r="258" spans="1:16" x14ac:dyDescent="0.25">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IF(VLOOKUP(C258,customers!$A$2:$G$1001,7,FALSE)=0,"",VLOOKUP(C258,customers!$A$2:$G$1001,7,FALSE))</f>
        <v>United States</v>
      </c>
      <c r="I258" t="str">
        <f>INDEX(products!$A$1:$G$49,MATCH(orders!$D258,products!$A$1:$A$49,0),MATCH(orders!I$1,products!$A$1:$G$1,0))</f>
        <v>Lib</v>
      </c>
      <c r="J258" t="str">
        <f>INDEX(products!$A$1:$G$49,MATCH(orders!$D258,products!$A$1:$A$49,0),MATCH(orders!J$1,products!$A$1:$G$1,0))</f>
        <v>M</v>
      </c>
      <c r="K258" s="13">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VLOOKUP(C258,customers!$A$1:$I$1001,9,FALSE)</f>
        <v>Yes</v>
      </c>
    </row>
    <row r="259" spans="1:16" x14ac:dyDescent="0.25">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IF(VLOOKUP(C259,customers!$A$2:$G$1001,7,FALSE)=0,"",VLOOKUP(C259,customers!$A$2:$G$1001,7,FALSE))</f>
        <v>United States</v>
      </c>
      <c r="I259" t="str">
        <f>INDEX(products!$A$1:$G$49,MATCH(orders!$D259,products!$A$1:$A$49,0),MATCH(orders!I$1,products!$A$1:$G$1,0))</f>
        <v>Exc</v>
      </c>
      <c r="J259" t="str">
        <f>INDEX(products!$A$1:$G$49,MATCH(orders!$D259,products!$A$1:$A$49,0),MATCH(orders!J$1,products!$A$1:$G$1,0))</f>
        <v>D</v>
      </c>
      <c r="K259" s="13">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IF(I259="Ara", "Arabica",IF(I259="Lib","Liberica",IF(I259="Exc","Excelsa",IF(I259="Rob","Robusta"))))</f>
        <v>Excelsa</v>
      </c>
      <c r="O259" t="str">
        <f t="shared" ref="O259:O322" si="14">IF(J259="M","Medium",IF(J259="L","Light",IF(J259="D","Dark","")))</f>
        <v>Dark</v>
      </c>
      <c r="P259" t="str">
        <f>VLOOKUP(C259,customers!$A$1:$I$1001,9,FALSE)</f>
        <v>Yes</v>
      </c>
    </row>
    <row r="260" spans="1:16" x14ac:dyDescent="0.25">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IF(VLOOKUP(C260,customers!$A$2:$G$1001,7,FALSE)=0,"",VLOOKUP(C260,customers!$A$2:$G$1001,7,FALSE))</f>
        <v>United States</v>
      </c>
      <c r="I260" t="str">
        <f>INDEX(products!$A$1:$G$49,MATCH(orders!$D260,products!$A$1:$A$49,0),MATCH(orders!I$1,products!$A$1:$G$1,0))</f>
        <v>Exc</v>
      </c>
      <c r="J260" t="str">
        <f>INDEX(products!$A$1:$G$49,MATCH(orders!$D260,products!$A$1:$A$49,0),MATCH(orders!J$1,products!$A$1:$G$1,0))</f>
        <v>D</v>
      </c>
      <c r="K260" s="13">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VLOOKUP(C260,customers!$A$1:$I$1001,9,FALSE)</f>
        <v>No</v>
      </c>
    </row>
    <row r="261" spans="1:16" x14ac:dyDescent="0.25">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IF(VLOOKUP(C261,customers!$A$2:$G$1001,7,FALSE)=0,"",VLOOKUP(C261,customers!$A$2:$G$1001,7,FALSE))</f>
        <v>United Kingdom</v>
      </c>
      <c r="I261" t="str">
        <f>INDEX(products!$A$1:$G$49,MATCH(orders!$D261,products!$A$1:$A$49,0),MATCH(orders!I$1,products!$A$1:$G$1,0))</f>
        <v>Rob</v>
      </c>
      <c r="J261" t="str">
        <f>INDEX(products!$A$1:$G$49,MATCH(orders!$D261,products!$A$1:$A$49,0),MATCH(orders!J$1,products!$A$1:$G$1,0))</f>
        <v>M</v>
      </c>
      <c r="K261" s="13">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VLOOKUP(C261,customers!$A$1:$I$1001,9,FALSE)</f>
        <v>No</v>
      </c>
    </row>
    <row r="262" spans="1:16" x14ac:dyDescent="0.25">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IF(VLOOKUP(C262,customers!$A$2:$G$1001,7,FALSE)=0,"",VLOOKUP(C262,customers!$A$2:$G$1001,7,FALSE))</f>
        <v>United States</v>
      </c>
      <c r="I262" t="str">
        <f>INDEX(products!$A$1:$G$49,MATCH(orders!$D262,products!$A$1:$A$49,0),MATCH(orders!I$1,products!$A$1:$G$1,0))</f>
        <v>Rob</v>
      </c>
      <c r="J262" t="str">
        <f>INDEX(products!$A$1:$G$49,MATCH(orders!$D262,products!$A$1:$A$49,0),MATCH(orders!J$1,products!$A$1:$G$1,0))</f>
        <v>L</v>
      </c>
      <c r="K262" s="13">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VLOOKUP(C262,customers!$A$1:$I$1001,9,FALSE)</f>
        <v>Yes</v>
      </c>
    </row>
    <row r="263" spans="1:16" x14ac:dyDescent="0.25">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IF(VLOOKUP(C263,customers!$A$2:$G$1001,7,FALSE)=0,"",VLOOKUP(C263,customers!$A$2:$G$1001,7,FALSE))</f>
        <v>United States</v>
      </c>
      <c r="I263" t="str">
        <f>INDEX(products!$A$1:$G$49,MATCH(orders!$D263,products!$A$1:$A$49,0),MATCH(orders!I$1,products!$A$1:$G$1,0))</f>
        <v>Rob</v>
      </c>
      <c r="J263" t="str">
        <f>INDEX(products!$A$1:$G$49,MATCH(orders!$D263,products!$A$1:$A$49,0),MATCH(orders!J$1,products!$A$1:$G$1,0))</f>
        <v>L</v>
      </c>
      <c r="K263" s="13">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VLOOKUP(C263,customers!$A$1:$I$1001,9,FALSE)</f>
        <v>Yes</v>
      </c>
    </row>
    <row r="264" spans="1:16" x14ac:dyDescent="0.25">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IF(VLOOKUP(C264,customers!$A$2:$G$1001,7,FALSE)=0,"",VLOOKUP(C264,customers!$A$2:$G$1001,7,FALSE))</f>
        <v>United States</v>
      </c>
      <c r="I264" t="str">
        <f>INDEX(products!$A$1:$G$49,MATCH(orders!$D264,products!$A$1:$A$49,0),MATCH(orders!I$1,products!$A$1:$G$1,0))</f>
        <v>Exc</v>
      </c>
      <c r="J264" t="str">
        <f>INDEX(products!$A$1:$G$49,MATCH(orders!$D264,products!$A$1:$A$49,0),MATCH(orders!J$1,products!$A$1:$G$1,0))</f>
        <v>M</v>
      </c>
      <c r="K264" s="13">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VLOOKUP(C264,customers!$A$1:$I$1001,9,FALSE)</f>
        <v>No</v>
      </c>
    </row>
    <row r="265" spans="1:16" x14ac:dyDescent="0.25">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IF(VLOOKUP(C265,customers!$A$2:$G$1001,7,FALSE)=0,"",VLOOKUP(C265,customers!$A$2:$G$1001,7,FALSE))</f>
        <v>United States</v>
      </c>
      <c r="I265" t="str">
        <f>INDEX(products!$A$1:$G$49,MATCH(orders!$D265,products!$A$1:$A$49,0),MATCH(orders!I$1,products!$A$1:$G$1,0))</f>
        <v>Lib</v>
      </c>
      <c r="J265" t="str">
        <f>INDEX(products!$A$1:$G$49,MATCH(orders!$D265,products!$A$1:$A$49,0),MATCH(orders!J$1,products!$A$1:$G$1,0))</f>
        <v>M</v>
      </c>
      <c r="K265" s="13">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VLOOKUP(C265,customers!$A$1:$I$1001,9,FALSE)</f>
        <v>No</v>
      </c>
    </row>
    <row r="266" spans="1:16" x14ac:dyDescent="0.25">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IF(VLOOKUP(C266,customers!$A$2:$G$1001,7,FALSE)=0,"",VLOOKUP(C266,customers!$A$2:$G$1001,7,FALSE))</f>
        <v>Ireland</v>
      </c>
      <c r="I266" t="str">
        <f>INDEX(products!$A$1:$G$49,MATCH(orders!$D266,products!$A$1:$A$49,0),MATCH(orders!I$1,products!$A$1:$G$1,0))</f>
        <v>Rob</v>
      </c>
      <c r="J266" t="str">
        <f>INDEX(products!$A$1:$G$49,MATCH(orders!$D266,products!$A$1:$A$49,0),MATCH(orders!J$1,products!$A$1:$G$1,0))</f>
        <v>L</v>
      </c>
      <c r="K266" s="13">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VLOOKUP(C266,customers!$A$1:$I$1001,9,FALSE)</f>
        <v>Yes</v>
      </c>
    </row>
    <row r="267" spans="1:16" x14ac:dyDescent="0.25">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IF(VLOOKUP(C267,customers!$A$2:$G$1001,7,FALSE)=0,"",VLOOKUP(C267,customers!$A$2:$G$1001,7,FALSE))</f>
        <v>United States</v>
      </c>
      <c r="I267" t="str">
        <f>INDEX(products!$A$1:$G$49,MATCH(orders!$D267,products!$A$1:$A$49,0),MATCH(orders!I$1,products!$A$1:$G$1,0))</f>
        <v>Ara</v>
      </c>
      <c r="J267" t="str">
        <f>INDEX(products!$A$1:$G$49,MATCH(orders!$D267,products!$A$1:$A$49,0),MATCH(orders!J$1,products!$A$1:$G$1,0))</f>
        <v>D</v>
      </c>
      <c r="K267" s="13">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VLOOKUP(C267,customers!$A$1:$I$1001,9,FALSE)</f>
        <v>Yes</v>
      </c>
    </row>
    <row r="268" spans="1:16" x14ac:dyDescent="0.25">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IF(VLOOKUP(C268,customers!$A$2:$G$1001,7,FALSE)=0,"",VLOOKUP(C268,customers!$A$2:$G$1001,7,FALSE))</f>
        <v>United Kingdom</v>
      </c>
      <c r="I268" t="str">
        <f>INDEX(products!$A$1:$G$49,MATCH(orders!$D268,products!$A$1:$A$49,0),MATCH(orders!I$1,products!$A$1:$G$1,0))</f>
        <v>Exc</v>
      </c>
      <c r="J268" t="str">
        <f>INDEX(products!$A$1:$G$49,MATCH(orders!$D268,products!$A$1:$A$49,0),MATCH(orders!J$1,products!$A$1:$G$1,0))</f>
        <v>D</v>
      </c>
      <c r="K268" s="13">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VLOOKUP(C268,customers!$A$1:$I$1001,9,FALSE)</f>
        <v>No</v>
      </c>
    </row>
    <row r="269" spans="1:16" x14ac:dyDescent="0.25">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IF(VLOOKUP(C269,customers!$A$2:$G$1001,7,FALSE)=0,"",VLOOKUP(C269,customers!$A$2:$G$1001,7,FALSE))</f>
        <v>United States</v>
      </c>
      <c r="I269" t="str">
        <f>INDEX(products!$A$1:$G$49,MATCH(orders!$D269,products!$A$1:$A$49,0),MATCH(orders!I$1,products!$A$1:$G$1,0))</f>
        <v>Exc</v>
      </c>
      <c r="J269" t="str">
        <f>INDEX(products!$A$1:$G$49,MATCH(orders!$D269,products!$A$1:$A$49,0),MATCH(orders!J$1,products!$A$1:$G$1,0))</f>
        <v>D</v>
      </c>
      <c r="K269" s="13">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VLOOKUP(C269,customers!$A$1:$I$1001,9,FALSE)</f>
        <v>Yes</v>
      </c>
    </row>
    <row r="270" spans="1:16" x14ac:dyDescent="0.25">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IF(VLOOKUP(C270,customers!$A$2:$G$1001,7,FALSE)=0,"",VLOOKUP(C270,customers!$A$2:$G$1001,7,FALSE))</f>
        <v>United States</v>
      </c>
      <c r="I270" t="str">
        <f>INDEX(products!$A$1:$G$49,MATCH(orders!$D270,products!$A$1:$A$49,0),MATCH(orders!I$1,products!$A$1:$G$1,0))</f>
        <v>Ara</v>
      </c>
      <c r="J270" t="str">
        <f>INDEX(products!$A$1:$G$49,MATCH(orders!$D270,products!$A$1:$A$49,0),MATCH(orders!J$1,products!$A$1:$G$1,0))</f>
        <v>D</v>
      </c>
      <c r="K270" s="13">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VLOOKUP(C270,customers!$A$1:$I$1001,9,FALSE)</f>
        <v>Yes</v>
      </c>
    </row>
    <row r="271" spans="1:16" x14ac:dyDescent="0.25">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IF(VLOOKUP(C271,customers!$A$2:$G$1001,7,FALSE)=0,"",VLOOKUP(C271,customers!$A$2:$G$1001,7,FALSE))</f>
        <v>United States</v>
      </c>
      <c r="I271" t="str">
        <f>INDEX(products!$A$1:$G$49,MATCH(orders!$D271,products!$A$1:$A$49,0),MATCH(orders!I$1,products!$A$1:$G$1,0))</f>
        <v>Ara</v>
      </c>
      <c r="J271" t="str">
        <f>INDEX(products!$A$1:$G$49,MATCH(orders!$D271,products!$A$1:$A$49,0),MATCH(orders!J$1,products!$A$1:$G$1,0))</f>
        <v>D</v>
      </c>
      <c r="K271" s="13">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VLOOKUP(C271,customers!$A$1:$I$1001,9,FALSE)</f>
        <v>No</v>
      </c>
    </row>
    <row r="272" spans="1:16" x14ac:dyDescent="0.25">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IF(VLOOKUP(C272,customers!$A$2:$G$1001,7,FALSE)=0,"",VLOOKUP(C272,customers!$A$2:$G$1001,7,FALSE))</f>
        <v>Ireland</v>
      </c>
      <c r="I272" t="str">
        <f>INDEX(products!$A$1:$G$49,MATCH(orders!$D272,products!$A$1:$A$49,0),MATCH(orders!I$1,products!$A$1:$G$1,0))</f>
        <v>Exc</v>
      </c>
      <c r="J272" t="str">
        <f>INDEX(products!$A$1:$G$49,MATCH(orders!$D272,products!$A$1:$A$49,0),MATCH(orders!J$1,products!$A$1:$G$1,0))</f>
        <v>D</v>
      </c>
      <c r="K272" s="13">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VLOOKUP(C272,customers!$A$1:$I$1001,9,FALSE)</f>
        <v>Yes</v>
      </c>
    </row>
    <row r="273" spans="1:16" x14ac:dyDescent="0.25">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IF(VLOOKUP(C273,customers!$A$2:$G$1001,7,FALSE)=0,"",VLOOKUP(C273,customers!$A$2:$G$1001,7,FALSE))</f>
        <v>United States</v>
      </c>
      <c r="I273" t="str">
        <f>INDEX(products!$A$1:$G$49,MATCH(orders!$D273,products!$A$1:$A$49,0),MATCH(orders!I$1,products!$A$1:$G$1,0))</f>
        <v>Ara</v>
      </c>
      <c r="J273" t="str">
        <f>INDEX(products!$A$1:$G$49,MATCH(orders!$D273,products!$A$1:$A$49,0),MATCH(orders!J$1,products!$A$1:$G$1,0))</f>
        <v>D</v>
      </c>
      <c r="K273" s="13">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VLOOKUP(C273,customers!$A$1:$I$1001,9,FALSE)</f>
        <v>Yes</v>
      </c>
    </row>
    <row r="274" spans="1:16" x14ac:dyDescent="0.25">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IF(VLOOKUP(C274,customers!$A$2:$G$1001,7,FALSE)=0,"",VLOOKUP(C274,customers!$A$2:$G$1001,7,FALSE))</f>
        <v>Ireland</v>
      </c>
      <c r="I274" t="str">
        <f>INDEX(products!$A$1:$G$49,MATCH(orders!$D274,products!$A$1:$A$49,0),MATCH(orders!I$1,products!$A$1:$G$1,0))</f>
        <v>Rob</v>
      </c>
      <c r="J274" t="str">
        <f>INDEX(products!$A$1:$G$49,MATCH(orders!$D274,products!$A$1:$A$49,0),MATCH(orders!J$1,products!$A$1:$G$1,0))</f>
        <v>L</v>
      </c>
      <c r="K274" s="13">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VLOOKUP(C274,customers!$A$1:$I$1001,9,FALSE)</f>
        <v>Yes</v>
      </c>
    </row>
    <row r="275" spans="1:16" x14ac:dyDescent="0.25">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IF(VLOOKUP(C275,customers!$A$2:$G$1001,7,FALSE)=0,"",VLOOKUP(C275,customers!$A$2:$G$1001,7,FALSE))</f>
        <v>United States</v>
      </c>
      <c r="I275" t="str">
        <f>INDEX(products!$A$1:$G$49,MATCH(orders!$D275,products!$A$1:$A$49,0),MATCH(orders!I$1,products!$A$1:$G$1,0))</f>
        <v>Ara</v>
      </c>
      <c r="J275" t="str">
        <f>INDEX(products!$A$1:$G$49,MATCH(orders!$D275,products!$A$1:$A$49,0),MATCH(orders!J$1,products!$A$1:$G$1,0))</f>
        <v>L</v>
      </c>
      <c r="K275" s="13">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VLOOKUP(C275,customers!$A$1:$I$1001,9,FALSE)</f>
        <v>No</v>
      </c>
    </row>
    <row r="276" spans="1:16" x14ac:dyDescent="0.25">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IF(VLOOKUP(C276,customers!$A$2:$G$1001,7,FALSE)=0,"",VLOOKUP(C276,customers!$A$2:$G$1001,7,FALSE))</f>
        <v>United States</v>
      </c>
      <c r="I276" t="str">
        <f>INDEX(products!$A$1:$G$49,MATCH(orders!$D276,products!$A$1:$A$49,0),MATCH(orders!I$1,products!$A$1:$G$1,0))</f>
        <v>Ara</v>
      </c>
      <c r="J276" t="str">
        <f>INDEX(products!$A$1:$G$49,MATCH(orders!$D276,products!$A$1:$A$49,0),MATCH(orders!J$1,products!$A$1:$G$1,0))</f>
        <v>M</v>
      </c>
      <c r="K276" s="13">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VLOOKUP(C276,customers!$A$1:$I$1001,9,FALSE)</f>
        <v>No</v>
      </c>
    </row>
    <row r="277" spans="1:16" x14ac:dyDescent="0.25">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IF(VLOOKUP(C277,customers!$A$2:$G$1001,7,FALSE)=0,"",VLOOKUP(C277,customers!$A$2:$G$1001,7,FALSE))</f>
        <v>United States</v>
      </c>
      <c r="I277" t="str">
        <f>INDEX(products!$A$1:$G$49,MATCH(orders!$D277,products!$A$1:$A$49,0),MATCH(orders!I$1,products!$A$1:$G$1,0))</f>
        <v>Exc</v>
      </c>
      <c r="J277" t="str">
        <f>INDEX(products!$A$1:$G$49,MATCH(orders!$D277,products!$A$1:$A$49,0),MATCH(orders!J$1,products!$A$1:$G$1,0))</f>
        <v>L</v>
      </c>
      <c r="K277" s="13">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VLOOKUP(C277,customers!$A$1:$I$1001,9,FALSE)</f>
        <v>No</v>
      </c>
    </row>
    <row r="278" spans="1:16" x14ac:dyDescent="0.25">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IF(VLOOKUP(C278,customers!$A$2:$G$1001,7,FALSE)=0,"",VLOOKUP(C278,customers!$A$2:$G$1001,7,FALSE))</f>
        <v>Ireland</v>
      </c>
      <c r="I278" t="str">
        <f>INDEX(products!$A$1:$G$49,MATCH(orders!$D278,products!$A$1:$A$49,0),MATCH(orders!I$1,products!$A$1:$G$1,0))</f>
        <v>Rob</v>
      </c>
      <c r="J278" t="str">
        <f>INDEX(products!$A$1:$G$49,MATCH(orders!$D278,products!$A$1:$A$49,0),MATCH(orders!J$1,products!$A$1:$G$1,0))</f>
        <v>L</v>
      </c>
      <c r="K278" s="13">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VLOOKUP(C278,customers!$A$1:$I$1001,9,FALSE)</f>
        <v>Yes</v>
      </c>
    </row>
    <row r="279" spans="1:16" x14ac:dyDescent="0.25">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IF(VLOOKUP(C279,customers!$A$2:$G$1001,7,FALSE)=0,"",VLOOKUP(C279,customers!$A$2:$G$1001,7,FALSE))</f>
        <v>United States</v>
      </c>
      <c r="I279" t="str">
        <f>INDEX(products!$A$1:$G$49,MATCH(orders!$D279,products!$A$1:$A$49,0),MATCH(orders!I$1,products!$A$1:$G$1,0))</f>
        <v>Exc</v>
      </c>
      <c r="J279" t="str">
        <f>INDEX(products!$A$1:$G$49,MATCH(orders!$D279,products!$A$1:$A$49,0),MATCH(orders!J$1,products!$A$1:$G$1,0))</f>
        <v>L</v>
      </c>
      <c r="K279" s="13">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VLOOKUP(C279,customers!$A$1:$I$1001,9,FALSE)</f>
        <v>No</v>
      </c>
    </row>
    <row r="280" spans="1:16" x14ac:dyDescent="0.25">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IF(VLOOKUP(C280,customers!$A$2:$G$1001,7,FALSE)=0,"",VLOOKUP(C280,customers!$A$2:$G$1001,7,FALSE))</f>
        <v>United States</v>
      </c>
      <c r="I280" t="str">
        <f>INDEX(products!$A$1:$G$49,MATCH(orders!$D280,products!$A$1:$A$49,0),MATCH(orders!I$1,products!$A$1:$G$1,0))</f>
        <v>Ara</v>
      </c>
      <c r="J280" t="str">
        <f>INDEX(products!$A$1:$G$49,MATCH(orders!$D280,products!$A$1:$A$49,0),MATCH(orders!J$1,products!$A$1:$G$1,0))</f>
        <v>L</v>
      </c>
      <c r="K280" s="13">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VLOOKUP(C280,customers!$A$1:$I$1001,9,FALSE)</f>
        <v>Yes</v>
      </c>
    </row>
    <row r="281" spans="1:16" x14ac:dyDescent="0.25">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IF(VLOOKUP(C281,customers!$A$2:$G$1001,7,FALSE)=0,"",VLOOKUP(C281,customers!$A$2:$G$1001,7,FALSE))</f>
        <v>United States</v>
      </c>
      <c r="I281" t="str">
        <f>INDEX(products!$A$1:$G$49,MATCH(orders!$D281,products!$A$1:$A$49,0),MATCH(orders!I$1,products!$A$1:$G$1,0))</f>
        <v>Lib</v>
      </c>
      <c r="J281" t="str">
        <f>INDEX(products!$A$1:$G$49,MATCH(orders!$D281,products!$A$1:$A$49,0),MATCH(orders!J$1,products!$A$1:$G$1,0))</f>
        <v>M</v>
      </c>
      <c r="K281" s="13">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VLOOKUP(C281,customers!$A$1:$I$1001,9,FALSE)</f>
        <v>Yes</v>
      </c>
    </row>
    <row r="282" spans="1:16" x14ac:dyDescent="0.25">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IF(VLOOKUP(C282,customers!$A$2:$G$1001,7,FALSE)=0,"",VLOOKUP(C282,customers!$A$2:$G$1001,7,FALSE))</f>
        <v>United States</v>
      </c>
      <c r="I282" t="str">
        <f>INDEX(products!$A$1:$G$49,MATCH(orders!$D282,products!$A$1:$A$49,0),MATCH(orders!I$1,products!$A$1:$G$1,0))</f>
        <v>Exc</v>
      </c>
      <c r="J282" t="str">
        <f>INDEX(products!$A$1:$G$49,MATCH(orders!$D282,products!$A$1:$A$49,0),MATCH(orders!J$1,products!$A$1:$G$1,0))</f>
        <v>M</v>
      </c>
      <c r="K282" s="13">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VLOOKUP(C282,customers!$A$1:$I$1001,9,FALSE)</f>
        <v>Yes</v>
      </c>
    </row>
    <row r="283" spans="1:16" x14ac:dyDescent="0.25">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IF(VLOOKUP(C283,customers!$A$2:$G$1001,7,FALSE)=0,"",VLOOKUP(C283,customers!$A$2:$G$1001,7,FALSE))</f>
        <v>United States</v>
      </c>
      <c r="I283" t="str">
        <f>INDEX(products!$A$1:$G$49,MATCH(orders!$D283,products!$A$1:$A$49,0),MATCH(orders!I$1,products!$A$1:$G$1,0))</f>
        <v>Exc</v>
      </c>
      <c r="J283" t="str">
        <f>INDEX(products!$A$1:$G$49,MATCH(orders!$D283,products!$A$1:$A$49,0),MATCH(orders!J$1,products!$A$1:$G$1,0))</f>
        <v>L</v>
      </c>
      <c r="K283" s="13">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VLOOKUP(C283,customers!$A$1:$I$1001,9,FALSE)</f>
        <v>Yes</v>
      </c>
    </row>
    <row r="284" spans="1:16" x14ac:dyDescent="0.25">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IF(VLOOKUP(C284,customers!$A$2:$G$1001,7,FALSE)=0,"",VLOOKUP(C284,customers!$A$2:$G$1001,7,FALSE))</f>
        <v>United Kingdom</v>
      </c>
      <c r="I284" t="str">
        <f>INDEX(products!$A$1:$G$49,MATCH(orders!$D284,products!$A$1:$A$49,0),MATCH(orders!I$1,products!$A$1:$G$1,0))</f>
        <v>Ara</v>
      </c>
      <c r="J284" t="str">
        <f>INDEX(products!$A$1:$G$49,MATCH(orders!$D284,products!$A$1:$A$49,0),MATCH(orders!J$1,products!$A$1:$G$1,0))</f>
        <v>L</v>
      </c>
      <c r="K284" s="13">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VLOOKUP(C284,customers!$A$1:$I$1001,9,FALSE)</f>
        <v>No</v>
      </c>
    </row>
    <row r="285" spans="1:16" x14ac:dyDescent="0.25">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IF(VLOOKUP(C285,customers!$A$2:$G$1001,7,FALSE)=0,"",VLOOKUP(C285,customers!$A$2:$G$1001,7,FALSE))</f>
        <v>United Kingdom</v>
      </c>
      <c r="I285" t="str">
        <f>INDEX(products!$A$1:$G$49,MATCH(orders!$D285,products!$A$1:$A$49,0),MATCH(orders!I$1,products!$A$1:$G$1,0))</f>
        <v>Rob</v>
      </c>
      <c r="J285" t="str">
        <f>INDEX(products!$A$1:$G$49,MATCH(orders!$D285,products!$A$1:$A$49,0),MATCH(orders!J$1,products!$A$1:$G$1,0))</f>
        <v>D</v>
      </c>
      <c r="K285" s="13">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VLOOKUP(C285,customers!$A$1:$I$1001,9,FALSE)</f>
        <v>Yes</v>
      </c>
    </row>
    <row r="286" spans="1:16" x14ac:dyDescent="0.25">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IF(VLOOKUP(C286,customers!$A$2:$G$1001,7,FALSE)=0,"",VLOOKUP(C286,customers!$A$2:$G$1001,7,FALSE))</f>
        <v>United States</v>
      </c>
      <c r="I286" t="str">
        <f>INDEX(products!$A$1:$G$49,MATCH(orders!$D286,products!$A$1:$A$49,0),MATCH(orders!I$1,products!$A$1:$G$1,0))</f>
        <v>Exc</v>
      </c>
      <c r="J286" t="str">
        <f>INDEX(products!$A$1:$G$49,MATCH(orders!$D286,products!$A$1:$A$49,0),MATCH(orders!J$1,products!$A$1:$G$1,0))</f>
        <v>M</v>
      </c>
      <c r="K286" s="13">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VLOOKUP(C286,customers!$A$1:$I$1001,9,FALSE)</f>
        <v>No</v>
      </c>
    </row>
    <row r="287" spans="1:16" x14ac:dyDescent="0.25">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IF(VLOOKUP(C287,customers!$A$2:$G$1001,7,FALSE)=0,"",VLOOKUP(C287,customers!$A$2:$G$1001,7,FALSE))</f>
        <v>United States</v>
      </c>
      <c r="I287" t="str">
        <f>INDEX(products!$A$1:$G$49,MATCH(orders!$D287,products!$A$1:$A$49,0),MATCH(orders!I$1,products!$A$1:$G$1,0))</f>
        <v>Lib</v>
      </c>
      <c r="J287" t="str">
        <f>INDEX(products!$A$1:$G$49,MATCH(orders!$D287,products!$A$1:$A$49,0),MATCH(orders!J$1,products!$A$1:$G$1,0))</f>
        <v>L</v>
      </c>
      <c r="K287" s="13">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VLOOKUP(C287,customers!$A$1:$I$1001,9,FALSE)</f>
        <v>No</v>
      </c>
    </row>
    <row r="288" spans="1:16" x14ac:dyDescent="0.25">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IF(VLOOKUP(C288,customers!$A$2:$G$1001,7,FALSE)=0,"",VLOOKUP(C288,customers!$A$2:$G$1001,7,FALSE))</f>
        <v>United States</v>
      </c>
      <c r="I288" t="str">
        <f>INDEX(products!$A$1:$G$49,MATCH(orders!$D288,products!$A$1:$A$49,0),MATCH(orders!I$1,products!$A$1:$G$1,0))</f>
        <v>Ara</v>
      </c>
      <c r="J288" t="str">
        <f>INDEX(products!$A$1:$G$49,MATCH(orders!$D288,products!$A$1:$A$49,0),MATCH(orders!J$1,products!$A$1:$G$1,0))</f>
        <v>M</v>
      </c>
      <c r="K288" s="13">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VLOOKUP(C288,customers!$A$1:$I$1001,9,FALSE)</f>
        <v>Yes</v>
      </c>
    </row>
    <row r="289" spans="1:16" x14ac:dyDescent="0.25">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IF(VLOOKUP(C289,customers!$A$2:$G$1001,7,FALSE)=0,"",VLOOKUP(C289,customers!$A$2:$G$1001,7,FALSE))</f>
        <v>United States</v>
      </c>
      <c r="I289" t="str">
        <f>INDEX(products!$A$1:$G$49,MATCH(orders!$D289,products!$A$1:$A$49,0),MATCH(orders!I$1,products!$A$1:$G$1,0))</f>
        <v>Rob</v>
      </c>
      <c r="J289" t="str">
        <f>INDEX(products!$A$1:$G$49,MATCH(orders!$D289,products!$A$1:$A$49,0),MATCH(orders!J$1,products!$A$1:$G$1,0))</f>
        <v>L</v>
      </c>
      <c r="K289" s="13">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VLOOKUP(C289,customers!$A$1:$I$1001,9,FALSE)</f>
        <v>No</v>
      </c>
    </row>
    <row r="290" spans="1:16" x14ac:dyDescent="0.25">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IF(VLOOKUP(C290,customers!$A$2:$G$1001,7,FALSE)=0,"",VLOOKUP(C290,customers!$A$2:$G$1001,7,FALSE))</f>
        <v>Ireland</v>
      </c>
      <c r="I290" t="str">
        <f>INDEX(products!$A$1:$G$49,MATCH(orders!$D290,products!$A$1:$A$49,0),MATCH(orders!I$1,products!$A$1:$G$1,0))</f>
        <v>Exc</v>
      </c>
      <c r="J290" t="str">
        <f>INDEX(products!$A$1:$G$49,MATCH(orders!$D290,products!$A$1:$A$49,0),MATCH(orders!J$1,products!$A$1:$G$1,0))</f>
        <v>M</v>
      </c>
      <c r="K290" s="13">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VLOOKUP(C290,customers!$A$1:$I$1001,9,FALSE)</f>
        <v>Yes</v>
      </c>
    </row>
    <row r="291" spans="1:16" x14ac:dyDescent="0.25">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IF(VLOOKUP(C291,customers!$A$2:$G$1001,7,FALSE)=0,"",VLOOKUP(C291,customers!$A$2:$G$1001,7,FALSE))</f>
        <v>United States</v>
      </c>
      <c r="I291" t="str">
        <f>INDEX(products!$A$1:$G$49,MATCH(orders!$D291,products!$A$1:$A$49,0),MATCH(orders!I$1,products!$A$1:$G$1,0))</f>
        <v>Rob</v>
      </c>
      <c r="J291" t="str">
        <f>INDEX(products!$A$1:$G$49,MATCH(orders!$D291,products!$A$1:$A$49,0),MATCH(orders!J$1,products!$A$1:$G$1,0))</f>
        <v>D</v>
      </c>
      <c r="K291" s="13">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VLOOKUP(C291,customers!$A$1:$I$1001,9,FALSE)</f>
        <v>Yes</v>
      </c>
    </row>
    <row r="292" spans="1:16" x14ac:dyDescent="0.25">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IF(VLOOKUP(C292,customers!$A$2:$G$1001,7,FALSE)=0,"",VLOOKUP(C292,customers!$A$2:$G$1001,7,FALSE))</f>
        <v>United States</v>
      </c>
      <c r="I292" t="str">
        <f>INDEX(products!$A$1:$G$49,MATCH(orders!$D292,products!$A$1:$A$49,0),MATCH(orders!I$1,products!$A$1:$G$1,0))</f>
        <v>Ara</v>
      </c>
      <c r="J292" t="str">
        <f>INDEX(products!$A$1:$G$49,MATCH(orders!$D292,products!$A$1:$A$49,0),MATCH(orders!J$1,products!$A$1:$G$1,0))</f>
        <v>D</v>
      </c>
      <c r="K292" s="13">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VLOOKUP(C292,customers!$A$1:$I$1001,9,FALSE)</f>
        <v>No</v>
      </c>
    </row>
    <row r="293" spans="1:16" x14ac:dyDescent="0.25">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IF(VLOOKUP(C293,customers!$A$2:$G$1001,7,FALSE)=0,"",VLOOKUP(C293,customers!$A$2:$G$1001,7,FALSE))</f>
        <v>Ireland</v>
      </c>
      <c r="I293" t="str">
        <f>INDEX(products!$A$1:$G$49,MATCH(orders!$D293,products!$A$1:$A$49,0),MATCH(orders!I$1,products!$A$1:$G$1,0))</f>
        <v>Exc</v>
      </c>
      <c r="J293" t="str">
        <f>INDEX(products!$A$1:$G$49,MATCH(orders!$D293,products!$A$1:$A$49,0),MATCH(orders!J$1,products!$A$1:$G$1,0))</f>
        <v>M</v>
      </c>
      <c r="K293" s="13">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VLOOKUP(C293,customers!$A$1:$I$1001,9,FALSE)</f>
        <v>No</v>
      </c>
    </row>
    <row r="294" spans="1:16" x14ac:dyDescent="0.25">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IF(VLOOKUP(C294,customers!$A$2:$G$1001,7,FALSE)=0,"",VLOOKUP(C294,customers!$A$2:$G$1001,7,FALSE))</f>
        <v>United States</v>
      </c>
      <c r="I294" t="str">
        <f>INDEX(products!$A$1:$G$49,MATCH(orders!$D294,products!$A$1:$A$49,0),MATCH(orders!I$1,products!$A$1:$G$1,0))</f>
        <v>Ara</v>
      </c>
      <c r="J294" t="str">
        <f>INDEX(products!$A$1:$G$49,MATCH(orders!$D294,products!$A$1:$A$49,0),MATCH(orders!J$1,products!$A$1:$G$1,0))</f>
        <v>D</v>
      </c>
      <c r="K294" s="13">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VLOOKUP(C294,customers!$A$1:$I$1001,9,FALSE)</f>
        <v>No</v>
      </c>
    </row>
    <row r="295" spans="1:16" x14ac:dyDescent="0.25">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IF(VLOOKUP(C295,customers!$A$2:$G$1001,7,FALSE)=0,"",VLOOKUP(C295,customers!$A$2:$G$1001,7,FALSE))</f>
        <v>United States</v>
      </c>
      <c r="I295" t="str">
        <f>INDEX(products!$A$1:$G$49,MATCH(orders!$D295,products!$A$1:$A$49,0),MATCH(orders!I$1,products!$A$1:$G$1,0))</f>
        <v>Ara</v>
      </c>
      <c r="J295" t="str">
        <f>INDEX(products!$A$1:$G$49,MATCH(orders!$D295,products!$A$1:$A$49,0),MATCH(orders!J$1,products!$A$1:$G$1,0))</f>
        <v>D</v>
      </c>
      <c r="K295" s="13">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VLOOKUP(C295,customers!$A$1:$I$1001,9,FALSE)</f>
        <v>No</v>
      </c>
    </row>
    <row r="296" spans="1:16" x14ac:dyDescent="0.25">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IF(VLOOKUP(C296,customers!$A$2:$G$1001,7,FALSE)=0,"",VLOOKUP(C296,customers!$A$2:$G$1001,7,FALSE))</f>
        <v>United States</v>
      </c>
      <c r="I296" t="str">
        <f>INDEX(products!$A$1:$G$49,MATCH(orders!$D296,products!$A$1:$A$49,0),MATCH(orders!I$1,products!$A$1:$G$1,0))</f>
        <v>Exc</v>
      </c>
      <c r="J296" t="str">
        <f>INDEX(products!$A$1:$G$49,MATCH(orders!$D296,products!$A$1:$A$49,0),MATCH(orders!J$1,products!$A$1:$G$1,0))</f>
        <v>L</v>
      </c>
      <c r="K296" s="13">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VLOOKUP(C296,customers!$A$1:$I$1001,9,FALSE)</f>
        <v>No</v>
      </c>
    </row>
    <row r="297" spans="1:16" x14ac:dyDescent="0.25">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IF(VLOOKUP(C297,customers!$A$2:$G$1001,7,FALSE)=0,"",VLOOKUP(C297,customers!$A$2:$G$1001,7,FALSE))</f>
        <v>United States</v>
      </c>
      <c r="I297" t="str">
        <f>INDEX(products!$A$1:$G$49,MATCH(orders!$D297,products!$A$1:$A$49,0),MATCH(orders!I$1,products!$A$1:$G$1,0))</f>
        <v>Exc</v>
      </c>
      <c r="J297" t="str">
        <f>INDEX(products!$A$1:$G$49,MATCH(orders!$D297,products!$A$1:$A$49,0),MATCH(orders!J$1,products!$A$1:$G$1,0))</f>
        <v>M</v>
      </c>
      <c r="K297" s="13">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VLOOKUP(C297,customers!$A$1:$I$1001,9,FALSE)</f>
        <v>No</v>
      </c>
    </row>
    <row r="298" spans="1:16" x14ac:dyDescent="0.25">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IF(VLOOKUP(C298,customers!$A$2:$G$1001,7,FALSE)=0,"",VLOOKUP(C298,customers!$A$2:$G$1001,7,FALSE))</f>
        <v>United States</v>
      </c>
      <c r="I298" t="str">
        <f>INDEX(products!$A$1:$G$49,MATCH(orders!$D298,products!$A$1:$A$49,0),MATCH(orders!I$1,products!$A$1:$G$1,0))</f>
        <v>Rob</v>
      </c>
      <c r="J298" t="str">
        <f>INDEX(products!$A$1:$G$49,MATCH(orders!$D298,products!$A$1:$A$49,0),MATCH(orders!J$1,products!$A$1:$G$1,0))</f>
        <v>M</v>
      </c>
      <c r="K298" s="13">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VLOOKUP(C298,customers!$A$1:$I$1001,9,FALSE)</f>
        <v>Yes</v>
      </c>
    </row>
    <row r="299" spans="1:16" x14ac:dyDescent="0.25">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IF(VLOOKUP(C299,customers!$A$2:$G$1001,7,FALSE)=0,"",VLOOKUP(C299,customers!$A$2:$G$1001,7,FALSE))</f>
        <v>United States</v>
      </c>
      <c r="I299" t="str">
        <f>INDEX(products!$A$1:$G$49,MATCH(orders!$D299,products!$A$1:$A$49,0),MATCH(orders!I$1,products!$A$1:$G$1,0))</f>
        <v>Rob</v>
      </c>
      <c r="J299" t="str">
        <f>INDEX(products!$A$1:$G$49,MATCH(orders!$D299,products!$A$1:$A$49,0),MATCH(orders!J$1,products!$A$1:$G$1,0))</f>
        <v>D</v>
      </c>
      <c r="K299" s="13">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VLOOKUP(C299,customers!$A$1:$I$1001,9,FALSE)</f>
        <v>Yes</v>
      </c>
    </row>
    <row r="300" spans="1:16" x14ac:dyDescent="0.25">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IF(VLOOKUP(C300,customers!$A$2:$G$1001,7,FALSE)=0,"",VLOOKUP(C300,customers!$A$2:$G$1001,7,FALSE))</f>
        <v>United States</v>
      </c>
      <c r="I300" t="str">
        <f>INDEX(products!$A$1:$G$49,MATCH(orders!$D300,products!$A$1:$A$49,0),MATCH(orders!I$1,products!$A$1:$G$1,0))</f>
        <v>Exc</v>
      </c>
      <c r="J300" t="str">
        <f>INDEX(products!$A$1:$G$49,MATCH(orders!$D300,products!$A$1:$A$49,0),MATCH(orders!J$1,products!$A$1:$G$1,0))</f>
        <v>L</v>
      </c>
      <c r="K300" s="13">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VLOOKUP(C300,customers!$A$1:$I$1001,9,FALSE)</f>
        <v>Yes</v>
      </c>
    </row>
    <row r="301" spans="1:16" x14ac:dyDescent="0.25">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IF(VLOOKUP(C301,customers!$A$2:$G$1001,7,FALSE)=0,"",VLOOKUP(C301,customers!$A$2:$G$1001,7,FALSE))</f>
        <v>United States</v>
      </c>
      <c r="I301" t="str">
        <f>INDEX(products!$A$1:$G$49,MATCH(orders!$D301,products!$A$1:$A$49,0),MATCH(orders!I$1,products!$A$1:$G$1,0))</f>
        <v>Exc</v>
      </c>
      <c r="J301" t="str">
        <f>INDEX(products!$A$1:$G$49,MATCH(orders!$D301,products!$A$1:$A$49,0),MATCH(orders!J$1,products!$A$1:$G$1,0))</f>
        <v>L</v>
      </c>
      <c r="K301" s="13">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VLOOKUP(C301,customers!$A$1:$I$1001,9,FALSE)</f>
        <v>Yes</v>
      </c>
    </row>
    <row r="302" spans="1:16" x14ac:dyDescent="0.25">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IF(VLOOKUP(C302,customers!$A$2:$G$1001,7,FALSE)=0,"",VLOOKUP(C302,customers!$A$2:$G$1001,7,FALSE))</f>
        <v>United States</v>
      </c>
      <c r="I302" t="str">
        <f>INDEX(products!$A$1:$G$49,MATCH(orders!$D302,products!$A$1:$A$49,0),MATCH(orders!I$1,products!$A$1:$G$1,0))</f>
        <v>Ara</v>
      </c>
      <c r="J302" t="str">
        <f>INDEX(products!$A$1:$G$49,MATCH(orders!$D302,products!$A$1:$A$49,0),MATCH(orders!J$1,products!$A$1:$G$1,0))</f>
        <v>L</v>
      </c>
      <c r="K302" s="13">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VLOOKUP(C302,customers!$A$1:$I$1001,9,FALSE)</f>
        <v>Yes</v>
      </c>
    </row>
    <row r="303" spans="1:16" x14ac:dyDescent="0.25">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IF(VLOOKUP(C303,customers!$A$2:$G$1001,7,FALSE)=0,"",VLOOKUP(C303,customers!$A$2:$G$1001,7,FALSE))</f>
        <v>United States</v>
      </c>
      <c r="I303" t="str">
        <f>INDEX(products!$A$1:$G$49,MATCH(orders!$D303,products!$A$1:$A$49,0),MATCH(orders!I$1,products!$A$1:$G$1,0))</f>
        <v>Lib</v>
      </c>
      <c r="J303" t="str">
        <f>INDEX(products!$A$1:$G$49,MATCH(orders!$D303,products!$A$1:$A$49,0),MATCH(orders!J$1,products!$A$1:$G$1,0))</f>
        <v>D</v>
      </c>
      <c r="K303" s="13">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VLOOKUP(C303,customers!$A$1:$I$1001,9,FALSE)</f>
        <v>Yes</v>
      </c>
    </row>
    <row r="304" spans="1:16" x14ac:dyDescent="0.25">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IF(VLOOKUP(C304,customers!$A$2:$G$1001,7,FALSE)=0,"",VLOOKUP(C304,customers!$A$2:$G$1001,7,FALSE))</f>
        <v>United States</v>
      </c>
      <c r="I304" t="str">
        <f>INDEX(products!$A$1:$G$49,MATCH(orders!$D304,products!$A$1:$A$49,0),MATCH(orders!I$1,products!$A$1:$G$1,0))</f>
        <v>Ara</v>
      </c>
      <c r="J304" t="str">
        <f>INDEX(products!$A$1:$G$49,MATCH(orders!$D304,products!$A$1:$A$49,0),MATCH(orders!J$1,products!$A$1:$G$1,0))</f>
        <v>M</v>
      </c>
      <c r="K304" s="13">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VLOOKUP(C304,customers!$A$1:$I$1001,9,FALSE)</f>
        <v>No</v>
      </c>
    </row>
    <row r="305" spans="1:16" x14ac:dyDescent="0.25">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IF(VLOOKUP(C305,customers!$A$2:$G$1001,7,FALSE)=0,"",VLOOKUP(C305,customers!$A$2:$G$1001,7,FALSE))</f>
        <v>United States</v>
      </c>
      <c r="I305" t="str">
        <f>INDEX(products!$A$1:$G$49,MATCH(orders!$D305,products!$A$1:$A$49,0),MATCH(orders!I$1,products!$A$1:$G$1,0))</f>
        <v>Exc</v>
      </c>
      <c r="J305" t="str">
        <f>INDEX(products!$A$1:$G$49,MATCH(orders!$D305,products!$A$1:$A$49,0),MATCH(orders!J$1,products!$A$1:$G$1,0))</f>
        <v>D</v>
      </c>
      <c r="K305" s="13">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VLOOKUP(C305,customers!$A$1:$I$1001,9,FALSE)</f>
        <v>Yes</v>
      </c>
    </row>
    <row r="306" spans="1:16" x14ac:dyDescent="0.25">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IF(VLOOKUP(C306,customers!$A$2:$G$1001,7,FALSE)=0,"",VLOOKUP(C306,customers!$A$2:$G$1001,7,FALSE))</f>
        <v>United States</v>
      </c>
      <c r="I306" t="str">
        <f>INDEX(products!$A$1:$G$49,MATCH(orders!$D306,products!$A$1:$A$49,0),MATCH(orders!I$1,products!$A$1:$G$1,0))</f>
        <v>Ara</v>
      </c>
      <c r="J306" t="str">
        <f>INDEX(products!$A$1:$G$49,MATCH(orders!$D306,products!$A$1:$A$49,0),MATCH(orders!J$1,products!$A$1:$G$1,0))</f>
        <v>L</v>
      </c>
      <c r="K306" s="13">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VLOOKUP(C306,customers!$A$1:$I$1001,9,FALSE)</f>
        <v>Yes</v>
      </c>
    </row>
    <row r="307" spans="1:16" x14ac:dyDescent="0.25">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IF(VLOOKUP(C307,customers!$A$2:$G$1001,7,FALSE)=0,"",VLOOKUP(C307,customers!$A$2:$G$1001,7,FALSE))</f>
        <v>United Kingdom</v>
      </c>
      <c r="I307" t="str">
        <f>INDEX(products!$A$1:$G$49,MATCH(orders!$D307,products!$A$1:$A$49,0),MATCH(orders!I$1,products!$A$1:$G$1,0))</f>
        <v>Lib</v>
      </c>
      <c r="J307" t="str">
        <f>INDEX(products!$A$1:$G$49,MATCH(orders!$D307,products!$A$1:$A$49,0),MATCH(orders!J$1,products!$A$1:$G$1,0))</f>
        <v>M</v>
      </c>
      <c r="K307" s="13">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VLOOKUP(C307,customers!$A$1:$I$1001,9,FALSE)</f>
        <v>No</v>
      </c>
    </row>
    <row r="308" spans="1:16" x14ac:dyDescent="0.25">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IF(VLOOKUP(C308,customers!$A$2:$G$1001,7,FALSE)=0,"",VLOOKUP(C308,customers!$A$2:$G$1001,7,FALSE))</f>
        <v>United States</v>
      </c>
      <c r="I308" t="str">
        <f>INDEX(products!$A$1:$G$49,MATCH(orders!$D308,products!$A$1:$A$49,0),MATCH(orders!I$1,products!$A$1:$G$1,0))</f>
        <v>Rob</v>
      </c>
      <c r="J308" t="str">
        <f>INDEX(products!$A$1:$G$49,MATCH(orders!$D308,products!$A$1:$A$49,0),MATCH(orders!J$1,products!$A$1:$G$1,0))</f>
        <v>M</v>
      </c>
      <c r="K308" s="13">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VLOOKUP(C308,customers!$A$1:$I$1001,9,FALSE)</f>
        <v>No</v>
      </c>
    </row>
    <row r="309" spans="1:16" x14ac:dyDescent="0.25">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IF(VLOOKUP(C309,customers!$A$2:$G$1001,7,FALSE)=0,"",VLOOKUP(C309,customers!$A$2:$G$1001,7,FALSE))</f>
        <v>United States</v>
      </c>
      <c r="I309" t="str">
        <f>INDEX(products!$A$1:$G$49,MATCH(orders!$D309,products!$A$1:$A$49,0),MATCH(orders!I$1,products!$A$1:$G$1,0))</f>
        <v>Ara</v>
      </c>
      <c r="J309" t="str">
        <f>INDEX(products!$A$1:$G$49,MATCH(orders!$D309,products!$A$1:$A$49,0),MATCH(orders!J$1,products!$A$1:$G$1,0))</f>
        <v>M</v>
      </c>
      <c r="K309" s="13">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VLOOKUP(C309,customers!$A$1:$I$1001,9,FALSE)</f>
        <v>Yes</v>
      </c>
    </row>
    <row r="310" spans="1:16" x14ac:dyDescent="0.25">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IF(VLOOKUP(C310,customers!$A$2:$G$1001,7,FALSE)=0,"",VLOOKUP(C310,customers!$A$2:$G$1001,7,FALSE))</f>
        <v>United Kingdom</v>
      </c>
      <c r="I310" t="str">
        <f>INDEX(products!$A$1:$G$49,MATCH(orders!$D310,products!$A$1:$A$49,0),MATCH(orders!I$1,products!$A$1:$G$1,0))</f>
        <v>Ara</v>
      </c>
      <c r="J310" t="str">
        <f>INDEX(products!$A$1:$G$49,MATCH(orders!$D310,products!$A$1:$A$49,0),MATCH(orders!J$1,products!$A$1:$G$1,0))</f>
        <v>M</v>
      </c>
      <c r="K310" s="13">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VLOOKUP(C310,customers!$A$1:$I$1001,9,FALSE)</f>
        <v>No</v>
      </c>
    </row>
    <row r="311" spans="1:16" x14ac:dyDescent="0.25">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IF(VLOOKUP(C311,customers!$A$2:$G$1001,7,FALSE)=0,"",VLOOKUP(C311,customers!$A$2:$G$1001,7,FALSE))</f>
        <v>United States</v>
      </c>
      <c r="I311" t="str">
        <f>INDEX(products!$A$1:$G$49,MATCH(orders!$D311,products!$A$1:$A$49,0),MATCH(orders!I$1,products!$A$1:$G$1,0))</f>
        <v>Lib</v>
      </c>
      <c r="J311" t="str">
        <f>INDEX(products!$A$1:$G$49,MATCH(orders!$D311,products!$A$1:$A$49,0),MATCH(orders!J$1,products!$A$1:$G$1,0))</f>
        <v>M</v>
      </c>
      <c r="K311" s="13">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VLOOKUP(C311,customers!$A$1:$I$1001,9,FALSE)</f>
        <v>Yes</v>
      </c>
    </row>
    <row r="312" spans="1:16" x14ac:dyDescent="0.25">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IF(VLOOKUP(C312,customers!$A$2:$G$1001,7,FALSE)=0,"",VLOOKUP(C312,customers!$A$2:$G$1001,7,FALSE))</f>
        <v>Ireland</v>
      </c>
      <c r="I312" t="str">
        <f>INDEX(products!$A$1:$G$49,MATCH(orders!$D312,products!$A$1:$A$49,0),MATCH(orders!I$1,products!$A$1:$G$1,0))</f>
        <v>Exc</v>
      </c>
      <c r="J312" t="str">
        <f>INDEX(products!$A$1:$G$49,MATCH(orders!$D312,products!$A$1:$A$49,0),MATCH(orders!J$1,products!$A$1:$G$1,0))</f>
        <v>L</v>
      </c>
      <c r="K312" s="13">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VLOOKUP(C312,customers!$A$1:$I$1001,9,FALSE)</f>
        <v>No</v>
      </c>
    </row>
    <row r="313" spans="1:16" x14ac:dyDescent="0.25">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IF(VLOOKUP(C313,customers!$A$2:$G$1001,7,FALSE)=0,"",VLOOKUP(C313,customers!$A$2:$G$1001,7,FALSE))</f>
        <v>United States</v>
      </c>
      <c r="I313" t="str">
        <f>INDEX(products!$A$1:$G$49,MATCH(orders!$D313,products!$A$1:$A$49,0),MATCH(orders!I$1,products!$A$1:$G$1,0))</f>
        <v>Exc</v>
      </c>
      <c r="J313" t="str">
        <f>INDEX(products!$A$1:$G$49,MATCH(orders!$D313,products!$A$1:$A$49,0),MATCH(orders!J$1,products!$A$1:$G$1,0))</f>
        <v>M</v>
      </c>
      <c r="K313" s="13">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VLOOKUP(C313,customers!$A$1:$I$1001,9,FALSE)</f>
        <v>Yes</v>
      </c>
    </row>
    <row r="314" spans="1:16" x14ac:dyDescent="0.25">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IF(VLOOKUP(C314,customers!$A$2:$G$1001,7,FALSE)=0,"",VLOOKUP(C314,customers!$A$2:$G$1001,7,FALSE))</f>
        <v>United States</v>
      </c>
      <c r="I314" t="str">
        <f>INDEX(products!$A$1:$G$49,MATCH(orders!$D314,products!$A$1:$A$49,0),MATCH(orders!I$1,products!$A$1:$G$1,0))</f>
        <v>Rob</v>
      </c>
      <c r="J314" t="str">
        <f>INDEX(products!$A$1:$G$49,MATCH(orders!$D314,products!$A$1:$A$49,0),MATCH(orders!J$1,products!$A$1:$G$1,0))</f>
        <v>M</v>
      </c>
      <c r="K314" s="13">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VLOOKUP(C314,customers!$A$1:$I$1001,9,FALSE)</f>
        <v>Yes</v>
      </c>
    </row>
    <row r="315" spans="1:16" x14ac:dyDescent="0.25">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IF(VLOOKUP(C315,customers!$A$2:$G$1001,7,FALSE)=0,"",VLOOKUP(C315,customers!$A$2:$G$1001,7,FALSE))</f>
        <v>United Kingdom</v>
      </c>
      <c r="I315" t="str">
        <f>INDEX(products!$A$1:$G$49,MATCH(orders!$D315,products!$A$1:$A$49,0),MATCH(orders!I$1,products!$A$1:$G$1,0))</f>
        <v>Rob</v>
      </c>
      <c r="J315" t="str">
        <f>INDEX(products!$A$1:$G$49,MATCH(orders!$D315,products!$A$1:$A$49,0),MATCH(orders!J$1,products!$A$1:$G$1,0))</f>
        <v>M</v>
      </c>
      <c r="K315" s="13">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VLOOKUP(C315,customers!$A$1:$I$1001,9,FALSE)</f>
        <v>Yes</v>
      </c>
    </row>
    <row r="316" spans="1:16" x14ac:dyDescent="0.25">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IF(VLOOKUP(C316,customers!$A$2:$G$1001,7,FALSE)=0,"",VLOOKUP(C316,customers!$A$2:$G$1001,7,FALSE))</f>
        <v>United States</v>
      </c>
      <c r="I316" t="str">
        <f>INDEX(products!$A$1:$G$49,MATCH(orders!$D316,products!$A$1:$A$49,0),MATCH(orders!I$1,products!$A$1:$G$1,0))</f>
        <v>Rob</v>
      </c>
      <c r="J316" t="str">
        <f>INDEX(products!$A$1:$G$49,MATCH(orders!$D316,products!$A$1:$A$49,0),MATCH(orders!J$1,products!$A$1:$G$1,0))</f>
        <v>D</v>
      </c>
      <c r="K316" s="13">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VLOOKUP(C316,customers!$A$1:$I$1001,9,FALSE)</f>
        <v>No</v>
      </c>
    </row>
    <row r="317" spans="1:16" x14ac:dyDescent="0.25">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IF(VLOOKUP(C317,customers!$A$2:$G$1001,7,FALSE)=0,"",VLOOKUP(C317,customers!$A$2:$G$1001,7,FALSE))</f>
        <v>United States</v>
      </c>
      <c r="I317" t="str">
        <f>INDEX(products!$A$1:$G$49,MATCH(orders!$D317,products!$A$1:$A$49,0),MATCH(orders!I$1,products!$A$1:$G$1,0))</f>
        <v>Exc</v>
      </c>
      <c r="J317" t="str">
        <f>INDEX(products!$A$1:$G$49,MATCH(orders!$D317,products!$A$1:$A$49,0),MATCH(orders!J$1,products!$A$1:$G$1,0))</f>
        <v>L</v>
      </c>
      <c r="K317" s="13">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VLOOKUP(C317,customers!$A$1:$I$1001,9,FALSE)</f>
        <v>Yes</v>
      </c>
    </row>
    <row r="318" spans="1:16" x14ac:dyDescent="0.25">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IF(VLOOKUP(C318,customers!$A$2:$G$1001,7,FALSE)=0,"",VLOOKUP(C318,customers!$A$2:$G$1001,7,FALSE))</f>
        <v>Ireland</v>
      </c>
      <c r="I318" t="str">
        <f>INDEX(products!$A$1:$G$49,MATCH(orders!$D318,products!$A$1:$A$49,0),MATCH(orders!I$1,products!$A$1:$G$1,0))</f>
        <v>Exc</v>
      </c>
      <c r="J318" t="str">
        <f>INDEX(products!$A$1:$G$49,MATCH(orders!$D318,products!$A$1:$A$49,0),MATCH(orders!J$1,products!$A$1:$G$1,0))</f>
        <v>L</v>
      </c>
      <c r="K318" s="13">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VLOOKUP(C318,customers!$A$1:$I$1001,9,FALSE)</f>
        <v>No</v>
      </c>
    </row>
    <row r="319" spans="1:16" x14ac:dyDescent="0.25">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IF(VLOOKUP(C319,customers!$A$2:$G$1001,7,FALSE)=0,"",VLOOKUP(C319,customers!$A$2:$G$1001,7,FALSE))</f>
        <v>United States</v>
      </c>
      <c r="I319" t="str">
        <f>INDEX(products!$A$1:$G$49,MATCH(orders!$D319,products!$A$1:$A$49,0),MATCH(orders!I$1,products!$A$1:$G$1,0))</f>
        <v>Exc</v>
      </c>
      <c r="J319" t="str">
        <f>INDEX(products!$A$1:$G$49,MATCH(orders!$D319,products!$A$1:$A$49,0),MATCH(orders!J$1,products!$A$1:$G$1,0))</f>
        <v>D</v>
      </c>
      <c r="K319" s="13">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VLOOKUP(C319,customers!$A$1:$I$1001,9,FALSE)</f>
        <v>No</v>
      </c>
    </row>
    <row r="320" spans="1:16" x14ac:dyDescent="0.25">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IF(VLOOKUP(C320,customers!$A$2:$G$1001,7,FALSE)=0,"",VLOOKUP(C320,customers!$A$2:$G$1001,7,FALSE))</f>
        <v>United States</v>
      </c>
      <c r="I320" t="str">
        <f>INDEX(products!$A$1:$G$49,MATCH(orders!$D320,products!$A$1:$A$49,0),MATCH(orders!I$1,products!$A$1:$G$1,0))</f>
        <v>Ara</v>
      </c>
      <c r="J320" t="str">
        <f>INDEX(products!$A$1:$G$49,MATCH(orders!$D320,products!$A$1:$A$49,0),MATCH(orders!J$1,products!$A$1:$G$1,0))</f>
        <v>M</v>
      </c>
      <c r="K320" s="13">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VLOOKUP(C320,customers!$A$1:$I$1001,9,FALSE)</f>
        <v>Yes</v>
      </c>
    </row>
    <row r="321" spans="1:16" x14ac:dyDescent="0.25">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IF(VLOOKUP(C321,customers!$A$2:$G$1001,7,FALSE)=0,"",VLOOKUP(C321,customers!$A$2:$G$1001,7,FALSE))</f>
        <v>United States</v>
      </c>
      <c r="I321" t="str">
        <f>INDEX(products!$A$1:$G$49,MATCH(orders!$D321,products!$A$1:$A$49,0),MATCH(orders!I$1,products!$A$1:$G$1,0))</f>
        <v>Exc</v>
      </c>
      <c r="J321" t="str">
        <f>INDEX(products!$A$1:$G$49,MATCH(orders!$D321,products!$A$1:$A$49,0),MATCH(orders!J$1,products!$A$1:$G$1,0))</f>
        <v>M</v>
      </c>
      <c r="K321" s="13">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VLOOKUP(C321,customers!$A$1:$I$1001,9,FALSE)</f>
        <v>Yes</v>
      </c>
    </row>
    <row r="322" spans="1:16" x14ac:dyDescent="0.25">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IF(VLOOKUP(C322,customers!$A$2:$G$1001,7,FALSE)=0,"",VLOOKUP(C322,customers!$A$2:$G$1001,7,FALSE))</f>
        <v>United States</v>
      </c>
      <c r="I322" t="str">
        <f>INDEX(products!$A$1:$G$49,MATCH(orders!$D322,products!$A$1:$A$49,0),MATCH(orders!I$1,products!$A$1:$G$1,0))</f>
        <v>Ara</v>
      </c>
      <c r="J322" t="str">
        <f>INDEX(products!$A$1:$G$49,MATCH(orders!$D322,products!$A$1:$A$49,0),MATCH(orders!J$1,products!$A$1:$G$1,0))</f>
        <v>L</v>
      </c>
      <c r="K322" s="13">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VLOOKUP(C322,customers!$A$1:$I$1001,9,FALSE)</f>
        <v>Yes</v>
      </c>
    </row>
    <row r="323" spans="1:16" x14ac:dyDescent="0.25">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IF(VLOOKUP(C323,customers!$A$2:$G$1001,7,FALSE)=0,"",VLOOKUP(C323,customers!$A$2:$G$1001,7,FALSE))</f>
        <v>Ireland</v>
      </c>
      <c r="I323" t="str">
        <f>INDEX(products!$A$1:$G$49,MATCH(orders!$D323,products!$A$1:$A$49,0),MATCH(orders!I$1,products!$A$1:$G$1,0))</f>
        <v>Ara</v>
      </c>
      <c r="J323" t="str">
        <f>INDEX(products!$A$1:$G$49,MATCH(orders!$D323,products!$A$1:$A$49,0),MATCH(orders!J$1,products!$A$1:$G$1,0))</f>
        <v>M</v>
      </c>
      <c r="K323" s="13">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IF(I323="Ara", "Arabica",IF(I323="Lib","Liberica",IF(I323="Exc","Excelsa",IF(I323="Rob","Robusta"))))</f>
        <v>Arabica</v>
      </c>
      <c r="O323" t="str">
        <f t="shared" ref="O323:O386" si="17">IF(J323="M","Medium",IF(J323="L","Light",IF(J323="D","Dark","")))</f>
        <v>Medium</v>
      </c>
      <c r="P323" t="str">
        <f>VLOOKUP(C323,customers!$A$1:$I$1001,9,FALSE)</f>
        <v>Yes</v>
      </c>
    </row>
    <row r="324" spans="1:16" x14ac:dyDescent="0.25">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IF(VLOOKUP(C324,customers!$A$2:$G$1001,7,FALSE)=0,"",VLOOKUP(C324,customers!$A$2:$G$1001,7,FALSE))</f>
        <v>Ireland</v>
      </c>
      <c r="I324" t="str">
        <f>INDEX(products!$A$1:$G$49,MATCH(orders!$D324,products!$A$1:$A$49,0),MATCH(orders!I$1,products!$A$1:$G$1,0))</f>
        <v>Lib</v>
      </c>
      <c r="J324" t="str">
        <f>INDEX(products!$A$1:$G$49,MATCH(orders!$D324,products!$A$1:$A$49,0),MATCH(orders!J$1,products!$A$1:$G$1,0))</f>
        <v>D</v>
      </c>
      <c r="K324" s="13">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VLOOKUP(C324,customers!$A$1:$I$1001,9,FALSE)</f>
        <v>No</v>
      </c>
    </row>
    <row r="325" spans="1:16" x14ac:dyDescent="0.25">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IF(VLOOKUP(C325,customers!$A$2:$G$1001,7,FALSE)=0,"",VLOOKUP(C325,customers!$A$2:$G$1001,7,FALSE))</f>
        <v>United States</v>
      </c>
      <c r="I325" t="str">
        <f>INDEX(products!$A$1:$G$49,MATCH(orders!$D325,products!$A$1:$A$49,0),MATCH(orders!I$1,products!$A$1:$G$1,0))</f>
        <v>Exc</v>
      </c>
      <c r="J325" t="str">
        <f>INDEX(products!$A$1:$G$49,MATCH(orders!$D325,products!$A$1:$A$49,0),MATCH(orders!J$1,products!$A$1:$G$1,0))</f>
        <v>D</v>
      </c>
      <c r="K325" s="13">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VLOOKUP(C325,customers!$A$1:$I$1001,9,FALSE)</f>
        <v>Yes</v>
      </c>
    </row>
    <row r="326" spans="1:16" x14ac:dyDescent="0.25">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IF(VLOOKUP(C326,customers!$A$2:$G$1001,7,FALSE)=0,"",VLOOKUP(C326,customers!$A$2:$G$1001,7,FALSE))</f>
        <v>United States</v>
      </c>
      <c r="I326" t="str">
        <f>INDEX(products!$A$1:$G$49,MATCH(orders!$D326,products!$A$1:$A$49,0),MATCH(orders!I$1,products!$A$1:$G$1,0))</f>
        <v>Exc</v>
      </c>
      <c r="J326" t="str">
        <f>INDEX(products!$A$1:$G$49,MATCH(orders!$D326,products!$A$1:$A$49,0),MATCH(orders!J$1,products!$A$1:$G$1,0))</f>
        <v>M</v>
      </c>
      <c r="K326" s="13">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VLOOKUP(C326,customers!$A$1:$I$1001,9,FALSE)</f>
        <v>No</v>
      </c>
    </row>
    <row r="327" spans="1:16" x14ac:dyDescent="0.25">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IF(VLOOKUP(C327,customers!$A$2:$G$1001,7,FALSE)=0,"",VLOOKUP(C327,customers!$A$2:$G$1001,7,FALSE))</f>
        <v>United States</v>
      </c>
      <c r="I327" t="str">
        <f>INDEX(products!$A$1:$G$49,MATCH(orders!$D327,products!$A$1:$A$49,0),MATCH(orders!I$1,products!$A$1:$G$1,0))</f>
        <v>Ara</v>
      </c>
      <c r="J327" t="str">
        <f>INDEX(products!$A$1:$G$49,MATCH(orders!$D327,products!$A$1:$A$49,0),MATCH(orders!J$1,products!$A$1:$G$1,0))</f>
        <v>L</v>
      </c>
      <c r="K327" s="13">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VLOOKUP(C327,customers!$A$1:$I$1001,9,FALSE)</f>
        <v>Yes</v>
      </c>
    </row>
    <row r="328" spans="1:16" x14ac:dyDescent="0.25">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IF(VLOOKUP(C328,customers!$A$2:$G$1001,7,FALSE)=0,"",VLOOKUP(C328,customers!$A$2:$G$1001,7,FALSE))</f>
        <v>United States</v>
      </c>
      <c r="I328" t="str">
        <f>INDEX(products!$A$1:$G$49,MATCH(orders!$D328,products!$A$1:$A$49,0),MATCH(orders!I$1,products!$A$1:$G$1,0))</f>
        <v>Rob</v>
      </c>
      <c r="J328" t="str">
        <f>INDEX(products!$A$1:$G$49,MATCH(orders!$D328,products!$A$1:$A$49,0),MATCH(orders!J$1,products!$A$1:$G$1,0))</f>
        <v>D</v>
      </c>
      <c r="K328" s="13">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VLOOKUP(C328,customers!$A$1:$I$1001,9,FALSE)</f>
        <v>No</v>
      </c>
    </row>
    <row r="329" spans="1:16" x14ac:dyDescent="0.25">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IF(VLOOKUP(C329,customers!$A$2:$G$1001,7,FALSE)=0,"",VLOOKUP(C329,customers!$A$2:$G$1001,7,FALSE))</f>
        <v>United States</v>
      </c>
      <c r="I329" t="str">
        <f>INDEX(products!$A$1:$G$49,MATCH(orders!$D329,products!$A$1:$A$49,0),MATCH(orders!I$1,products!$A$1:$G$1,0))</f>
        <v>Rob</v>
      </c>
      <c r="J329" t="str">
        <f>INDEX(products!$A$1:$G$49,MATCH(orders!$D329,products!$A$1:$A$49,0),MATCH(orders!J$1,products!$A$1:$G$1,0))</f>
        <v>D</v>
      </c>
      <c r="K329" s="13">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VLOOKUP(C329,customers!$A$1:$I$1001,9,FALSE)</f>
        <v>Yes</v>
      </c>
    </row>
    <row r="330" spans="1:16" x14ac:dyDescent="0.25">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IF(VLOOKUP(C330,customers!$A$2:$G$1001,7,FALSE)=0,"",VLOOKUP(C330,customers!$A$2:$G$1001,7,FALSE))</f>
        <v>United States</v>
      </c>
      <c r="I330" t="str">
        <f>INDEX(products!$A$1:$G$49,MATCH(orders!$D330,products!$A$1:$A$49,0),MATCH(orders!I$1,products!$A$1:$G$1,0))</f>
        <v>Lib</v>
      </c>
      <c r="J330" t="str">
        <f>INDEX(products!$A$1:$G$49,MATCH(orders!$D330,products!$A$1:$A$49,0),MATCH(orders!J$1,products!$A$1:$G$1,0))</f>
        <v>L</v>
      </c>
      <c r="K330" s="13">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VLOOKUP(C330,customers!$A$1:$I$1001,9,FALSE)</f>
        <v>Yes</v>
      </c>
    </row>
    <row r="331" spans="1:16" x14ac:dyDescent="0.25">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IF(VLOOKUP(C331,customers!$A$2:$G$1001,7,FALSE)=0,"",VLOOKUP(C331,customers!$A$2:$G$1001,7,FALSE))</f>
        <v>United States</v>
      </c>
      <c r="I331" t="str">
        <f>INDEX(products!$A$1:$G$49,MATCH(orders!$D331,products!$A$1:$A$49,0),MATCH(orders!I$1,products!$A$1:$G$1,0))</f>
        <v>Rob</v>
      </c>
      <c r="J331" t="str">
        <f>INDEX(products!$A$1:$G$49,MATCH(orders!$D331,products!$A$1:$A$49,0),MATCH(orders!J$1,products!$A$1:$G$1,0))</f>
        <v>D</v>
      </c>
      <c r="K331" s="13">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VLOOKUP(C331,customers!$A$1:$I$1001,9,FALSE)</f>
        <v>Yes</v>
      </c>
    </row>
    <row r="332" spans="1:16" x14ac:dyDescent="0.25">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IF(VLOOKUP(C332,customers!$A$2:$G$1001,7,FALSE)=0,"",VLOOKUP(C332,customers!$A$2:$G$1001,7,FALSE))</f>
        <v>United States</v>
      </c>
      <c r="I332" t="str">
        <f>INDEX(products!$A$1:$G$49,MATCH(orders!$D332,products!$A$1:$A$49,0),MATCH(orders!I$1,products!$A$1:$G$1,0))</f>
        <v>Rob</v>
      </c>
      <c r="J332" t="str">
        <f>INDEX(products!$A$1:$G$49,MATCH(orders!$D332,products!$A$1:$A$49,0),MATCH(orders!J$1,products!$A$1:$G$1,0))</f>
        <v>D</v>
      </c>
      <c r="K332" s="13">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VLOOKUP(C332,customers!$A$1:$I$1001,9,FALSE)</f>
        <v>No</v>
      </c>
    </row>
    <row r="333" spans="1:16" x14ac:dyDescent="0.25">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IF(VLOOKUP(C333,customers!$A$2:$G$1001,7,FALSE)=0,"",VLOOKUP(C333,customers!$A$2:$G$1001,7,FALSE))</f>
        <v>United States</v>
      </c>
      <c r="I333" t="str">
        <f>INDEX(products!$A$1:$G$49,MATCH(orders!$D333,products!$A$1:$A$49,0),MATCH(orders!I$1,products!$A$1:$G$1,0))</f>
        <v>Rob</v>
      </c>
      <c r="J333" t="str">
        <f>INDEX(products!$A$1:$G$49,MATCH(orders!$D333,products!$A$1:$A$49,0),MATCH(orders!J$1,products!$A$1:$G$1,0))</f>
        <v>M</v>
      </c>
      <c r="K333" s="13">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VLOOKUP(C333,customers!$A$1:$I$1001,9,FALSE)</f>
        <v>Yes</v>
      </c>
    </row>
    <row r="334" spans="1:16" x14ac:dyDescent="0.25">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IF(VLOOKUP(C334,customers!$A$2:$G$1001,7,FALSE)=0,"",VLOOKUP(C334,customers!$A$2:$G$1001,7,FALSE))</f>
        <v>United States</v>
      </c>
      <c r="I334" t="str">
        <f>INDEX(products!$A$1:$G$49,MATCH(orders!$D334,products!$A$1:$A$49,0),MATCH(orders!I$1,products!$A$1:$G$1,0))</f>
        <v>Ara</v>
      </c>
      <c r="J334" t="str">
        <f>INDEX(products!$A$1:$G$49,MATCH(orders!$D334,products!$A$1:$A$49,0),MATCH(orders!J$1,products!$A$1:$G$1,0))</f>
        <v>D</v>
      </c>
      <c r="K334" s="13">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VLOOKUP(C334,customers!$A$1:$I$1001,9,FALSE)</f>
        <v>Yes</v>
      </c>
    </row>
    <row r="335" spans="1:16" x14ac:dyDescent="0.25">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IF(VLOOKUP(C335,customers!$A$2:$G$1001,7,FALSE)=0,"",VLOOKUP(C335,customers!$A$2:$G$1001,7,FALSE))</f>
        <v>United States</v>
      </c>
      <c r="I335" t="str">
        <f>INDEX(products!$A$1:$G$49,MATCH(orders!$D335,products!$A$1:$A$49,0),MATCH(orders!I$1,products!$A$1:$G$1,0))</f>
        <v>Rob</v>
      </c>
      <c r="J335" t="str">
        <f>INDEX(products!$A$1:$G$49,MATCH(orders!$D335,products!$A$1:$A$49,0),MATCH(orders!J$1,products!$A$1:$G$1,0))</f>
        <v>M</v>
      </c>
      <c r="K335" s="13">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VLOOKUP(C335,customers!$A$1:$I$1001,9,FALSE)</f>
        <v>Yes</v>
      </c>
    </row>
    <row r="336" spans="1:16" x14ac:dyDescent="0.25">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IF(VLOOKUP(C336,customers!$A$2:$G$1001,7,FALSE)=0,"",VLOOKUP(C336,customers!$A$2:$G$1001,7,FALSE))</f>
        <v>United States</v>
      </c>
      <c r="I336" t="str">
        <f>INDEX(products!$A$1:$G$49,MATCH(orders!$D336,products!$A$1:$A$49,0),MATCH(orders!I$1,products!$A$1:$G$1,0))</f>
        <v>Rob</v>
      </c>
      <c r="J336" t="str">
        <f>INDEX(products!$A$1:$G$49,MATCH(orders!$D336,products!$A$1:$A$49,0),MATCH(orders!J$1,products!$A$1:$G$1,0))</f>
        <v>L</v>
      </c>
      <c r="K336" s="13">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VLOOKUP(C336,customers!$A$1:$I$1001,9,FALSE)</f>
        <v>No</v>
      </c>
    </row>
    <row r="337" spans="1:16" x14ac:dyDescent="0.25">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IF(VLOOKUP(C337,customers!$A$2:$G$1001,7,FALSE)=0,"",VLOOKUP(C337,customers!$A$2:$G$1001,7,FALSE))</f>
        <v>United States</v>
      </c>
      <c r="I337" t="str">
        <f>INDEX(products!$A$1:$G$49,MATCH(orders!$D337,products!$A$1:$A$49,0),MATCH(orders!I$1,products!$A$1:$G$1,0))</f>
        <v>Lib</v>
      </c>
      <c r="J337" t="str">
        <f>INDEX(products!$A$1:$G$49,MATCH(orders!$D337,products!$A$1:$A$49,0),MATCH(orders!J$1,products!$A$1:$G$1,0))</f>
        <v>L</v>
      </c>
      <c r="K337" s="13">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VLOOKUP(C337,customers!$A$1:$I$1001,9,FALSE)</f>
        <v>Yes</v>
      </c>
    </row>
    <row r="338" spans="1:16" x14ac:dyDescent="0.25">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IF(VLOOKUP(C338,customers!$A$2:$G$1001,7,FALSE)=0,"",VLOOKUP(C338,customers!$A$2:$G$1001,7,FALSE))</f>
        <v>United Kingdom</v>
      </c>
      <c r="I338" t="str">
        <f>INDEX(products!$A$1:$G$49,MATCH(orders!$D338,products!$A$1:$A$49,0),MATCH(orders!I$1,products!$A$1:$G$1,0))</f>
        <v>Ara</v>
      </c>
      <c r="J338" t="str">
        <f>INDEX(products!$A$1:$G$49,MATCH(orders!$D338,products!$A$1:$A$49,0),MATCH(orders!J$1,products!$A$1:$G$1,0))</f>
        <v>M</v>
      </c>
      <c r="K338" s="13">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VLOOKUP(C338,customers!$A$1:$I$1001,9,FALSE)</f>
        <v>No</v>
      </c>
    </row>
    <row r="339" spans="1:16" x14ac:dyDescent="0.25">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IF(VLOOKUP(C339,customers!$A$2:$G$1001,7,FALSE)=0,"",VLOOKUP(C339,customers!$A$2:$G$1001,7,FALSE))</f>
        <v>United States</v>
      </c>
      <c r="I339" t="str">
        <f>INDEX(products!$A$1:$G$49,MATCH(orders!$D339,products!$A$1:$A$49,0),MATCH(orders!I$1,products!$A$1:$G$1,0))</f>
        <v>Exc</v>
      </c>
      <c r="J339" t="str">
        <f>INDEX(products!$A$1:$G$49,MATCH(orders!$D339,products!$A$1:$A$49,0),MATCH(orders!J$1,products!$A$1:$G$1,0))</f>
        <v>D</v>
      </c>
      <c r="K339" s="13">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VLOOKUP(C339,customers!$A$1:$I$1001,9,FALSE)</f>
        <v>No</v>
      </c>
    </row>
    <row r="340" spans="1:16" x14ac:dyDescent="0.25">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IF(VLOOKUP(C340,customers!$A$2:$G$1001,7,FALSE)=0,"",VLOOKUP(C340,customers!$A$2:$G$1001,7,FALSE))</f>
        <v>United States</v>
      </c>
      <c r="I340" t="str">
        <f>INDEX(products!$A$1:$G$49,MATCH(orders!$D340,products!$A$1:$A$49,0),MATCH(orders!I$1,products!$A$1:$G$1,0))</f>
        <v>Exc</v>
      </c>
      <c r="J340" t="str">
        <f>INDEX(products!$A$1:$G$49,MATCH(orders!$D340,products!$A$1:$A$49,0),MATCH(orders!J$1,products!$A$1:$G$1,0))</f>
        <v>L</v>
      </c>
      <c r="K340" s="13">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VLOOKUP(C340,customers!$A$1:$I$1001,9,FALSE)</f>
        <v>No</v>
      </c>
    </row>
    <row r="341" spans="1:16" x14ac:dyDescent="0.25">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IF(VLOOKUP(C341,customers!$A$2:$G$1001,7,FALSE)=0,"",VLOOKUP(C341,customers!$A$2:$G$1001,7,FALSE))</f>
        <v>United States</v>
      </c>
      <c r="I341" t="str">
        <f>INDEX(products!$A$1:$G$49,MATCH(orders!$D341,products!$A$1:$A$49,0),MATCH(orders!I$1,products!$A$1:$G$1,0))</f>
        <v>Exc</v>
      </c>
      <c r="J341" t="str">
        <f>INDEX(products!$A$1:$G$49,MATCH(orders!$D341,products!$A$1:$A$49,0),MATCH(orders!J$1,products!$A$1:$G$1,0))</f>
        <v>D</v>
      </c>
      <c r="K341" s="13">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VLOOKUP(C341,customers!$A$1:$I$1001,9,FALSE)</f>
        <v>Yes</v>
      </c>
    </row>
    <row r="342" spans="1:16" x14ac:dyDescent="0.25">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IF(VLOOKUP(C342,customers!$A$2:$G$1001,7,FALSE)=0,"",VLOOKUP(C342,customers!$A$2:$G$1001,7,FALSE))</f>
        <v>United States</v>
      </c>
      <c r="I342" t="str">
        <f>INDEX(products!$A$1:$G$49,MATCH(orders!$D342,products!$A$1:$A$49,0),MATCH(orders!I$1,products!$A$1:$G$1,0))</f>
        <v>Exc</v>
      </c>
      <c r="J342" t="str">
        <f>INDEX(products!$A$1:$G$49,MATCH(orders!$D342,products!$A$1:$A$49,0),MATCH(orders!J$1,products!$A$1:$G$1,0))</f>
        <v>D</v>
      </c>
      <c r="K342" s="13">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VLOOKUP(C342,customers!$A$1:$I$1001,9,FALSE)</f>
        <v>Yes</v>
      </c>
    </row>
    <row r="343" spans="1:16" x14ac:dyDescent="0.25">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IF(VLOOKUP(C343,customers!$A$2:$G$1001,7,FALSE)=0,"",VLOOKUP(C343,customers!$A$2:$G$1001,7,FALSE))</f>
        <v>United States</v>
      </c>
      <c r="I343" t="str">
        <f>INDEX(products!$A$1:$G$49,MATCH(orders!$D343,products!$A$1:$A$49,0),MATCH(orders!I$1,products!$A$1:$G$1,0))</f>
        <v>Exc</v>
      </c>
      <c r="J343" t="str">
        <f>INDEX(products!$A$1:$G$49,MATCH(orders!$D343,products!$A$1:$A$49,0),MATCH(orders!J$1,products!$A$1:$G$1,0))</f>
        <v>L</v>
      </c>
      <c r="K343" s="13">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VLOOKUP(C343,customers!$A$1:$I$1001,9,FALSE)</f>
        <v>No</v>
      </c>
    </row>
    <row r="344" spans="1:16" x14ac:dyDescent="0.25">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IF(VLOOKUP(C344,customers!$A$2:$G$1001,7,FALSE)=0,"",VLOOKUP(C344,customers!$A$2:$G$1001,7,FALSE))</f>
        <v>United States</v>
      </c>
      <c r="I344" t="str">
        <f>INDEX(products!$A$1:$G$49,MATCH(orders!$D344,products!$A$1:$A$49,0),MATCH(orders!I$1,products!$A$1:$G$1,0))</f>
        <v>Lib</v>
      </c>
      <c r="J344" t="str">
        <f>INDEX(products!$A$1:$G$49,MATCH(orders!$D344,products!$A$1:$A$49,0),MATCH(orders!J$1,products!$A$1:$G$1,0))</f>
        <v>D</v>
      </c>
      <c r="K344" s="13">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VLOOKUP(C344,customers!$A$1:$I$1001,9,FALSE)</f>
        <v>No</v>
      </c>
    </row>
    <row r="345" spans="1:16" x14ac:dyDescent="0.25">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IF(VLOOKUP(C345,customers!$A$2:$G$1001,7,FALSE)=0,"",VLOOKUP(C345,customers!$A$2:$G$1001,7,FALSE))</f>
        <v>United States</v>
      </c>
      <c r="I345" t="str">
        <f>INDEX(products!$A$1:$G$49,MATCH(orders!$D345,products!$A$1:$A$49,0),MATCH(orders!I$1,products!$A$1:$G$1,0))</f>
        <v>Rob</v>
      </c>
      <c r="J345" t="str">
        <f>INDEX(products!$A$1:$G$49,MATCH(orders!$D345,products!$A$1:$A$49,0),MATCH(orders!J$1,products!$A$1:$G$1,0))</f>
        <v>D</v>
      </c>
      <c r="K345" s="13">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VLOOKUP(C345,customers!$A$1:$I$1001,9,FALSE)</f>
        <v>No</v>
      </c>
    </row>
    <row r="346" spans="1:16" x14ac:dyDescent="0.25">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IF(VLOOKUP(C346,customers!$A$2:$G$1001,7,FALSE)=0,"",VLOOKUP(C346,customers!$A$2:$G$1001,7,FALSE))</f>
        <v>Ireland</v>
      </c>
      <c r="I346" t="str">
        <f>INDEX(products!$A$1:$G$49,MATCH(orders!$D346,products!$A$1:$A$49,0),MATCH(orders!I$1,products!$A$1:$G$1,0))</f>
        <v>Rob</v>
      </c>
      <c r="J346" t="str">
        <f>INDEX(products!$A$1:$G$49,MATCH(orders!$D346,products!$A$1:$A$49,0),MATCH(orders!J$1,products!$A$1:$G$1,0))</f>
        <v>M</v>
      </c>
      <c r="K346" s="13">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VLOOKUP(C346,customers!$A$1:$I$1001,9,FALSE)</f>
        <v>Yes</v>
      </c>
    </row>
    <row r="347" spans="1:16" x14ac:dyDescent="0.25">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IF(VLOOKUP(C347,customers!$A$2:$G$1001,7,FALSE)=0,"",VLOOKUP(C347,customers!$A$2:$G$1001,7,FALSE))</f>
        <v>United States</v>
      </c>
      <c r="I347" t="str">
        <f>INDEX(products!$A$1:$G$49,MATCH(orders!$D347,products!$A$1:$A$49,0),MATCH(orders!I$1,products!$A$1:$G$1,0))</f>
        <v>Rob</v>
      </c>
      <c r="J347" t="str">
        <f>INDEX(products!$A$1:$G$49,MATCH(orders!$D347,products!$A$1:$A$49,0),MATCH(orders!J$1,products!$A$1:$G$1,0))</f>
        <v>L</v>
      </c>
      <c r="K347" s="13">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VLOOKUP(C347,customers!$A$1:$I$1001,9,FALSE)</f>
        <v>No</v>
      </c>
    </row>
    <row r="348" spans="1:16" x14ac:dyDescent="0.25">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IF(VLOOKUP(C348,customers!$A$2:$G$1001,7,FALSE)=0,"",VLOOKUP(C348,customers!$A$2:$G$1001,7,FALSE))</f>
        <v>United States</v>
      </c>
      <c r="I348" t="str">
        <f>INDEX(products!$A$1:$G$49,MATCH(orders!$D348,products!$A$1:$A$49,0),MATCH(orders!I$1,products!$A$1:$G$1,0))</f>
        <v>Ara</v>
      </c>
      <c r="J348" t="str">
        <f>INDEX(products!$A$1:$G$49,MATCH(orders!$D348,products!$A$1:$A$49,0),MATCH(orders!J$1,products!$A$1:$G$1,0))</f>
        <v>L</v>
      </c>
      <c r="K348" s="13">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VLOOKUP(C348,customers!$A$1:$I$1001,9,FALSE)</f>
        <v>Yes</v>
      </c>
    </row>
    <row r="349" spans="1:16" x14ac:dyDescent="0.25">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IF(VLOOKUP(C349,customers!$A$2:$G$1001,7,FALSE)=0,"",VLOOKUP(C349,customers!$A$2:$G$1001,7,FALSE))</f>
        <v>United States</v>
      </c>
      <c r="I349" t="str">
        <f>INDEX(products!$A$1:$G$49,MATCH(orders!$D349,products!$A$1:$A$49,0),MATCH(orders!I$1,products!$A$1:$G$1,0))</f>
        <v>Lib</v>
      </c>
      <c r="J349" t="str">
        <f>INDEX(products!$A$1:$G$49,MATCH(orders!$D349,products!$A$1:$A$49,0),MATCH(orders!J$1,products!$A$1:$G$1,0))</f>
        <v>M</v>
      </c>
      <c r="K349" s="13">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VLOOKUP(C349,customers!$A$1:$I$1001,9,FALSE)</f>
        <v>No</v>
      </c>
    </row>
    <row r="350" spans="1:16" x14ac:dyDescent="0.25">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IF(VLOOKUP(C350,customers!$A$2:$G$1001,7,FALSE)=0,"",VLOOKUP(C350,customers!$A$2:$G$1001,7,FALSE))</f>
        <v>United States</v>
      </c>
      <c r="I350" t="str">
        <f>INDEX(products!$A$1:$G$49,MATCH(orders!$D350,products!$A$1:$A$49,0),MATCH(orders!I$1,products!$A$1:$G$1,0))</f>
        <v>Exc</v>
      </c>
      <c r="J350" t="str">
        <f>INDEX(products!$A$1:$G$49,MATCH(orders!$D350,products!$A$1:$A$49,0),MATCH(orders!J$1,products!$A$1:$G$1,0))</f>
        <v>L</v>
      </c>
      <c r="K350" s="13">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VLOOKUP(C350,customers!$A$1:$I$1001,9,FALSE)</f>
        <v>No</v>
      </c>
    </row>
    <row r="351" spans="1:16" x14ac:dyDescent="0.25">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IF(VLOOKUP(C351,customers!$A$2:$G$1001,7,FALSE)=0,"",VLOOKUP(C351,customers!$A$2:$G$1001,7,FALSE))</f>
        <v>United States</v>
      </c>
      <c r="I351" t="str">
        <f>INDEX(products!$A$1:$G$49,MATCH(orders!$D351,products!$A$1:$A$49,0),MATCH(orders!I$1,products!$A$1:$G$1,0))</f>
        <v>Rob</v>
      </c>
      <c r="J351" t="str">
        <f>INDEX(products!$A$1:$G$49,MATCH(orders!$D351,products!$A$1:$A$49,0),MATCH(orders!J$1,products!$A$1:$G$1,0))</f>
        <v>L</v>
      </c>
      <c r="K351" s="13">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VLOOKUP(C351,customers!$A$1:$I$1001,9,FALSE)</f>
        <v>No</v>
      </c>
    </row>
    <row r="352" spans="1:16" x14ac:dyDescent="0.25">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IF(VLOOKUP(C352,customers!$A$2:$G$1001,7,FALSE)=0,"",VLOOKUP(C352,customers!$A$2:$G$1001,7,FALSE))</f>
        <v>United States</v>
      </c>
      <c r="I352" t="str">
        <f>INDEX(products!$A$1:$G$49,MATCH(orders!$D352,products!$A$1:$A$49,0),MATCH(orders!I$1,products!$A$1:$G$1,0))</f>
        <v>Ara</v>
      </c>
      <c r="J352" t="str">
        <f>INDEX(products!$A$1:$G$49,MATCH(orders!$D352,products!$A$1:$A$49,0),MATCH(orders!J$1,products!$A$1:$G$1,0))</f>
        <v>D</v>
      </c>
      <c r="K352" s="13">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VLOOKUP(C352,customers!$A$1:$I$1001,9,FALSE)</f>
        <v>No</v>
      </c>
    </row>
    <row r="353" spans="1:16" x14ac:dyDescent="0.25">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IF(VLOOKUP(C353,customers!$A$2:$G$1001,7,FALSE)=0,"",VLOOKUP(C353,customers!$A$2:$G$1001,7,FALSE))</f>
        <v>United States</v>
      </c>
      <c r="I353" t="str">
        <f>INDEX(products!$A$1:$G$49,MATCH(orders!$D353,products!$A$1:$A$49,0),MATCH(orders!I$1,products!$A$1:$G$1,0))</f>
        <v>Ara</v>
      </c>
      <c r="J353" t="str">
        <f>INDEX(products!$A$1:$G$49,MATCH(orders!$D353,products!$A$1:$A$49,0),MATCH(orders!J$1,products!$A$1:$G$1,0))</f>
        <v>M</v>
      </c>
      <c r="K353" s="13">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VLOOKUP(C353,customers!$A$1:$I$1001,9,FALSE)</f>
        <v>No</v>
      </c>
    </row>
    <row r="354" spans="1:16" x14ac:dyDescent="0.25">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IF(VLOOKUP(C354,customers!$A$2:$G$1001,7,FALSE)=0,"",VLOOKUP(C354,customers!$A$2:$G$1001,7,FALSE))</f>
        <v>United States</v>
      </c>
      <c r="I354" t="str">
        <f>INDEX(products!$A$1:$G$49,MATCH(orders!$D354,products!$A$1:$A$49,0),MATCH(orders!I$1,products!$A$1:$G$1,0))</f>
        <v>Exc</v>
      </c>
      <c r="J354" t="str">
        <f>INDEX(products!$A$1:$G$49,MATCH(orders!$D354,products!$A$1:$A$49,0),MATCH(orders!J$1,products!$A$1:$G$1,0))</f>
        <v>D</v>
      </c>
      <c r="K354" s="13">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VLOOKUP(C354,customers!$A$1:$I$1001,9,FALSE)</f>
        <v>No</v>
      </c>
    </row>
    <row r="355" spans="1:16" x14ac:dyDescent="0.25">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IF(VLOOKUP(C355,customers!$A$2:$G$1001,7,FALSE)=0,"",VLOOKUP(C355,customers!$A$2:$G$1001,7,FALSE))</f>
        <v>United States</v>
      </c>
      <c r="I355" t="str">
        <f>INDEX(products!$A$1:$G$49,MATCH(orders!$D355,products!$A$1:$A$49,0),MATCH(orders!I$1,products!$A$1:$G$1,0))</f>
        <v>Ara</v>
      </c>
      <c r="J355" t="str">
        <f>INDEX(products!$A$1:$G$49,MATCH(orders!$D355,products!$A$1:$A$49,0),MATCH(orders!J$1,products!$A$1:$G$1,0))</f>
        <v>M</v>
      </c>
      <c r="K355" s="13">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VLOOKUP(C355,customers!$A$1:$I$1001,9,FALSE)</f>
        <v>Yes</v>
      </c>
    </row>
    <row r="356" spans="1:16" x14ac:dyDescent="0.25">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IF(VLOOKUP(C356,customers!$A$2:$G$1001,7,FALSE)=0,"",VLOOKUP(C356,customers!$A$2:$G$1001,7,FALSE))</f>
        <v>United States</v>
      </c>
      <c r="I356" t="str">
        <f>INDEX(products!$A$1:$G$49,MATCH(orders!$D356,products!$A$1:$A$49,0),MATCH(orders!I$1,products!$A$1:$G$1,0))</f>
        <v>Ara</v>
      </c>
      <c r="J356" t="str">
        <f>INDEX(products!$A$1:$G$49,MATCH(orders!$D356,products!$A$1:$A$49,0),MATCH(orders!J$1,products!$A$1:$G$1,0))</f>
        <v>M</v>
      </c>
      <c r="K356" s="13">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VLOOKUP(C356,customers!$A$1:$I$1001,9,FALSE)</f>
        <v>No</v>
      </c>
    </row>
    <row r="357" spans="1:16" x14ac:dyDescent="0.25">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IF(VLOOKUP(C357,customers!$A$2:$G$1001,7,FALSE)=0,"",VLOOKUP(C357,customers!$A$2:$G$1001,7,FALSE))</f>
        <v>United States</v>
      </c>
      <c r="I357" t="str">
        <f>INDEX(products!$A$1:$G$49,MATCH(orders!$D357,products!$A$1:$A$49,0),MATCH(orders!I$1,products!$A$1:$G$1,0))</f>
        <v>Ara</v>
      </c>
      <c r="J357" t="str">
        <f>INDEX(products!$A$1:$G$49,MATCH(orders!$D357,products!$A$1:$A$49,0),MATCH(orders!J$1,products!$A$1:$G$1,0))</f>
        <v>D</v>
      </c>
      <c r="K357" s="13">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VLOOKUP(C357,customers!$A$1:$I$1001,9,FALSE)</f>
        <v>Yes</v>
      </c>
    </row>
    <row r="358" spans="1:16" x14ac:dyDescent="0.25">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IF(VLOOKUP(C358,customers!$A$2:$G$1001,7,FALSE)=0,"",VLOOKUP(C358,customers!$A$2:$G$1001,7,FALSE))</f>
        <v>United States</v>
      </c>
      <c r="I358" t="str">
        <f>INDEX(products!$A$1:$G$49,MATCH(orders!$D358,products!$A$1:$A$49,0),MATCH(orders!I$1,products!$A$1:$G$1,0))</f>
        <v>Lib</v>
      </c>
      <c r="J358" t="str">
        <f>INDEX(products!$A$1:$G$49,MATCH(orders!$D358,products!$A$1:$A$49,0),MATCH(orders!J$1,products!$A$1:$G$1,0))</f>
        <v>D</v>
      </c>
      <c r="K358" s="13">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VLOOKUP(C358,customers!$A$1:$I$1001,9,FALSE)</f>
        <v>Yes</v>
      </c>
    </row>
    <row r="359" spans="1:16" x14ac:dyDescent="0.25">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IF(VLOOKUP(C359,customers!$A$2:$G$1001,7,FALSE)=0,"",VLOOKUP(C359,customers!$A$2:$G$1001,7,FALSE))</f>
        <v>United States</v>
      </c>
      <c r="I359" t="str">
        <f>INDEX(products!$A$1:$G$49,MATCH(orders!$D359,products!$A$1:$A$49,0),MATCH(orders!I$1,products!$A$1:$G$1,0))</f>
        <v>Ara</v>
      </c>
      <c r="J359" t="str">
        <f>INDEX(products!$A$1:$G$49,MATCH(orders!$D359,products!$A$1:$A$49,0),MATCH(orders!J$1,products!$A$1:$G$1,0))</f>
        <v>M</v>
      </c>
      <c r="K359" s="13">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VLOOKUP(C359,customers!$A$1:$I$1001,9,FALSE)</f>
        <v>No</v>
      </c>
    </row>
    <row r="360" spans="1:16" x14ac:dyDescent="0.25">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IF(VLOOKUP(C360,customers!$A$2:$G$1001,7,FALSE)=0,"",VLOOKUP(C360,customers!$A$2:$G$1001,7,FALSE))</f>
        <v>United States</v>
      </c>
      <c r="I360" t="str">
        <f>INDEX(products!$A$1:$G$49,MATCH(orders!$D360,products!$A$1:$A$49,0),MATCH(orders!I$1,products!$A$1:$G$1,0))</f>
        <v>Ara</v>
      </c>
      <c r="J360" t="str">
        <f>INDEX(products!$A$1:$G$49,MATCH(orders!$D360,products!$A$1:$A$49,0),MATCH(orders!J$1,products!$A$1:$G$1,0))</f>
        <v>L</v>
      </c>
      <c r="K360" s="13">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VLOOKUP(C360,customers!$A$1:$I$1001,9,FALSE)</f>
        <v>No</v>
      </c>
    </row>
    <row r="361" spans="1:16" x14ac:dyDescent="0.25">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IF(VLOOKUP(C361,customers!$A$2:$G$1001,7,FALSE)=0,"",VLOOKUP(C361,customers!$A$2:$G$1001,7,FALSE))</f>
        <v>United Kingdom</v>
      </c>
      <c r="I361" t="str">
        <f>INDEX(products!$A$1:$G$49,MATCH(orders!$D361,products!$A$1:$A$49,0),MATCH(orders!I$1,products!$A$1:$G$1,0))</f>
        <v>Rob</v>
      </c>
      <c r="J361" t="str">
        <f>INDEX(products!$A$1:$G$49,MATCH(orders!$D361,products!$A$1:$A$49,0),MATCH(orders!J$1,products!$A$1:$G$1,0))</f>
        <v>L</v>
      </c>
      <c r="K361" s="13">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VLOOKUP(C361,customers!$A$1:$I$1001,9,FALSE)</f>
        <v>No</v>
      </c>
    </row>
    <row r="362" spans="1:16" x14ac:dyDescent="0.25">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IF(VLOOKUP(C362,customers!$A$2:$G$1001,7,FALSE)=0,"",VLOOKUP(C362,customers!$A$2:$G$1001,7,FALSE))</f>
        <v>United States</v>
      </c>
      <c r="I362" t="str">
        <f>INDEX(products!$A$1:$G$49,MATCH(orders!$D362,products!$A$1:$A$49,0),MATCH(orders!I$1,products!$A$1:$G$1,0))</f>
        <v>Rob</v>
      </c>
      <c r="J362" t="str">
        <f>INDEX(products!$A$1:$G$49,MATCH(orders!$D362,products!$A$1:$A$49,0),MATCH(orders!J$1,products!$A$1:$G$1,0))</f>
        <v>D</v>
      </c>
      <c r="K362" s="13">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VLOOKUP(C362,customers!$A$1:$I$1001,9,FALSE)</f>
        <v>No</v>
      </c>
    </row>
    <row r="363" spans="1:16" x14ac:dyDescent="0.25">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IF(VLOOKUP(C363,customers!$A$2:$G$1001,7,FALSE)=0,"",VLOOKUP(C363,customers!$A$2:$G$1001,7,FALSE))</f>
        <v>United States</v>
      </c>
      <c r="I363" t="str">
        <f>INDEX(products!$A$1:$G$49,MATCH(orders!$D363,products!$A$1:$A$49,0),MATCH(orders!I$1,products!$A$1:$G$1,0))</f>
        <v>Rob</v>
      </c>
      <c r="J363" t="str">
        <f>INDEX(products!$A$1:$G$49,MATCH(orders!$D363,products!$A$1:$A$49,0),MATCH(orders!J$1,products!$A$1:$G$1,0))</f>
        <v>M</v>
      </c>
      <c r="K363" s="13">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VLOOKUP(C363,customers!$A$1:$I$1001,9,FALSE)</f>
        <v>No</v>
      </c>
    </row>
    <row r="364" spans="1:16" x14ac:dyDescent="0.25">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IF(VLOOKUP(C364,customers!$A$2:$G$1001,7,FALSE)=0,"",VLOOKUP(C364,customers!$A$2:$G$1001,7,FALSE))</f>
        <v>United States</v>
      </c>
      <c r="I364" t="str">
        <f>INDEX(products!$A$1:$G$49,MATCH(orders!$D364,products!$A$1:$A$49,0),MATCH(orders!I$1,products!$A$1:$G$1,0))</f>
        <v>Exc</v>
      </c>
      <c r="J364" t="str">
        <f>INDEX(products!$A$1:$G$49,MATCH(orders!$D364,products!$A$1:$A$49,0),MATCH(orders!J$1,products!$A$1:$G$1,0))</f>
        <v>L</v>
      </c>
      <c r="K364" s="13">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VLOOKUP(C364,customers!$A$1:$I$1001,9,FALSE)</f>
        <v>Yes</v>
      </c>
    </row>
    <row r="365" spans="1:16" x14ac:dyDescent="0.25">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IF(VLOOKUP(C365,customers!$A$2:$G$1001,7,FALSE)=0,"",VLOOKUP(C365,customers!$A$2:$G$1001,7,FALSE))</f>
        <v>United States</v>
      </c>
      <c r="I365" t="str">
        <f>INDEX(products!$A$1:$G$49,MATCH(orders!$D365,products!$A$1:$A$49,0),MATCH(orders!I$1,products!$A$1:$G$1,0))</f>
        <v>Lib</v>
      </c>
      <c r="J365" t="str">
        <f>INDEX(products!$A$1:$G$49,MATCH(orders!$D365,products!$A$1:$A$49,0),MATCH(orders!J$1,products!$A$1:$G$1,0))</f>
        <v>M</v>
      </c>
      <c r="K365" s="13">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VLOOKUP(C365,customers!$A$1:$I$1001,9,FALSE)</f>
        <v>No</v>
      </c>
    </row>
    <row r="366" spans="1:16" x14ac:dyDescent="0.25">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IF(VLOOKUP(C366,customers!$A$2:$G$1001,7,FALSE)=0,"",VLOOKUP(C366,customers!$A$2:$G$1001,7,FALSE))</f>
        <v>United States</v>
      </c>
      <c r="I366" t="str">
        <f>INDEX(products!$A$1:$G$49,MATCH(orders!$D366,products!$A$1:$A$49,0),MATCH(orders!I$1,products!$A$1:$G$1,0))</f>
        <v>Exc</v>
      </c>
      <c r="J366" t="str">
        <f>INDEX(products!$A$1:$G$49,MATCH(orders!$D366,products!$A$1:$A$49,0),MATCH(orders!J$1,products!$A$1:$G$1,0))</f>
        <v>D</v>
      </c>
      <c r="K366" s="13">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VLOOKUP(C366,customers!$A$1:$I$1001,9,FALSE)</f>
        <v>Yes</v>
      </c>
    </row>
    <row r="367" spans="1:16" x14ac:dyDescent="0.25">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IF(VLOOKUP(C367,customers!$A$2:$G$1001,7,FALSE)=0,"",VLOOKUP(C367,customers!$A$2:$G$1001,7,FALSE))</f>
        <v>United States</v>
      </c>
      <c r="I367" t="str">
        <f>INDEX(products!$A$1:$G$49,MATCH(orders!$D367,products!$A$1:$A$49,0),MATCH(orders!I$1,products!$A$1:$G$1,0))</f>
        <v>Lib</v>
      </c>
      <c r="J367" t="str">
        <f>INDEX(products!$A$1:$G$49,MATCH(orders!$D367,products!$A$1:$A$49,0),MATCH(orders!J$1,products!$A$1:$G$1,0))</f>
        <v>D</v>
      </c>
      <c r="K367" s="13">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VLOOKUP(C367,customers!$A$1:$I$1001,9,FALSE)</f>
        <v>No</v>
      </c>
    </row>
    <row r="368" spans="1:16" x14ac:dyDescent="0.25">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IF(VLOOKUP(C368,customers!$A$2:$G$1001,7,FALSE)=0,"",VLOOKUP(C368,customers!$A$2:$G$1001,7,FALSE))</f>
        <v>United States</v>
      </c>
      <c r="I368" t="str">
        <f>INDEX(products!$A$1:$G$49,MATCH(orders!$D368,products!$A$1:$A$49,0),MATCH(orders!I$1,products!$A$1:$G$1,0))</f>
        <v>Exc</v>
      </c>
      <c r="J368" t="str">
        <f>INDEX(products!$A$1:$G$49,MATCH(orders!$D368,products!$A$1:$A$49,0),MATCH(orders!J$1,products!$A$1:$G$1,0))</f>
        <v>D</v>
      </c>
      <c r="K368" s="13">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VLOOKUP(C368,customers!$A$1:$I$1001,9,FALSE)</f>
        <v>No</v>
      </c>
    </row>
    <row r="369" spans="1:16" x14ac:dyDescent="0.25">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IF(VLOOKUP(C369,customers!$A$2:$G$1001,7,FALSE)=0,"",VLOOKUP(C369,customers!$A$2:$G$1001,7,FALSE))</f>
        <v>United States</v>
      </c>
      <c r="I369" t="str">
        <f>INDEX(products!$A$1:$G$49,MATCH(orders!$D369,products!$A$1:$A$49,0),MATCH(orders!I$1,products!$A$1:$G$1,0))</f>
        <v>Lib</v>
      </c>
      <c r="J369" t="str">
        <f>INDEX(products!$A$1:$G$49,MATCH(orders!$D369,products!$A$1:$A$49,0),MATCH(orders!J$1,products!$A$1:$G$1,0))</f>
        <v>M</v>
      </c>
      <c r="K369" s="13">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VLOOKUP(C369,customers!$A$1:$I$1001,9,FALSE)</f>
        <v>Yes</v>
      </c>
    </row>
    <row r="370" spans="1:16" x14ac:dyDescent="0.25">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IF(VLOOKUP(C370,customers!$A$2:$G$1001,7,FALSE)=0,"",VLOOKUP(C370,customers!$A$2:$G$1001,7,FALSE))</f>
        <v>United States</v>
      </c>
      <c r="I370" t="str">
        <f>INDEX(products!$A$1:$G$49,MATCH(orders!$D370,products!$A$1:$A$49,0),MATCH(orders!I$1,products!$A$1:$G$1,0))</f>
        <v>Exc</v>
      </c>
      <c r="J370" t="str">
        <f>INDEX(products!$A$1:$G$49,MATCH(orders!$D370,products!$A$1:$A$49,0),MATCH(orders!J$1,products!$A$1:$G$1,0))</f>
        <v>M</v>
      </c>
      <c r="K370" s="13">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VLOOKUP(C370,customers!$A$1:$I$1001,9,FALSE)</f>
        <v>No</v>
      </c>
    </row>
    <row r="371" spans="1:16" x14ac:dyDescent="0.25">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IF(VLOOKUP(C371,customers!$A$2:$G$1001,7,FALSE)=0,"",VLOOKUP(C371,customers!$A$2:$G$1001,7,FALSE))</f>
        <v>United States</v>
      </c>
      <c r="I371" t="str">
        <f>INDEX(products!$A$1:$G$49,MATCH(orders!$D371,products!$A$1:$A$49,0),MATCH(orders!I$1,products!$A$1:$G$1,0))</f>
        <v>Exc</v>
      </c>
      <c r="J371" t="str">
        <f>INDEX(products!$A$1:$G$49,MATCH(orders!$D371,products!$A$1:$A$49,0),MATCH(orders!J$1,products!$A$1:$G$1,0))</f>
        <v>L</v>
      </c>
      <c r="K371" s="13">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VLOOKUP(C371,customers!$A$1:$I$1001,9,FALSE)</f>
        <v>Yes</v>
      </c>
    </row>
    <row r="372" spans="1:16" x14ac:dyDescent="0.25">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IF(VLOOKUP(C372,customers!$A$2:$G$1001,7,FALSE)=0,"",VLOOKUP(C372,customers!$A$2:$G$1001,7,FALSE))</f>
        <v>United States</v>
      </c>
      <c r="I372" t="str">
        <f>INDEX(products!$A$1:$G$49,MATCH(orders!$D372,products!$A$1:$A$49,0),MATCH(orders!I$1,products!$A$1:$G$1,0))</f>
        <v>Exc</v>
      </c>
      <c r="J372" t="str">
        <f>INDEX(products!$A$1:$G$49,MATCH(orders!$D372,products!$A$1:$A$49,0),MATCH(orders!J$1,products!$A$1:$G$1,0))</f>
        <v>D</v>
      </c>
      <c r="K372" s="13">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VLOOKUP(C372,customers!$A$1:$I$1001,9,FALSE)</f>
        <v>Yes</v>
      </c>
    </row>
    <row r="373" spans="1:16" x14ac:dyDescent="0.25">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IF(VLOOKUP(C373,customers!$A$2:$G$1001,7,FALSE)=0,"",VLOOKUP(C373,customers!$A$2:$G$1001,7,FALSE))</f>
        <v>United States</v>
      </c>
      <c r="I373" t="str">
        <f>INDEX(products!$A$1:$G$49,MATCH(orders!$D373,products!$A$1:$A$49,0),MATCH(orders!I$1,products!$A$1:$G$1,0))</f>
        <v>Ara</v>
      </c>
      <c r="J373" t="str">
        <f>INDEX(products!$A$1:$G$49,MATCH(orders!$D373,products!$A$1:$A$49,0),MATCH(orders!J$1,products!$A$1:$G$1,0))</f>
        <v>L</v>
      </c>
      <c r="K373" s="13">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VLOOKUP(C373,customers!$A$1:$I$1001,9,FALSE)</f>
        <v>Yes</v>
      </c>
    </row>
    <row r="374" spans="1:16" x14ac:dyDescent="0.25">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IF(VLOOKUP(C374,customers!$A$2:$G$1001,7,FALSE)=0,"",VLOOKUP(C374,customers!$A$2:$G$1001,7,FALSE))</f>
        <v>United States</v>
      </c>
      <c r="I374" t="str">
        <f>INDEX(products!$A$1:$G$49,MATCH(orders!$D374,products!$A$1:$A$49,0),MATCH(orders!I$1,products!$A$1:$G$1,0))</f>
        <v>Rob</v>
      </c>
      <c r="J374" t="str">
        <f>INDEX(products!$A$1:$G$49,MATCH(orders!$D374,products!$A$1:$A$49,0),MATCH(orders!J$1,products!$A$1:$G$1,0))</f>
        <v>L</v>
      </c>
      <c r="K374" s="13">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VLOOKUP(C374,customers!$A$1:$I$1001,9,FALSE)</f>
        <v>No</v>
      </c>
    </row>
    <row r="375" spans="1:16" x14ac:dyDescent="0.25">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IF(VLOOKUP(C375,customers!$A$2:$G$1001,7,FALSE)=0,"",VLOOKUP(C375,customers!$A$2:$G$1001,7,FALSE))</f>
        <v>Ireland</v>
      </c>
      <c r="I375" t="str">
        <f>INDEX(products!$A$1:$G$49,MATCH(orders!$D375,products!$A$1:$A$49,0),MATCH(orders!I$1,products!$A$1:$G$1,0))</f>
        <v>Ara</v>
      </c>
      <c r="J375" t="str">
        <f>INDEX(products!$A$1:$G$49,MATCH(orders!$D375,products!$A$1:$A$49,0),MATCH(orders!J$1,products!$A$1:$G$1,0))</f>
        <v>D</v>
      </c>
      <c r="K375" s="13">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VLOOKUP(C375,customers!$A$1:$I$1001,9,FALSE)</f>
        <v>Yes</v>
      </c>
    </row>
    <row r="376" spans="1:16" x14ac:dyDescent="0.25">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IF(VLOOKUP(C376,customers!$A$2:$G$1001,7,FALSE)=0,"",VLOOKUP(C376,customers!$A$2:$G$1001,7,FALSE))</f>
        <v>United States</v>
      </c>
      <c r="I376" t="str">
        <f>INDEX(products!$A$1:$G$49,MATCH(orders!$D376,products!$A$1:$A$49,0),MATCH(orders!I$1,products!$A$1:$G$1,0))</f>
        <v>Lib</v>
      </c>
      <c r="J376" t="str">
        <f>INDEX(products!$A$1:$G$49,MATCH(orders!$D376,products!$A$1:$A$49,0),MATCH(orders!J$1,products!$A$1:$G$1,0))</f>
        <v>L</v>
      </c>
      <c r="K376" s="13">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VLOOKUP(C376,customers!$A$1:$I$1001,9,FALSE)</f>
        <v>Yes</v>
      </c>
    </row>
    <row r="377" spans="1:16" x14ac:dyDescent="0.25">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IF(VLOOKUP(C377,customers!$A$2:$G$1001,7,FALSE)=0,"",VLOOKUP(C377,customers!$A$2:$G$1001,7,FALSE))</f>
        <v>United States</v>
      </c>
      <c r="I377" t="str">
        <f>INDEX(products!$A$1:$G$49,MATCH(orders!$D377,products!$A$1:$A$49,0),MATCH(orders!I$1,products!$A$1:$G$1,0))</f>
        <v>Ara</v>
      </c>
      <c r="J377" t="str">
        <f>INDEX(products!$A$1:$G$49,MATCH(orders!$D377,products!$A$1:$A$49,0),MATCH(orders!J$1,products!$A$1:$G$1,0))</f>
        <v>M</v>
      </c>
      <c r="K377" s="13">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VLOOKUP(C377,customers!$A$1:$I$1001,9,FALSE)</f>
        <v>Yes</v>
      </c>
    </row>
    <row r="378" spans="1:16" x14ac:dyDescent="0.25">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IF(VLOOKUP(C378,customers!$A$2:$G$1001,7,FALSE)=0,"",VLOOKUP(C378,customers!$A$2:$G$1001,7,FALSE))</f>
        <v>United States</v>
      </c>
      <c r="I378" t="str">
        <f>INDEX(products!$A$1:$G$49,MATCH(orders!$D378,products!$A$1:$A$49,0),MATCH(orders!I$1,products!$A$1:$G$1,0))</f>
        <v>Rob</v>
      </c>
      <c r="J378" t="str">
        <f>INDEX(products!$A$1:$G$49,MATCH(orders!$D378,products!$A$1:$A$49,0),MATCH(orders!J$1,products!$A$1:$G$1,0))</f>
        <v>M</v>
      </c>
      <c r="K378" s="13">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VLOOKUP(C378,customers!$A$1:$I$1001,9,FALSE)</f>
        <v>Yes</v>
      </c>
    </row>
    <row r="379" spans="1:16" x14ac:dyDescent="0.25">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IF(VLOOKUP(C379,customers!$A$2:$G$1001,7,FALSE)=0,"",VLOOKUP(C379,customers!$A$2:$G$1001,7,FALSE))</f>
        <v>Ireland</v>
      </c>
      <c r="I379" t="str">
        <f>INDEX(products!$A$1:$G$49,MATCH(orders!$D379,products!$A$1:$A$49,0),MATCH(orders!I$1,products!$A$1:$G$1,0))</f>
        <v>Rob</v>
      </c>
      <c r="J379" t="str">
        <f>INDEX(products!$A$1:$G$49,MATCH(orders!$D379,products!$A$1:$A$49,0),MATCH(orders!J$1,products!$A$1:$G$1,0))</f>
        <v>D</v>
      </c>
      <c r="K379" s="13">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VLOOKUP(C379,customers!$A$1:$I$1001,9,FALSE)</f>
        <v>No</v>
      </c>
    </row>
    <row r="380" spans="1:16" x14ac:dyDescent="0.25">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IF(VLOOKUP(C380,customers!$A$2:$G$1001,7,FALSE)=0,"",VLOOKUP(C380,customers!$A$2:$G$1001,7,FALSE))</f>
        <v>Ireland</v>
      </c>
      <c r="I380" t="str">
        <f>INDEX(products!$A$1:$G$49,MATCH(orders!$D380,products!$A$1:$A$49,0),MATCH(orders!I$1,products!$A$1:$G$1,0))</f>
        <v>Ara</v>
      </c>
      <c r="J380" t="str">
        <f>INDEX(products!$A$1:$G$49,MATCH(orders!$D380,products!$A$1:$A$49,0),MATCH(orders!J$1,products!$A$1:$G$1,0))</f>
        <v>L</v>
      </c>
      <c r="K380" s="13">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VLOOKUP(C380,customers!$A$1:$I$1001,9,FALSE)</f>
        <v>Yes</v>
      </c>
    </row>
    <row r="381" spans="1:16" x14ac:dyDescent="0.25">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IF(VLOOKUP(C381,customers!$A$2:$G$1001,7,FALSE)=0,"",VLOOKUP(C381,customers!$A$2:$G$1001,7,FALSE))</f>
        <v>United Kingdom</v>
      </c>
      <c r="I381" t="str">
        <f>INDEX(products!$A$1:$G$49,MATCH(orders!$D381,products!$A$1:$A$49,0),MATCH(orders!I$1,products!$A$1:$G$1,0))</f>
        <v>Rob</v>
      </c>
      <c r="J381" t="str">
        <f>INDEX(products!$A$1:$G$49,MATCH(orders!$D381,products!$A$1:$A$49,0),MATCH(orders!J$1,products!$A$1:$G$1,0))</f>
        <v>L</v>
      </c>
      <c r="K381" s="13">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VLOOKUP(C381,customers!$A$1:$I$1001,9,FALSE)</f>
        <v>Yes</v>
      </c>
    </row>
    <row r="382" spans="1:16" x14ac:dyDescent="0.25">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IF(VLOOKUP(C382,customers!$A$2:$G$1001,7,FALSE)=0,"",VLOOKUP(C382,customers!$A$2:$G$1001,7,FALSE))</f>
        <v>United States</v>
      </c>
      <c r="I382" t="str">
        <f>INDEX(products!$A$1:$G$49,MATCH(orders!$D382,products!$A$1:$A$49,0),MATCH(orders!I$1,products!$A$1:$G$1,0))</f>
        <v>Lib</v>
      </c>
      <c r="J382" t="str">
        <f>INDEX(products!$A$1:$G$49,MATCH(orders!$D382,products!$A$1:$A$49,0),MATCH(orders!J$1,products!$A$1:$G$1,0))</f>
        <v>D</v>
      </c>
      <c r="K382" s="13">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VLOOKUP(C382,customers!$A$1:$I$1001,9,FALSE)</f>
        <v>No</v>
      </c>
    </row>
    <row r="383" spans="1:16" x14ac:dyDescent="0.25">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IF(VLOOKUP(C383,customers!$A$2:$G$1001,7,FALSE)=0,"",VLOOKUP(C383,customers!$A$2:$G$1001,7,FALSE))</f>
        <v>United States</v>
      </c>
      <c r="I383" t="str">
        <f>INDEX(products!$A$1:$G$49,MATCH(orders!$D383,products!$A$1:$A$49,0),MATCH(orders!I$1,products!$A$1:$G$1,0))</f>
        <v>Ara</v>
      </c>
      <c r="J383" t="str">
        <f>INDEX(products!$A$1:$G$49,MATCH(orders!$D383,products!$A$1:$A$49,0),MATCH(orders!J$1,products!$A$1:$G$1,0))</f>
        <v>D</v>
      </c>
      <c r="K383" s="13">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VLOOKUP(C383,customers!$A$1:$I$1001,9,FALSE)</f>
        <v>Yes</v>
      </c>
    </row>
    <row r="384" spans="1:16" x14ac:dyDescent="0.25">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IF(VLOOKUP(C384,customers!$A$2:$G$1001,7,FALSE)=0,"",VLOOKUP(C384,customers!$A$2:$G$1001,7,FALSE))</f>
        <v>United States</v>
      </c>
      <c r="I384" t="str">
        <f>INDEX(products!$A$1:$G$49,MATCH(orders!$D384,products!$A$1:$A$49,0),MATCH(orders!I$1,products!$A$1:$G$1,0))</f>
        <v>Exc</v>
      </c>
      <c r="J384" t="str">
        <f>INDEX(products!$A$1:$G$49,MATCH(orders!$D384,products!$A$1:$A$49,0),MATCH(orders!J$1,products!$A$1:$G$1,0))</f>
        <v>D</v>
      </c>
      <c r="K384" s="13">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VLOOKUP(C384,customers!$A$1:$I$1001,9,FALSE)</f>
        <v>No</v>
      </c>
    </row>
    <row r="385" spans="1:16" x14ac:dyDescent="0.25">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IF(VLOOKUP(C385,customers!$A$2:$G$1001,7,FALSE)=0,"",VLOOKUP(C385,customers!$A$2:$G$1001,7,FALSE))</f>
        <v>United States</v>
      </c>
      <c r="I385" t="str">
        <f>INDEX(products!$A$1:$G$49,MATCH(orders!$D385,products!$A$1:$A$49,0),MATCH(orders!I$1,products!$A$1:$G$1,0))</f>
        <v>Exc</v>
      </c>
      <c r="J385" t="str">
        <f>INDEX(products!$A$1:$G$49,MATCH(orders!$D385,products!$A$1:$A$49,0),MATCH(orders!J$1,products!$A$1:$G$1,0))</f>
        <v>L</v>
      </c>
      <c r="K385" s="13">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VLOOKUP(C385,customers!$A$1:$I$1001,9,FALSE)</f>
        <v>Yes</v>
      </c>
    </row>
    <row r="386" spans="1:16" x14ac:dyDescent="0.25">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IF(VLOOKUP(C386,customers!$A$2:$G$1001,7,FALSE)=0,"",VLOOKUP(C386,customers!$A$2:$G$1001,7,FALSE))</f>
        <v>United States</v>
      </c>
      <c r="I386" t="str">
        <f>INDEX(products!$A$1:$G$49,MATCH(orders!$D386,products!$A$1:$A$49,0),MATCH(orders!I$1,products!$A$1:$G$1,0))</f>
        <v>Ara</v>
      </c>
      <c r="J386" t="str">
        <f>INDEX(products!$A$1:$G$49,MATCH(orders!$D386,products!$A$1:$A$49,0),MATCH(orders!J$1,products!$A$1:$G$1,0))</f>
        <v>L</v>
      </c>
      <c r="K386" s="13">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VLOOKUP(C386,customers!$A$1:$I$1001,9,FALSE)</f>
        <v>No</v>
      </c>
    </row>
    <row r="387" spans="1:16" x14ac:dyDescent="0.25">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IF(VLOOKUP(C387,customers!$A$2:$G$1001,7,FALSE)=0,"",VLOOKUP(C387,customers!$A$2:$G$1001,7,FALSE))</f>
        <v>United States</v>
      </c>
      <c r="I387" t="str">
        <f>INDEX(products!$A$1:$G$49,MATCH(orders!$D387,products!$A$1:$A$49,0),MATCH(orders!I$1,products!$A$1:$G$1,0))</f>
        <v>Lib</v>
      </c>
      <c r="J387" t="str">
        <f>INDEX(products!$A$1:$G$49,MATCH(orders!$D387,products!$A$1:$A$49,0),MATCH(orders!J$1,products!$A$1:$G$1,0))</f>
        <v>M</v>
      </c>
      <c r="K387" s="13">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IF(I387="Ara", "Arabica",IF(I387="Lib","Liberica",IF(I387="Exc","Excelsa",IF(I387="Rob","Robusta"))))</f>
        <v>Liberica</v>
      </c>
      <c r="O387" t="str">
        <f t="shared" ref="O387:O450" si="20">IF(J387="M","Medium",IF(J387="L","Light",IF(J387="D","Dark","")))</f>
        <v>Medium</v>
      </c>
      <c r="P387" t="str">
        <f>VLOOKUP(C387,customers!$A$1:$I$1001,9,FALSE)</f>
        <v>Yes</v>
      </c>
    </row>
    <row r="388" spans="1:16" x14ac:dyDescent="0.25">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IF(VLOOKUP(C388,customers!$A$2:$G$1001,7,FALSE)=0,"",VLOOKUP(C388,customers!$A$2:$G$1001,7,FALSE))</f>
        <v>United States</v>
      </c>
      <c r="I388" t="str">
        <f>INDEX(products!$A$1:$G$49,MATCH(orders!$D388,products!$A$1:$A$49,0),MATCH(orders!I$1,products!$A$1:$G$1,0))</f>
        <v>Ara</v>
      </c>
      <c r="J388" t="str">
        <f>INDEX(products!$A$1:$G$49,MATCH(orders!$D388,products!$A$1:$A$49,0),MATCH(orders!J$1,products!$A$1:$G$1,0))</f>
        <v>D</v>
      </c>
      <c r="K388" s="13">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VLOOKUP(C388,customers!$A$1:$I$1001,9,FALSE)</f>
        <v>Yes</v>
      </c>
    </row>
    <row r="389" spans="1:16" x14ac:dyDescent="0.25">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IF(VLOOKUP(C389,customers!$A$2:$G$1001,7,FALSE)=0,"",VLOOKUP(C389,customers!$A$2:$G$1001,7,FALSE))</f>
        <v>United States</v>
      </c>
      <c r="I389" t="str">
        <f>INDEX(products!$A$1:$G$49,MATCH(orders!$D389,products!$A$1:$A$49,0),MATCH(orders!I$1,products!$A$1:$G$1,0))</f>
        <v>Exc</v>
      </c>
      <c r="J389" t="str">
        <f>INDEX(products!$A$1:$G$49,MATCH(orders!$D389,products!$A$1:$A$49,0),MATCH(orders!J$1,products!$A$1:$G$1,0))</f>
        <v>L</v>
      </c>
      <c r="K389" s="13">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VLOOKUP(C389,customers!$A$1:$I$1001,9,FALSE)</f>
        <v>Yes</v>
      </c>
    </row>
    <row r="390" spans="1:16" x14ac:dyDescent="0.25">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IF(VLOOKUP(C390,customers!$A$2:$G$1001,7,FALSE)=0,"",VLOOKUP(C390,customers!$A$2:$G$1001,7,FALSE))</f>
        <v>United States</v>
      </c>
      <c r="I390" t="str">
        <f>INDEX(products!$A$1:$G$49,MATCH(orders!$D390,products!$A$1:$A$49,0),MATCH(orders!I$1,products!$A$1:$G$1,0))</f>
        <v>Lib</v>
      </c>
      <c r="J390" t="str">
        <f>INDEX(products!$A$1:$G$49,MATCH(orders!$D390,products!$A$1:$A$49,0),MATCH(orders!J$1,products!$A$1:$G$1,0))</f>
        <v>D</v>
      </c>
      <c r="K390" s="13">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VLOOKUP(C390,customers!$A$1:$I$1001,9,FALSE)</f>
        <v>Yes</v>
      </c>
    </row>
    <row r="391" spans="1:16" x14ac:dyDescent="0.25">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IF(VLOOKUP(C391,customers!$A$2:$G$1001,7,FALSE)=0,"",VLOOKUP(C391,customers!$A$2:$G$1001,7,FALSE))</f>
        <v>United States</v>
      </c>
      <c r="I391" t="str">
        <f>INDEX(products!$A$1:$G$49,MATCH(orders!$D391,products!$A$1:$A$49,0),MATCH(orders!I$1,products!$A$1:$G$1,0))</f>
        <v>Lib</v>
      </c>
      <c r="J391" t="str">
        <f>INDEX(products!$A$1:$G$49,MATCH(orders!$D391,products!$A$1:$A$49,0),MATCH(orders!J$1,products!$A$1:$G$1,0))</f>
        <v>D</v>
      </c>
      <c r="K391" s="13">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VLOOKUP(C391,customers!$A$1:$I$1001,9,FALSE)</f>
        <v>Yes</v>
      </c>
    </row>
    <row r="392" spans="1:16" x14ac:dyDescent="0.25">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IF(VLOOKUP(C392,customers!$A$2:$G$1001,7,FALSE)=0,"",VLOOKUP(C392,customers!$A$2:$G$1001,7,FALSE))</f>
        <v>United States</v>
      </c>
      <c r="I392" t="str">
        <f>INDEX(products!$A$1:$G$49,MATCH(orders!$D392,products!$A$1:$A$49,0),MATCH(orders!I$1,products!$A$1:$G$1,0))</f>
        <v>Exc</v>
      </c>
      <c r="J392" t="str">
        <f>INDEX(products!$A$1:$G$49,MATCH(orders!$D392,products!$A$1:$A$49,0),MATCH(orders!J$1,products!$A$1:$G$1,0))</f>
        <v>D</v>
      </c>
      <c r="K392" s="13">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VLOOKUP(C392,customers!$A$1:$I$1001,9,FALSE)</f>
        <v>Yes</v>
      </c>
    </row>
    <row r="393" spans="1:16" x14ac:dyDescent="0.25">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IF(VLOOKUP(C393,customers!$A$2:$G$1001,7,FALSE)=0,"",VLOOKUP(C393,customers!$A$2:$G$1001,7,FALSE))</f>
        <v>United States</v>
      </c>
      <c r="I393" t="str">
        <f>INDEX(products!$A$1:$G$49,MATCH(orders!$D393,products!$A$1:$A$49,0),MATCH(orders!I$1,products!$A$1:$G$1,0))</f>
        <v>Ara</v>
      </c>
      <c r="J393" t="str">
        <f>INDEX(products!$A$1:$G$49,MATCH(orders!$D393,products!$A$1:$A$49,0),MATCH(orders!J$1,products!$A$1:$G$1,0))</f>
        <v>M</v>
      </c>
      <c r="K393" s="13">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VLOOKUP(C393,customers!$A$1:$I$1001,9,FALSE)</f>
        <v>No</v>
      </c>
    </row>
    <row r="394" spans="1:16" x14ac:dyDescent="0.25">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IF(VLOOKUP(C394,customers!$A$2:$G$1001,7,FALSE)=0,"",VLOOKUP(C394,customers!$A$2:$G$1001,7,FALSE))</f>
        <v>United States</v>
      </c>
      <c r="I394" t="str">
        <f>INDEX(products!$A$1:$G$49,MATCH(orders!$D394,products!$A$1:$A$49,0),MATCH(orders!I$1,products!$A$1:$G$1,0))</f>
        <v>Exc</v>
      </c>
      <c r="J394" t="str">
        <f>INDEX(products!$A$1:$G$49,MATCH(orders!$D394,products!$A$1:$A$49,0),MATCH(orders!J$1,products!$A$1:$G$1,0))</f>
        <v>L</v>
      </c>
      <c r="K394" s="13">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VLOOKUP(C394,customers!$A$1:$I$1001,9,FALSE)</f>
        <v>No</v>
      </c>
    </row>
    <row r="395" spans="1:16" x14ac:dyDescent="0.25">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IF(VLOOKUP(C395,customers!$A$2:$G$1001,7,FALSE)=0,"",VLOOKUP(C395,customers!$A$2:$G$1001,7,FALSE))</f>
        <v>United States</v>
      </c>
      <c r="I395" t="str">
        <f>INDEX(products!$A$1:$G$49,MATCH(orders!$D395,products!$A$1:$A$49,0),MATCH(orders!I$1,products!$A$1:$G$1,0))</f>
        <v>Ara</v>
      </c>
      <c r="J395" t="str">
        <f>INDEX(products!$A$1:$G$49,MATCH(orders!$D395,products!$A$1:$A$49,0),MATCH(orders!J$1,products!$A$1:$G$1,0))</f>
        <v>L</v>
      </c>
      <c r="K395" s="13">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VLOOKUP(C395,customers!$A$1:$I$1001,9,FALSE)</f>
        <v>No</v>
      </c>
    </row>
    <row r="396" spans="1:16" x14ac:dyDescent="0.25">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IF(VLOOKUP(C396,customers!$A$2:$G$1001,7,FALSE)=0,"",VLOOKUP(C396,customers!$A$2:$G$1001,7,FALSE))</f>
        <v>United States</v>
      </c>
      <c r="I396" t="str">
        <f>INDEX(products!$A$1:$G$49,MATCH(orders!$D396,products!$A$1:$A$49,0),MATCH(orders!I$1,products!$A$1:$G$1,0))</f>
        <v>Rob</v>
      </c>
      <c r="J396" t="str">
        <f>INDEX(products!$A$1:$G$49,MATCH(orders!$D396,products!$A$1:$A$49,0),MATCH(orders!J$1,products!$A$1:$G$1,0))</f>
        <v>L</v>
      </c>
      <c r="K396" s="13">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VLOOKUP(C396,customers!$A$1:$I$1001,9,FALSE)</f>
        <v>No</v>
      </c>
    </row>
    <row r="397" spans="1:16" x14ac:dyDescent="0.25">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IF(VLOOKUP(C397,customers!$A$2:$G$1001,7,FALSE)=0,"",VLOOKUP(C397,customers!$A$2:$G$1001,7,FALSE))</f>
        <v>United States</v>
      </c>
      <c r="I397" t="str">
        <f>INDEX(products!$A$1:$G$49,MATCH(orders!$D397,products!$A$1:$A$49,0),MATCH(orders!I$1,products!$A$1:$G$1,0))</f>
        <v>Lib</v>
      </c>
      <c r="J397" t="str">
        <f>INDEX(products!$A$1:$G$49,MATCH(orders!$D397,products!$A$1:$A$49,0),MATCH(orders!J$1,products!$A$1:$G$1,0))</f>
        <v>D</v>
      </c>
      <c r="K397" s="13">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VLOOKUP(C397,customers!$A$1:$I$1001,9,FALSE)</f>
        <v>Yes</v>
      </c>
    </row>
    <row r="398" spans="1:16" x14ac:dyDescent="0.25">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IF(VLOOKUP(C398,customers!$A$2:$G$1001,7,FALSE)=0,"",VLOOKUP(C398,customers!$A$2:$G$1001,7,FALSE))</f>
        <v>United States</v>
      </c>
      <c r="I398" t="str">
        <f>INDEX(products!$A$1:$G$49,MATCH(orders!$D398,products!$A$1:$A$49,0),MATCH(orders!I$1,products!$A$1:$G$1,0))</f>
        <v>Ara</v>
      </c>
      <c r="J398" t="str">
        <f>INDEX(products!$A$1:$G$49,MATCH(orders!$D398,products!$A$1:$A$49,0),MATCH(orders!J$1,products!$A$1:$G$1,0))</f>
        <v>L</v>
      </c>
      <c r="K398" s="13">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VLOOKUP(C398,customers!$A$1:$I$1001,9,FALSE)</f>
        <v>No</v>
      </c>
    </row>
    <row r="399" spans="1:16" x14ac:dyDescent="0.25">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IF(VLOOKUP(C399,customers!$A$2:$G$1001,7,FALSE)=0,"",VLOOKUP(C399,customers!$A$2:$G$1001,7,FALSE))</f>
        <v>United States</v>
      </c>
      <c r="I399" t="str">
        <f>INDEX(products!$A$1:$G$49,MATCH(orders!$D399,products!$A$1:$A$49,0),MATCH(orders!I$1,products!$A$1:$G$1,0))</f>
        <v>Lib</v>
      </c>
      <c r="J399" t="str">
        <f>INDEX(products!$A$1:$G$49,MATCH(orders!$D399,products!$A$1:$A$49,0),MATCH(orders!J$1,products!$A$1:$G$1,0))</f>
        <v>D</v>
      </c>
      <c r="K399" s="13">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VLOOKUP(C399,customers!$A$1:$I$1001,9,FALSE)</f>
        <v>Yes</v>
      </c>
    </row>
    <row r="400" spans="1:16" x14ac:dyDescent="0.25">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IF(VLOOKUP(C400,customers!$A$2:$G$1001,7,FALSE)=0,"",VLOOKUP(C400,customers!$A$2:$G$1001,7,FALSE))</f>
        <v>United States</v>
      </c>
      <c r="I400" t="str">
        <f>INDEX(products!$A$1:$G$49,MATCH(orders!$D400,products!$A$1:$A$49,0),MATCH(orders!I$1,products!$A$1:$G$1,0))</f>
        <v>Ara</v>
      </c>
      <c r="J400" t="str">
        <f>INDEX(products!$A$1:$G$49,MATCH(orders!$D400,products!$A$1:$A$49,0),MATCH(orders!J$1,products!$A$1:$G$1,0))</f>
        <v>D</v>
      </c>
      <c r="K400" s="13">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VLOOKUP(C400,customers!$A$1:$I$1001,9,FALSE)</f>
        <v>Yes</v>
      </c>
    </row>
    <row r="401" spans="1:16" x14ac:dyDescent="0.25">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IF(VLOOKUP(C401,customers!$A$2:$G$1001,7,FALSE)=0,"",VLOOKUP(C401,customers!$A$2:$G$1001,7,FALSE))</f>
        <v>United Kingdom</v>
      </c>
      <c r="I401" t="str">
        <f>INDEX(products!$A$1:$G$49,MATCH(orders!$D401,products!$A$1:$A$49,0),MATCH(orders!I$1,products!$A$1:$G$1,0))</f>
        <v>Exc</v>
      </c>
      <c r="J401" t="str">
        <f>INDEX(products!$A$1:$G$49,MATCH(orders!$D401,products!$A$1:$A$49,0),MATCH(orders!J$1,products!$A$1:$G$1,0))</f>
        <v>D</v>
      </c>
      <c r="K401" s="13">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VLOOKUP(C401,customers!$A$1:$I$1001,9,FALSE)</f>
        <v>No</v>
      </c>
    </row>
    <row r="402" spans="1:16" x14ac:dyDescent="0.25">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IF(VLOOKUP(C402,customers!$A$2:$G$1001,7,FALSE)=0,"",VLOOKUP(C402,customers!$A$2:$G$1001,7,FALSE))</f>
        <v>United States</v>
      </c>
      <c r="I402" t="str">
        <f>INDEX(products!$A$1:$G$49,MATCH(orders!$D402,products!$A$1:$A$49,0),MATCH(orders!I$1,products!$A$1:$G$1,0))</f>
        <v>Lib</v>
      </c>
      <c r="J402" t="str">
        <f>INDEX(products!$A$1:$G$49,MATCH(orders!$D402,products!$A$1:$A$49,0),MATCH(orders!J$1,products!$A$1:$G$1,0))</f>
        <v>L</v>
      </c>
      <c r="K402" s="13">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VLOOKUP(C402,customers!$A$1:$I$1001,9,FALSE)</f>
        <v>No</v>
      </c>
    </row>
    <row r="403" spans="1:16" x14ac:dyDescent="0.25">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IF(VLOOKUP(C403,customers!$A$2:$G$1001,7,FALSE)=0,"",VLOOKUP(C403,customers!$A$2:$G$1001,7,FALSE))</f>
        <v>United States</v>
      </c>
      <c r="I403" t="str">
        <f>INDEX(products!$A$1:$G$49,MATCH(orders!$D403,products!$A$1:$A$49,0),MATCH(orders!I$1,products!$A$1:$G$1,0))</f>
        <v>Lib</v>
      </c>
      <c r="J403" t="str">
        <f>INDEX(products!$A$1:$G$49,MATCH(orders!$D403,products!$A$1:$A$49,0),MATCH(orders!J$1,products!$A$1:$G$1,0))</f>
        <v>M</v>
      </c>
      <c r="K403" s="13">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VLOOKUP(C403,customers!$A$1:$I$1001,9,FALSE)</f>
        <v>Yes</v>
      </c>
    </row>
    <row r="404" spans="1:16" x14ac:dyDescent="0.25">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IF(VLOOKUP(C404,customers!$A$2:$G$1001,7,FALSE)=0,"",VLOOKUP(C404,customers!$A$2:$G$1001,7,FALSE))</f>
        <v>United States</v>
      </c>
      <c r="I404" t="str">
        <f>INDEX(products!$A$1:$G$49,MATCH(orders!$D404,products!$A$1:$A$49,0),MATCH(orders!I$1,products!$A$1:$G$1,0))</f>
        <v>Rob</v>
      </c>
      <c r="J404" t="str">
        <f>INDEX(products!$A$1:$G$49,MATCH(orders!$D404,products!$A$1:$A$49,0),MATCH(orders!J$1,products!$A$1:$G$1,0))</f>
        <v>D</v>
      </c>
      <c r="K404" s="13">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VLOOKUP(C404,customers!$A$1:$I$1001,9,FALSE)</f>
        <v>Yes</v>
      </c>
    </row>
    <row r="405" spans="1:16" x14ac:dyDescent="0.25">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IF(VLOOKUP(C405,customers!$A$2:$G$1001,7,FALSE)=0,"",VLOOKUP(C405,customers!$A$2:$G$1001,7,FALSE))</f>
        <v>United States</v>
      </c>
      <c r="I405" t="str">
        <f>INDEX(products!$A$1:$G$49,MATCH(orders!$D405,products!$A$1:$A$49,0),MATCH(orders!I$1,products!$A$1:$G$1,0))</f>
        <v>Lib</v>
      </c>
      <c r="J405" t="str">
        <f>INDEX(products!$A$1:$G$49,MATCH(orders!$D405,products!$A$1:$A$49,0),MATCH(orders!J$1,products!$A$1:$G$1,0))</f>
        <v>L</v>
      </c>
      <c r="K405" s="13">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VLOOKUP(C405,customers!$A$1:$I$1001,9,FALSE)</f>
        <v>No</v>
      </c>
    </row>
    <row r="406" spans="1:16" x14ac:dyDescent="0.25">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IF(VLOOKUP(C406,customers!$A$2:$G$1001,7,FALSE)=0,"",VLOOKUP(C406,customers!$A$2:$G$1001,7,FALSE))</f>
        <v>Ireland</v>
      </c>
      <c r="I406" t="str">
        <f>INDEX(products!$A$1:$G$49,MATCH(orders!$D406,products!$A$1:$A$49,0),MATCH(orders!I$1,products!$A$1:$G$1,0))</f>
        <v>Ara</v>
      </c>
      <c r="J406" t="str">
        <f>INDEX(products!$A$1:$G$49,MATCH(orders!$D406,products!$A$1:$A$49,0),MATCH(orders!J$1,products!$A$1:$G$1,0))</f>
        <v>D</v>
      </c>
      <c r="K406" s="13">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VLOOKUP(C406,customers!$A$1:$I$1001,9,FALSE)</f>
        <v>No</v>
      </c>
    </row>
    <row r="407" spans="1:16" x14ac:dyDescent="0.25">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IF(VLOOKUP(C407,customers!$A$2:$G$1001,7,FALSE)=0,"",VLOOKUP(C407,customers!$A$2:$G$1001,7,FALSE))</f>
        <v>United States</v>
      </c>
      <c r="I407" t="str">
        <f>INDEX(products!$A$1:$G$49,MATCH(orders!$D407,products!$A$1:$A$49,0),MATCH(orders!I$1,products!$A$1:$G$1,0))</f>
        <v>Exc</v>
      </c>
      <c r="J407" t="str">
        <f>INDEX(products!$A$1:$G$49,MATCH(orders!$D407,products!$A$1:$A$49,0),MATCH(orders!J$1,products!$A$1:$G$1,0))</f>
        <v>M</v>
      </c>
      <c r="K407" s="13">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VLOOKUP(C407,customers!$A$1:$I$1001,9,FALSE)</f>
        <v>Yes</v>
      </c>
    </row>
    <row r="408" spans="1:16" x14ac:dyDescent="0.25">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IF(VLOOKUP(C408,customers!$A$2:$G$1001,7,FALSE)=0,"",VLOOKUP(C408,customers!$A$2:$G$1001,7,FALSE))</f>
        <v>United States</v>
      </c>
      <c r="I408" t="str">
        <f>INDEX(products!$A$1:$G$49,MATCH(orders!$D408,products!$A$1:$A$49,0),MATCH(orders!I$1,products!$A$1:$G$1,0))</f>
        <v>Exc</v>
      </c>
      <c r="J408" t="str">
        <f>INDEX(products!$A$1:$G$49,MATCH(orders!$D408,products!$A$1:$A$49,0),MATCH(orders!J$1,products!$A$1:$G$1,0))</f>
        <v>M</v>
      </c>
      <c r="K408" s="13">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VLOOKUP(C408,customers!$A$1:$I$1001,9,FALSE)</f>
        <v>Yes</v>
      </c>
    </row>
    <row r="409" spans="1:16" x14ac:dyDescent="0.25">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IF(VLOOKUP(C409,customers!$A$2:$G$1001,7,FALSE)=0,"",VLOOKUP(C409,customers!$A$2:$G$1001,7,FALSE))</f>
        <v>Ireland</v>
      </c>
      <c r="I409" t="str">
        <f>INDEX(products!$A$1:$G$49,MATCH(orders!$D409,products!$A$1:$A$49,0),MATCH(orders!I$1,products!$A$1:$G$1,0))</f>
        <v>Exc</v>
      </c>
      <c r="J409" t="str">
        <f>INDEX(products!$A$1:$G$49,MATCH(orders!$D409,products!$A$1:$A$49,0),MATCH(orders!J$1,products!$A$1:$G$1,0))</f>
        <v>M</v>
      </c>
      <c r="K409" s="13">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VLOOKUP(C409,customers!$A$1:$I$1001,9,FALSE)</f>
        <v>No</v>
      </c>
    </row>
    <row r="410" spans="1:16" x14ac:dyDescent="0.25">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IF(VLOOKUP(C410,customers!$A$2:$G$1001,7,FALSE)=0,"",VLOOKUP(C410,customers!$A$2:$G$1001,7,FALSE))</f>
        <v>United States</v>
      </c>
      <c r="I410" t="str">
        <f>INDEX(products!$A$1:$G$49,MATCH(orders!$D410,products!$A$1:$A$49,0),MATCH(orders!I$1,products!$A$1:$G$1,0))</f>
        <v>Ara</v>
      </c>
      <c r="J410" t="str">
        <f>INDEX(products!$A$1:$G$49,MATCH(orders!$D410,products!$A$1:$A$49,0),MATCH(orders!J$1,products!$A$1:$G$1,0))</f>
        <v>M</v>
      </c>
      <c r="K410" s="13">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VLOOKUP(C410,customers!$A$1:$I$1001,9,FALSE)</f>
        <v>Yes</v>
      </c>
    </row>
    <row r="411" spans="1:16" x14ac:dyDescent="0.25">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IF(VLOOKUP(C411,customers!$A$2:$G$1001,7,FALSE)=0,"",VLOOKUP(C411,customers!$A$2:$G$1001,7,FALSE))</f>
        <v>Ireland</v>
      </c>
      <c r="I411" t="str">
        <f>INDEX(products!$A$1:$G$49,MATCH(orders!$D411,products!$A$1:$A$49,0),MATCH(orders!I$1,products!$A$1:$G$1,0))</f>
        <v>Lib</v>
      </c>
      <c r="J411" t="str">
        <f>INDEX(products!$A$1:$G$49,MATCH(orders!$D411,products!$A$1:$A$49,0),MATCH(orders!J$1,products!$A$1:$G$1,0))</f>
        <v>L</v>
      </c>
      <c r="K411" s="13">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VLOOKUP(C411,customers!$A$1:$I$1001,9,FALSE)</f>
        <v>Yes</v>
      </c>
    </row>
    <row r="412" spans="1:16" x14ac:dyDescent="0.25">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IF(VLOOKUP(C412,customers!$A$2:$G$1001,7,FALSE)=0,"",VLOOKUP(C412,customers!$A$2:$G$1001,7,FALSE))</f>
        <v>United States</v>
      </c>
      <c r="I412" t="str">
        <f>INDEX(products!$A$1:$G$49,MATCH(orders!$D412,products!$A$1:$A$49,0),MATCH(orders!I$1,products!$A$1:$G$1,0))</f>
        <v>Ara</v>
      </c>
      <c r="J412" t="str">
        <f>INDEX(products!$A$1:$G$49,MATCH(orders!$D412,products!$A$1:$A$49,0),MATCH(orders!J$1,products!$A$1:$G$1,0))</f>
        <v>L</v>
      </c>
      <c r="K412" s="13">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VLOOKUP(C412,customers!$A$1:$I$1001,9,FALSE)</f>
        <v>No</v>
      </c>
    </row>
    <row r="413" spans="1:16" x14ac:dyDescent="0.25">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IF(VLOOKUP(C413,customers!$A$2:$G$1001,7,FALSE)=0,"",VLOOKUP(C413,customers!$A$2:$G$1001,7,FALSE))</f>
        <v>United States</v>
      </c>
      <c r="I413" t="str">
        <f>INDEX(products!$A$1:$G$49,MATCH(orders!$D413,products!$A$1:$A$49,0),MATCH(orders!I$1,products!$A$1:$G$1,0))</f>
        <v>Lib</v>
      </c>
      <c r="J413" t="str">
        <f>INDEX(products!$A$1:$G$49,MATCH(orders!$D413,products!$A$1:$A$49,0),MATCH(orders!J$1,products!$A$1:$G$1,0))</f>
        <v>M</v>
      </c>
      <c r="K413" s="13">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VLOOKUP(C413,customers!$A$1:$I$1001,9,FALSE)</f>
        <v>Yes</v>
      </c>
    </row>
    <row r="414" spans="1:16" x14ac:dyDescent="0.25">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IF(VLOOKUP(C414,customers!$A$2:$G$1001,7,FALSE)=0,"",VLOOKUP(C414,customers!$A$2:$G$1001,7,FALSE))</f>
        <v>United States</v>
      </c>
      <c r="I414" t="str">
        <f>INDEX(products!$A$1:$G$49,MATCH(orders!$D414,products!$A$1:$A$49,0),MATCH(orders!I$1,products!$A$1:$G$1,0))</f>
        <v>Ara</v>
      </c>
      <c r="J414" t="str">
        <f>INDEX(products!$A$1:$G$49,MATCH(orders!$D414,products!$A$1:$A$49,0),MATCH(orders!J$1,products!$A$1:$G$1,0))</f>
        <v>M</v>
      </c>
      <c r="K414" s="13">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VLOOKUP(C414,customers!$A$1:$I$1001,9,FALSE)</f>
        <v>Yes</v>
      </c>
    </row>
    <row r="415" spans="1:16" x14ac:dyDescent="0.25">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IF(VLOOKUP(C415,customers!$A$2:$G$1001,7,FALSE)=0,"",VLOOKUP(C415,customers!$A$2:$G$1001,7,FALSE))</f>
        <v>United States</v>
      </c>
      <c r="I415" t="str">
        <f>INDEX(products!$A$1:$G$49,MATCH(orders!$D415,products!$A$1:$A$49,0),MATCH(orders!I$1,products!$A$1:$G$1,0))</f>
        <v>Lib</v>
      </c>
      <c r="J415" t="str">
        <f>INDEX(products!$A$1:$G$49,MATCH(orders!$D415,products!$A$1:$A$49,0),MATCH(orders!J$1,products!$A$1:$G$1,0))</f>
        <v>L</v>
      </c>
      <c r="K415" s="13">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VLOOKUP(C415,customers!$A$1:$I$1001,9,FALSE)</f>
        <v>Yes</v>
      </c>
    </row>
    <row r="416" spans="1:16" x14ac:dyDescent="0.25">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IF(VLOOKUP(C416,customers!$A$2:$G$1001,7,FALSE)=0,"",VLOOKUP(C416,customers!$A$2:$G$1001,7,FALSE))</f>
        <v>United States</v>
      </c>
      <c r="I416" t="str">
        <f>INDEX(products!$A$1:$G$49,MATCH(orders!$D416,products!$A$1:$A$49,0),MATCH(orders!I$1,products!$A$1:$G$1,0))</f>
        <v>Rob</v>
      </c>
      <c r="J416" t="str">
        <f>INDEX(products!$A$1:$G$49,MATCH(orders!$D416,products!$A$1:$A$49,0),MATCH(orders!J$1,products!$A$1:$G$1,0))</f>
        <v>L</v>
      </c>
      <c r="K416" s="13">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VLOOKUP(C416,customers!$A$1:$I$1001,9,FALSE)</f>
        <v>Yes</v>
      </c>
    </row>
    <row r="417" spans="1:16" x14ac:dyDescent="0.25">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IF(VLOOKUP(C417,customers!$A$2:$G$1001,7,FALSE)=0,"",VLOOKUP(C417,customers!$A$2:$G$1001,7,FALSE))</f>
        <v>United States</v>
      </c>
      <c r="I417" t="str">
        <f>INDEX(products!$A$1:$G$49,MATCH(orders!$D417,products!$A$1:$A$49,0),MATCH(orders!I$1,products!$A$1:$G$1,0))</f>
        <v>Rob</v>
      </c>
      <c r="J417" t="str">
        <f>INDEX(products!$A$1:$G$49,MATCH(orders!$D417,products!$A$1:$A$49,0),MATCH(orders!J$1,products!$A$1:$G$1,0))</f>
        <v>M</v>
      </c>
      <c r="K417" s="13">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VLOOKUP(C417,customers!$A$1:$I$1001,9,FALSE)</f>
        <v>No</v>
      </c>
    </row>
    <row r="418" spans="1:16" x14ac:dyDescent="0.25">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IF(VLOOKUP(C418,customers!$A$2:$G$1001,7,FALSE)=0,"",VLOOKUP(C418,customers!$A$2:$G$1001,7,FALSE))</f>
        <v>United States</v>
      </c>
      <c r="I418" t="str">
        <f>INDEX(products!$A$1:$G$49,MATCH(orders!$D418,products!$A$1:$A$49,0),MATCH(orders!I$1,products!$A$1:$G$1,0))</f>
        <v>Ara</v>
      </c>
      <c r="J418" t="str">
        <f>INDEX(products!$A$1:$G$49,MATCH(orders!$D418,products!$A$1:$A$49,0),MATCH(orders!J$1,products!$A$1:$G$1,0))</f>
        <v>L</v>
      </c>
      <c r="K418" s="13">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VLOOKUP(C418,customers!$A$1:$I$1001,9,FALSE)</f>
        <v>Yes</v>
      </c>
    </row>
    <row r="419" spans="1:16" x14ac:dyDescent="0.25">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IF(VLOOKUP(C419,customers!$A$2:$G$1001,7,FALSE)=0,"",VLOOKUP(C419,customers!$A$2:$G$1001,7,FALSE))</f>
        <v>United States</v>
      </c>
      <c r="I419" t="str">
        <f>INDEX(products!$A$1:$G$49,MATCH(orders!$D419,products!$A$1:$A$49,0),MATCH(orders!I$1,products!$A$1:$G$1,0))</f>
        <v>Ara</v>
      </c>
      <c r="J419" t="str">
        <f>INDEX(products!$A$1:$G$49,MATCH(orders!$D419,products!$A$1:$A$49,0),MATCH(orders!J$1,products!$A$1:$G$1,0))</f>
        <v>L</v>
      </c>
      <c r="K419" s="13">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VLOOKUP(C419,customers!$A$1:$I$1001,9,FALSE)</f>
        <v>Yes</v>
      </c>
    </row>
    <row r="420" spans="1:16" x14ac:dyDescent="0.25">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IF(VLOOKUP(C420,customers!$A$2:$G$1001,7,FALSE)=0,"",VLOOKUP(C420,customers!$A$2:$G$1001,7,FALSE))</f>
        <v>United States</v>
      </c>
      <c r="I420" t="str">
        <f>INDEX(products!$A$1:$G$49,MATCH(orders!$D420,products!$A$1:$A$49,0),MATCH(orders!I$1,products!$A$1:$G$1,0))</f>
        <v>Ara</v>
      </c>
      <c r="J420" t="str">
        <f>INDEX(products!$A$1:$G$49,MATCH(orders!$D420,products!$A$1:$A$49,0),MATCH(orders!J$1,products!$A$1:$G$1,0))</f>
        <v>L</v>
      </c>
      <c r="K420" s="13">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VLOOKUP(C420,customers!$A$1:$I$1001,9,FALSE)</f>
        <v>Yes</v>
      </c>
    </row>
    <row r="421" spans="1:16" x14ac:dyDescent="0.25">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IF(VLOOKUP(C421,customers!$A$2:$G$1001,7,FALSE)=0,"",VLOOKUP(C421,customers!$A$2:$G$1001,7,FALSE))</f>
        <v>United States</v>
      </c>
      <c r="I421" t="str">
        <f>INDEX(products!$A$1:$G$49,MATCH(orders!$D421,products!$A$1:$A$49,0),MATCH(orders!I$1,products!$A$1:$G$1,0))</f>
        <v>Lib</v>
      </c>
      <c r="J421" t="str">
        <f>INDEX(products!$A$1:$G$49,MATCH(orders!$D421,products!$A$1:$A$49,0),MATCH(orders!J$1,products!$A$1:$G$1,0))</f>
        <v>M</v>
      </c>
      <c r="K421" s="13">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VLOOKUP(C421,customers!$A$1:$I$1001,9,FALSE)</f>
        <v>Yes</v>
      </c>
    </row>
    <row r="422" spans="1:16" x14ac:dyDescent="0.25">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IF(VLOOKUP(C422,customers!$A$2:$G$1001,7,FALSE)=0,"",VLOOKUP(C422,customers!$A$2:$G$1001,7,FALSE))</f>
        <v>United States</v>
      </c>
      <c r="I422" t="str">
        <f>INDEX(products!$A$1:$G$49,MATCH(orders!$D422,products!$A$1:$A$49,0),MATCH(orders!I$1,products!$A$1:$G$1,0))</f>
        <v>Lib</v>
      </c>
      <c r="J422" t="str">
        <f>INDEX(products!$A$1:$G$49,MATCH(orders!$D422,products!$A$1:$A$49,0),MATCH(orders!J$1,products!$A$1:$G$1,0))</f>
        <v>D</v>
      </c>
      <c r="K422" s="13">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VLOOKUP(C422,customers!$A$1:$I$1001,9,FALSE)</f>
        <v>No</v>
      </c>
    </row>
    <row r="423" spans="1:16" x14ac:dyDescent="0.25">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IF(VLOOKUP(C423,customers!$A$2:$G$1001,7,FALSE)=0,"",VLOOKUP(C423,customers!$A$2:$G$1001,7,FALSE))</f>
        <v>United States</v>
      </c>
      <c r="I423" t="str">
        <f>INDEX(products!$A$1:$G$49,MATCH(orders!$D423,products!$A$1:$A$49,0),MATCH(orders!I$1,products!$A$1:$G$1,0))</f>
        <v>Ara</v>
      </c>
      <c r="J423" t="str">
        <f>INDEX(products!$A$1:$G$49,MATCH(orders!$D423,products!$A$1:$A$49,0),MATCH(orders!J$1,products!$A$1:$G$1,0))</f>
        <v>D</v>
      </c>
      <c r="K423" s="13">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VLOOKUP(C423,customers!$A$1:$I$1001,9,FALSE)</f>
        <v>No</v>
      </c>
    </row>
    <row r="424" spans="1:16" x14ac:dyDescent="0.25">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IF(VLOOKUP(C424,customers!$A$2:$G$1001,7,FALSE)=0,"",VLOOKUP(C424,customers!$A$2:$G$1001,7,FALSE))</f>
        <v>United States</v>
      </c>
      <c r="I424" t="str">
        <f>INDEX(products!$A$1:$G$49,MATCH(orders!$D424,products!$A$1:$A$49,0),MATCH(orders!I$1,products!$A$1:$G$1,0))</f>
        <v>Ara</v>
      </c>
      <c r="J424" t="str">
        <f>INDEX(products!$A$1:$G$49,MATCH(orders!$D424,products!$A$1:$A$49,0),MATCH(orders!J$1,products!$A$1:$G$1,0))</f>
        <v>D</v>
      </c>
      <c r="K424" s="13">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VLOOKUP(C424,customers!$A$1:$I$1001,9,FALSE)</f>
        <v>No</v>
      </c>
    </row>
    <row r="425" spans="1:16" x14ac:dyDescent="0.25">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IF(VLOOKUP(C425,customers!$A$2:$G$1001,7,FALSE)=0,"",VLOOKUP(C425,customers!$A$2:$G$1001,7,FALSE))</f>
        <v>United States</v>
      </c>
      <c r="I425" t="str">
        <f>INDEX(products!$A$1:$G$49,MATCH(orders!$D425,products!$A$1:$A$49,0),MATCH(orders!I$1,products!$A$1:$G$1,0))</f>
        <v>Rob</v>
      </c>
      <c r="J425" t="str">
        <f>INDEX(products!$A$1:$G$49,MATCH(orders!$D425,products!$A$1:$A$49,0),MATCH(orders!J$1,products!$A$1:$G$1,0))</f>
        <v>M</v>
      </c>
      <c r="K425" s="13">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VLOOKUP(C425,customers!$A$1:$I$1001,9,FALSE)</f>
        <v>No</v>
      </c>
    </row>
    <row r="426" spans="1:16" x14ac:dyDescent="0.25">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IF(VLOOKUP(C426,customers!$A$2:$G$1001,7,FALSE)=0,"",VLOOKUP(C426,customers!$A$2:$G$1001,7,FALSE))</f>
        <v>United States</v>
      </c>
      <c r="I426" t="str">
        <f>INDEX(products!$A$1:$G$49,MATCH(orders!$D426,products!$A$1:$A$49,0),MATCH(orders!I$1,products!$A$1:$G$1,0))</f>
        <v>Exc</v>
      </c>
      <c r="J426" t="str">
        <f>INDEX(products!$A$1:$G$49,MATCH(orders!$D426,products!$A$1:$A$49,0),MATCH(orders!J$1,products!$A$1:$G$1,0))</f>
        <v>L</v>
      </c>
      <c r="K426" s="13">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VLOOKUP(C426,customers!$A$1:$I$1001,9,FALSE)</f>
        <v>Yes</v>
      </c>
    </row>
    <row r="427" spans="1:16" x14ac:dyDescent="0.25">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IF(VLOOKUP(C427,customers!$A$2:$G$1001,7,FALSE)=0,"",VLOOKUP(C427,customers!$A$2:$G$1001,7,FALSE))</f>
        <v>United States</v>
      </c>
      <c r="I427" t="str">
        <f>INDEX(products!$A$1:$G$49,MATCH(orders!$D427,products!$A$1:$A$49,0),MATCH(orders!I$1,products!$A$1:$G$1,0))</f>
        <v>Rob</v>
      </c>
      <c r="J427" t="str">
        <f>INDEX(products!$A$1:$G$49,MATCH(orders!$D427,products!$A$1:$A$49,0),MATCH(orders!J$1,products!$A$1:$G$1,0))</f>
        <v>D</v>
      </c>
      <c r="K427" s="13">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VLOOKUP(C427,customers!$A$1:$I$1001,9,FALSE)</f>
        <v>No</v>
      </c>
    </row>
    <row r="428" spans="1:16" x14ac:dyDescent="0.25">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IF(VLOOKUP(C428,customers!$A$2:$G$1001,7,FALSE)=0,"",VLOOKUP(C428,customers!$A$2:$G$1001,7,FALSE))</f>
        <v>Ireland</v>
      </c>
      <c r="I428" t="str">
        <f>INDEX(products!$A$1:$G$49,MATCH(orders!$D428,products!$A$1:$A$49,0),MATCH(orders!I$1,products!$A$1:$G$1,0))</f>
        <v>Rob</v>
      </c>
      <c r="J428" t="str">
        <f>INDEX(products!$A$1:$G$49,MATCH(orders!$D428,products!$A$1:$A$49,0),MATCH(orders!J$1,products!$A$1:$G$1,0))</f>
        <v>L</v>
      </c>
      <c r="K428" s="13">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VLOOKUP(C428,customers!$A$1:$I$1001,9,FALSE)</f>
        <v>Yes</v>
      </c>
    </row>
    <row r="429" spans="1:16" x14ac:dyDescent="0.25">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IF(VLOOKUP(C429,customers!$A$2:$G$1001,7,FALSE)=0,"",VLOOKUP(C429,customers!$A$2:$G$1001,7,FALSE))</f>
        <v>United States</v>
      </c>
      <c r="I429" t="str">
        <f>INDEX(products!$A$1:$G$49,MATCH(orders!$D429,products!$A$1:$A$49,0),MATCH(orders!I$1,products!$A$1:$G$1,0))</f>
        <v>Ara</v>
      </c>
      <c r="J429" t="str">
        <f>INDEX(products!$A$1:$G$49,MATCH(orders!$D429,products!$A$1:$A$49,0),MATCH(orders!J$1,products!$A$1:$G$1,0))</f>
        <v>M</v>
      </c>
      <c r="K429" s="13">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VLOOKUP(C429,customers!$A$1:$I$1001,9,FALSE)</f>
        <v>Yes</v>
      </c>
    </row>
    <row r="430" spans="1:16" x14ac:dyDescent="0.25">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IF(VLOOKUP(C430,customers!$A$2:$G$1001,7,FALSE)=0,"",VLOOKUP(C430,customers!$A$2:$G$1001,7,FALSE))</f>
        <v>United States</v>
      </c>
      <c r="I430" t="str">
        <f>INDEX(products!$A$1:$G$49,MATCH(orders!$D430,products!$A$1:$A$49,0),MATCH(orders!I$1,products!$A$1:$G$1,0))</f>
        <v>Rob</v>
      </c>
      <c r="J430" t="str">
        <f>INDEX(products!$A$1:$G$49,MATCH(orders!$D430,products!$A$1:$A$49,0),MATCH(orders!J$1,products!$A$1:$G$1,0))</f>
        <v>L</v>
      </c>
      <c r="K430" s="13">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VLOOKUP(C430,customers!$A$1:$I$1001,9,FALSE)</f>
        <v>No</v>
      </c>
    </row>
    <row r="431" spans="1:16" x14ac:dyDescent="0.25">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IF(VLOOKUP(C431,customers!$A$2:$G$1001,7,FALSE)=0,"",VLOOKUP(C431,customers!$A$2:$G$1001,7,FALSE))</f>
        <v>United States</v>
      </c>
      <c r="I431" t="str">
        <f>INDEX(products!$A$1:$G$49,MATCH(orders!$D431,products!$A$1:$A$49,0),MATCH(orders!I$1,products!$A$1:$G$1,0))</f>
        <v>Ara</v>
      </c>
      <c r="J431" t="str">
        <f>INDEX(products!$A$1:$G$49,MATCH(orders!$D431,products!$A$1:$A$49,0),MATCH(orders!J$1,products!$A$1:$G$1,0))</f>
        <v>L</v>
      </c>
      <c r="K431" s="13">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VLOOKUP(C431,customers!$A$1:$I$1001,9,FALSE)</f>
        <v>No</v>
      </c>
    </row>
    <row r="432" spans="1:16" x14ac:dyDescent="0.25">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IF(VLOOKUP(C432,customers!$A$2:$G$1001,7,FALSE)=0,"",VLOOKUP(C432,customers!$A$2:$G$1001,7,FALSE))</f>
        <v>United States</v>
      </c>
      <c r="I432" t="str">
        <f>INDEX(products!$A$1:$G$49,MATCH(orders!$D432,products!$A$1:$A$49,0),MATCH(orders!I$1,products!$A$1:$G$1,0))</f>
        <v>Rob</v>
      </c>
      <c r="J432" t="str">
        <f>INDEX(products!$A$1:$G$49,MATCH(orders!$D432,products!$A$1:$A$49,0),MATCH(orders!J$1,products!$A$1:$G$1,0))</f>
        <v>D</v>
      </c>
      <c r="K432" s="13">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VLOOKUP(C432,customers!$A$1:$I$1001,9,FALSE)</f>
        <v>Yes</v>
      </c>
    </row>
    <row r="433" spans="1:16" x14ac:dyDescent="0.25">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IF(VLOOKUP(C433,customers!$A$2:$G$1001,7,FALSE)=0,"",VLOOKUP(C433,customers!$A$2:$G$1001,7,FALSE))</f>
        <v>Ireland</v>
      </c>
      <c r="I433" t="str">
        <f>INDEX(products!$A$1:$G$49,MATCH(orders!$D433,products!$A$1:$A$49,0),MATCH(orders!I$1,products!$A$1:$G$1,0))</f>
        <v>Exc</v>
      </c>
      <c r="J433" t="str">
        <f>INDEX(products!$A$1:$G$49,MATCH(orders!$D433,products!$A$1:$A$49,0),MATCH(orders!J$1,products!$A$1:$G$1,0))</f>
        <v>D</v>
      </c>
      <c r="K433" s="13">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VLOOKUP(C433,customers!$A$1:$I$1001,9,FALSE)</f>
        <v>Yes</v>
      </c>
    </row>
    <row r="434" spans="1:16" x14ac:dyDescent="0.25">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IF(VLOOKUP(C434,customers!$A$2:$G$1001,7,FALSE)=0,"",VLOOKUP(C434,customers!$A$2:$G$1001,7,FALSE))</f>
        <v>United States</v>
      </c>
      <c r="I434" t="str">
        <f>INDEX(products!$A$1:$G$49,MATCH(orders!$D434,products!$A$1:$A$49,0),MATCH(orders!I$1,products!$A$1:$G$1,0))</f>
        <v>Ara</v>
      </c>
      <c r="J434" t="str">
        <f>INDEX(products!$A$1:$G$49,MATCH(orders!$D434,products!$A$1:$A$49,0),MATCH(orders!J$1,products!$A$1:$G$1,0))</f>
        <v>M</v>
      </c>
      <c r="K434" s="13">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VLOOKUP(C434,customers!$A$1:$I$1001,9,FALSE)</f>
        <v>No</v>
      </c>
    </row>
    <row r="435" spans="1:16" x14ac:dyDescent="0.25">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IF(VLOOKUP(C435,customers!$A$2:$G$1001,7,FALSE)=0,"",VLOOKUP(C435,customers!$A$2:$G$1001,7,FALSE))</f>
        <v>United States</v>
      </c>
      <c r="I435" t="str">
        <f>INDEX(products!$A$1:$G$49,MATCH(orders!$D435,products!$A$1:$A$49,0),MATCH(orders!I$1,products!$A$1:$G$1,0))</f>
        <v>Lib</v>
      </c>
      <c r="J435" t="str">
        <f>INDEX(products!$A$1:$G$49,MATCH(orders!$D435,products!$A$1:$A$49,0),MATCH(orders!J$1,products!$A$1:$G$1,0))</f>
        <v>M</v>
      </c>
      <c r="K435" s="13">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VLOOKUP(C435,customers!$A$1:$I$1001,9,FALSE)</f>
        <v>Yes</v>
      </c>
    </row>
    <row r="436" spans="1:16" x14ac:dyDescent="0.25">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IF(VLOOKUP(C436,customers!$A$2:$G$1001,7,FALSE)=0,"",VLOOKUP(C436,customers!$A$2:$G$1001,7,FALSE))</f>
        <v>United States</v>
      </c>
      <c r="I436" t="str">
        <f>INDEX(products!$A$1:$G$49,MATCH(orders!$D436,products!$A$1:$A$49,0),MATCH(orders!I$1,products!$A$1:$G$1,0))</f>
        <v>Ara</v>
      </c>
      <c r="J436" t="str">
        <f>INDEX(products!$A$1:$G$49,MATCH(orders!$D436,products!$A$1:$A$49,0),MATCH(orders!J$1,products!$A$1:$G$1,0))</f>
        <v>M</v>
      </c>
      <c r="K436" s="13">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VLOOKUP(C436,customers!$A$1:$I$1001,9,FALSE)</f>
        <v>No</v>
      </c>
    </row>
    <row r="437" spans="1:16" x14ac:dyDescent="0.25">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IF(VLOOKUP(C437,customers!$A$2:$G$1001,7,FALSE)=0,"",VLOOKUP(C437,customers!$A$2:$G$1001,7,FALSE))</f>
        <v>United States</v>
      </c>
      <c r="I437" t="str">
        <f>INDEX(products!$A$1:$G$49,MATCH(orders!$D437,products!$A$1:$A$49,0),MATCH(orders!I$1,products!$A$1:$G$1,0))</f>
        <v>Exc</v>
      </c>
      <c r="J437" t="str">
        <f>INDEX(products!$A$1:$G$49,MATCH(orders!$D437,products!$A$1:$A$49,0),MATCH(orders!J$1,products!$A$1:$G$1,0))</f>
        <v>M</v>
      </c>
      <c r="K437" s="13">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VLOOKUP(C437,customers!$A$1:$I$1001,9,FALSE)</f>
        <v>No</v>
      </c>
    </row>
    <row r="438" spans="1:16" x14ac:dyDescent="0.25">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IF(VLOOKUP(C438,customers!$A$2:$G$1001,7,FALSE)=0,"",VLOOKUP(C438,customers!$A$2:$G$1001,7,FALSE))</f>
        <v>United States</v>
      </c>
      <c r="I438" t="str">
        <f>INDEX(products!$A$1:$G$49,MATCH(orders!$D438,products!$A$1:$A$49,0),MATCH(orders!I$1,products!$A$1:$G$1,0))</f>
        <v>Lib</v>
      </c>
      <c r="J438" t="str">
        <f>INDEX(products!$A$1:$G$49,MATCH(orders!$D438,products!$A$1:$A$49,0),MATCH(orders!J$1,products!$A$1:$G$1,0))</f>
        <v>L</v>
      </c>
      <c r="K438" s="13">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VLOOKUP(C438,customers!$A$1:$I$1001,9,FALSE)</f>
        <v>Yes</v>
      </c>
    </row>
    <row r="439" spans="1:16" x14ac:dyDescent="0.25">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IF(VLOOKUP(C439,customers!$A$2:$G$1001,7,FALSE)=0,"",VLOOKUP(C439,customers!$A$2:$G$1001,7,FALSE))</f>
        <v>United States</v>
      </c>
      <c r="I439" t="str">
        <f>INDEX(products!$A$1:$G$49,MATCH(orders!$D439,products!$A$1:$A$49,0),MATCH(orders!I$1,products!$A$1:$G$1,0))</f>
        <v>Lib</v>
      </c>
      <c r="J439" t="str">
        <f>INDEX(products!$A$1:$G$49,MATCH(orders!$D439,products!$A$1:$A$49,0),MATCH(orders!J$1,products!$A$1:$G$1,0))</f>
        <v>D</v>
      </c>
      <c r="K439" s="13">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VLOOKUP(C439,customers!$A$1:$I$1001,9,FALSE)</f>
        <v>No</v>
      </c>
    </row>
    <row r="440" spans="1:16" x14ac:dyDescent="0.25">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IF(VLOOKUP(C440,customers!$A$2:$G$1001,7,FALSE)=0,"",VLOOKUP(C440,customers!$A$2:$G$1001,7,FALSE))</f>
        <v>United States</v>
      </c>
      <c r="I440" t="str">
        <f>INDEX(products!$A$1:$G$49,MATCH(orders!$D440,products!$A$1:$A$49,0),MATCH(orders!I$1,products!$A$1:$G$1,0))</f>
        <v>Lib</v>
      </c>
      <c r="J440" t="str">
        <f>INDEX(products!$A$1:$G$49,MATCH(orders!$D440,products!$A$1:$A$49,0),MATCH(orders!J$1,products!$A$1:$G$1,0))</f>
        <v>D</v>
      </c>
      <c r="K440" s="13">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VLOOKUP(C440,customers!$A$1:$I$1001,9,FALSE)</f>
        <v>No</v>
      </c>
    </row>
    <row r="441" spans="1:16" x14ac:dyDescent="0.25">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IF(VLOOKUP(C441,customers!$A$2:$G$1001,7,FALSE)=0,"",VLOOKUP(C441,customers!$A$2:$G$1001,7,FALSE))</f>
        <v>Ireland</v>
      </c>
      <c r="I441" t="str">
        <f>INDEX(products!$A$1:$G$49,MATCH(orders!$D441,products!$A$1:$A$49,0),MATCH(orders!I$1,products!$A$1:$G$1,0))</f>
        <v>Exc</v>
      </c>
      <c r="J441" t="str">
        <f>INDEX(products!$A$1:$G$49,MATCH(orders!$D441,products!$A$1:$A$49,0),MATCH(orders!J$1,products!$A$1:$G$1,0))</f>
        <v>L</v>
      </c>
      <c r="K441" s="13">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VLOOKUP(C441,customers!$A$1:$I$1001,9,FALSE)</f>
        <v>No</v>
      </c>
    </row>
    <row r="442" spans="1:16" x14ac:dyDescent="0.25">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IF(VLOOKUP(C442,customers!$A$2:$G$1001,7,FALSE)=0,"",VLOOKUP(C442,customers!$A$2:$G$1001,7,FALSE))</f>
        <v>United States</v>
      </c>
      <c r="I442" t="str">
        <f>INDEX(products!$A$1:$G$49,MATCH(orders!$D442,products!$A$1:$A$49,0),MATCH(orders!I$1,products!$A$1:$G$1,0))</f>
        <v>Ara</v>
      </c>
      <c r="J442" t="str">
        <f>INDEX(products!$A$1:$G$49,MATCH(orders!$D442,products!$A$1:$A$49,0),MATCH(orders!J$1,products!$A$1:$G$1,0))</f>
        <v>M</v>
      </c>
      <c r="K442" s="13">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VLOOKUP(C442,customers!$A$1:$I$1001,9,FALSE)</f>
        <v>Yes</v>
      </c>
    </row>
    <row r="443" spans="1:16" x14ac:dyDescent="0.25">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IF(VLOOKUP(C443,customers!$A$2:$G$1001,7,FALSE)=0,"",VLOOKUP(C443,customers!$A$2:$G$1001,7,FALSE))</f>
        <v>Ireland</v>
      </c>
      <c r="I443" t="str">
        <f>INDEX(products!$A$1:$G$49,MATCH(orders!$D443,products!$A$1:$A$49,0),MATCH(orders!I$1,products!$A$1:$G$1,0))</f>
        <v>Exc</v>
      </c>
      <c r="J443" t="str">
        <f>INDEX(products!$A$1:$G$49,MATCH(orders!$D443,products!$A$1:$A$49,0),MATCH(orders!J$1,products!$A$1:$G$1,0))</f>
        <v>D</v>
      </c>
      <c r="K443" s="13">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VLOOKUP(C443,customers!$A$1:$I$1001,9,FALSE)</f>
        <v>Yes</v>
      </c>
    </row>
    <row r="444" spans="1:16" x14ac:dyDescent="0.25">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IF(VLOOKUP(C444,customers!$A$2:$G$1001,7,FALSE)=0,"",VLOOKUP(C444,customers!$A$2:$G$1001,7,FALSE))</f>
        <v>United States</v>
      </c>
      <c r="I444" t="str">
        <f>INDEX(products!$A$1:$G$49,MATCH(orders!$D444,products!$A$1:$A$49,0),MATCH(orders!I$1,products!$A$1:$G$1,0))</f>
        <v>Rob</v>
      </c>
      <c r="J444" t="str">
        <f>INDEX(products!$A$1:$G$49,MATCH(orders!$D444,products!$A$1:$A$49,0),MATCH(orders!J$1,products!$A$1:$G$1,0))</f>
        <v>L</v>
      </c>
      <c r="K444" s="13">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VLOOKUP(C444,customers!$A$1:$I$1001,9,FALSE)</f>
        <v>No</v>
      </c>
    </row>
    <row r="445" spans="1:16" x14ac:dyDescent="0.25">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IF(VLOOKUP(C445,customers!$A$2:$G$1001,7,FALSE)=0,"",VLOOKUP(C445,customers!$A$2:$G$1001,7,FALSE))</f>
        <v>Ireland</v>
      </c>
      <c r="I445" t="str">
        <f>INDEX(products!$A$1:$G$49,MATCH(orders!$D445,products!$A$1:$A$49,0),MATCH(orders!I$1,products!$A$1:$G$1,0))</f>
        <v>Exc</v>
      </c>
      <c r="J445" t="str">
        <f>INDEX(products!$A$1:$G$49,MATCH(orders!$D445,products!$A$1:$A$49,0),MATCH(orders!J$1,products!$A$1:$G$1,0))</f>
        <v>L</v>
      </c>
      <c r="K445" s="13">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VLOOKUP(C445,customers!$A$1:$I$1001,9,FALSE)</f>
        <v>Yes</v>
      </c>
    </row>
    <row r="446" spans="1:16" x14ac:dyDescent="0.25">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IF(VLOOKUP(C446,customers!$A$2:$G$1001,7,FALSE)=0,"",VLOOKUP(C446,customers!$A$2:$G$1001,7,FALSE))</f>
        <v>Ireland</v>
      </c>
      <c r="I446" t="str">
        <f>INDEX(products!$A$1:$G$49,MATCH(orders!$D446,products!$A$1:$A$49,0),MATCH(orders!I$1,products!$A$1:$G$1,0))</f>
        <v>Exc</v>
      </c>
      <c r="J446" t="str">
        <f>INDEX(products!$A$1:$G$49,MATCH(orders!$D446,products!$A$1:$A$49,0),MATCH(orders!J$1,products!$A$1:$G$1,0))</f>
        <v>M</v>
      </c>
      <c r="K446" s="13">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VLOOKUP(C446,customers!$A$1:$I$1001,9,FALSE)</f>
        <v>No</v>
      </c>
    </row>
    <row r="447" spans="1:16" x14ac:dyDescent="0.25">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IF(VLOOKUP(C447,customers!$A$2:$G$1001,7,FALSE)=0,"",VLOOKUP(C447,customers!$A$2:$G$1001,7,FALSE))</f>
        <v>Ireland</v>
      </c>
      <c r="I447" t="str">
        <f>INDEX(products!$A$1:$G$49,MATCH(orders!$D447,products!$A$1:$A$49,0),MATCH(orders!I$1,products!$A$1:$G$1,0))</f>
        <v>Lib</v>
      </c>
      <c r="J447" t="str">
        <f>INDEX(products!$A$1:$G$49,MATCH(orders!$D447,products!$A$1:$A$49,0),MATCH(orders!J$1,products!$A$1:$G$1,0))</f>
        <v>M</v>
      </c>
      <c r="K447" s="13">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VLOOKUP(C447,customers!$A$1:$I$1001,9,FALSE)</f>
        <v>Yes</v>
      </c>
    </row>
    <row r="448" spans="1:16" x14ac:dyDescent="0.25">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IF(VLOOKUP(C448,customers!$A$2:$G$1001,7,FALSE)=0,"",VLOOKUP(C448,customers!$A$2:$G$1001,7,FALSE))</f>
        <v>United Kingdom</v>
      </c>
      <c r="I448" t="str">
        <f>INDEX(products!$A$1:$G$49,MATCH(orders!$D448,products!$A$1:$A$49,0),MATCH(orders!I$1,products!$A$1:$G$1,0))</f>
        <v>Lib</v>
      </c>
      <c r="J448" t="str">
        <f>INDEX(products!$A$1:$G$49,MATCH(orders!$D448,products!$A$1:$A$49,0),MATCH(orders!J$1,products!$A$1:$G$1,0))</f>
        <v>M</v>
      </c>
      <c r="K448" s="13">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VLOOKUP(C448,customers!$A$1:$I$1001,9,FALSE)</f>
        <v>Yes</v>
      </c>
    </row>
    <row r="449" spans="1:16" x14ac:dyDescent="0.25">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IF(VLOOKUP(C449,customers!$A$2:$G$1001,7,FALSE)=0,"",VLOOKUP(C449,customers!$A$2:$G$1001,7,FALSE))</f>
        <v>United States</v>
      </c>
      <c r="I449" t="str">
        <f>INDEX(products!$A$1:$G$49,MATCH(orders!$D449,products!$A$1:$A$49,0),MATCH(orders!I$1,products!$A$1:$G$1,0))</f>
        <v>Rob</v>
      </c>
      <c r="J449" t="str">
        <f>INDEX(products!$A$1:$G$49,MATCH(orders!$D449,products!$A$1:$A$49,0),MATCH(orders!J$1,products!$A$1:$G$1,0))</f>
        <v>M</v>
      </c>
      <c r="K449" s="13">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VLOOKUP(C449,customers!$A$1:$I$1001,9,FALSE)</f>
        <v>No</v>
      </c>
    </row>
    <row r="450" spans="1:16" x14ac:dyDescent="0.25">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IF(VLOOKUP(C450,customers!$A$2:$G$1001,7,FALSE)=0,"",VLOOKUP(C450,customers!$A$2:$G$1001,7,FALSE))</f>
        <v>Ireland</v>
      </c>
      <c r="I450" t="str">
        <f>INDEX(products!$A$1:$G$49,MATCH(orders!$D450,products!$A$1:$A$49,0),MATCH(orders!I$1,products!$A$1:$G$1,0))</f>
        <v>Rob</v>
      </c>
      <c r="J450" t="str">
        <f>INDEX(products!$A$1:$G$49,MATCH(orders!$D450,products!$A$1:$A$49,0),MATCH(orders!J$1,products!$A$1:$G$1,0))</f>
        <v>L</v>
      </c>
      <c r="K450" s="13">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VLOOKUP(C450,customers!$A$1:$I$1001,9,FALSE)</f>
        <v>No</v>
      </c>
    </row>
    <row r="451" spans="1:16" x14ac:dyDescent="0.25">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IF(VLOOKUP(C451,customers!$A$2:$G$1001,7,FALSE)=0,"",VLOOKUP(C451,customers!$A$2:$G$1001,7,FALSE))</f>
        <v>United States</v>
      </c>
      <c r="I451" t="str">
        <f>INDEX(products!$A$1:$G$49,MATCH(orders!$D451,products!$A$1:$A$49,0),MATCH(orders!I$1,products!$A$1:$G$1,0))</f>
        <v>Rob</v>
      </c>
      <c r="J451" t="str">
        <f>INDEX(products!$A$1:$G$49,MATCH(orders!$D451,products!$A$1:$A$49,0),MATCH(orders!J$1,products!$A$1:$G$1,0))</f>
        <v>D</v>
      </c>
      <c r="K451" s="13">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IF(I451="Ara", "Arabica",IF(I451="Lib","Liberica",IF(I451="Exc","Excelsa",IF(I451="Rob","Robusta"))))</f>
        <v>Robusta</v>
      </c>
      <c r="O451" t="str">
        <f t="shared" ref="O451:O514" si="23">IF(J451="M","Medium",IF(J451="L","Light",IF(J451="D","Dark","")))</f>
        <v>Dark</v>
      </c>
      <c r="P451" t="str">
        <f>VLOOKUP(C451,customers!$A$1:$I$1001,9,FALSE)</f>
        <v>No</v>
      </c>
    </row>
    <row r="452" spans="1:16" x14ac:dyDescent="0.25">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IF(VLOOKUP(C452,customers!$A$2:$G$1001,7,FALSE)=0,"",VLOOKUP(C452,customers!$A$2:$G$1001,7,FALSE))</f>
        <v>Ireland</v>
      </c>
      <c r="I452" t="str">
        <f>INDEX(products!$A$1:$G$49,MATCH(orders!$D452,products!$A$1:$A$49,0),MATCH(orders!I$1,products!$A$1:$G$1,0))</f>
        <v>Lib</v>
      </c>
      <c r="J452" t="str">
        <f>INDEX(products!$A$1:$G$49,MATCH(orders!$D452,products!$A$1:$A$49,0),MATCH(orders!J$1,products!$A$1:$G$1,0))</f>
        <v>L</v>
      </c>
      <c r="K452" s="13">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VLOOKUP(C452,customers!$A$1:$I$1001,9,FALSE)</f>
        <v>No</v>
      </c>
    </row>
    <row r="453" spans="1:16" x14ac:dyDescent="0.25">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IF(VLOOKUP(C453,customers!$A$2:$G$1001,7,FALSE)=0,"",VLOOKUP(C453,customers!$A$2:$G$1001,7,FALSE))</f>
        <v>United States</v>
      </c>
      <c r="I453" t="str">
        <f>INDEX(products!$A$1:$G$49,MATCH(orders!$D453,products!$A$1:$A$49,0),MATCH(orders!I$1,products!$A$1:$G$1,0))</f>
        <v>Rob</v>
      </c>
      <c r="J453" t="str">
        <f>INDEX(products!$A$1:$G$49,MATCH(orders!$D453,products!$A$1:$A$49,0),MATCH(orders!J$1,products!$A$1:$G$1,0))</f>
        <v>D</v>
      </c>
      <c r="K453" s="13">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VLOOKUP(C453,customers!$A$1:$I$1001,9,FALSE)</f>
        <v>Yes</v>
      </c>
    </row>
    <row r="454" spans="1:16" x14ac:dyDescent="0.25">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IF(VLOOKUP(C454,customers!$A$2:$G$1001,7,FALSE)=0,"",VLOOKUP(C454,customers!$A$2:$G$1001,7,FALSE))</f>
        <v>United States</v>
      </c>
      <c r="I454" t="str">
        <f>INDEX(products!$A$1:$G$49,MATCH(orders!$D454,products!$A$1:$A$49,0),MATCH(orders!I$1,products!$A$1:$G$1,0))</f>
        <v>Ara</v>
      </c>
      <c r="J454" t="str">
        <f>INDEX(products!$A$1:$G$49,MATCH(orders!$D454,products!$A$1:$A$49,0),MATCH(orders!J$1,products!$A$1:$G$1,0))</f>
        <v>L</v>
      </c>
      <c r="K454" s="13">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VLOOKUP(C454,customers!$A$1:$I$1001,9,FALSE)</f>
        <v>No</v>
      </c>
    </row>
    <row r="455" spans="1:16" x14ac:dyDescent="0.25">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IF(VLOOKUP(C455,customers!$A$2:$G$1001,7,FALSE)=0,"",VLOOKUP(C455,customers!$A$2:$G$1001,7,FALSE))</f>
        <v>United States</v>
      </c>
      <c r="I455" t="str">
        <f>INDEX(products!$A$1:$G$49,MATCH(orders!$D455,products!$A$1:$A$49,0),MATCH(orders!I$1,products!$A$1:$G$1,0))</f>
        <v>Lib</v>
      </c>
      <c r="J455" t="str">
        <f>INDEX(products!$A$1:$G$49,MATCH(orders!$D455,products!$A$1:$A$49,0),MATCH(orders!J$1,products!$A$1:$G$1,0))</f>
        <v>L</v>
      </c>
      <c r="K455" s="13">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VLOOKUP(C455,customers!$A$1:$I$1001,9,FALSE)</f>
        <v>No</v>
      </c>
    </row>
    <row r="456" spans="1:16" x14ac:dyDescent="0.25">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IF(VLOOKUP(C456,customers!$A$2:$G$1001,7,FALSE)=0,"",VLOOKUP(C456,customers!$A$2:$G$1001,7,FALSE))</f>
        <v>Ireland</v>
      </c>
      <c r="I456" t="str">
        <f>INDEX(products!$A$1:$G$49,MATCH(orders!$D456,products!$A$1:$A$49,0),MATCH(orders!I$1,products!$A$1:$G$1,0))</f>
        <v>Rob</v>
      </c>
      <c r="J456" t="str">
        <f>INDEX(products!$A$1:$G$49,MATCH(orders!$D456,products!$A$1:$A$49,0),MATCH(orders!J$1,products!$A$1:$G$1,0))</f>
        <v>D</v>
      </c>
      <c r="K456" s="13">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VLOOKUP(C456,customers!$A$1:$I$1001,9,FALSE)</f>
        <v>Yes</v>
      </c>
    </row>
    <row r="457" spans="1:16" x14ac:dyDescent="0.25">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IF(VLOOKUP(C457,customers!$A$2:$G$1001,7,FALSE)=0,"",VLOOKUP(C457,customers!$A$2:$G$1001,7,FALSE))</f>
        <v>Ireland</v>
      </c>
      <c r="I457" t="str">
        <f>INDEX(products!$A$1:$G$49,MATCH(orders!$D457,products!$A$1:$A$49,0),MATCH(orders!I$1,products!$A$1:$G$1,0))</f>
        <v>Lib</v>
      </c>
      <c r="J457" t="str">
        <f>INDEX(products!$A$1:$G$49,MATCH(orders!$D457,products!$A$1:$A$49,0),MATCH(orders!J$1,products!$A$1:$G$1,0))</f>
        <v>L</v>
      </c>
      <c r="K457" s="13">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VLOOKUP(C457,customers!$A$1:$I$1001,9,FALSE)</f>
        <v>Yes</v>
      </c>
    </row>
    <row r="458" spans="1:16" x14ac:dyDescent="0.25">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IF(VLOOKUP(C458,customers!$A$2:$G$1001,7,FALSE)=0,"",VLOOKUP(C458,customers!$A$2:$G$1001,7,FALSE))</f>
        <v>United Kingdom</v>
      </c>
      <c r="I458" t="str">
        <f>INDEX(products!$A$1:$G$49,MATCH(orders!$D458,products!$A$1:$A$49,0),MATCH(orders!I$1,products!$A$1:$G$1,0))</f>
        <v>Rob</v>
      </c>
      <c r="J458" t="str">
        <f>INDEX(products!$A$1:$G$49,MATCH(orders!$D458,products!$A$1:$A$49,0),MATCH(orders!J$1,products!$A$1:$G$1,0))</f>
        <v>D</v>
      </c>
      <c r="K458" s="13">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VLOOKUP(C458,customers!$A$1:$I$1001,9,FALSE)</f>
        <v>No</v>
      </c>
    </row>
    <row r="459" spans="1:16" x14ac:dyDescent="0.25">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IF(VLOOKUP(C459,customers!$A$2:$G$1001,7,FALSE)=0,"",VLOOKUP(C459,customers!$A$2:$G$1001,7,FALSE))</f>
        <v>United States</v>
      </c>
      <c r="I459" t="str">
        <f>INDEX(products!$A$1:$G$49,MATCH(orders!$D459,products!$A$1:$A$49,0),MATCH(orders!I$1,products!$A$1:$G$1,0))</f>
        <v>Lib</v>
      </c>
      <c r="J459" t="str">
        <f>INDEX(products!$A$1:$G$49,MATCH(orders!$D459,products!$A$1:$A$49,0),MATCH(orders!J$1,products!$A$1:$G$1,0))</f>
        <v>L</v>
      </c>
      <c r="K459" s="13">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VLOOKUP(C459,customers!$A$1:$I$1001,9,FALSE)</f>
        <v>No</v>
      </c>
    </row>
    <row r="460" spans="1:16" x14ac:dyDescent="0.25">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IF(VLOOKUP(C460,customers!$A$2:$G$1001,7,FALSE)=0,"",VLOOKUP(C460,customers!$A$2:$G$1001,7,FALSE))</f>
        <v>United States</v>
      </c>
      <c r="I460" t="str">
        <f>INDEX(products!$A$1:$G$49,MATCH(orders!$D460,products!$A$1:$A$49,0),MATCH(orders!I$1,products!$A$1:$G$1,0))</f>
        <v>Ara</v>
      </c>
      <c r="J460" t="str">
        <f>INDEX(products!$A$1:$G$49,MATCH(orders!$D460,products!$A$1:$A$49,0),MATCH(orders!J$1,products!$A$1:$G$1,0))</f>
        <v>M</v>
      </c>
      <c r="K460" s="13">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VLOOKUP(C460,customers!$A$1:$I$1001,9,FALSE)</f>
        <v>No</v>
      </c>
    </row>
    <row r="461" spans="1:16" x14ac:dyDescent="0.25">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IF(VLOOKUP(C461,customers!$A$2:$G$1001,7,FALSE)=0,"",VLOOKUP(C461,customers!$A$2:$G$1001,7,FALSE))</f>
        <v>United States</v>
      </c>
      <c r="I461" t="str">
        <f>INDEX(products!$A$1:$G$49,MATCH(orders!$D461,products!$A$1:$A$49,0),MATCH(orders!I$1,products!$A$1:$G$1,0))</f>
        <v>Lib</v>
      </c>
      <c r="J461" t="str">
        <f>INDEX(products!$A$1:$G$49,MATCH(orders!$D461,products!$A$1:$A$49,0),MATCH(orders!J$1,products!$A$1:$G$1,0))</f>
        <v>L</v>
      </c>
      <c r="K461" s="13">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VLOOKUP(C461,customers!$A$1:$I$1001,9,FALSE)</f>
        <v>No</v>
      </c>
    </row>
    <row r="462" spans="1:16" x14ac:dyDescent="0.25">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IF(VLOOKUP(C462,customers!$A$2:$G$1001,7,FALSE)=0,"",VLOOKUP(C462,customers!$A$2:$G$1001,7,FALSE))</f>
        <v>Ireland</v>
      </c>
      <c r="I462" t="str">
        <f>INDEX(products!$A$1:$G$49,MATCH(orders!$D462,products!$A$1:$A$49,0),MATCH(orders!I$1,products!$A$1:$G$1,0))</f>
        <v>Rob</v>
      </c>
      <c r="J462" t="str">
        <f>INDEX(products!$A$1:$G$49,MATCH(orders!$D462,products!$A$1:$A$49,0),MATCH(orders!J$1,products!$A$1:$G$1,0))</f>
        <v>D</v>
      </c>
      <c r="K462" s="13">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VLOOKUP(C462,customers!$A$1:$I$1001,9,FALSE)</f>
        <v>Yes</v>
      </c>
    </row>
    <row r="463" spans="1:16" x14ac:dyDescent="0.25">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IF(VLOOKUP(C463,customers!$A$2:$G$1001,7,FALSE)=0,"",VLOOKUP(C463,customers!$A$2:$G$1001,7,FALSE))</f>
        <v>United Kingdom</v>
      </c>
      <c r="I463" t="str">
        <f>INDEX(products!$A$1:$G$49,MATCH(orders!$D463,products!$A$1:$A$49,0),MATCH(orders!I$1,products!$A$1:$G$1,0))</f>
        <v>Rob</v>
      </c>
      <c r="J463" t="str">
        <f>INDEX(products!$A$1:$G$49,MATCH(orders!$D463,products!$A$1:$A$49,0),MATCH(orders!J$1,products!$A$1:$G$1,0))</f>
        <v>D</v>
      </c>
      <c r="K463" s="13">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VLOOKUP(C463,customers!$A$1:$I$1001,9,FALSE)</f>
        <v>Yes</v>
      </c>
    </row>
    <row r="464" spans="1:16" x14ac:dyDescent="0.25">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IF(VLOOKUP(C464,customers!$A$2:$G$1001,7,FALSE)=0,"",VLOOKUP(C464,customers!$A$2:$G$1001,7,FALSE))</f>
        <v>United States</v>
      </c>
      <c r="I464" t="str">
        <f>INDEX(products!$A$1:$G$49,MATCH(orders!$D464,products!$A$1:$A$49,0),MATCH(orders!I$1,products!$A$1:$G$1,0))</f>
        <v>Ara</v>
      </c>
      <c r="J464" t="str">
        <f>INDEX(products!$A$1:$G$49,MATCH(orders!$D464,products!$A$1:$A$49,0),MATCH(orders!J$1,products!$A$1:$G$1,0))</f>
        <v>D</v>
      </c>
      <c r="K464" s="13">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VLOOKUP(C464,customers!$A$1:$I$1001,9,FALSE)</f>
        <v>Yes</v>
      </c>
    </row>
    <row r="465" spans="1:16" x14ac:dyDescent="0.25">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IF(VLOOKUP(C465,customers!$A$2:$G$1001,7,FALSE)=0,"",VLOOKUP(C465,customers!$A$2:$G$1001,7,FALSE))</f>
        <v>Ireland</v>
      </c>
      <c r="I465" t="str">
        <f>INDEX(products!$A$1:$G$49,MATCH(orders!$D465,products!$A$1:$A$49,0),MATCH(orders!I$1,products!$A$1:$G$1,0))</f>
        <v>Exc</v>
      </c>
      <c r="J465" t="str">
        <f>INDEX(products!$A$1:$G$49,MATCH(orders!$D465,products!$A$1:$A$49,0),MATCH(orders!J$1,products!$A$1:$G$1,0))</f>
        <v>M</v>
      </c>
      <c r="K465" s="13">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VLOOKUP(C465,customers!$A$1:$I$1001,9,FALSE)</f>
        <v>No</v>
      </c>
    </row>
    <row r="466" spans="1:16" x14ac:dyDescent="0.25">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IF(VLOOKUP(C466,customers!$A$2:$G$1001,7,FALSE)=0,"",VLOOKUP(C466,customers!$A$2:$G$1001,7,FALSE))</f>
        <v>United Kingdom</v>
      </c>
      <c r="I466" t="str">
        <f>INDEX(products!$A$1:$G$49,MATCH(orders!$D466,products!$A$1:$A$49,0),MATCH(orders!I$1,products!$A$1:$G$1,0))</f>
        <v>Lib</v>
      </c>
      <c r="J466" t="str">
        <f>INDEX(products!$A$1:$G$49,MATCH(orders!$D466,products!$A$1:$A$49,0),MATCH(orders!J$1,products!$A$1:$G$1,0))</f>
        <v>D</v>
      </c>
      <c r="K466" s="13">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VLOOKUP(C466,customers!$A$1:$I$1001,9,FALSE)</f>
        <v>No</v>
      </c>
    </row>
    <row r="467" spans="1:16" x14ac:dyDescent="0.25">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IF(VLOOKUP(C467,customers!$A$2:$G$1001,7,FALSE)=0,"",VLOOKUP(C467,customers!$A$2:$G$1001,7,FALSE))</f>
        <v>United States</v>
      </c>
      <c r="I467" t="str">
        <f>INDEX(products!$A$1:$G$49,MATCH(orders!$D467,products!$A$1:$A$49,0),MATCH(orders!I$1,products!$A$1:$G$1,0))</f>
        <v>Rob</v>
      </c>
      <c r="J467" t="str">
        <f>INDEX(products!$A$1:$G$49,MATCH(orders!$D467,products!$A$1:$A$49,0),MATCH(orders!J$1,products!$A$1:$G$1,0))</f>
        <v>D</v>
      </c>
      <c r="K467" s="13">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VLOOKUP(C467,customers!$A$1:$I$1001,9,FALSE)</f>
        <v>Yes</v>
      </c>
    </row>
    <row r="468" spans="1:16" x14ac:dyDescent="0.25">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IF(VLOOKUP(C468,customers!$A$2:$G$1001,7,FALSE)=0,"",VLOOKUP(C468,customers!$A$2:$G$1001,7,FALSE))</f>
        <v>United States</v>
      </c>
      <c r="I468" t="str">
        <f>INDEX(products!$A$1:$G$49,MATCH(orders!$D468,products!$A$1:$A$49,0),MATCH(orders!I$1,products!$A$1:$G$1,0))</f>
        <v>Ara</v>
      </c>
      <c r="J468" t="str">
        <f>INDEX(products!$A$1:$G$49,MATCH(orders!$D468,products!$A$1:$A$49,0),MATCH(orders!J$1,products!$A$1:$G$1,0))</f>
        <v>D</v>
      </c>
      <c r="K468" s="13">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VLOOKUP(C468,customers!$A$1:$I$1001,9,FALSE)</f>
        <v>Yes</v>
      </c>
    </row>
    <row r="469" spans="1:16" x14ac:dyDescent="0.25">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IF(VLOOKUP(C469,customers!$A$2:$G$1001,7,FALSE)=0,"",VLOOKUP(C469,customers!$A$2:$G$1001,7,FALSE))</f>
        <v>United States</v>
      </c>
      <c r="I469" t="str">
        <f>INDEX(products!$A$1:$G$49,MATCH(orders!$D469,products!$A$1:$A$49,0),MATCH(orders!I$1,products!$A$1:$G$1,0))</f>
        <v>Ara</v>
      </c>
      <c r="J469" t="str">
        <f>INDEX(products!$A$1:$G$49,MATCH(orders!$D469,products!$A$1:$A$49,0),MATCH(orders!J$1,products!$A$1:$G$1,0))</f>
        <v>D</v>
      </c>
      <c r="K469" s="13">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VLOOKUP(C469,customers!$A$1:$I$1001,9,FALSE)</f>
        <v>No</v>
      </c>
    </row>
    <row r="470" spans="1:16" x14ac:dyDescent="0.25">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IF(VLOOKUP(C470,customers!$A$2:$G$1001,7,FALSE)=0,"",VLOOKUP(C470,customers!$A$2:$G$1001,7,FALSE))</f>
        <v>United States</v>
      </c>
      <c r="I470" t="str">
        <f>INDEX(products!$A$1:$G$49,MATCH(orders!$D470,products!$A$1:$A$49,0),MATCH(orders!I$1,products!$A$1:$G$1,0))</f>
        <v>Exc</v>
      </c>
      <c r="J470" t="str">
        <f>INDEX(products!$A$1:$G$49,MATCH(orders!$D470,products!$A$1:$A$49,0),MATCH(orders!J$1,products!$A$1:$G$1,0))</f>
        <v>M</v>
      </c>
      <c r="K470" s="13">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VLOOKUP(C470,customers!$A$1:$I$1001,9,FALSE)</f>
        <v>Yes</v>
      </c>
    </row>
    <row r="471" spans="1:16" x14ac:dyDescent="0.25">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IF(VLOOKUP(C471,customers!$A$2:$G$1001,7,FALSE)=0,"",VLOOKUP(C471,customers!$A$2:$G$1001,7,FALSE))</f>
        <v>United States</v>
      </c>
      <c r="I471" t="str">
        <f>INDEX(products!$A$1:$G$49,MATCH(orders!$D471,products!$A$1:$A$49,0),MATCH(orders!I$1,products!$A$1:$G$1,0))</f>
        <v>Exc</v>
      </c>
      <c r="J471" t="str">
        <f>INDEX(products!$A$1:$G$49,MATCH(orders!$D471,products!$A$1:$A$49,0),MATCH(orders!J$1,products!$A$1:$G$1,0))</f>
        <v>L</v>
      </c>
      <c r="K471" s="13">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VLOOKUP(C471,customers!$A$1:$I$1001,9,FALSE)</f>
        <v>Yes</v>
      </c>
    </row>
    <row r="472" spans="1:16" x14ac:dyDescent="0.25">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IF(VLOOKUP(C472,customers!$A$2:$G$1001,7,FALSE)=0,"",VLOOKUP(C472,customers!$A$2:$G$1001,7,FALSE))</f>
        <v>United States</v>
      </c>
      <c r="I472" t="str">
        <f>INDEX(products!$A$1:$G$49,MATCH(orders!$D472,products!$A$1:$A$49,0),MATCH(orders!I$1,products!$A$1:$G$1,0))</f>
        <v>Ara</v>
      </c>
      <c r="J472" t="str">
        <f>INDEX(products!$A$1:$G$49,MATCH(orders!$D472,products!$A$1:$A$49,0),MATCH(orders!J$1,products!$A$1:$G$1,0))</f>
        <v>M</v>
      </c>
      <c r="K472" s="13">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VLOOKUP(C472,customers!$A$1:$I$1001,9,FALSE)</f>
        <v>Yes</v>
      </c>
    </row>
    <row r="473" spans="1:16" x14ac:dyDescent="0.25">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IF(VLOOKUP(C473,customers!$A$2:$G$1001,7,FALSE)=0,"",VLOOKUP(C473,customers!$A$2:$G$1001,7,FALSE))</f>
        <v>United States</v>
      </c>
      <c r="I473" t="str">
        <f>INDEX(products!$A$1:$G$49,MATCH(orders!$D473,products!$A$1:$A$49,0),MATCH(orders!I$1,products!$A$1:$G$1,0))</f>
        <v>Lib</v>
      </c>
      <c r="J473" t="str">
        <f>INDEX(products!$A$1:$G$49,MATCH(orders!$D473,products!$A$1:$A$49,0),MATCH(orders!J$1,products!$A$1:$G$1,0))</f>
        <v>M</v>
      </c>
      <c r="K473" s="13">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VLOOKUP(C473,customers!$A$1:$I$1001,9,FALSE)</f>
        <v>Yes</v>
      </c>
    </row>
    <row r="474" spans="1:16" x14ac:dyDescent="0.25">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IF(VLOOKUP(C474,customers!$A$2:$G$1001,7,FALSE)=0,"",VLOOKUP(C474,customers!$A$2:$G$1001,7,FALSE))</f>
        <v>United States</v>
      </c>
      <c r="I474" t="str">
        <f>INDEX(products!$A$1:$G$49,MATCH(orders!$D474,products!$A$1:$A$49,0),MATCH(orders!I$1,products!$A$1:$G$1,0))</f>
        <v>Ara</v>
      </c>
      <c r="J474" t="str">
        <f>INDEX(products!$A$1:$G$49,MATCH(orders!$D474,products!$A$1:$A$49,0),MATCH(orders!J$1,products!$A$1:$G$1,0))</f>
        <v>D</v>
      </c>
      <c r="K474" s="13">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VLOOKUP(C474,customers!$A$1:$I$1001,9,FALSE)</f>
        <v>No</v>
      </c>
    </row>
    <row r="475" spans="1:16" x14ac:dyDescent="0.25">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IF(VLOOKUP(C475,customers!$A$2:$G$1001,7,FALSE)=0,"",VLOOKUP(C475,customers!$A$2:$G$1001,7,FALSE))</f>
        <v>United States</v>
      </c>
      <c r="I475" t="str">
        <f>INDEX(products!$A$1:$G$49,MATCH(orders!$D475,products!$A$1:$A$49,0),MATCH(orders!I$1,products!$A$1:$G$1,0))</f>
        <v>Ara</v>
      </c>
      <c r="J475" t="str">
        <f>INDEX(products!$A$1:$G$49,MATCH(orders!$D475,products!$A$1:$A$49,0),MATCH(orders!J$1,products!$A$1:$G$1,0))</f>
        <v>L</v>
      </c>
      <c r="K475" s="13">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VLOOKUP(C475,customers!$A$1:$I$1001,9,FALSE)</f>
        <v>No</v>
      </c>
    </row>
    <row r="476" spans="1:16" x14ac:dyDescent="0.25">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IF(VLOOKUP(C476,customers!$A$2:$G$1001,7,FALSE)=0,"",VLOOKUP(C476,customers!$A$2:$G$1001,7,FALSE))</f>
        <v>Ireland</v>
      </c>
      <c r="I476" t="str">
        <f>INDEX(products!$A$1:$G$49,MATCH(orders!$D476,products!$A$1:$A$49,0),MATCH(orders!I$1,products!$A$1:$G$1,0))</f>
        <v>Exc</v>
      </c>
      <c r="J476" t="str">
        <f>INDEX(products!$A$1:$G$49,MATCH(orders!$D476,products!$A$1:$A$49,0),MATCH(orders!J$1,products!$A$1:$G$1,0))</f>
        <v>M</v>
      </c>
      <c r="K476" s="13">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VLOOKUP(C476,customers!$A$1:$I$1001,9,FALSE)</f>
        <v>Yes</v>
      </c>
    </row>
    <row r="477" spans="1:16" x14ac:dyDescent="0.25">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IF(VLOOKUP(C477,customers!$A$2:$G$1001,7,FALSE)=0,"",VLOOKUP(C477,customers!$A$2:$G$1001,7,FALSE))</f>
        <v>United States</v>
      </c>
      <c r="I477" t="str">
        <f>INDEX(products!$A$1:$G$49,MATCH(orders!$D477,products!$A$1:$A$49,0),MATCH(orders!I$1,products!$A$1:$G$1,0))</f>
        <v>Lib</v>
      </c>
      <c r="J477" t="str">
        <f>INDEX(products!$A$1:$G$49,MATCH(orders!$D477,products!$A$1:$A$49,0),MATCH(orders!J$1,products!$A$1:$G$1,0))</f>
        <v>M</v>
      </c>
      <c r="K477" s="13">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VLOOKUP(C477,customers!$A$1:$I$1001,9,FALSE)</f>
        <v>No</v>
      </c>
    </row>
    <row r="478" spans="1:16" x14ac:dyDescent="0.25">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IF(VLOOKUP(C478,customers!$A$2:$G$1001,7,FALSE)=0,"",VLOOKUP(C478,customers!$A$2:$G$1001,7,FALSE))</f>
        <v>United States</v>
      </c>
      <c r="I478" t="str">
        <f>INDEX(products!$A$1:$G$49,MATCH(orders!$D478,products!$A$1:$A$49,0),MATCH(orders!I$1,products!$A$1:$G$1,0))</f>
        <v>Exc</v>
      </c>
      <c r="J478" t="str">
        <f>INDEX(products!$A$1:$G$49,MATCH(orders!$D478,products!$A$1:$A$49,0),MATCH(orders!J$1,products!$A$1:$G$1,0))</f>
        <v>L</v>
      </c>
      <c r="K478" s="13">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VLOOKUP(C478,customers!$A$1:$I$1001,9,FALSE)</f>
        <v>Yes</v>
      </c>
    </row>
    <row r="479" spans="1:16" x14ac:dyDescent="0.25">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IF(VLOOKUP(C479,customers!$A$2:$G$1001,7,FALSE)=0,"",VLOOKUP(C479,customers!$A$2:$G$1001,7,FALSE))</f>
        <v>United States</v>
      </c>
      <c r="I479" t="str">
        <f>INDEX(products!$A$1:$G$49,MATCH(orders!$D479,products!$A$1:$A$49,0),MATCH(orders!I$1,products!$A$1:$G$1,0))</f>
        <v>Lib</v>
      </c>
      <c r="J479" t="str">
        <f>INDEX(products!$A$1:$G$49,MATCH(orders!$D479,products!$A$1:$A$49,0),MATCH(orders!J$1,products!$A$1:$G$1,0))</f>
        <v>M</v>
      </c>
      <c r="K479" s="13">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VLOOKUP(C479,customers!$A$1:$I$1001,9,FALSE)</f>
        <v>No</v>
      </c>
    </row>
    <row r="480" spans="1:16" x14ac:dyDescent="0.25">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IF(VLOOKUP(C480,customers!$A$2:$G$1001,7,FALSE)=0,"",VLOOKUP(C480,customers!$A$2:$G$1001,7,FALSE))</f>
        <v>United States</v>
      </c>
      <c r="I480" t="str">
        <f>INDEX(products!$A$1:$G$49,MATCH(orders!$D480,products!$A$1:$A$49,0),MATCH(orders!I$1,products!$A$1:$G$1,0))</f>
        <v>Rob</v>
      </c>
      <c r="J480" t="str">
        <f>INDEX(products!$A$1:$G$49,MATCH(orders!$D480,products!$A$1:$A$49,0),MATCH(orders!J$1,products!$A$1:$G$1,0))</f>
        <v>D</v>
      </c>
      <c r="K480" s="13">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VLOOKUP(C480,customers!$A$1:$I$1001,9,FALSE)</f>
        <v>Yes</v>
      </c>
    </row>
    <row r="481" spans="1:16" x14ac:dyDescent="0.25">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IF(VLOOKUP(C481,customers!$A$2:$G$1001,7,FALSE)=0,"",VLOOKUP(C481,customers!$A$2:$G$1001,7,FALSE))</f>
        <v>United States</v>
      </c>
      <c r="I481" t="str">
        <f>INDEX(products!$A$1:$G$49,MATCH(orders!$D481,products!$A$1:$A$49,0),MATCH(orders!I$1,products!$A$1:$G$1,0))</f>
        <v>Exc</v>
      </c>
      <c r="J481" t="str">
        <f>INDEX(products!$A$1:$G$49,MATCH(orders!$D481,products!$A$1:$A$49,0),MATCH(orders!J$1,products!$A$1:$G$1,0))</f>
        <v>M</v>
      </c>
      <c r="K481" s="13">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VLOOKUP(C481,customers!$A$1:$I$1001,9,FALSE)</f>
        <v>Yes</v>
      </c>
    </row>
    <row r="482" spans="1:16" x14ac:dyDescent="0.25">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IF(VLOOKUP(C482,customers!$A$2:$G$1001,7,FALSE)=0,"",VLOOKUP(C482,customers!$A$2:$G$1001,7,FALSE))</f>
        <v>United States</v>
      </c>
      <c r="I482" t="str">
        <f>INDEX(products!$A$1:$G$49,MATCH(orders!$D482,products!$A$1:$A$49,0),MATCH(orders!I$1,products!$A$1:$G$1,0))</f>
        <v>Exc</v>
      </c>
      <c r="J482" t="str">
        <f>INDEX(products!$A$1:$G$49,MATCH(orders!$D482,products!$A$1:$A$49,0),MATCH(orders!J$1,products!$A$1:$G$1,0))</f>
        <v>M</v>
      </c>
      <c r="K482" s="13">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VLOOKUP(C482,customers!$A$1:$I$1001,9,FALSE)</f>
        <v>Yes</v>
      </c>
    </row>
    <row r="483" spans="1:16" x14ac:dyDescent="0.25">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IF(VLOOKUP(C483,customers!$A$2:$G$1001,7,FALSE)=0,"",VLOOKUP(C483,customers!$A$2:$G$1001,7,FALSE))</f>
        <v>United Kingdom</v>
      </c>
      <c r="I483" t="str">
        <f>INDEX(products!$A$1:$G$49,MATCH(orders!$D483,products!$A$1:$A$49,0),MATCH(orders!I$1,products!$A$1:$G$1,0))</f>
        <v>Rob</v>
      </c>
      <c r="J483" t="str">
        <f>INDEX(products!$A$1:$G$49,MATCH(orders!$D483,products!$A$1:$A$49,0),MATCH(orders!J$1,products!$A$1:$G$1,0))</f>
        <v>L</v>
      </c>
      <c r="K483" s="13">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VLOOKUP(C483,customers!$A$1:$I$1001,9,FALSE)</f>
        <v>No</v>
      </c>
    </row>
    <row r="484" spans="1:16" x14ac:dyDescent="0.25">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IF(VLOOKUP(C484,customers!$A$2:$G$1001,7,FALSE)=0,"",VLOOKUP(C484,customers!$A$2:$G$1001,7,FALSE))</f>
        <v>United States</v>
      </c>
      <c r="I484" t="str">
        <f>INDEX(products!$A$1:$G$49,MATCH(orders!$D484,products!$A$1:$A$49,0),MATCH(orders!I$1,products!$A$1:$G$1,0))</f>
        <v>Exc</v>
      </c>
      <c r="J484" t="str">
        <f>INDEX(products!$A$1:$G$49,MATCH(orders!$D484,products!$A$1:$A$49,0),MATCH(orders!J$1,products!$A$1:$G$1,0))</f>
        <v>D</v>
      </c>
      <c r="K484" s="13">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VLOOKUP(C484,customers!$A$1:$I$1001,9,FALSE)</f>
        <v>Yes</v>
      </c>
    </row>
    <row r="485" spans="1:16" x14ac:dyDescent="0.25">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IF(VLOOKUP(C485,customers!$A$2:$G$1001,7,FALSE)=0,"",VLOOKUP(C485,customers!$A$2:$G$1001,7,FALSE))</f>
        <v>United States</v>
      </c>
      <c r="I485" t="str">
        <f>INDEX(products!$A$1:$G$49,MATCH(orders!$D485,products!$A$1:$A$49,0),MATCH(orders!I$1,products!$A$1:$G$1,0))</f>
        <v>Lib</v>
      </c>
      <c r="J485" t="str">
        <f>INDEX(products!$A$1:$G$49,MATCH(orders!$D485,products!$A$1:$A$49,0),MATCH(orders!J$1,products!$A$1:$G$1,0))</f>
        <v>D</v>
      </c>
      <c r="K485" s="13">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VLOOKUP(C485,customers!$A$1:$I$1001,9,FALSE)</f>
        <v>Yes</v>
      </c>
    </row>
    <row r="486" spans="1:16" x14ac:dyDescent="0.25">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IF(VLOOKUP(C486,customers!$A$2:$G$1001,7,FALSE)=0,"",VLOOKUP(C486,customers!$A$2:$G$1001,7,FALSE))</f>
        <v>United States</v>
      </c>
      <c r="I486" t="str">
        <f>INDEX(products!$A$1:$G$49,MATCH(orders!$D486,products!$A$1:$A$49,0),MATCH(orders!I$1,products!$A$1:$G$1,0))</f>
        <v>Lib</v>
      </c>
      <c r="J486" t="str">
        <f>INDEX(products!$A$1:$G$49,MATCH(orders!$D486,products!$A$1:$A$49,0),MATCH(orders!J$1,products!$A$1:$G$1,0))</f>
        <v>L</v>
      </c>
      <c r="K486" s="13">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VLOOKUP(C486,customers!$A$1:$I$1001,9,FALSE)</f>
        <v>No</v>
      </c>
    </row>
    <row r="487" spans="1:16" x14ac:dyDescent="0.25">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IF(VLOOKUP(C487,customers!$A$2:$G$1001,7,FALSE)=0,"",VLOOKUP(C487,customers!$A$2:$G$1001,7,FALSE))</f>
        <v>Ireland</v>
      </c>
      <c r="I487" t="str">
        <f>INDEX(products!$A$1:$G$49,MATCH(orders!$D487,products!$A$1:$A$49,0),MATCH(orders!I$1,products!$A$1:$G$1,0))</f>
        <v>Rob</v>
      </c>
      <c r="J487" t="str">
        <f>INDEX(products!$A$1:$G$49,MATCH(orders!$D487,products!$A$1:$A$49,0),MATCH(orders!J$1,products!$A$1:$G$1,0))</f>
        <v>L</v>
      </c>
      <c r="K487" s="13">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VLOOKUP(C487,customers!$A$1:$I$1001,9,FALSE)</f>
        <v>Yes</v>
      </c>
    </row>
    <row r="488" spans="1:16" x14ac:dyDescent="0.25">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IF(VLOOKUP(C488,customers!$A$2:$G$1001,7,FALSE)=0,"",VLOOKUP(C488,customers!$A$2:$G$1001,7,FALSE))</f>
        <v>Ireland</v>
      </c>
      <c r="I488" t="str">
        <f>INDEX(products!$A$1:$G$49,MATCH(orders!$D488,products!$A$1:$A$49,0),MATCH(orders!I$1,products!$A$1:$G$1,0))</f>
        <v>Lib</v>
      </c>
      <c r="J488" t="str">
        <f>INDEX(products!$A$1:$G$49,MATCH(orders!$D488,products!$A$1:$A$49,0),MATCH(orders!J$1,products!$A$1:$G$1,0))</f>
        <v>M</v>
      </c>
      <c r="K488" s="13">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VLOOKUP(C488,customers!$A$1:$I$1001,9,FALSE)</f>
        <v>Yes</v>
      </c>
    </row>
    <row r="489" spans="1:16" x14ac:dyDescent="0.25">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IF(VLOOKUP(C489,customers!$A$2:$G$1001,7,FALSE)=0,"",VLOOKUP(C489,customers!$A$2:$G$1001,7,FALSE))</f>
        <v>Ireland</v>
      </c>
      <c r="I489" t="str">
        <f>INDEX(products!$A$1:$G$49,MATCH(orders!$D489,products!$A$1:$A$49,0),MATCH(orders!I$1,products!$A$1:$G$1,0))</f>
        <v>Exc</v>
      </c>
      <c r="J489" t="str">
        <f>INDEX(products!$A$1:$G$49,MATCH(orders!$D489,products!$A$1:$A$49,0),MATCH(orders!J$1,products!$A$1:$G$1,0))</f>
        <v>D</v>
      </c>
      <c r="K489" s="13">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VLOOKUP(C489,customers!$A$1:$I$1001,9,FALSE)</f>
        <v>No</v>
      </c>
    </row>
    <row r="490" spans="1:16" x14ac:dyDescent="0.25">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IF(VLOOKUP(C490,customers!$A$2:$G$1001,7,FALSE)=0,"",VLOOKUP(C490,customers!$A$2:$G$1001,7,FALSE))</f>
        <v>Ireland</v>
      </c>
      <c r="I490" t="str">
        <f>INDEX(products!$A$1:$G$49,MATCH(orders!$D490,products!$A$1:$A$49,0),MATCH(orders!I$1,products!$A$1:$G$1,0))</f>
        <v>Rob</v>
      </c>
      <c r="J490" t="str">
        <f>INDEX(products!$A$1:$G$49,MATCH(orders!$D490,products!$A$1:$A$49,0),MATCH(orders!J$1,products!$A$1:$G$1,0))</f>
        <v>M</v>
      </c>
      <c r="K490" s="13">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VLOOKUP(C490,customers!$A$1:$I$1001,9,FALSE)</f>
        <v>Yes</v>
      </c>
    </row>
    <row r="491" spans="1:16" x14ac:dyDescent="0.25">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IF(VLOOKUP(C491,customers!$A$2:$G$1001,7,FALSE)=0,"",VLOOKUP(C491,customers!$A$2:$G$1001,7,FALSE))</f>
        <v>United States</v>
      </c>
      <c r="I491" t="str">
        <f>INDEX(products!$A$1:$G$49,MATCH(orders!$D491,products!$A$1:$A$49,0),MATCH(orders!I$1,products!$A$1:$G$1,0))</f>
        <v>Lib</v>
      </c>
      <c r="J491" t="str">
        <f>INDEX(products!$A$1:$G$49,MATCH(orders!$D491,products!$A$1:$A$49,0),MATCH(orders!J$1,products!$A$1:$G$1,0))</f>
        <v>L</v>
      </c>
      <c r="K491" s="13">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VLOOKUP(C491,customers!$A$1:$I$1001,9,FALSE)</f>
        <v>No</v>
      </c>
    </row>
    <row r="492" spans="1:16" x14ac:dyDescent="0.25">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IF(VLOOKUP(C492,customers!$A$2:$G$1001,7,FALSE)=0,"",VLOOKUP(C492,customers!$A$2:$G$1001,7,FALSE))</f>
        <v>United States</v>
      </c>
      <c r="I492" t="str">
        <f>INDEX(products!$A$1:$G$49,MATCH(orders!$D492,products!$A$1:$A$49,0),MATCH(orders!I$1,products!$A$1:$G$1,0))</f>
        <v>Lib</v>
      </c>
      <c r="J492" t="str">
        <f>INDEX(products!$A$1:$G$49,MATCH(orders!$D492,products!$A$1:$A$49,0),MATCH(orders!J$1,products!$A$1:$G$1,0))</f>
        <v>D</v>
      </c>
      <c r="K492" s="13">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VLOOKUP(C492,customers!$A$1:$I$1001,9,FALSE)</f>
        <v>No</v>
      </c>
    </row>
    <row r="493" spans="1:16" x14ac:dyDescent="0.25">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IF(VLOOKUP(C493,customers!$A$2:$G$1001,7,FALSE)=0,"",VLOOKUP(C493,customers!$A$2:$G$1001,7,FALSE))</f>
        <v>United States</v>
      </c>
      <c r="I493" t="str">
        <f>INDEX(products!$A$1:$G$49,MATCH(orders!$D493,products!$A$1:$A$49,0),MATCH(orders!I$1,products!$A$1:$G$1,0))</f>
        <v>Lib</v>
      </c>
      <c r="J493" t="str">
        <f>INDEX(products!$A$1:$G$49,MATCH(orders!$D493,products!$A$1:$A$49,0),MATCH(orders!J$1,products!$A$1:$G$1,0))</f>
        <v>D</v>
      </c>
      <c r="K493" s="13">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VLOOKUP(C493,customers!$A$1:$I$1001,9,FALSE)</f>
        <v>No</v>
      </c>
    </row>
    <row r="494" spans="1:16" x14ac:dyDescent="0.25">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IF(VLOOKUP(C494,customers!$A$2:$G$1001,7,FALSE)=0,"",VLOOKUP(C494,customers!$A$2:$G$1001,7,FALSE))</f>
        <v>United States</v>
      </c>
      <c r="I494" t="str">
        <f>INDEX(products!$A$1:$G$49,MATCH(orders!$D494,products!$A$1:$A$49,0),MATCH(orders!I$1,products!$A$1:$G$1,0))</f>
        <v>Exc</v>
      </c>
      <c r="J494" t="str">
        <f>INDEX(products!$A$1:$G$49,MATCH(orders!$D494,products!$A$1:$A$49,0),MATCH(orders!J$1,products!$A$1:$G$1,0))</f>
        <v>M</v>
      </c>
      <c r="K494" s="13">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VLOOKUP(C494,customers!$A$1:$I$1001,9,FALSE)</f>
        <v>Yes</v>
      </c>
    </row>
    <row r="495" spans="1:16" x14ac:dyDescent="0.25">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IF(VLOOKUP(C495,customers!$A$2:$G$1001,7,FALSE)=0,"",VLOOKUP(C495,customers!$A$2:$G$1001,7,FALSE))</f>
        <v>United Kingdom</v>
      </c>
      <c r="I495" t="str">
        <f>INDEX(products!$A$1:$G$49,MATCH(orders!$D495,products!$A$1:$A$49,0),MATCH(orders!I$1,products!$A$1:$G$1,0))</f>
        <v>Rob</v>
      </c>
      <c r="J495" t="str">
        <f>INDEX(products!$A$1:$G$49,MATCH(orders!$D495,products!$A$1:$A$49,0),MATCH(orders!J$1,products!$A$1:$G$1,0))</f>
        <v>M</v>
      </c>
      <c r="K495" s="13">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VLOOKUP(C495,customers!$A$1:$I$1001,9,FALSE)</f>
        <v>No</v>
      </c>
    </row>
    <row r="496" spans="1:16" x14ac:dyDescent="0.25">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IF(VLOOKUP(C496,customers!$A$2:$G$1001,7,FALSE)=0,"",VLOOKUP(C496,customers!$A$2:$G$1001,7,FALSE))</f>
        <v>United States</v>
      </c>
      <c r="I496" t="str">
        <f>INDEX(products!$A$1:$G$49,MATCH(orders!$D496,products!$A$1:$A$49,0),MATCH(orders!I$1,products!$A$1:$G$1,0))</f>
        <v>Lib</v>
      </c>
      <c r="J496" t="str">
        <f>INDEX(products!$A$1:$G$49,MATCH(orders!$D496,products!$A$1:$A$49,0),MATCH(orders!J$1,products!$A$1:$G$1,0))</f>
        <v>L</v>
      </c>
      <c r="K496" s="13">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VLOOKUP(C496,customers!$A$1:$I$1001,9,FALSE)</f>
        <v>No</v>
      </c>
    </row>
    <row r="497" spans="1:16" x14ac:dyDescent="0.25">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IF(VLOOKUP(C497,customers!$A$2:$G$1001,7,FALSE)=0,"",VLOOKUP(C497,customers!$A$2:$G$1001,7,FALSE))</f>
        <v>United States</v>
      </c>
      <c r="I497" t="str">
        <f>INDEX(products!$A$1:$G$49,MATCH(orders!$D497,products!$A$1:$A$49,0),MATCH(orders!I$1,products!$A$1:$G$1,0))</f>
        <v>Lib</v>
      </c>
      <c r="J497" t="str">
        <f>INDEX(products!$A$1:$G$49,MATCH(orders!$D497,products!$A$1:$A$49,0),MATCH(orders!J$1,products!$A$1:$G$1,0))</f>
        <v>L</v>
      </c>
      <c r="K497" s="13">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VLOOKUP(C497,customers!$A$1:$I$1001,9,FALSE)</f>
        <v>Yes</v>
      </c>
    </row>
    <row r="498" spans="1:16" x14ac:dyDescent="0.25">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IF(VLOOKUP(C498,customers!$A$2:$G$1001,7,FALSE)=0,"",VLOOKUP(C498,customers!$A$2:$G$1001,7,FALSE))</f>
        <v>United States</v>
      </c>
      <c r="I498" t="str">
        <f>INDEX(products!$A$1:$G$49,MATCH(orders!$D498,products!$A$1:$A$49,0),MATCH(orders!I$1,products!$A$1:$G$1,0))</f>
        <v>Exc</v>
      </c>
      <c r="J498" t="str">
        <f>INDEX(products!$A$1:$G$49,MATCH(orders!$D498,products!$A$1:$A$49,0),MATCH(orders!J$1,products!$A$1:$G$1,0))</f>
        <v>D</v>
      </c>
      <c r="K498" s="13">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VLOOKUP(C498,customers!$A$1:$I$1001,9,FALSE)</f>
        <v>No</v>
      </c>
    </row>
    <row r="499" spans="1:16" x14ac:dyDescent="0.25">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IF(VLOOKUP(C499,customers!$A$2:$G$1001,7,FALSE)=0,"",VLOOKUP(C499,customers!$A$2:$G$1001,7,FALSE))</f>
        <v>Ireland</v>
      </c>
      <c r="I499" t="str">
        <f>INDEX(products!$A$1:$G$49,MATCH(orders!$D499,products!$A$1:$A$49,0),MATCH(orders!I$1,products!$A$1:$G$1,0))</f>
        <v>Ara</v>
      </c>
      <c r="J499" t="str">
        <f>INDEX(products!$A$1:$G$49,MATCH(orders!$D499,products!$A$1:$A$49,0),MATCH(orders!J$1,products!$A$1:$G$1,0))</f>
        <v>D</v>
      </c>
      <c r="K499" s="13">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VLOOKUP(C499,customers!$A$1:$I$1001,9,FALSE)</f>
        <v>No</v>
      </c>
    </row>
    <row r="500" spans="1:16" x14ac:dyDescent="0.25">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IF(VLOOKUP(C500,customers!$A$2:$G$1001,7,FALSE)=0,"",VLOOKUP(C500,customers!$A$2:$G$1001,7,FALSE))</f>
        <v>Ireland</v>
      </c>
      <c r="I500" t="str">
        <f>INDEX(products!$A$1:$G$49,MATCH(orders!$D500,products!$A$1:$A$49,0),MATCH(orders!I$1,products!$A$1:$G$1,0))</f>
        <v>Rob</v>
      </c>
      <c r="J500" t="str">
        <f>INDEX(products!$A$1:$G$49,MATCH(orders!$D500,products!$A$1:$A$49,0),MATCH(orders!J$1,products!$A$1:$G$1,0))</f>
        <v>M</v>
      </c>
      <c r="K500" s="13">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VLOOKUP(C500,customers!$A$1:$I$1001,9,FALSE)</f>
        <v>Yes</v>
      </c>
    </row>
    <row r="501" spans="1:16" x14ac:dyDescent="0.25">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IF(VLOOKUP(C501,customers!$A$2:$G$1001,7,FALSE)=0,"",VLOOKUP(C501,customers!$A$2:$G$1001,7,FALSE))</f>
        <v>Ireland</v>
      </c>
      <c r="I501" t="str">
        <f>INDEX(products!$A$1:$G$49,MATCH(orders!$D501,products!$A$1:$A$49,0),MATCH(orders!I$1,products!$A$1:$G$1,0))</f>
        <v>Rob</v>
      </c>
      <c r="J501" t="str">
        <f>INDEX(products!$A$1:$G$49,MATCH(orders!$D501,products!$A$1:$A$49,0),MATCH(orders!J$1,products!$A$1:$G$1,0))</f>
        <v>D</v>
      </c>
      <c r="K501" s="13">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VLOOKUP(C501,customers!$A$1:$I$1001,9,FALSE)</f>
        <v>Yes</v>
      </c>
    </row>
    <row r="502" spans="1:16" x14ac:dyDescent="0.25">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IF(VLOOKUP(C502,customers!$A$2:$G$1001,7,FALSE)=0,"",VLOOKUP(C502,customers!$A$2:$G$1001,7,FALSE))</f>
        <v>United States</v>
      </c>
      <c r="I502" t="str">
        <f>INDEX(products!$A$1:$G$49,MATCH(orders!$D502,products!$A$1:$A$49,0),MATCH(orders!I$1,products!$A$1:$G$1,0))</f>
        <v>Rob</v>
      </c>
      <c r="J502" t="str">
        <f>INDEX(products!$A$1:$G$49,MATCH(orders!$D502,products!$A$1:$A$49,0),MATCH(orders!J$1,products!$A$1:$G$1,0))</f>
        <v>L</v>
      </c>
      <c r="K502" s="13">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VLOOKUP(C502,customers!$A$1:$I$1001,9,FALSE)</f>
        <v>No</v>
      </c>
    </row>
    <row r="503" spans="1:16" x14ac:dyDescent="0.25">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IF(VLOOKUP(C503,customers!$A$2:$G$1001,7,FALSE)=0,"",VLOOKUP(C503,customers!$A$2:$G$1001,7,FALSE))</f>
        <v>United Kingdom</v>
      </c>
      <c r="I503" t="str">
        <f>INDEX(products!$A$1:$G$49,MATCH(orders!$D503,products!$A$1:$A$49,0),MATCH(orders!I$1,products!$A$1:$G$1,0))</f>
        <v>Rob</v>
      </c>
      <c r="J503" t="str">
        <f>INDEX(products!$A$1:$G$49,MATCH(orders!$D503,products!$A$1:$A$49,0),MATCH(orders!J$1,products!$A$1:$G$1,0))</f>
        <v>M</v>
      </c>
      <c r="K503" s="13">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VLOOKUP(C503,customers!$A$1:$I$1001,9,FALSE)</f>
        <v>No</v>
      </c>
    </row>
    <row r="504" spans="1:16" x14ac:dyDescent="0.25">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IF(VLOOKUP(C504,customers!$A$2:$G$1001,7,FALSE)=0,"",VLOOKUP(C504,customers!$A$2:$G$1001,7,FALSE))</f>
        <v>United Kingdom</v>
      </c>
      <c r="I504" t="str">
        <f>INDEX(products!$A$1:$G$49,MATCH(orders!$D504,products!$A$1:$A$49,0),MATCH(orders!I$1,products!$A$1:$G$1,0))</f>
        <v>Exc</v>
      </c>
      <c r="J504" t="str">
        <f>INDEX(products!$A$1:$G$49,MATCH(orders!$D504,products!$A$1:$A$49,0),MATCH(orders!J$1,products!$A$1:$G$1,0))</f>
        <v>M</v>
      </c>
      <c r="K504" s="13">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VLOOKUP(C504,customers!$A$1:$I$1001,9,FALSE)</f>
        <v>No</v>
      </c>
    </row>
    <row r="505" spans="1:16" x14ac:dyDescent="0.25">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IF(VLOOKUP(C505,customers!$A$2:$G$1001,7,FALSE)=0,"",VLOOKUP(C505,customers!$A$2:$G$1001,7,FALSE))</f>
        <v>United Kingdom</v>
      </c>
      <c r="I505" t="str">
        <f>INDEX(products!$A$1:$G$49,MATCH(orders!$D505,products!$A$1:$A$49,0),MATCH(orders!I$1,products!$A$1:$G$1,0))</f>
        <v>Lib</v>
      </c>
      <c r="J505" t="str">
        <f>INDEX(products!$A$1:$G$49,MATCH(orders!$D505,products!$A$1:$A$49,0),MATCH(orders!J$1,products!$A$1:$G$1,0))</f>
        <v>D</v>
      </c>
      <c r="K505" s="13">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VLOOKUP(C505,customers!$A$1:$I$1001,9,FALSE)</f>
        <v>No</v>
      </c>
    </row>
    <row r="506" spans="1:16" x14ac:dyDescent="0.25">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IF(VLOOKUP(C506,customers!$A$2:$G$1001,7,FALSE)=0,"",VLOOKUP(C506,customers!$A$2:$G$1001,7,FALSE))</f>
        <v>United Kingdom</v>
      </c>
      <c r="I506" t="str">
        <f>INDEX(products!$A$1:$G$49,MATCH(orders!$D506,products!$A$1:$A$49,0),MATCH(orders!I$1,products!$A$1:$G$1,0))</f>
        <v>Lib</v>
      </c>
      <c r="J506" t="str">
        <f>INDEX(products!$A$1:$G$49,MATCH(orders!$D506,products!$A$1:$A$49,0),MATCH(orders!J$1,products!$A$1:$G$1,0))</f>
        <v>L</v>
      </c>
      <c r="K506" s="13">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VLOOKUP(C506,customers!$A$1:$I$1001,9,FALSE)</f>
        <v>No</v>
      </c>
    </row>
    <row r="507" spans="1:16" x14ac:dyDescent="0.25">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IF(VLOOKUP(C507,customers!$A$2:$G$1001,7,FALSE)=0,"",VLOOKUP(C507,customers!$A$2:$G$1001,7,FALSE))</f>
        <v>United States</v>
      </c>
      <c r="I507" t="str">
        <f>INDEX(products!$A$1:$G$49,MATCH(orders!$D507,products!$A$1:$A$49,0),MATCH(orders!I$1,products!$A$1:$G$1,0))</f>
        <v>Lib</v>
      </c>
      <c r="J507" t="str">
        <f>INDEX(products!$A$1:$G$49,MATCH(orders!$D507,products!$A$1:$A$49,0),MATCH(orders!J$1,products!$A$1:$G$1,0))</f>
        <v>M</v>
      </c>
      <c r="K507" s="13">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VLOOKUP(C507,customers!$A$1:$I$1001,9,FALSE)</f>
        <v>No</v>
      </c>
    </row>
    <row r="508" spans="1:16" x14ac:dyDescent="0.25">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IF(VLOOKUP(C508,customers!$A$2:$G$1001,7,FALSE)=0,"",VLOOKUP(C508,customers!$A$2:$G$1001,7,FALSE))</f>
        <v>United States</v>
      </c>
      <c r="I508" t="str">
        <f>INDEX(products!$A$1:$G$49,MATCH(orders!$D508,products!$A$1:$A$49,0),MATCH(orders!I$1,products!$A$1:$G$1,0))</f>
        <v>Ara</v>
      </c>
      <c r="J508" t="str">
        <f>INDEX(products!$A$1:$G$49,MATCH(orders!$D508,products!$A$1:$A$49,0),MATCH(orders!J$1,products!$A$1:$G$1,0))</f>
        <v>L</v>
      </c>
      <c r="K508" s="13">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VLOOKUP(C508,customers!$A$1:$I$1001,9,FALSE)</f>
        <v>Yes</v>
      </c>
    </row>
    <row r="509" spans="1:16" x14ac:dyDescent="0.25">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IF(VLOOKUP(C509,customers!$A$2:$G$1001,7,FALSE)=0,"",VLOOKUP(C509,customers!$A$2:$G$1001,7,FALSE))</f>
        <v>United States</v>
      </c>
      <c r="I509" t="str">
        <f>INDEX(products!$A$1:$G$49,MATCH(orders!$D509,products!$A$1:$A$49,0),MATCH(orders!I$1,products!$A$1:$G$1,0))</f>
        <v>Ara</v>
      </c>
      <c r="J509" t="str">
        <f>INDEX(products!$A$1:$G$49,MATCH(orders!$D509,products!$A$1:$A$49,0),MATCH(orders!J$1,products!$A$1:$G$1,0))</f>
        <v>L</v>
      </c>
      <c r="K509" s="13">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VLOOKUP(C509,customers!$A$1:$I$1001,9,FALSE)</f>
        <v>Yes</v>
      </c>
    </row>
    <row r="510" spans="1:16" x14ac:dyDescent="0.25">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IF(VLOOKUP(C510,customers!$A$2:$G$1001,7,FALSE)=0,"",VLOOKUP(C510,customers!$A$2:$G$1001,7,FALSE))</f>
        <v>Ireland</v>
      </c>
      <c r="I510" t="str">
        <f>INDEX(products!$A$1:$G$49,MATCH(orders!$D510,products!$A$1:$A$49,0),MATCH(orders!I$1,products!$A$1:$G$1,0))</f>
        <v>Lib</v>
      </c>
      <c r="J510" t="str">
        <f>INDEX(products!$A$1:$G$49,MATCH(orders!$D510,products!$A$1:$A$49,0),MATCH(orders!J$1,products!$A$1:$G$1,0))</f>
        <v>D</v>
      </c>
      <c r="K510" s="13">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VLOOKUP(C510,customers!$A$1:$I$1001,9,FALSE)</f>
        <v>No</v>
      </c>
    </row>
    <row r="511" spans="1:16" x14ac:dyDescent="0.25">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IF(VLOOKUP(C511,customers!$A$2:$G$1001,7,FALSE)=0,"",VLOOKUP(C511,customers!$A$2:$G$1001,7,FALSE))</f>
        <v>Ireland</v>
      </c>
      <c r="I511" t="str">
        <f>INDEX(products!$A$1:$G$49,MATCH(orders!$D511,products!$A$1:$A$49,0),MATCH(orders!I$1,products!$A$1:$G$1,0))</f>
        <v>Ara</v>
      </c>
      <c r="J511" t="str">
        <f>INDEX(products!$A$1:$G$49,MATCH(orders!$D511,products!$A$1:$A$49,0),MATCH(orders!J$1,products!$A$1:$G$1,0))</f>
        <v>D</v>
      </c>
      <c r="K511" s="13">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VLOOKUP(C511,customers!$A$1:$I$1001,9,FALSE)</f>
        <v>Yes</v>
      </c>
    </row>
    <row r="512" spans="1:16" x14ac:dyDescent="0.25">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IF(VLOOKUP(C512,customers!$A$2:$G$1001,7,FALSE)=0,"",VLOOKUP(C512,customers!$A$2:$G$1001,7,FALSE))</f>
        <v>Ireland</v>
      </c>
      <c r="I512" t="str">
        <f>INDEX(products!$A$1:$G$49,MATCH(orders!$D512,products!$A$1:$A$49,0),MATCH(orders!I$1,products!$A$1:$G$1,0))</f>
        <v>Rob</v>
      </c>
      <c r="J512" t="str">
        <f>INDEX(products!$A$1:$G$49,MATCH(orders!$D512,products!$A$1:$A$49,0),MATCH(orders!J$1,products!$A$1:$G$1,0))</f>
        <v>L</v>
      </c>
      <c r="K512" s="13">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VLOOKUP(C512,customers!$A$1:$I$1001,9,FALSE)</f>
        <v>Yes</v>
      </c>
    </row>
    <row r="513" spans="1:16" x14ac:dyDescent="0.25">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IF(VLOOKUP(C513,customers!$A$2:$G$1001,7,FALSE)=0,"",VLOOKUP(C513,customers!$A$2:$G$1001,7,FALSE))</f>
        <v>United States</v>
      </c>
      <c r="I513" t="str">
        <f>INDEX(products!$A$1:$G$49,MATCH(orders!$D513,products!$A$1:$A$49,0),MATCH(orders!I$1,products!$A$1:$G$1,0))</f>
        <v>Ara</v>
      </c>
      <c r="J513" t="str">
        <f>INDEX(products!$A$1:$G$49,MATCH(orders!$D513,products!$A$1:$A$49,0),MATCH(orders!J$1,products!$A$1:$G$1,0))</f>
        <v>M</v>
      </c>
      <c r="K513" s="13">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VLOOKUP(C513,customers!$A$1:$I$1001,9,FALSE)</f>
        <v>Yes</v>
      </c>
    </row>
    <row r="514" spans="1:16" x14ac:dyDescent="0.25">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IF(VLOOKUP(C514,customers!$A$2:$G$1001,7,FALSE)=0,"",VLOOKUP(C514,customers!$A$2:$G$1001,7,FALSE))</f>
        <v>United States</v>
      </c>
      <c r="I514" t="str">
        <f>INDEX(products!$A$1:$G$49,MATCH(orders!$D514,products!$A$1:$A$49,0),MATCH(orders!I$1,products!$A$1:$G$1,0))</f>
        <v>Lib</v>
      </c>
      <c r="J514" t="str">
        <f>INDEX(products!$A$1:$G$49,MATCH(orders!$D514,products!$A$1:$A$49,0),MATCH(orders!J$1,products!$A$1:$G$1,0))</f>
        <v>L</v>
      </c>
      <c r="K514" s="13">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VLOOKUP(C514,customers!$A$1:$I$1001,9,FALSE)</f>
        <v>No</v>
      </c>
    </row>
    <row r="515" spans="1:16" x14ac:dyDescent="0.25">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IF(VLOOKUP(C515,customers!$A$2:$G$1001,7,FALSE)=0,"",VLOOKUP(C515,customers!$A$2:$G$1001,7,FALSE))</f>
        <v>United States</v>
      </c>
      <c r="I515" t="str">
        <f>INDEX(products!$A$1:$G$49,MATCH(orders!$D515,products!$A$1:$A$49,0),MATCH(orders!I$1,products!$A$1:$G$1,0))</f>
        <v>Lib</v>
      </c>
      <c r="J515" t="str">
        <f>INDEX(products!$A$1:$G$49,MATCH(orders!$D515,products!$A$1:$A$49,0),MATCH(orders!J$1,products!$A$1:$G$1,0))</f>
        <v>L</v>
      </c>
      <c r="K515" s="13">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IF(I515="Ara", "Arabica",IF(I515="Lib","Liberica",IF(I515="Exc","Excelsa",IF(I515="Rob","Robusta"))))</f>
        <v>Liberica</v>
      </c>
      <c r="O515" t="str">
        <f t="shared" ref="O515:O578" si="26">IF(J515="M","Medium",IF(J515="L","Light",IF(J515="D","Dark","")))</f>
        <v>Light</v>
      </c>
      <c r="P515" t="str">
        <f>VLOOKUP(C515,customers!$A$1:$I$1001,9,FALSE)</f>
        <v>No</v>
      </c>
    </row>
    <row r="516" spans="1:16" x14ac:dyDescent="0.25">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IF(VLOOKUP(C516,customers!$A$2:$G$1001,7,FALSE)=0,"",VLOOKUP(C516,customers!$A$2:$G$1001,7,FALSE))</f>
        <v>United States</v>
      </c>
      <c r="I516" t="str">
        <f>INDEX(products!$A$1:$G$49,MATCH(orders!$D516,products!$A$1:$A$49,0),MATCH(orders!I$1,products!$A$1:$G$1,0))</f>
        <v>Lib</v>
      </c>
      <c r="J516" t="str">
        <f>INDEX(products!$A$1:$G$49,MATCH(orders!$D516,products!$A$1:$A$49,0),MATCH(orders!J$1,products!$A$1:$G$1,0))</f>
        <v>M</v>
      </c>
      <c r="K516" s="13">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VLOOKUP(C516,customers!$A$1:$I$1001,9,FALSE)</f>
        <v>Yes</v>
      </c>
    </row>
    <row r="517" spans="1:16" x14ac:dyDescent="0.25">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IF(VLOOKUP(C517,customers!$A$2:$G$1001,7,FALSE)=0,"",VLOOKUP(C517,customers!$A$2:$G$1001,7,FALSE))</f>
        <v>United States</v>
      </c>
      <c r="I517" t="str">
        <f>INDEX(products!$A$1:$G$49,MATCH(orders!$D517,products!$A$1:$A$49,0),MATCH(orders!I$1,products!$A$1:$G$1,0))</f>
        <v>Rob</v>
      </c>
      <c r="J517" t="str">
        <f>INDEX(products!$A$1:$G$49,MATCH(orders!$D517,products!$A$1:$A$49,0),MATCH(orders!J$1,products!$A$1:$G$1,0))</f>
        <v>L</v>
      </c>
      <c r="K517" s="13">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VLOOKUP(C517,customers!$A$1:$I$1001,9,FALSE)</f>
        <v>No</v>
      </c>
    </row>
    <row r="518" spans="1:16" x14ac:dyDescent="0.25">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IF(VLOOKUP(C518,customers!$A$2:$G$1001,7,FALSE)=0,"",VLOOKUP(C518,customers!$A$2:$G$1001,7,FALSE))</f>
        <v>United States</v>
      </c>
      <c r="I518" t="str">
        <f>INDEX(products!$A$1:$G$49,MATCH(orders!$D518,products!$A$1:$A$49,0),MATCH(orders!I$1,products!$A$1:$G$1,0))</f>
        <v>Rob</v>
      </c>
      <c r="J518" t="str">
        <f>INDEX(products!$A$1:$G$49,MATCH(orders!$D518,products!$A$1:$A$49,0),MATCH(orders!J$1,products!$A$1:$G$1,0))</f>
        <v>D</v>
      </c>
      <c r="K518" s="13">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VLOOKUP(C518,customers!$A$1:$I$1001,9,FALSE)</f>
        <v>Yes</v>
      </c>
    </row>
    <row r="519" spans="1:16" x14ac:dyDescent="0.25">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IF(VLOOKUP(C519,customers!$A$2:$G$1001,7,FALSE)=0,"",VLOOKUP(C519,customers!$A$2:$G$1001,7,FALSE))</f>
        <v>United States</v>
      </c>
      <c r="I519" t="str">
        <f>INDEX(products!$A$1:$G$49,MATCH(orders!$D519,products!$A$1:$A$49,0),MATCH(orders!I$1,products!$A$1:$G$1,0))</f>
        <v>Lib</v>
      </c>
      <c r="J519" t="str">
        <f>INDEX(products!$A$1:$G$49,MATCH(orders!$D519,products!$A$1:$A$49,0),MATCH(orders!J$1,products!$A$1:$G$1,0))</f>
        <v>D</v>
      </c>
      <c r="K519" s="13">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VLOOKUP(C519,customers!$A$1:$I$1001,9,FALSE)</f>
        <v>No</v>
      </c>
    </row>
    <row r="520" spans="1:16" x14ac:dyDescent="0.25">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IF(VLOOKUP(C520,customers!$A$2:$G$1001,7,FALSE)=0,"",VLOOKUP(C520,customers!$A$2:$G$1001,7,FALSE))</f>
        <v>United States</v>
      </c>
      <c r="I520" t="str">
        <f>INDEX(products!$A$1:$G$49,MATCH(orders!$D520,products!$A$1:$A$49,0),MATCH(orders!I$1,products!$A$1:$G$1,0))</f>
        <v>Exc</v>
      </c>
      <c r="J520" t="str">
        <f>INDEX(products!$A$1:$G$49,MATCH(orders!$D520,products!$A$1:$A$49,0),MATCH(orders!J$1,products!$A$1:$G$1,0))</f>
        <v>D</v>
      </c>
      <c r="K520" s="13">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VLOOKUP(C520,customers!$A$1:$I$1001,9,FALSE)</f>
        <v>No</v>
      </c>
    </row>
    <row r="521" spans="1:16" x14ac:dyDescent="0.25">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IF(VLOOKUP(C521,customers!$A$2:$G$1001,7,FALSE)=0,"",VLOOKUP(C521,customers!$A$2:$G$1001,7,FALSE))</f>
        <v>Ireland</v>
      </c>
      <c r="I521" t="str">
        <f>INDEX(products!$A$1:$G$49,MATCH(orders!$D521,products!$A$1:$A$49,0),MATCH(orders!I$1,products!$A$1:$G$1,0))</f>
        <v>Ara</v>
      </c>
      <c r="J521" t="str">
        <f>INDEX(products!$A$1:$G$49,MATCH(orders!$D521,products!$A$1:$A$49,0),MATCH(orders!J$1,products!$A$1:$G$1,0))</f>
        <v>D</v>
      </c>
      <c r="K521" s="13">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VLOOKUP(C521,customers!$A$1:$I$1001,9,FALSE)</f>
        <v>Yes</v>
      </c>
    </row>
    <row r="522" spans="1:16" x14ac:dyDescent="0.25">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IF(VLOOKUP(C522,customers!$A$2:$G$1001,7,FALSE)=0,"",VLOOKUP(C522,customers!$A$2:$G$1001,7,FALSE))</f>
        <v>United States</v>
      </c>
      <c r="I522" t="str">
        <f>INDEX(products!$A$1:$G$49,MATCH(orders!$D522,products!$A$1:$A$49,0),MATCH(orders!I$1,products!$A$1:$G$1,0))</f>
        <v>Lib</v>
      </c>
      <c r="J522" t="str">
        <f>INDEX(products!$A$1:$G$49,MATCH(orders!$D522,products!$A$1:$A$49,0),MATCH(orders!J$1,products!$A$1:$G$1,0))</f>
        <v>D</v>
      </c>
      <c r="K522" s="13">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VLOOKUP(C522,customers!$A$1:$I$1001,9,FALSE)</f>
        <v>No</v>
      </c>
    </row>
    <row r="523" spans="1:16" x14ac:dyDescent="0.25">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IF(VLOOKUP(C523,customers!$A$2:$G$1001,7,FALSE)=0,"",VLOOKUP(C523,customers!$A$2:$G$1001,7,FALSE))</f>
        <v>United States</v>
      </c>
      <c r="I523" t="str">
        <f>INDEX(products!$A$1:$G$49,MATCH(orders!$D523,products!$A$1:$A$49,0),MATCH(orders!I$1,products!$A$1:$G$1,0))</f>
        <v>Rob</v>
      </c>
      <c r="J523" t="str">
        <f>INDEX(products!$A$1:$G$49,MATCH(orders!$D523,products!$A$1:$A$49,0),MATCH(orders!J$1,products!$A$1:$G$1,0))</f>
        <v>M</v>
      </c>
      <c r="K523" s="13">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VLOOKUP(C523,customers!$A$1:$I$1001,9,FALSE)</f>
        <v>No</v>
      </c>
    </row>
    <row r="524" spans="1:16" x14ac:dyDescent="0.25">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IF(VLOOKUP(C524,customers!$A$2:$G$1001,7,FALSE)=0,"",VLOOKUP(C524,customers!$A$2:$G$1001,7,FALSE))</f>
        <v>United States</v>
      </c>
      <c r="I524" t="str">
        <f>INDEX(products!$A$1:$G$49,MATCH(orders!$D524,products!$A$1:$A$49,0),MATCH(orders!I$1,products!$A$1:$G$1,0))</f>
        <v>Rob</v>
      </c>
      <c r="J524" t="str">
        <f>INDEX(products!$A$1:$G$49,MATCH(orders!$D524,products!$A$1:$A$49,0),MATCH(orders!J$1,products!$A$1:$G$1,0))</f>
        <v>M</v>
      </c>
      <c r="K524" s="13">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VLOOKUP(C524,customers!$A$1:$I$1001,9,FALSE)</f>
        <v>No</v>
      </c>
    </row>
    <row r="525" spans="1:16" x14ac:dyDescent="0.25">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IF(VLOOKUP(C525,customers!$A$2:$G$1001,7,FALSE)=0,"",VLOOKUP(C525,customers!$A$2:$G$1001,7,FALSE))</f>
        <v>Ireland</v>
      </c>
      <c r="I525" t="str">
        <f>INDEX(products!$A$1:$G$49,MATCH(orders!$D525,products!$A$1:$A$49,0),MATCH(orders!I$1,products!$A$1:$G$1,0))</f>
        <v>Lib</v>
      </c>
      <c r="J525" t="str">
        <f>INDEX(products!$A$1:$G$49,MATCH(orders!$D525,products!$A$1:$A$49,0),MATCH(orders!J$1,products!$A$1:$G$1,0))</f>
        <v>D</v>
      </c>
      <c r="K525" s="13">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VLOOKUP(C525,customers!$A$1:$I$1001,9,FALSE)</f>
        <v>No</v>
      </c>
    </row>
    <row r="526" spans="1:16" x14ac:dyDescent="0.25">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IF(VLOOKUP(C526,customers!$A$2:$G$1001,7,FALSE)=0,"",VLOOKUP(C526,customers!$A$2:$G$1001,7,FALSE))</f>
        <v>United States</v>
      </c>
      <c r="I526" t="str">
        <f>INDEX(products!$A$1:$G$49,MATCH(orders!$D526,products!$A$1:$A$49,0),MATCH(orders!I$1,products!$A$1:$G$1,0))</f>
        <v>Lib</v>
      </c>
      <c r="J526" t="str">
        <f>INDEX(products!$A$1:$G$49,MATCH(orders!$D526,products!$A$1:$A$49,0),MATCH(orders!J$1,products!$A$1:$G$1,0))</f>
        <v>L</v>
      </c>
      <c r="K526" s="13">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VLOOKUP(C526,customers!$A$1:$I$1001,9,FALSE)</f>
        <v>No</v>
      </c>
    </row>
    <row r="527" spans="1:16" x14ac:dyDescent="0.25">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IF(VLOOKUP(C527,customers!$A$2:$G$1001,7,FALSE)=0,"",VLOOKUP(C527,customers!$A$2:$G$1001,7,FALSE))</f>
        <v>United States</v>
      </c>
      <c r="I527" t="str">
        <f>INDEX(products!$A$1:$G$49,MATCH(orders!$D527,products!$A$1:$A$49,0),MATCH(orders!I$1,products!$A$1:$G$1,0))</f>
        <v>Rob</v>
      </c>
      <c r="J527" t="str">
        <f>INDEX(products!$A$1:$G$49,MATCH(orders!$D527,products!$A$1:$A$49,0),MATCH(orders!J$1,products!$A$1:$G$1,0))</f>
        <v>D</v>
      </c>
      <c r="K527" s="13">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VLOOKUP(C527,customers!$A$1:$I$1001,9,FALSE)</f>
        <v>Yes</v>
      </c>
    </row>
    <row r="528" spans="1:16" x14ac:dyDescent="0.25">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IF(VLOOKUP(C528,customers!$A$2:$G$1001,7,FALSE)=0,"",VLOOKUP(C528,customers!$A$2:$G$1001,7,FALSE))</f>
        <v>United States</v>
      </c>
      <c r="I528" t="str">
        <f>INDEX(products!$A$1:$G$49,MATCH(orders!$D528,products!$A$1:$A$49,0),MATCH(orders!I$1,products!$A$1:$G$1,0))</f>
        <v>Exc</v>
      </c>
      <c r="J528" t="str">
        <f>INDEX(products!$A$1:$G$49,MATCH(orders!$D528,products!$A$1:$A$49,0),MATCH(orders!J$1,products!$A$1:$G$1,0))</f>
        <v>M</v>
      </c>
      <c r="K528" s="13">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VLOOKUP(C528,customers!$A$1:$I$1001,9,FALSE)</f>
        <v>Yes</v>
      </c>
    </row>
    <row r="529" spans="1:16" x14ac:dyDescent="0.25">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IF(VLOOKUP(C529,customers!$A$2:$G$1001,7,FALSE)=0,"",VLOOKUP(C529,customers!$A$2:$G$1001,7,FALSE))</f>
        <v>United Kingdom</v>
      </c>
      <c r="I529" t="str">
        <f>INDEX(products!$A$1:$G$49,MATCH(orders!$D529,products!$A$1:$A$49,0),MATCH(orders!I$1,products!$A$1:$G$1,0))</f>
        <v>Exc</v>
      </c>
      <c r="J529" t="str">
        <f>INDEX(products!$A$1:$G$49,MATCH(orders!$D529,products!$A$1:$A$49,0),MATCH(orders!J$1,products!$A$1:$G$1,0))</f>
        <v>M</v>
      </c>
      <c r="K529" s="13">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VLOOKUP(C529,customers!$A$1:$I$1001,9,FALSE)</f>
        <v>No</v>
      </c>
    </row>
    <row r="530" spans="1:16" x14ac:dyDescent="0.25">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IF(VLOOKUP(C530,customers!$A$2:$G$1001,7,FALSE)=0,"",VLOOKUP(C530,customers!$A$2:$G$1001,7,FALSE))</f>
        <v>United States</v>
      </c>
      <c r="I530" t="str">
        <f>INDEX(products!$A$1:$G$49,MATCH(orders!$D530,products!$A$1:$A$49,0),MATCH(orders!I$1,products!$A$1:$G$1,0))</f>
        <v>Exc</v>
      </c>
      <c r="J530" t="str">
        <f>INDEX(products!$A$1:$G$49,MATCH(orders!$D530,products!$A$1:$A$49,0),MATCH(orders!J$1,products!$A$1:$G$1,0))</f>
        <v>L</v>
      </c>
      <c r="K530" s="13">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VLOOKUP(C530,customers!$A$1:$I$1001,9,FALSE)</f>
        <v>No</v>
      </c>
    </row>
    <row r="531" spans="1:16" x14ac:dyDescent="0.25">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IF(VLOOKUP(C531,customers!$A$2:$G$1001,7,FALSE)=0,"",VLOOKUP(C531,customers!$A$2:$G$1001,7,FALSE))</f>
        <v>United States</v>
      </c>
      <c r="I531" t="str">
        <f>INDEX(products!$A$1:$G$49,MATCH(orders!$D531,products!$A$1:$A$49,0),MATCH(orders!I$1,products!$A$1:$G$1,0))</f>
        <v>Rob</v>
      </c>
      <c r="J531" t="str">
        <f>INDEX(products!$A$1:$G$49,MATCH(orders!$D531,products!$A$1:$A$49,0),MATCH(orders!J$1,products!$A$1:$G$1,0))</f>
        <v>M</v>
      </c>
      <c r="K531" s="13">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VLOOKUP(C531,customers!$A$1:$I$1001,9,FALSE)</f>
        <v>No</v>
      </c>
    </row>
    <row r="532" spans="1:16" x14ac:dyDescent="0.25">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IF(VLOOKUP(C532,customers!$A$2:$G$1001,7,FALSE)=0,"",VLOOKUP(C532,customers!$A$2:$G$1001,7,FALSE))</f>
        <v>United States</v>
      </c>
      <c r="I532" t="str">
        <f>INDEX(products!$A$1:$G$49,MATCH(orders!$D532,products!$A$1:$A$49,0),MATCH(orders!I$1,products!$A$1:$G$1,0))</f>
        <v>Rob</v>
      </c>
      <c r="J532" t="str">
        <f>INDEX(products!$A$1:$G$49,MATCH(orders!$D532,products!$A$1:$A$49,0),MATCH(orders!J$1,products!$A$1:$G$1,0))</f>
        <v>M</v>
      </c>
      <c r="K532" s="13">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VLOOKUP(C532,customers!$A$1:$I$1001,9,FALSE)</f>
        <v>No</v>
      </c>
    </row>
    <row r="533" spans="1:16" x14ac:dyDescent="0.25">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IF(VLOOKUP(C533,customers!$A$2:$G$1001,7,FALSE)=0,"",VLOOKUP(C533,customers!$A$2:$G$1001,7,FALSE))</f>
        <v>United States</v>
      </c>
      <c r="I533" t="str">
        <f>INDEX(products!$A$1:$G$49,MATCH(orders!$D533,products!$A$1:$A$49,0),MATCH(orders!I$1,products!$A$1:$G$1,0))</f>
        <v>Rob</v>
      </c>
      <c r="J533" t="str">
        <f>INDEX(products!$A$1:$G$49,MATCH(orders!$D533,products!$A$1:$A$49,0),MATCH(orders!J$1,products!$A$1:$G$1,0))</f>
        <v>D</v>
      </c>
      <c r="K533" s="13">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VLOOKUP(C533,customers!$A$1:$I$1001,9,FALSE)</f>
        <v>No</v>
      </c>
    </row>
    <row r="534" spans="1:16" x14ac:dyDescent="0.25">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IF(VLOOKUP(C534,customers!$A$2:$G$1001,7,FALSE)=0,"",VLOOKUP(C534,customers!$A$2:$G$1001,7,FALSE))</f>
        <v>United States</v>
      </c>
      <c r="I534" t="str">
        <f>INDEX(products!$A$1:$G$49,MATCH(orders!$D534,products!$A$1:$A$49,0),MATCH(orders!I$1,products!$A$1:$G$1,0))</f>
        <v>Exc</v>
      </c>
      <c r="J534" t="str">
        <f>INDEX(products!$A$1:$G$49,MATCH(orders!$D534,products!$A$1:$A$49,0),MATCH(orders!J$1,products!$A$1:$G$1,0))</f>
        <v>M</v>
      </c>
      <c r="K534" s="13">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VLOOKUP(C534,customers!$A$1:$I$1001,9,FALSE)</f>
        <v>Yes</v>
      </c>
    </row>
    <row r="535" spans="1:16" x14ac:dyDescent="0.25">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IF(VLOOKUP(C535,customers!$A$2:$G$1001,7,FALSE)=0,"",VLOOKUP(C535,customers!$A$2:$G$1001,7,FALSE))</f>
        <v>United States</v>
      </c>
      <c r="I535" t="str">
        <f>INDEX(products!$A$1:$G$49,MATCH(orders!$D535,products!$A$1:$A$49,0),MATCH(orders!I$1,products!$A$1:$G$1,0))</f>
        <v>Rob</v>
      </c>
      <c r="J535" t="str">
        <f>INDEX(products!$A$1:$G$49,MATCH(orders!$D535,products!$A$1:$A$49,0),MATCH(orders!J$1,products!$A$1:$G$1,0))</f>
        <v>D</v>
      </c>
      <c r="K535" s="13">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VLOOKUP(C535,customers!$A$1:$I$1001,9,FALSE)</f>
        <v>No</v>
      </c>
    </row>
    <row r="536" spans="1:16" x14ac:dyDescent="0.25">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IF(VLOOKUP(C536,customers!$A$2:$G$1001,7,FALSE)=0,"",VLOOKUP(C536,customers!$A$2:$G$1001,7,FALSE))</f>
        <v>Ireland</v>
      </c>
      <c r="I536" t="str">
        <f>INDEX(products!$A$1:$G$49,MATCH(orders!$D536,products!$A$1:$A$49,0),MATCH(orders!I$1,products!$A$1:$G$1,0))</f>
        <v>Rob</v>
      </c>
      <c r="J536" t="str">
        <f>INDEX(products!$A$1:$G$49,MATCH(orders!$D536,products!$A$1:$A$49,0),MATCH(orders!J$1,products!$A$1:$G$1,0))</f>
        <v>M</v>
      </c>
      <c r="K536" s="13">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VLOOKUP(C536,customers!$A$1:$I$1001,9,FALSE)</f>
        <v>Yes</v>
      </c>
    </row>
    <row r="537" spans="1:16" x14ac:dyDescent="0.25">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IF(VLOOKUP(C537,customers!$A$2:$G$1001,7,FALSE)=0,"",VLOOKUP(C537,customers!$A$2:$G$1001,7,FALSE))</f>
        <v>Ireland</v>
      </c>
      <c r="I537" t="str">
        <f>INDEX(products!$A$1:$G$49,MATCH(orders!$D537,products!$A$1:$A$49,0),MATCH(orders!I$1,products!$A$1:$G$1,0))</f>
        <v>Lib</v>
      </c>
      <c r="J537" t="str">
        <f>INDEX(products!$A$1:$G$49,MATCH(orders!$D537,products!$A$1:$A$49,0),MATCH(orders!J$1,products!$A$1:$G$1,0))</f>
        <v>L</v>
      </c>
      <c r="K537" s="13">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VLOOKUP(C537,customers!$A$1:$I$1001,9,FALSE)</f>
        <v>No</v>
      </c>
    </row>
    <row r="538" spans="1:16" x14ac:dyDescent="0.25">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IF(VLOOKUP(C538,customers!$A$2:$G$1001,7,FALSE)=0,"",VLOOKUP(C538,customers!$A$2:$G$1001,7,FALSE))</f>
        <v>Ireland</v>
      </c>
      <c r="I538" t="str">
        <f>INDEX(products!$A$1:$G$49,MATCH(orders!$D538,products!$A$1:$A$49,0),MATCH(orders!I$1,products!$A$1:$G$1,0))</f>
        <v>Rob</v>
      </c>
      <c r="J538" t="str">
        <f>INDEX(products!$A$1:$G$49,MATCH(orders!$D538,products!$A$1:$A$49,0),MATCH(orders!J$1,products!$A$1:$G$1,0))</f>
        <v>D</v>
      </c>
      <c r="K538" s="13">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VLOOKUP(C538,customers!$A$1:$I$1001,9,FALSE)</f>
        <v>Yes</v>
      </c>
    </row>
    <row r="539" spans="1:16" x14ac:dyDescent="0.25">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IF(VLOOKUP(C539,customers!$A$2:$G$1001,7,FALSE)=0,"",VLOOKUP(C539,customers!$A$2:$G$1001,7,FALSE))</f>
        <v>United States</v>
      </c>
      <c r="I539" t="str">
        <f>INDEX(products!$A$1:$G$49,MATCH(orders!$D539,products!$A$1:$A$49,0),MATCH(orders!I$1,products!$A$1:$G$1,0))</f>
        <v>Exc</v>
      </c>
      <c r="J539" t="str">
        <f>INDEX(products!$A$1:$G$49,MATCH(orders!$D539,products!$A$1:$A$49,0),MATCH(orders!J$1,products!$A$1:$G$1,0))</f>
        <v>D</v>
      </c>
      <c r="K539" s="13">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VLOOKUP(C539,customers!$A$1:$I$1001,9,FALSE)</f>
        <v>Yes</v>
      </c>
    </row>
    <row r="540" spans="1:16" x14ac:dyDescent="0.25">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IF(VLOOKUP(C540,customers!$A$2:$G$1001,7,FALSE)=0,"",VLOOKUP(C540,customers!$A$2:$G$1001,7,FALSE))</f>
        <v>United States</v>
      </c>
      <c r="I540" t="str">
        <f>INDEX(products!$A$1:$G$49,MATCH(orders!$D540,products!$A$1:$A$49,0),MATCH(orders!I$1,products!$A$1:$G$1,0))</f>
        <v>Rob</v>
      </c>
      <c r="J540" t="str">
        <f>INDEX(products!$A$1:$G$49,MATCH(orders!$D540,products!$A$1:$A$49,0),MATCH(orders!J$1,products!$A$1:$G$1,0))</f>
        <v>D</v>
      </c>
      <c r="K540" s="13">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VLOOKUP(C540,customers!$A$1:$I$1001,9,FALSE)</f>
        <v>Yes</v>
      </c>
    </row>
    <row r="541" spans="1:16" x14ac:dyDescent="0.25">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IF(VLOOKUP(C541,customers!$A$2:$G$1001,7,FALSE)=0,"",VLOOKUP(C541,customers!$A$2:$G$1001,7,FALSE))</f>
        <v>United States</v>
      </c>
      <c r="I541" t="str">
        <f>INDEX(products!$A$1:$G$49,MATCH(orders!$D541,products!$A$1:$A$49,0),MATCH(orders!I$1,products!$A$1:$G$1,0))</f>
        <v>Rob</v>
      </c>
      <c r="J541" t="str">
        <f>INDEX(products!$A$1:$G$49,MATCH(orders!$D541,products!$A$1:$A$49,0),MATCH(orders!J$1,products!$A$1:$G$1,0))</f>
        <v>D</v>
      </c>
      <c r="K541" s="13">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VLOOKUP(C541,customers!$A$1:$I$1001,9,FALSE)</f>
        <v>No</v>
      </c>
    </row>
    <row r="542" spans="1:16" x14ac:dyDescent="0.25">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IF(VLOOKUP(C542,customers!$A$2:$G$1001,7,FALSE)=0,"",VLOOKUP(C542,customers!$A$2:$G$1001,7,FALSE))</f>
        <v>United States</v>
      </c>
      <c r="I542" t="str">
        <f>INDEX(products!$A$1:$G$49,MATCH(orders!$D542,products!$A$1:$A$49,0),MATCH(orders!I$1,products!$A$1:$G$1,0))</f>
        <v>Lib</v>
      </c>
      <c r="J542" t="str">
        <f>INDEX(products!$A$1:$G$49,MATCH(orders!$D542,products!$A$1:$A$49,0),MATCH(orders!J$1,products!$A$1:$G$1,0))</f>
        <v>L</v>
      </c>
      <c r="K542" s="13">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VLOOKUP(C542,customers!$A$1:$I$1001,9,FALSE)</f>
        <v>Yes</v>
      </c>
    </row>
    <row r="543" spans="1:16" x14ac:dyDescent="0.25">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IF(VLOOKUP(C543,customers!$A$2:$G$1001,7,FALSE)=0,"",VLOOKUP(C543,customers!$A$2:$G$1001,7,FALSE))</f>
        <v>Ireland</v>
      </c>
      <c r="I543" t="str">
        <f>INDEX(products!$A$1:$G$49,MATCH(orders!$D543,products!$A$1:$A$49,0),MATCH(orders!I$1,products!$A$1:$G$1,0))</f>
        <v>Ara</v>
      </c>
      <c r="J543" t="str">
        <f>INDEX(products!$A$1:$G$49,MATCH(orders!$D543,products!$A$1:$A$49,0),MATCH(orders!J$1,products!$A$1:$G$1,0))</f>
        <v>D</v>
      </c>
      <c r="K543" s="13">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VLOOKUP(C543,customers!$A$1:$I$1001,9,FALSE)</f>
        <v>Yes</v>
      </c>
    </row>
    <row r="544" spans="1:16" x14ac:dyDescent="0.25">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IF(VLOOKUP(C544,customers!$A$2:$G$1001,7,FALSE)=0,"",VLOOKUP(C544,customers!$A$2:$G$1001,7,FALSE))</f>
        <v>United States</v>
      </c>
      <c r="I544" t="str">
        <f>INDEX(products!$A$1:$G$49,MATCH(orders!$D544,products!$A$1:$A$49,0),MATCH(orders!I$1,products!$A$1:$G$1,0))</f>
        <v>Ara</v>
      </c>
      <c r="J544" t="str">
        <f>INDEX(products!$A$1:$G$49,MATCH(orders!$D544,products!$A$1:$A$49,0),MATCH(orders!J$1,products!$A$1:$G$1,0))</f>
        <v>M</v>
      </c>
      <c r="K544" s="13">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VLOOKUP(C544,customers!$A$1:$I$1001,9,FALSE)</f>
        <v>No</v>
      </c>
    </row>
    <row r="545" spans="1:16" x14ac:dyDescent="0.25">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IF(VLOOKUP(C545,customers!$A$2:$G$1001,7,FALSE)=0,"",VLOOKUP(C545,customers!$A$2:$G$1001,7,FALSE))</f>
        <v>United States</v>
      </c>
      <c r="I545" t="str">
        <f>INDEX(products!$A$1:$G$49,MATCH(orders!$D545,products!$A$1:$A$49,0),MATCH(orders!I$1,products!$A$1:$G$1,0))</f>
        <v>Rob</v>
      </c>
      <c r="J545" t="str">
        <f>INDEX(products!$A$1:$G$49,MATCH(orders!$D545,products!$A$1:$A$49,0),MATCH(orders!J$1,products!$A$1:$G$1,0))</f>
        <v>L</v>
      </c>
      <c r="K545" s="13">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VLOOKUP(C545,customers!$A$1:$I$1001,9,FALSE)</f>
        <v>No</v>
      </c>
    </row>
    <row r="546" spans="1:16" x14ac:dyDescent="0.25">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IF(VLOOKUP(C546,customers!$A$2:$G$1001,7,FALSE)=0,"",VLOOKUP(C546,customers!$A$2:$G$1001,7,FALSE))</f>
        <v>United States</v>
      </c>
      <c r="I546" t="str">
        <f>INDEX(products!$A$1:$G$49,MATCH(orders!$D546,products!$A$1:$A$49,0),MATCH(orders!I$1,products!$A$1:$G$1,0))</f>
        <v>Ara</v>
      </c>
      <c r="J546" t="str">
        <f>INDEX(products!$A$1:$G$49,MATCH(orders!$D546,products!$A$1:$A$49,0),MATCH(orders!J$1,products!$A$1:$G$1,0))</f>
        <v>L</v>
      </c>
      <c r="K546" s="13">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VLOOKUP(C546,customers!$A$1:$I$1001,9,FALSE)</f>
        <v>No</v>
      </c>
    </row>
    <row r="547" spans="1:16" x14ac:dyDescent="0.25">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IF(VLOOKUP(C547,customers!$A$2:$G$1001,7,FALSE)=0,"",VLOOKUP(C547,customers!$A$2:$G$1001,7,FALSE))</f>
        <v>United Kingdom</v>
      </c>
      <c r="I547" t="str">
        <f>INDEX(products!$A$1:$G$49,MATCH(orders!$D547,products!$A$1:$A$49,0),MATCH(orders!I$1,products!$A$1:$G$1,0))</f>
        <v>Lib</v>
      </c>
      <c r="J547" t="str">
        <f>INDEX(products!$A$1:$G$49,MATCH(orders!$D547,products!$A$1:$A$49,0),MATCH(orders!J$1,products!$A$1:$G$1,0))</f>
        <v>D</v>
      </c>
      <c r="K547" s="13">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VLOOKUP(C547,customers!$A$1:$I$1001,9,FALSE)</f>
        <v>No</v>
      </c>
    </row>
    <row r="548" spans="1:16" x14ac:dyDescent="0.25">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IF(VLOOKUP(C548,customers!$A$2:$G$1001,7,FALSE)=0,"",VLOOKUP(C548,customers!$A$2:$G$1001,7,FALSE))</f>
        <v>Ireland</v>
      </c>
      <c r="I548" t="str">
        <f>INDEX(products!$A$1:$G$49,MATCH(orders!$D548,products!$A$1:$A$49,0),MATCH(orders!I$1,products!$A$1:$G$1,0))</f>
        <v>Exc</v>
      </c>
      <c r="J548" t="str">
        <f>INDEX(products!$A$1:$G$49,MATCH(orders!$D548,products!$A$1:$A$49,0),MATCH(orders!J$1,products!$A$1:$G$1,0))</f>
        <v>D</v>
      </c>
      <c r="K548" s="13">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VLOOKUP(C548,customers!$A$1:$I$1001,9,FALSE)</f>
        <v>No</v>
      </c>
    </row>
    <row r="549" spans="1:16" x14ac:dyDescent="0.25">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IF(VLOOKUP(C549,customers!$A$2:$G$1001,7,FALSE)=0,"",VLOOKUP(C549,customers!$A$2:$G$1001,7,FALSE))</f>
        <v>United States</v>
      </c>
      <c r="I549" t="str">
        <f>INDEX(products!$A$1:$G$49,MATCH(orders!$D549,products!$A$1:$A$49,0),MATCH(orders!I$1,products!$A$1:$G$1,0))</f>
        <v>Rob</v>
      </c>
      <c r="J549" t="str">
        <f>INDEX(products!$A$1:$G$49,MATCH(orders!$D549,products!$A$1:$A$49,0),MATCH(orders!J$1,products!$A$1:$G$1,0))</f>
        <v>L</v>
      </c>
      <c r="K549" s="13">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VLOOKUP(C549,customers!$A$1:$I$1001,9,FALSE)</f>
        <v>Yes</v>
      </c>
    </row>
    <row r="550" spans="1:16" x14ac:dyDescent="0.25">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IF(VLOOKUP(C550,customers!$A$2:$G$1001,7,FALSE)=0,"",VLOOKUP(C550,customers!$A$2:$G$1001,7,FALSE))</f>
        <v>United States</v>
      </c>
      <c r="I550" t="str">
        <f>INDEX(products!$A$1:$G$49,MATCH(orders!$D550,products!$A$1:$A$49,0),MATCH(orders!I$1,products!$A$1:$G$1,0))</f>
        <v>Exc</v>
      </c>
      <c r="J550" t="str">
        <f>INDEX(products!$A$1:$G$49,MATCH(orders!$D550,products!$A$1:$A$49,0),MATCH(orders!J$1,products!$A$1:$G$1,0))</f>
        <v>L</v>
      </c>
      <c r="K550" s="13">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VLOOKUP(C550,customers!$A$1:$I$1001,9,FALSE)</f>
        <v>Yes</v>
      </c>
    </row>
    <row r="551" spans="1:16" x14ac:dyDescent="0.25">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IF(VLOOKUP(C551,customers!$A$2:$G$1001,7,FALSE)=0,"",VLOOKUP(C551,customers!$A$2:$G$1001,7,FALSE))</f>
        <v>United States</v>
      </c>
      <c r="I551" t="str">
        <f>INDEX(products!$A$1:$G$49,MATCH(orders!$D551,products!$A$1:$A$49,0),MATCH(orders!I$1,products!$A$1:$G$1,0))</f>
        <v>Exc</v>
      </c>
      <c r="J551" t="str">
        <f>INDEX(products!$A$1:$G$49,MATCH(orders!$D551,products!$A$1:$A$49,0),MATCH(orders!J$1,products!$A$1:$G$1,0))</f>
        <v>L</v>
      </c>
      <c r="K551" s="13">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VLOOKUP(C551,customers!$A$1:$I$1001,9,FALSE)</f>
        <v>Yes</v>
      </c>
    </row>
    <row r="552" spans="1:16" x14ac:dyDescent="0.25">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IF(VLOOKUP(C552,customers!$A$2:$G$1001,7,FALSE)=0,"",VLOOKUP(C552,customers!$A$2:$G$1001,7,FALSE))</f>
        <v>United States</v>
      </c>
      <c r="I552" t="str">
        <f>INDEX(products!$A$1:$G$49,MATCH(orders!$D552,products!$A$1:$A$49,0),MATCH(orders!I$1,products!$A$1:$G$1,0))</f>
        <v>Lib</v>
      </c>
      <c r="J552" t="str">
        <f>INDEX(products!$A$1:$G$49,MATCH(orders!$D552,products!$A$1:$A$49,0),MATCH(orders!J$1,products!$A$1:$G$1,0))</f>
        <v>D</v>
      </c>
      <c r="K552" s="13">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VLOOKUP(C552,customers!$A$1:$I$1001,9,FALSE)</f>
        <v>Yes</v>
      </c>
    </row>
    <row r="553" spans="1:16" x14ac:dyDescent="0.25">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IF(VLOOKUP(C553,customers!$A$2:$G$1001,7,FALSE)=0,"",VLOOKUP(C553,customers!$A$2:$G$1001,7,FALSE))</f>
        <v>United States</v>
      </c>
      <c r="I553" t="str">
        <f>INDEX(products!$A$1:$G$49,MATCH(orders!$D553,products!$A$1:$A$49,0),MATCH(orders!I$1,products!$A$1:$G$1,0))</f>
        <v>Exc</v>
      </c>
      <c r="J553" t="str">
        <f>INDEX(products!$A$1:$G$49,MATCH(orders!$D553,products!$A$1:$A$49,0),MATCH(orders!J$1,products!$A$1:$G$1,0))</f>
        <v>D</v>
      </c>
      <c r="K553" s="13">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VLOOKUP(C553,customers!$A$1:$I$1001,9,FALSE)</f>
        <v>No</v>
      </c>
    </row>
    <row r="554" spans="1:16" x14ac:dyDescent="0.25">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IF(VLOOKUP(C554,customers!$A$2:$G$1001,7,FALSE)=0,"",VLOOKUP(C554,customers!$A$2:$G$1001,7,FALSE))</f>
        <v>United Kingdom</v>
      </c>
      <c r="I554" t="str">
        <f>INDEX(products!$A$1:$G$49,MATCH(orders!$D554,products!$A$1:$A$49,0),MATCH(orders!I$1,products!$A$1:$G$1,0))</f>
        <v>Exc</v>
      </c>
      <c r="J554" t="str">
        <f>INDEX(products!$A$1:$G$49,MATCH(orders!$D554,products!$A$1:$A$49,0),MATCH(orders!J$1,products!$A$1:$G$1,0))</f>
        <v>L</v>
      </c>
      <c r="K554" s="13">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VLOOKUP(C554,customers!$A$1:$I$1001,9,FALSE)</f>
        <v>Yes</v>
      </c>
    </row>
    <row r="555" spans="1:16" x14ac:dyDescent="0.25">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IF(VLOOKUP(C555,customers!$A$2:$G$1001,7,FALSE)=0,"",VLOOKUP(C555,customers!$A$2:$G$1001,7,FALSE))</f>
        <v>United States</v>
      </c>
      <c r="I555" t="str">
        <f>INDEX(products!$A$1:$G$49,MATCH(orders!$D555,products!$A$1:$A$49,0),MATCH(orders!I$1,products!$A$1:$G$1,0))</f>
        <v>Exc</v>
      </c>
      <c r="J555" t="str">
        <f>INDEX(products!$A$1:$G$49,MATCH(orders!$D555,products!$A$1:$A$49,0),MATCH(orders!J$1,products!$A$1:$G$1,0))</f>
        <v>M</v>
      </c>
      <c r="K555" s="13">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VLOOKUP(C555,customers!$A$1:$I$1001,9,FALSE)</f>
        <v>No</v>
      </c>
    </row>
    <row r="556" spans="1:16" x14ac:dyDescent="0.25">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IF(VLOOKUP(C556,customers!$A$2:$G$1001,7,FALSE)=0,"",VLOOKUP(C556,customers!$A$2:$G$1001,7,FALSE))</f>
        <v>United Kingdom</v>
      </c>
      <c r="I556" t="str">
        <f>INDEX(products!$A$1:$G$49,MATCH(orders!$D556,products!$A$1:$A$49,0),MATCH(orders!I$1,products!$A$1:$G$1,0))</f>
        <v>Rob</v>
      </c>
      <c r="J556" t="str">
        <f>INDEX(products!$A$1:$G$49,MATCH(orders!$D556,products!$A$1:$A$49,0),MATCH(orders!J$1,products!$A$1:$G$1,0))</f>
        <v>L</v>
      </c>
      <c r="K556" s="13">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VLOOKUP(C556,customers!$A$1:$I$1001,9,FALSE)</f>
        <v>Yes</v>
      </c>
    </row>
    <row r="557" spans="1:16" x14ac:dyDescent="0.25">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IF(VLOOKUP(C557,customers!$A$2:$G$1001,7,FALSE)=0,"",VLOOKUP(C557,customers!$A$2:$G$1001,7,FALSE))</f>
        <v>Ireland</v>
      </c>
      <c r="I557" t="str">
        <f>INDEX(products!$A$1:$G$49,MATCH(orders!$D557,products!$A$1:$A$49,0),MATCH(orders!I$1,products!$A$1:$G$1,0))</f>
        <v>Exc</v>
      </c>
      <c r="J557" t="str">
        <f>INDEX(products!$A$1:$G$49,MATCH(orders!$D557,products!$A$1:$A$49,0),MATCH(orders!J$1,products!$A$1:$G$1,0))</f>
        <v>M</v>
      </c>
      <c r="K557" s="13">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VLOOKUP(C557,customers!$A$1:$I$1001,9,FALSE)</f>
        <v>No</v>
      </c>
    </row>
    <row r="558" spans="1:16" x14ac:dyDescent="0.25">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IF(VLOOKUP(C558,customers!$A$2:$G$1001,7,FALSE)=0,"",VLOOKUP(C558,customers!$A$2:$G$1001,7,FALSE))</f>
        <v>United States</v>
      </c>
      <c r="I558" t="str">
        <f>INDEX(products!$A$1:$G$49,MATCH(orders!$D558,products!$A$1:$A$49,0),MATCH(orders!I$1,products!$A$1:$G$1,0))</f>
        <v>Lib</v>
      </c>
      <c r="J558" t="str">
        <f>INDEX(products!$A$1:$G$49,MATCH(orders!$D558,products!$A$1:$A$49,0),MATCH(orders!J$1,products!$A$1:$G$1,0))</f>
        <v>M</v>
      </c>
      <c r="K558" s="13">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VLOOKUP(C558,customers!$A$1:$I$1001,9,FALSE)</f>
        <v>Yes</v>
      </c>
    </row>
    <row r="559" spans="1:16" x14ac:dyDescent="0.25">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IF(VLOOKUP(C559,customers!$A$2:$G$1001,7,FALSE)=0,"",VLOOKUP(C559,customers!$A$2:$G$1001,7,FALSE))</f>
        <v>Ireland</v>
      </c>
      <c r="I559" t="str">
        <f>INDEX(products!$A$1:$G$49,MATCH(orders!$D559,products!$A$1:$A$49,0),MATCH(orders!I$1,products!$A$1:$G$1,0))</f>
        <v>Exc</v>
      </c>
      <c r="J559" t="str">
        <f>INDEX(products!$A$1:$G$49,MATCH(orders!$D559,products!$A$1:$A$49,0),MATCH(orders!J$1,products!$A$1:$G$1,0))</f>
        <v>L</v>
      </c>
      <c r="K559" s="13">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VLOOKUP(C559,customers!$A$1:$I$1001,9,FALSE)</f>
        <v>Yes</v>
      </c>
    </row>
    <row r="560" spans="1:16" x14ac:dyDescent="0.25">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IF(VLOOKUP(C560,customers!$A$2:$G$1001,7,FALSE)=0,"",VLOOKUP(C560,customers!$A$2:$G$1001,7,FALSE))</f>
        <v>United States</v>
      </c>
      <c r="I560" t="str">
        <f>INDEX(products!$A$1:$G$49,MATCH(orders!$D560,products!$A$1:$A$49,0),MATCH(orders!I$1,products!$A$1:$G$1,0))</f>
        <v>Lib</v>
      </c>
      <c r="J560" t="str">
        <f>INDEX(products!$A$1:$G$49,MATCH(orders!$D560,products!$A$1:$A$49,0),MATCH(orders!J$1,products!$A$1:$G$1,0))</f>
        <v>D</v>
      </c>
      <c r="K560" s="13">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VLOOKUP(C560,customers!$A$1:$I$1001,9,FALSE)</f>
        <v>Yes</v>
      </c>
    </row>
    <row r="561" spans="1:16" x14ac:dyDescent="0.25">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IF(VLOOKUP(C561,customers!$A$2:$G$1001,7,FALSE)=0,"",VLOOKUP(C561,customers!$A$2:$G$1001,7,FALSE))</f>
        <v>United States</v>
      </c>
      <c r="I561" t="str">
        <f>INDEX(products!$A$1:$G$49,MATCH(orders!$D561,products!$A$1:$A$49,0),MATCH(orders!I$1,products!$A$1:$G$1,0))</f>
        <v>Ara</v>
      </c>
      <c r="J561" t="str">
        <f>INDEX(products!$A$1:$G$49,MATCH(orders!$D561,products!$A$1:$A$49,0),MATCH(orders!J$1,products!$A$1:$G$1,0))</f>
        <v>L</v>
      </c>
      <c r="K561" s="13">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VLOOKUP(C561,customers!$A$1:$I$1001,9,FALSE)</f>
        <v>Yes</v>
      </c>
    </row>
    <row r="562" spans="1:16" x14ac:dyDescent="0.25">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IF(VLOOKUP(C562,customers!$A$2:$G$1001,7,FALSE)=0,"",VLOOKUP(C562,customers!$A$2:$G$1001,7,FALSE))</f>
        <v>United States</v>
      </c>
      <c r="I562" t="str">
        <f>INDEX(products!$A$1:$G$49,MATCH(orders!$D562,products!$A$1:$A$49,0),MATCH(orders!I$1,products!$A$1:$G$1,0))</f>
        <v>Exc</v>
      </c>
      <c r="J562" t="str">
        <f>INDEX(products!$A$1:$G$49,MATCH(orders!$D562,products!$A$1:$A$49,0),MATCH(orders!J$1,products!$A$1:$G$1,0))</f>
        <v>M</v>
      </c>
      <c r="K562" s="13">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VLOOKUP(C562,customers!$A$1:$I$1001,9,FALSE)</f>
        <v>Yes</v>
      </c>
    </row>
    <row r="563" spans="1:16" x14ac:dyDescent="0.25">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IF(VLOOKUP(C563,customers!$A$2:$G$1001,7,FALSE)=0,"",VLOOKUP(C563,customers!$A$2:$G$1001,7,FALSE))</f>
        <v>Ireland</v>
      </c>
      <c r="I563" t="str">
        <f>INDEX(products!$A$1:$G$49,MATCH(orders!$D563,products!$A$1:$A$49,0),MATCH(orders!I$1,products!$A$1:$G$1,0))</f>
        <v>Ara</v>
      </c>
      <c r="J563" t="str">
        <f>INDEX(products!$A$1:$G$49,MATCH(orders!$D563,products!$A$1:$A$49,0),MATCH(orders!J$1,products!$A$1:$G$1,0))</f>
        <v>D</v>
      </c>
      <c r="K563" s="13">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VLOOKUP(C563,customers!$A$1:$I$1001,9,FALSE)</f>
        <v>Yes</v>
      </c>
    </row>
    <row r="564" spans="1:16" x14ac:dyDescent="0.25">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IF(VLOOKUP(C564,customers!$A$2:$G$1001,7,FALSE)=0,"",VLOOKUP(C564,customers!$A$2:$G$1001,7,FALSE))</f>
        <v>United Kingdom</v>
      </c>
      <c r="I564" t="str">
        <f>INDEX(products!$A$1:$G$49,MATCH(orders!$D564,products!$A$1:$A$49,0),MATCH(orders!I$1,products!$A$1:$G$1,0))</f>
        <v>Lib</v>
      </c>
      <c r="J564" t="str">
        <f>INDEX(products!$A$1:$G$49,MATCH(orders!$D564,products!$A$1:$A$49,0),MATCH(orders!J$1,products!$A$1:$G$1,0))</f>
        <v>L</v>
      </c>
      <c r="K564" s="13">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VLOOKUP(C564,customers!$A$1:$I$1001,9,FALSE)</f>
        <v>No</v>
      </c>
    </row>
    <row r="565" spans="1:16" x14ac:dyDescent="0.25">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IF(VLOOKUP(C565,customers!$A$2:$G$1001,7,FALSE)=0,"",VLOOKUP(C565,customers!$A$2:$G$1001,7,FALSE))</f>
        <v>United Kingdom</v>
      </c>
      <c r="I565" t="str">
        <f>INDEX(products!$A$1:$G$49,MATCH(orders!$D565,products!$A$1:$A$49,0),MATCH(orders!I$1,products!$A$1:$G$1,0))</f>
        <v>Exc</v>
      </c>
      <c r="J565" t="str">
        <f>INDEX(products!$A$1:$G$49,MATCH(orders!$D565,products!$A$1:$A$49,0),MATCH(orders!J$1,products!$A$1:$G$1,0))</f>
        <v>M</v>
      </c>
      <c r="K565" s="13">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VLOOKUP(C565,customers!$A$1:$I$1001,9,FALSE)</f>
        <v>No</v>
      </c>
    </row>
    <row r="566" spans="1:16" x14ac:dyDescent="0.25">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IF(VLOOKUP(C566,customers!$A$2:$G$1001,7,FALSE)=0,"",VLOOKUP(C566,customers!$A$2:$G$1001,7,FALSE))</f>
        <v>United States</v>
      </c>
      <c r="I566" t="str">
        <f>INDEX(products!$A$1:$G$49,MATCH(orders!$D566,products!$A$1:$A$49,0),MATCH(orders!I$1,products!$A$1:$G$1,0))</f>
        <v>Rob</v>
      </c>
      <c r="J566" t="str">
        <f>INDEX(products!$A$1:$G$49,MATCH(orders!$D566,products!$A$1:$A$49,0),MATCH(orders!J$1,products!$A$1:$G$1,0))</f>
        <v>L</v>
      </c>
      <c r="K566" s="13">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VLOOKUP(C566,customers!$A$1:$I$1001,9,FALSE)</f>
        <v>No</v>
      </c>
    </row>
    <row r="567" spans="1:16" x14ac:dyDescent="0.25">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IF(VLOOKUP(C567,customers!$A$2:$G$1001,7,FALSE)=0,"",VLOOKUP(C567,customers!$A$2:$G$1001,7,FALSE))</f>
        <v>United States</v>
      </c>
      <c r="I567" t="str">
        <f>INDEX(products!$A$1:$G$49,MATCH(orders!$D567,products!$A$1:$A$49,0),MATCH(orders!I$1,products!$A$1:$G$1,0))</f>
        <v>Rob</v>
      </c>
      <c r="J567" t="str">
        <f>INDEX(products!$A$1:$G$49,MATCH(orders!$D567,products!$A$1:$A$49,0),MATCH(orders!J$1,products!$A$1:$G$1,0))</f>
        <v>D</v>
      </c>
      <c r="K567" s="13">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VLOOKUP(C567,customers!$A$1:$I$1001,9,FALSE)</f>
        <v>No</v>
      </c>
    </row>
    <row r="568" spans="1:16" x14ac:dyDescent="0.25">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IF(VLOOKUP(C568,customers!$A$2:$G$1001,7,FALSE)=0,"",VLOOKUP(C568,customers!$A$2:$G$1001,7,FALSE))</f>
        <v>United States</v>
      </c>
      <c r="I568" t="str">
        <f>INDEX(products!$A$1:$G$49,MATCH(orders!$D568,products!$A$1:$A$49,0),MATCH(orders!I$1,products!$A$1:$G$1,0))</f>
        <v>Ara</v>
      </c>
      <c r="J568" t="str">
        <f>INDEX(products!$A$1:$G$49,MATCH(orders!$D568,products!$A$1:$A$49,0),MATCH(orders!J$1,products!$A$1:$G$1,0))</f>
        <v>M</v>
      </c>
      <c r="K568" s="13">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VLOOKUP(C568,customers!$A$1:$I$1001,9,FALSE)</f>
        <v>Yes</v>
      </c>
    </row>
    <row r="569" spans="1:16" x14ac:dyDescent="0.25">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IF(VLOOKUP(C569,customers!$A$2:$G$1001,7,FALSE)=0,"",VLOOKUP(C569,customers!$A$2:$G$1001,7,FALSE))</f>
        <v>Ireland</v>
      </c>
      <c r="I569" t="str">
        <f>INDEX(products!$A$1:$G$49,MATCH(orders!$D569,products!$A$1:$A$49,0),MATCH(orders!I$1,products!$A$1:$G$1,0))</f>
        <v>Rob</v>
      </c>
      <c r="J569" t="str">
        <f>INDEX(products!$A$1:$G$49,MATCH(orders!$D569,products!$A$1:$A$49,0),MATCH(orders!J$1,products!$A$1:$G$1,0))</f>
        <v>L</v>
      </c>
      <c r="K569" s="13">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VLOOKUP(C569,customers!$A$1:$I$1001,9,FALSE)</f>
        <v>No</v>
      </c>
    </row>
    <row r="570" spans="1:16" x14ac:dyDescent="0.25">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IF(VLOOKUP(C570,customers!$A$2:$G$1001,7,FALSE)=0,"",VLOOKUP(C570,customers!$A$2:$G$1001,7,FALSE))</f>
        <v>United States</v>
      </c>
      <c r="I570" t="str">
        <f>INDEX(products!$A$1:$G$49,MATCH(orders!$D570,products!$A$1:$A$49,0),MATCH(orders!I$1,products!$A$1:$G$1,0))</f>
        <v>Lib</v>
      </c>
      <c r="J570" t="str">
        <f>INDEX(products!$A$1:$G$49,MATCH(orders!$D570,products!$A$1:$A$49,0),MATCH(orders!J$1,products!$A$1:$G$1,0))</f>
        <v>L</v>
      </c>
      <c r="K570" s="13">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VLOOKUP(C570,customers!$A$1:$I$1001,9,FALSE)</f>
        <v>Yes</v>
      </c>
    </row>
    <row r="571" spans="1:16" x14ac:dyDescent="0.25">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IF(VLOOKUP(C571,customers!$A$2:$G$1001,7,FALSE)=0,"",VLOOKUP(C571,customers!$A$2:$G$1001,7,FALSE))</f>
        <v>United Kingdom</v>
      </c>
      <c r="I571" t="str">
        <f>INDEX(products!$A$1:$G$49,MATCH(orders!$D571,products!$A$1:$A$49,0),MATCH(orders!I$1,products!$A$1:$G$1,0))</f>
        <v>Ara</v>
      </c>
      <c r="J571" t="str">
        <f>INDEX(products!$A$1:$G$49,MATCH(orders!$D571,products!$A$1:$A$49,0),MATCH(orders!J$1,products!$A$1:$G$1,0))</f>
        <v>D</v>
      </c>
      <c r="K571" s="13">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VLOOKUP(C571,customers!$A$1:$I$1001,9,FALSE)</f>
        <v>No</v>
      </c>
    </row>
    <row r="572" spans="1:16" x14ac:dyDescent="0.25">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IF(VLOOKUP(C572,customers!$A$2:$G$1001,7,FALSE)=0,"",VLOOKUP(C572,customers!$A$2:$G$1001,7,FALSE))</f>
        <v>United States</v>
      </c>
      <c r="I572" t="str">
        <f>INDEX(products!$A$1:$G$49,MATCH(orders!$D572,products!$A$1:$A$49,0),MATCH(orders!I$1,products!$A$1:$G$1,0))</f>
        <v>Ara</v>
      </c>
      <c r="J572" t="str">
        <f>INDEX(products!$A$1:$G$49,MATCH(orders!$D572,products!$A$1:$A$49,0),MATCH(orders!J$1,products!$A$1:$G$1,0))</f>
        <v>M</v>
      </c>
      <c r="K572" s="13">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VLOOKUP(C572,customers!$A$1:$I$1001,9,FALSE)</f>
        <v>No</v>
      </c>
    </row>
    <row r="573" spans="1:16" x14ac:dyDescent="0.25">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IF(VLOOKUP(C573,customers!$A$2:$G$1001,7,FALSE)=0,"",VLOOKUP(C573,customers!$A$2:$G$1001,7,FALSE))</f>
        <v>United Kingdom</v>
      </c>
      <c r="I573" t="str">
        <f>INDEX(products!$A$1:$G$49,MATCH(orders!$D573,products!$A$1:$A$49,0),MATCH(orders!I$1,products!$A$1:$G$1,0))</f>
        <v>Exc</v>
      </c>
      <c r="J573" t="str">
        <f>INDEX(products!$A$1:$G$49,MATCH(orders!$D573,products!$A$1:$A$49,0),MATCH(orders!J$1,products!$A$1:$G$1,0))</f>
        <v>L</v>
      </c>
      <c r="K573" s="13">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VLOOKUP(C573,customers!$A$1:$I$1001,9,FALSE)</f>
        <v>No</v>
      </c>
    </row>
    <row r="574" spans="1:16" x14ac:dyDescent="0.25">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IF(VLOOKUP(C574,customers!$A$2:$G$1001,7,FALSE)=0,"",VLOOKUP(C574,customers!$A$2:$G$1001,7,FALSE))</f>
        <v>United States</v>
      </c>
      <c r="I574" t="str">
        <f>INDEX(products!$A$1:$G$49,MATCH(orders!$D574,products!$A$1:$A$49,0),MATCH(orders!I$1,products!$A$1:$G$1,0))</f>
        <v>Ara</v>
      </c>
      <c r="J574" t="str">
        <f>INDEX(products!$A$1:$G$49,MATCH(orders!$D574,products!$A$1:$A$49,0),MATCH(orders!J$1,products!$A$1:$G$1,0))</f>
        <v>D</v>
      </c>
      <c r="K574" s="13">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VLOOKUP(C574,customers!$A$1:$I$1001,9,FALSE)</f>
        <v>Yes</v>
      </c>
    </row>
    <row r="575" spans="1:16" x14ac:dyDescent="0.25">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IF(VLOOKUP(C575,customers!$A$2:$G$1001,7,FALSE)=0,"",VLOOKUP(C575,customers!$A$2:$G$1001,7,FALSE))</f>
        <v>United States</v>
      </c>
      <c r="I575" t="str">
        <f>INDEX(products!$A$1:$G$49,MATCH(orders!$D575,products!$A$1:$A$49,0),MATCH(orders!I$1,products!$A$1:$G$1,0))</f>
        <v>Ara</v>
      </c>
      <c r="J575" t="str">
        <f>INDEX(products!$A$1:$G$49,MATCH(orders!$D575,products!$A$1:$A$49,0),MATCH(orders!J$1,products!$A$1:$G$1,0))</f>
        <v>M</v>
      </c>
      <c r="K575" s="13">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VLOOKUP(C575,customers!$A$1:$I$1001,9,FALSE)</f>
        <v>No</v>
      </c>
    </row>
    <row r="576" spans="1:16" x14ac:dyDescent="0.25">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IF(VLOOKUP(C576,customers!$A$2:$G$1001,7,FALSE)=0,"",VLOOKUP(C576,customers!$A$2:$G$1001,7,FALSE))</f>
        <v>United States</v>
      </c>
      <c r="I576" t="str">
        <f>INDEX(products!$A$1:$G$49,MATCH(orders!$D576,products!$A$1:$A$49,0),MATCH(orders!I$1,products!$A$1:$G$1,0))</f>
        <v>Rob</v>
      </c>
      <c r="J576" t="str">
        <f>INDEX(products!$A$1:$G$49,MATCH(orders!$D576,products!$A$1:$A$49,0),MATCH(orders!J$1,products!$A$1:$G$1,0))</f>
        <v>L</v>
      </c>
      <c r="K576" s="13">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VLOOKUP(C576,customers!$A$1:$I$1001,9,FALSE)</f>
        <v>Yes</v>
      </c>
    </row>
    <row r="577" spans="1:16" x14ac:dyDescent="0.25">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IF(VLOOKUP(C577,customers!$A$2:$G$1001,7,FALSE)=0,"",VLOOKUP(C577,customers!$A$2:$G$1001,7,FALSE))</f>
        <v>United States</v>
      </c>
      <c r="I577" t="str">
        <f>INDEX(products!$A$1:$G$49,MATCH(orders!$D577,products!$A$1:$A$49,0),MATCH(orders!I$1,products!$A$1:$G$1,0))</f>
        <v>Lib</v>
      </c>
      <c r="J577" t="str">
        <f>INDEX(products!$A$1:$G$49,MATCH(orders!$D577,products!$A$1:$A$49,0),MATCH(orders!J$1,products!$A$1:$G$1,0))</f>
        <v>M</v>
      </c>
      <c r="K577" s="13">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VLOOKUP(C577,customers!$A$1:$I$1001,9,FALSE)</f>
        <v>No</v>
      </c>
    </row>
    <row r="578" spans="1:16" x14ac:dyDescent="0.25">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IF(VLOOKUP(C578,customers!$A$2:$G$1001,7,FALSE)=0,"",VLOOKUP(C578,customers!$A$2:$G$1001,7,FALSE))</f>
        <v>United States</v>
      </c>
      <c r="I578" t="str">
        <f>INDEX(products!$A$1:$G$49,MATCH(orders!$D578,products!$A$1:$A$49,0),MATCH(orders!I$1,products!$A$1:$G$1,0))</f>
        <v>Ara</v>
      </c>
      <c r="J578" t="str">
        <f>INDEX(products!$A$1:$G$49,MATCH(orders!$D578,products!$A$1:$A$49,0),MATCH(orders!J$1,products!$A$1:$G$1,0))</f>
        <v>D</v>
      </c>
      <c r="K578" s="13">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VLOOKUP(C578,customers!$A$1:$I$1001,9,FALSE)</f>
        <v>No</v>
      </c>
    </row>
    <row r="579" spans="1:16" x14ac:dyDescent="0.25">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IF(VLOOKUP(C579,customers!$A$2:$G$1001,7,FALSE)=0,"",VLOOKUP(C579,customers!$A$2:$G$1001,7,FALSE))</f>
        <v>United Kingdom</v>
      </c>
      <c r="I579" t="str">
        <f>INDEX(products!$A$1:$G$49,MATCH(orders!$D579,products!$A$1:$A$49,0),MATCH(orders!I$1,products!$A$1:$G$1,0))</f>
        <v>Lib</v>
      </c>
      <c r="J579" t="str">
        <f>INDEX(products!$A$1:$G$49,MATCH(orders!$D579,products!$A$1:$A$49,0),MATCH(orders!J$1,products!$A$1:$G$1,0))</f>
        <v>M</v>
      </c>
      <c r="K579" s="13">
        <f>INDEX(products!$A$1:$G$49,MATCH(orders!$D579,products!$A$1:$A$49,0),MATCH(orders!K$1,products!$A$1:$G$1,0))</f>
        <v>1</v>
      </c>
      <c r="L579" s="6">
        <f>INDEX(products!$A$1:$G$49,MATCH(orders!$D579,products!$A$1:$A$49,0),MATCH(orders!L$1,products!$A$1:$G$1,0))</f>
        <v>14.55</v>
      </c>
      <c r="M579" s="6">
        <f t="shared" ref="M579:M642" si="27">L579*E579</f>
        <v>58.2</v>
      </c>
      <c r="N579" t="str">
        <f t="shared" ref="N579:N642" si="28">IF(I579="Ara", "Arabica",IF(I579="Lib","Liberica",IF(I579="Exc","Excelsa",IF(I579="Rob","Robusta"))))</f>
        <v>Liberica</v>
      </c>
      <c r="O579" t="str">
        <f t="shared" ref="O579:O642" si="29">IF(J579="M","Medium",IF(J579="L","Light",IF(J579="D","Dark","")))</f>
        <v>Medium</v>
      </c>
      <c r="P579" t="str">
        <f>VLOOKUP(C579,customers!$A$1:$I$1001,9,FALSE)</f>
        <v>No</v>
      </c>
    </row>
    <row r="580" spans="1:16" x14ac:dyDescent="0.25">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IF(VLOOKUP(C580,customers!$A$2:$G$1001,7,FALSE)=0,"",VLOOKUP(C580,customers!$A$2:$G$1001,7,FALSE))</f>
        <v>Ireland</v>
      </c>
      <c r="I580" t="str">
        <f>INDEX(products!$A$1:$G$49,MATCH(orders!$D580,products!$A$1:$A$49,0),MATCH(orders!I$1,products!$A$1:$G$1,0))</f>
        <v>Exc</v>
      </c>
      <c r="J580" t="str">
        <f>INDEX(products!$A$1:$G$49,MATCH(orders!$D580,products!$A$1:$A$49,0),MATCH(orders!J$1,products!$A$1:$G$1,0))</f>
        <v>L</v>
      </c>
      <c r="K580" s="13">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VLOOKUP(C580,customers!$A$1:$I$1001,9,FALSE)</f>
        <v>No</v>
      </c>
    </row>
    <row r="581" spans="1:16" x14ac:dyDescent="0.25">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IF(VLOOKUP(C581,customers!$A$2:$G$1001,7,FALSE)=0,"",VLOOKUP(C581,customers!$A$2:$G$1001,7,FALSE))</f>
        <v>Ireland</v>
      </c>
      <c r="I581" t="str">
        <f>INDEX(products!$A$1:$G$49,MATCH(orders!$D581,products!$A$1:$A$49,0),MATCH(orders!I$1,products!$A$1:$G$1,0))</f>
        <v>Ara</v>
      </c>
      <c r="J581" t="str">
        <f>INDEX(products!$A$1:$G$49,MATCH(orders!$D581,products!$A$1:$A$49,0),MATCH(orders!J$1,products!$A$1:$G$1,0))</f>
        <v>M</v>
      </c>
      <c r="K581" s="13">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VLOOKUP(C581,customers!$A$1:$I$1001,9,FALSE)</f>
        <v>No</v>
      </c>
    </row>
    <row r="582" spans="1:16" x14ac:dyDescent="0.25">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IF(VLOOKUP(C582,customers!$A$2:$G$1001,7,FALSE)=0,"",VLOOKUP(C582,customers!$A$2:$G$1001,7,FALSE))</f>
        <v>United States</v>
      </c>
      <c r="I582" t="str">
        <f>INDEX(products!$A$1:$G$49,MATCH(orders!$D582,products!$A$1:$A$49,0),MATCH(orders!I$1,products!$A$1:$G$1,0))</f>
        <v>Exc</v>
      </c>
      <c r="J582" t="str">
        <f>INDEX(products!$A$1:$G$49,MATCH(orders!$D582,products!$A$1:$A$49,0),MATCH(orders!J$1,products!$A$1:$G$1,0))</f>
        <v>L</v>
      </c>
      <c r="K582" s="13">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VLOOKUP(C582,customers!$A$1:$I$1001,9,FALSE)</f>
        <v>Yes</v>
      </c>
    </row>
    <row r="583" spans="1:16" x14ac:dyDescent="0.25">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IF(VLOOKUP(C583,customers!$A$2:$G$1001,7,FALSE)=0,"",VLOOKUP(C583,customers!$A$2:$G$1001,7,FALSE))</f>
        <v>United Kingdom</v>
      </c>
      <c r="I583" t="str">
        <f>INDEX(products!$A$1:$G$49,MATCH(orders!$D583,products!$A$1:$A$49,0),MATCH(orders!I$1,products!$A$1:$G$1,0))</f>
        <v>Exc</v>
      </c>
      <c r="J583" t="str">
        <f>INDEX(products!$A$1:$G$49,MATCH(orders!$D583,products!$A$1:$A$49,0),MATCH(orders!J$1,products!$A$1:$G$1,0))</f>
        <v>L</v>
      </c>
      <c r="K583" s="13">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VLOOKUP(C583,customers!$A$1:$I$1001,9,FALSE)</f>
        <v>Yes</v>
      </c>
    </row>
    <row r="584" spans="1:16" x14ac:dyDescent="0.25">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IF(VLOOKUP(C584,customers!$A$2:$G$1001,7,FALSE)=0,"",VLOOKUP(C584,customers!$A$2:$G$1001,7,FALSE))</f>
        <v>United States</v>
      </c>
      <c r="I584" t="str">
        <f>INDEX(products!$A$1:$G$49,MATCH(orders!$D584,products!$A$1:$A$49,0),MATCH(orders!I$1,products!$A$1:$G$1,0))</f>
        <v>Exc</v>
      </c>
      <c r="J584" t="str">
        <f>INDEX(products!$A$1:$G$49,MATCH(orders!$D584,products!$A$1:$A$49,0),MATCH(orders!J$1,products!$A$1:$G$1,0))</f>
        <v>D</v>
      </c>
      <c r="K584" s="13">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VLOOKUP(C584,customers!$A$1:$I$1001,9,FALSE)</f>
        <v>No</v>
      </c>
    </row>
    <row r="585" spans="1:16" x14ac:dyDescent="0.25">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IF(VLOOKUP(C585,customers!$A$2:$G$1001,7,FALSE)=0,"",VLOOKUP(C585,customers!$A$2:$G$1001,7,FALSE))</f>
        <v>United States</v>
      </c>
      <c r="I585" t="str">
        <f>INDEX(products!$A$1:$G$49,MATCH(orders!$D585,products!$A$1:$A$49,0),MATCH(orders!I$1,products!$A$1:$G$1,0))</f>
        <v>Rob</v>
      </c>
      <c r="J585" t="str">
        <f>INDEX(products!$A$1:$G$49,MATCH(orders!$D585,products!$A$1:$A$49,0),MATCH(orders!J$1,products!$A$1:$G$1,0))</f>
        <v>L</v>
      </c>
      <c r="K585" s="13">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VLOOKUP(C585,customers!$A$1:$I$1001,9,FALSE)</f>
        <v>Yes</v>
      </c>
    </row>
    <row r="586" spans="1:16" x14ac:dyDescent="0.25">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IF(VLOOKUP(C586,customers!$A$2:$G$1001,7,FALSE)=0,"",VLOOKUP(C586,customers!$A$2:$G$1001,7,FALSE))</f>
        <v>United States</v>
      </c>
      <c r="I586" t="str">
        <f>INDEX(products!$A$1:$G$49,MATCH(orders!$D586,products!$A$1:$A$49,0),MATCH(orders!I$1,products!$A$1:$G$1,0))</f>
        <v>Rob</v>
      </c>
      <c r="J586" t="str">
        <f>INDEX(products!$A$1:$G$49,MATCH(orders!$D586,products!$A$1:$A$49,0),MATCH(orders!J$1,products!$A$1:$G$1,0))</f>
        <v>L</v>
      </c>
      <c r="K586" s="13">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VLOOKUP(C586,customers!$A$1:$I$1001,9,FALSE)</f>
        <v>No</v>
      </c>
    </row>
    <row r="587" spans="1:16" x14ac:dyDescent="0.25">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IF(VLOOKUP(C587,customers!$A$2:$G$1001,7,FALSE)=0,"",VLOOKUP(C587,customers!$A$2:$G$1001,7,FALSE))</f>
        <v>United Kingdom</v>
      </c>
      <c r="I587" t="str">
        <f>INDEX(products!$A$1:$G$49,MATCH(orders!$D587,products!$A$1:$A$49,0),MATCH(orders!I$1,products!$A$1:$G$1,0))</f>
        <v>Exc</v>
      </c>
      <c r="J587" t="str">
        <f>INDEX(products!$A$1:$G$49,MATCH(orders!$D587,products!$A$1:$A$49,0),MATCH(orders!J$1,products!$A$1:$G$1,0))</f>
        <v>M</v>
      </c>
      <c r="K587" s="13">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VLOOKUP(C587,customers!$A$1:$I$1001,9,FALSE)</f>
        <v>Yes</v>
      </c>
    </row>
    <row r="588" spans="1:16" x14ac:dyDescent="0.25">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IF(VLOOKUP(C588,customers!$A$2:$G$1001,7,FALSE)=0,"",VLOOKUP(C588,customers!$A$2:$G$1001,7,FALSE))</f>
        <v>United States</v>
      </c>
      <c r="I588" t="str">
        <f>INDEX(products!$A$1:$G$49,MATCH(orders!$D588,products!$A$1:$A$49,0),MATCH(orders!I$1,products!$A$1:$G$1,0))</f>
        <v>Rob</v>
      </c>
      <c r="J588" t="str">
        <f>INDEX(products!$A$1:$G$49,MATCH(orders!$D588,products!$A$1:$A$49,0),MATCH(orders!J$1,products!$A$1:$G$1,0))</f>
        <v>L</v>
      </c>
      <c r="K588" s="13">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VLOOKUP(C588,customers!$A$1:$I$1001,9,FALSE)</f>
        <v>No</v>
      </c>
    </row>
    <row r="589" spans="1:16" x14ac:dyDescent="0.25">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IF(VLOOKUP(C589,customers!$A$2:$G$1001,7,FALSE)=0,"",VLOOKUP(C589,customers!$A$2:$G$1001,7,FALSE))</f>
        <v>United States</v>
      </c>
      <c r="I589" t="str">
        <f>INDEX(products!$A$1:$G$49,MATCH(orders!$D589,products!$A$1:$A$49,0),MATCH(orders!I$1,products!$A$1:$G$1,0))</f>
        <v>Lib</v>
      </c>
      <c r="J589" t="str">
        <f>INDEX(products!$A$1:$G$49,MATCH(orders!$D589,products!$A$1:$A$49,0),MATCH(orders!J$1,products!$A$1:$G$1,0))</f>
        <v>D</v>
      </c>
      <c r="K589" s="13">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VLOOKUP(C589,customers!$A$1:$I$1001,9,FALSE)</f>
        <v>Yes</v>
      </c>
    </row>
    <row r="590" spans="1:16" x14ac:dyDescent="0.25">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IF(VLOOKUP(C590,customers!$A$2:$G$1001,7,FALSE)=0,"",VLOOKUP(C590,customers!$A$2:$G$1001,7,FALSE))</f>
        <v>United States</v>
      </c>
      <c r="I590" t="str">
        <f>INDEX(products!$A$1:$G$49,MATCH(orders!$D590,products!$A$1:$A$49,0),MATCH(orders!I$1,products!$A$1:$G$1,0))</f>
        <v>Rob</v>
      </c>
      <c r="J590" t="str">
        <f>INDEX(products!$A$1:$G$49,MATCH(orders!$D590,products!$A$1:$A$49,0),MATCH(orders!J$1,products!$A$1:$G$1,0))</f>
        <v>M</v>
      </c>
      <c r="K590" s="13">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VLOOKUP(C590,customers!$A$1:$I$1001,9,FALSE)</f>
        <v>Yes</v>
      </c>
    </row>
    <row r="591" spans="1:16" x14ac:dyDescent="0.25">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IF(VLOOKUP(C591,customers!$A$2:$G$1001,7,FALSE)=0,"",VLOOKUP(C591,customers!$A$2:$G$1001,7,FALSE))</f>
        <v>United States</v>
      </c>
      <c r="I591" t="str">
        <f>INDEX(products!$A$1:$G$49,MATCH(orders!$D591,products!$A$1:$A$49,0),MATCH(orders!I$1,products!$A$1:$G$1,0))</f>
        <v>Exc</v>
      </c>
      <c r="J591" t="str">
        <f>INDEX(products!$A$1:$G$49,MATCH(orders!$D591,products!$A$1:$A$49,0),MATCH(orders!J$1,products!$A$1:$G$1,0))</f>
        <v>L</v>
      </c>
      <c r="K591" s="13">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VLOOKUP(C591,customers!$A$1:$I$1001,9,FALSE)</f>
        <v>No</v>
      </c>
    </row>
    <row r="592" spans="1:16" x14ac:dyDescent="0.25">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IF(VLOOKUP(C592,customers!$A$2:$G$1001,7,FALSE)=0,"",VLOOKUP(C592,customers!$A$2:$G$1001,7,FALSE))</f>
        <v>United States</v>
      </c>
      <c r="I592" t="str">
        <f>INDEX(products!$A$1:$G$49,MATCH(orders!$D592,products!$A$1:$A$49,0),MATCH(orders!I$1,products!$A$1:$G$1,0))</f>
        <v>Exc</v>
      </c>
      <c r="J592" t="str">
        <f>INDEX(products!$A$1:$G$49,MATCH(orders!$D592,products!$A$1:$A$49,0),MATCH(orders!J$1,products!$A$1:$G$1,0))</f>
        <v>M</v>
      </c>
      <c r="K592" s="13">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VLOOKUP(C592,customers!$A$1:$I$1001,9,FALSE)</f>
        <v>Yes</v>
      </c>
    </row>
    <row r="593" spans="1:16" x14ac:dyDescent="0.25">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IF(VLOOKUP(C593,customers!$A$2:$G$1001,7,FALSE)=0,"",VLOOKUP(C593,customers!$A$2:$G$1001,7,FALSE))</f>
        <v>United States</v>
      </c>
      <c r="I593" t="str">
        <f>INDEX(products!$A$1:$G$49,MATCH(orders!$D593,products!$A$1:$A$49,0),MATCH(orders!I$1,products!$A$1:$G$1,0))</f>
        <v>Rob</v>
      </c>
      <c r="J593" t="str">
        <f>INDEX(products!$A$1:$G$49,MATCH(orders!$D593,products!$A$1:$A$49,0),MATCH(orders!J$1,products!$A$1:$G$1,0))</f>
        <v>D</v>
      </c>
      <c r="K593" s="13">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VLOOKUP(C593,customers!$A$1:$I$1001,9,FALSE)</f>
        <v>Yes</v>
      </c>
    </row>
    <row r="594" spans="1:16" x14ac:dyDescent="0.25">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IF(VLOOKUP(C594,customers!$A$2:$G$1001,7,FALSE)=0,"",VLOOKUP(C594,customers!$A$2:$G$1001,7,FALSE))</f>
        <v>United States</v>
      </c>
      <c r="I594" t="str">
        <f>INDEX(products!$A$1:$G$49,MATCH(orders!$D594,products!$A$1:$A$49,0),MATCH(orders!I$1,products!$A$1:$G$1,0))</f>
        <v>Ara</v>
      </c>
      <c r="J594" t="str">
        <f>INDEX(products!$A$1:$G$49,MATCH(orders!$D594,products!$A$1:$A$49,0),MATCH(orders!J$1,products!$A$1:$G$1,0))</f>
        <v>M</v>
      </c>
      <c r="K594" s="13">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VLOOKUP(C594,customers!$A$1:$I$1001,9,FALSE)</f>
        <v>No</v>
      </c>
    </row>
    <row r="595" spans="1:16" x14ac:dyDescent="0.25">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IF(VLOOKUP(C595,customers!$A$2:$G$1001,7,FALSE)=0,"",VLOOKUP(C595,customers!$A$2:$G$1001,7,FALSE))</f>
        <v>United Kingdom</v>
      </c>
      <c r="I595" t="str">
        <f>INDEX(products!$A$1:$G$49,MATCH(orders!$D595,products!$A$1:$A$49,0),MATCH(orders!I$1,products!$A$1:$G$1,0))</f>
        <v>Exc</v>
      </c>
      <c r="J595" t="str">
        <f>INDEX(products!$A$1:$G$49,MATCH(orders!$D595,products!$A$1:$A$49,0),MATCH(orders!J$1,products!$A$1:$G$1,0))</f>
        <v>D</v>
      </c>
      <c r="K595" s="13">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VLOOKUP(C595,customers!$A$1:$I$1001,9,FALSE)</f>
        <v>Yes</v>
      </c>
    </row>
    <row r="596" spans="1:16" x14ac:dyDescent="0.25">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IF(VLOOKUP(C596,customers!$A$2:$G$1001,7,FALSE)=0,"",VLOOKUP(C596,customers!$A$2:$G$1001,7,FALSE))</f>
        <v>United States</v>
      </c>
      <c r="I596" t="str">
        <f>INDEX(products!$A$1:$G$49,MATCH(orders!$D596,products!$A$1:$A$49,0),MATCH(orders!I$1,products!$A$1:$G$1,0))</f>
        <v>Ara</v>
      </c>
      <c r="J596" t="str">
        <f>INDEX(products!$A$1:$G$49,MATCH(orders!$D596,products!$A$1:$A$49,0),MATCH(orders!J$1,products!$A$1:$G$1,0))</f>
        <v>L</v>
      </c>
      <c r="K596" s="13">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VLOOKUP(C596,customers!$A$1:$I$1001,9,FALSE)</f>
        <v>No</v>
      </c>
    </row>
    <row r="597" spans="1:16" x14ac:dyDescent="0.25">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IF(VLOOKUP(C597,customers!$A$2:$G$1001,7,FALSE)=0,"",VLOOKUP(C597,customers!$A$2:$G$1001,7,FALSE))</f>
        <v>United Kingdom</v>
      </c>
      <c r="I597" t="str">
        <f>INDEX(products!$A$1:$G$49,MATCH(orders!$D597,products!$A$1:$A$49,0),MATCH(orders!I$1,products!$A$1:$G$1,0))</f>
        <v>Exc</v>
      </c>
      <c r="J597" t="str">
        <f>INDEX(products!$A$1:$G$49,MATCH(orders!$D597,products!$A$1:$A$49,0),MATCH(orders!J$1,products!$A$1:$G$1,0))</f>
        <v>L</v>
      </c>
      <c r="K597" s="13">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VLOOKUP(C597,customers!$A$1:$I$1001,9,FALSE)</f>
        <v>No</v>
      </c>
    </row>
    <row r="598" spans="1:16" x14ac:dyDescent="0.25">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IF(VLOOKUP(C598,customers!$A$2:$G$1001,7,FALSE)=0,"",VLOOKUP(C598,customers!$A$2:$G$1001,7,FALSE))</f>
        <v>United States</v>
      </c>
      <c r="I598" t="str">
        <f>INDEX(products!$A$1:$G$49,MATCH(orders!$D598,products!$A$1:$A$49,0),MATCH(orders!I$1,products!$A$1:$G$1,0))</f>
        <v>Ara</v>
      </c>
      <c r="J598" t="str">
        <f>INDEX(products!$A$1:$G$49,MATCH(orders!$D598,products!$A$1:$A$49,0),MATCH(orders!J$1,products!$A$1:$G$1,0))</f>
        <v>M</v>
      </c>
      <c r="K598" s="13">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VLOOKUP(C598,customers!$A$1:$I$1001,9,FALSE)</f>
        <v>No</v>
      </c>
    </row>
    <row r="599" spans="1:16" x14ac:dyDescent="0.25">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IF(VLOOKUP(C599,customers!$A$2:$G$1001,7,FALSE)=0,"",VLOOKUP(C599,customers!$A$2:$G$1001,7,FALSE))</f>
        <v>United States</v>
      </c>
      <c r="I599" t="str">
        <f>INDEX(products!$A$1:$G$49,MATCH(orders!$D599,products!$A$1:$A$49,0),MATCH(orders!I$1,products!$A$1:$G$1,0))</f>
        <v>Lib</v>
      </c>
      <c r="J599" t="str">
        <f>INDEX(products!$A$1:$G$49,MATCH(orders!$D599,products!$A$1:$A$49,0),MATCH(orders!J$1,products!$A$1:$G$1,0))</f>
        <v>L</v>
      </c>
      <c r="K599" s="13">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VLOOKUP(C599,customers!$A$1:$I$1001,9,FALSE)</f>
        <v>Yes</v>
      </c>
    </row>
    <row r="600" spans="1:16" x14ac:dyDescent="0.25">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IF(VLOOKUP(C600,customers!$A$2:$G$1001,7,FALSE)=0,"",VLOOKUP(C600,customers!$A$2:$G$1001,7,FALSE))</f>
        <v>United States</v>
      </c>
      <c r="I600" t="str">
        <f>INDEX(products!$A$1:$G$49,MATCH(orders!$D600,products!$A$1:$A$49,0),MATCH(orders!I$1,products!$A$1:$G$1,0))</f>
        <v>Rob</v>
      </c>
      <c r="J600" t="str">
        <f>INDEX(products!$A$1:$G$49,MATCH(orders!$D600,products!$A$1:$A$49,0),MATCH(orders!J$1,products!$A$1:$G$1,0))</f>
        <v>M</v>
      </c>
      <c r="K600" s="13">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VLOOKUP(C600,customers!$A$1:$I$1001,9,FALSE)</f>
        <v>Yes</v>
      </c>
    </row>
    <row r="601" spans="1:16" x14ac:dyDescent="0.25">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IF(VLOOKUP(C601,customers!$A$2:$G$1001,7,FALSE)=0,"",VLOOKUP(C601,customers!$A$2:$G$1001,7,FALSE))</f>
        <v>United States</v>
      </c>
      <c r="I601" t="str">
        <f>INDEX(products!$A$1:$G$49,MATCH(orders!$D601,products!$A$1:$A$49,0),MATCH(orders!I$1,products!$A$1:$G$1,0))</f>
        <v>Ara</v>
      </c>
      <c r="J601" t="str">
        <f>INDEX(products!$A$1:$G$49,MATCH(orders!$D601,products!$A$1:$A$49,0),MATCH(orders!J$1,products!$A$1:$G$1,0))</f>
        <v>D</v>
      </c>
      <c r="K601" s="13">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VLOOKUP(C601,customers!$A$1:$I$1001,9,FALSE)</f>
        <v>Yes</v>
      </c>
    </row>
    <row r="602" spans="1:16" x14ac:dyDescent="0.25">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IF(VLOOKUP(C602,customers!$A$2:$G$1001,7,FALSE)=0,"",VLOOKUP(C602,customers!$A$2:$G$1001,7,FALSE))</f>
        <v>United States</v>
      </c>
      <c r="I602" t="str">
        <f>INDEX(products!$A$1:$G$49,MATCH(orders!$D602,products!$A$1:$A$49,0),MATCH(orders!I$1,products!$A$1:$G$1,0))</f>
        <v>Lib</v>
      </c>
      <c r="J602" t="str">
        <f>INDEX(products!$A$1:$G$49,MATCH(orders!$D602,products!$A$1:$A$49,0),MATCH(orders!J$1,products!$A$1:$G$1,0))</f>
        <v>D</v>
      </c>
      <c r="K602" s="13">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VLOOKUP(C602,customers!$A$1:$I$1001,9,FALSE)</f>
        <v>No</v>
      </c>
    </row>
    <row r="603" spans="1:16" x14ac:dyDescent="0.25">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IF(VLOOKUP(C603,customers!$A$2:$G$1001,7,FALSE)=0,"",VLOOKUP(C603,customers!$A$2:$G$1001,7,FALSE))</f>
        <v>United States</v>
      </c>
      <c r="I603" t="str">
        <f>INDEX(products!$A$1:$G$49,MATCH(orders!$D603,products!$A$1:$A$49,0),MATCH(orders!I$1,products!$A$1:$G$1,0))</f>
        <v>Rob</v>
      </c>
      <c r="J603" t="str">
        <f>INDEX(products!$A$1:$G$49,MATCH(orders!$D603,products!$A$1:$A$49,0),MATCH(orders!J$1,products!$A$1:$G$1,0))</f>
        <v>L</v>
      </c>
      <c r="K603" s="13">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VLOOKUP(C603,customers!$A$1:$I$1001,9,FALSE)</f>
        <v>Yes</v>
      </c>
    </row>
    <row r="604" spans="1:16" x14ac:dyDescent="0.25">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IF(VLOOKUP(C604,customers!$A$2:$G$1001,7,FALSE)=0,"",VLOOKUP(C604,customers!$A$2:$G$1001,7,FALSE))</f>
        <v>United States</v>
      </c>
      <c r="I604" t="str">
        <f>INDEX(products!$A$1:$G$49,MATCH(orders!$D604,products!$A$1:$A$49,0),MATCH(orders!I$1,products!$A$1:$G$1,0))</f>
        <v>Exc</v>
      </c>
      <c r="J604" t="str">
        <f>INDEX(products!$A$1:$G$49,MATCH(orders!$D604,products!$A$1:$A$49,0),MATCH(orders!J$1,products!$A$1:$G$1,0))</f>
        <v>L</v>
      </c>
      <c r="K604" s="13">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VLOOKUP(C604,customers!$A$1:$I$1001,9,FALSE)</f>
        <v>Yes</v>
      </c>
    </row>
    <row r="605" spans="1:16" x14ac:dyDescent="0.25">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IF(VLOOKUP(C605,customers!$A$2:$G$1001,7,FALSE)=0,"",VLOOKUP(C605,customers!$A$2:$G$1001,7,FALSE))</f>
        <v>United States</v>
      </c>
      <c r="I605" t="str">
        <f>INDEX(products!$A$1:$G$49,MATCH(orders!$D605,products!$A$1:$A$49,0),MATCH(orders!I$1,products!$A$1:$G$1,0))</f>
        <v>Rob</v>
      </c>
      <c r="J605" t="str">
        <f>INDEX(products!$A$1:$G$49,MATCH(orders!$D605,products!$A$1:$A$49,0),MATCH(orders!J$1,products!$A$1:$G$1,0))</f>
        <v>M</v>
      </c>
      <c r="K605" s="13">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VLOOKUP(C605,customers!$A$1:$I$1001,9,FALSE)</f>
        <v>No</v>
      </c>
    </row>
    <row r="606" spans="1:16" x14ac:dyDescent="0.25">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IF(VLOOKUP(C606,customers!$A$2:$G$1001,7,FALSE)=0,"",VLOOKUP(C606,customers!$A$2:$G$1001,7,FALSE))</f>
        <v>Ireland</v>
      </c>
      <c r="I606" t="str">
        <f>INDEX(products!$A$1:$G$49,MATCH(orders!$D606,products!$A$1:$A$49,0),MATCH(orders!I$1,products!$A$1:$G$1,0))</f>
        <v>Lib</v>
      </c>
      <c r="J606" t="str">
        <f>INDEX(products!$A$1:$G$49,MATCH(orders!$D606,products!$A$1:$A$49,0),MATCH(orders!J$1,products!$A$1:$G$1,0))</f>
        <v>D</v>
      </c>
      <c r="K606" s="13">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VLOOKUP(C606,customers!$A$1:$I$1001,9,FALSE)</f>
        <v>No</v>
      </c>
    </row>
    <row r="607" spans="1:16" x14ac:dyDescent="0.25">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IF(VLOOKUP(C607,customers!$A$2:$G$1001,7,FALSE)=0,"",VLOOKUP(C607,customers!$A$2:$G$1001,7,FALSE))</f>
        <v>United States</v>
      </c>
      <c r="I607" t="str">
        <f>INDEX(products!$A$1:$G$49,MATCH(orders!$D607,products!$A$1:$A$49,0),MATCH(orders!I$1,products!$A$1:$G$1,0))</f>
        <v>Ara</v>
      </c>
      <c r="J607" t="str">
        <f>INDEX(products!$A$1:$G$49,MATCH(orders!$D607,products!$A$1:$A$49,0),MATCH(orders!J$1,products!$A$1:$G$1,0))</f>
        <v>L</v>
      </c>
      <c r="K607" s="13">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VLOOKUP(C607,customers!$A$1:$I$1001,9,FALSE)</f>
        <v>Yes</v>
      </c>
    </row>
    <row r="608" spans="1:16" x14ac:dyDescent="0.25">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IF(VLOOKUP(C608,customers!$A$2:$G$1001,7,FALSE)=0,"",VLOOKUP(C608,customers!$A$2:$G$1001,7,FALSE))</f>
        <v>United Kingdom</v>
      </c>
      <c r="I608" t="str">
        <f>INDEX(products!$A$1:$G$49,MATCH(orders!$D608,products!$A$1:$A$49,0),MATCH(orders!I$1,products!$A$1:$G$1,0))</f>
        <v>Lib</v>
      </c>
      <c r="J608" t="str">
        <f>INDEX(products!$A$1:$G$49,MATCH(orders!$D608,products!$A$1:$A$49,0),MATCH(orders!J$1,products!$A$1:$G$1,0))</f>
        <v>L</v>
      </c>
      <c r="K608" s="13">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VLOOKUP(C608,customers!$A$1:$I$1001,9,FALSE)</f>
        <v>Yes</v>
      </c>
    </row>
    <row r="609" spans="1:16" x14ac:dyDescent="0.25">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IF(VLOOKUP(C609,customers!$A$2:$G$1001,7,FALSE)=0,"",VLOOKUP(C609,customers!$A$2:$G$1001,7,FALSE))</f>
        <v>United States</v>
      </c>
      <c r="I609" t="str">
        <f>INDEX(products!$A$1:$G$49,MATCH(orders!$D609,products!$A$1:$A$49,0),MATCH(orders!I$1,products!$A$1:$G$1,0))</f>
        <v>Exc</v>
      </c>
      <c r="J609" t="str">
        <f>INDEX(products!$A$1:$G$49,MATCH(orders!$D609,products!$A$1:$A$49,0),MATCH(orders!J$1,products!$A$1:$G$1,0))</f>
        <v>D</v>
      </c>
      <c r="K609" s="13">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VLOOKUP(C609,customers!$A$1:$I$1001,9,FALSE)</f>
        <v>Yes</v>
      </c>
    </row>
    <row r="610" spans="1:16" x14ac:dyDescent="0.25">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IF(VLOOKUP(C610,customers!$A$2:$G$1001,7,FALSE)=0,"",VLOOKUP(C610,customers!$A$2:$G$1001,7,FALSE))</f>
        <v>United States</v>
      </c>
      <c r="I610" t="str">
        <f>INDEX(products!$A$1:$G$49,MATCH(orders!$D610,products!$A$1:$A$49,0),MATCH(orders!I$1,products!$A$1:$G$1,0))</f>
        <v>Exc</v>
      </c>
      <c r="J610" t="str">
        <f>INDEX(products!$A$1:$G$49,MATCH(orders!$D610,products!$A$1:$A$49,0),MATCH(orders!J$1,products!$A$1:$G$1,0))</f>
        <v>D</v>
      </c>
      <c r="K610" s="13">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VLOOKUP(C610,customers!$A$1:$I$1001,9,FALSE)</f>
        <v>No</v>
      </c>
    </row>
    <row r="611" spans="1:16" x14ac:dyDescent="0.25">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IF(VLOOKUP(C611,customers!$A$2:$G$1001,7,FALSE)=0,"",VLOOKUP(C611,customers!$A$2:$G$1001,7,FALSE))</f>
        <v>United States</v>
      </c>
      <c r="I611" t="str">
        <f>INDEX(products!$A$1:$G$49,MATCH(orders!$D611,products!$A$1:$A$49,0),MATCH(orders!I$1,products!$A$1:$G$1,0))</f>
        <v>Lib</v>
      </c>
      <c r="J611" t="str">
        <f>INDEX(products!$A$1:$G$49,MATCH(orders!$D611,products!$A$1:$A$49,0),MATCH(orders!J$1,products!$A$1:$G$1,0))</f>
        <v>M</v>
      </c>
      <c r="K611" s="13">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VLOOKUP(C611,customers!$A$1:$I$1001,9,FALSE)</f>
        <v>Yes</v>
      </c>
    </row>
    <row r="612" spans="1:16" x14ac:dyDescent="0.25">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IF(VLOOKUP(C612,customers!$A$2:$G$1001,7,FALSE)=0,"",VLOOKUP(C612,customers!$A$2:$G$1001,7,FALSE))</f>
        <v>United States</v>
      </c>
      <c r="I612" t="str">
        <f>INDEX(products!$A$1:$G$49,MATCH(orders!$D612,products!$A$1:$A$49,0),MATCH(orders!I$1,products!$A$1:$G$1,0))</f>
        <v>Rob</v>
      </c>
      <c r="J612" t="str">
        <f>INDEX(products!$A$1:$G$49,MATCH(orders!$D612,products!$A$1:$A$49,0),MATCH(orders!J$1,products!$A$1:$G$1,0))</f>
        <v>M</v>
      </c>
      <c r="K612" s="13">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VLOOKUP(C612,customers!$A$1:$I$1001,9,FALSE)</f>
        <v>No</v>
      </c>
    </row>
    <row r="613" spans="1:16" x14ac:dyDescent="0.25">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IF(VLOOKUP(C613,customers!$A$2:$G$1001,7,FALSE)=0,"",VLOOKUP(C613,customers!$A$2:$G$1001,7,FALSE))</f>
        <v>United States</v>
      </c>
      <c r="I613" t="str">
        <f>INDEX(products!$A$1:$G$49,MATCH(orders!$D613,products!$A$1:$A$49,0),MATCH(orders!I$1,products!$A$1:$G$1,0))</f>
        <v>Exc</v>
      </c>
      <c r="J613" t="str">
        <f>INDEX(products!$A$1:$G$49,MATCH(orders!$D613,products!$A$1:$A$49,0),MATCH(orders!J$1,products!$A$1:$G$1,0))</f>
        <v>L</v>
      </c>
      <c r="K613" s="13">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VLOOKUP(C613,customers!$A$1:$I$1001,9,FALSE)</f>
        <v>No</v>
      </c>
    </row>
    <row r="614" spans="1:16" x14ac:dyDescent="0.25">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IF(VLOOKUP(C614,customers!$A$2:$G$1001,7,FALSE)=0,"",VLOOKUP(C614,customers!$A$2:$G$1001,7,FALSE))</f>
        <v>Ireland</v>
      </c>
      <c r="I614" t="str">
        <f>INDEX(products!$A$1:$G$49,MATCH(orders!$D614,products!$A$1:$A$49,0),MATCH(orders!I$1,products!$A$1:$G$1,0))</f>
        <v>Ara</v>
      </c>
      <c r="J614" t="str">
        <f>INDEX(products!$A$1:$G$49,MATCH(orders!$D614,products!$A$1:$A$49,0),MATCH(orders!J$1,products!$A$1:$G$1,0))</f>
        <v>M</v>
      </c>
      <c r="K614" s="13">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VLOOKUP(C614,customers!$A$1:$I$1001,9,FALSE)</f>
        <v>No</v>
      </c>
    </row>
    <row r="615" spans="1:16" x14ac:dyDescent="0.25">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IF(VLOOKUP(C615,customers!$A$2:$G$1001,7,FALSE)=0,"",VLOOKUP(C615,customers!$A$2:$G$1001,7,FALSE))</f>
        <v>United States</v>
      </c>
      <c r="I615" t="str">
        <f>INDEX(products!$A$1:$G$49,MATCH(orders!$D615,products!$A$1:$A$49,0),MATCH(orders!I$1,products!$A$1:$G$1,0))</f>
        <v>Rob</v>
      </c>
      <c r="J615" t="str">
        <f>INDEX(products!$A$1:$G$49,MATCH(orders!$D615,products!$A$1:$A$49,0),MATCH(orders!J$1,products!$A$1:$G$1,0))</f>
        <v>M</v>
      </c>
      <c r="K615" s="13">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VLOOKUP(C615,customers!$A$1:$I$1001,9,FALSE)</f>
        <v>No</v>
      </c>
    </row>
    <row r="616" spans="1:16" x14ac:dyDescent="0.25">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IF(VLOOKUP(C616,customers!$A$2:$G$1001,7,FALSE)=0,"",VLOOKUP(C616,customers!$A$2:$G$1001,7,FALSE))</f>
        <v>United Kingdom</v>
      </c>
      <c r="I616" t="str">
        <f>INDEX(products!$A$1:$G$49,MATCH(orders!$D616,products!$A$1:$A$49,0),MATCH(orders!I$1,products!$A$1:$G$1,0))</f>
        <v>Rob</v>
      </c>
      <c r="J616" t="str">
        <f>INDEX(products!$A$1:$G$49,MATCH(orders!$D616,products!$A$1:$A$49,0),MATCH(orders!J$1,products!$A$1:$G$1,0))</f>
        <v>M</v>
      </c>
      <c r="K616" s="13">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VLOOKUP(C616,customers!$A$1:$I$1001,9,FALSE)</f>
        <v>Yes</v>
      </c>
    </row>
    <row r="617" spans="1:16" x14ac:dyDescent="0.25">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IF(VLOOKUP(C617,customers!$A$2:$G$1001,7,FALSE)=0,"",VLOOKUP(C617,customers!$A$2:$G$1001,7,FALSE))</f>
        <v>United States</v>
      </c>
      <c r="I617" t="str">
        <f>INDEX(products!$A$1:$G$49,MATCH(orders!$D617,products!$A$1:$A$49,0),MATCH(orders!I$1,products!$A$1:$G$1,0))</f>
        <v>Lib</v>
      </c>
      <c r="J617" t="str">
        <f>INDEX(products!$A$1:$G$49,MATCH(orders!$D617,products!$A$1:$A$49,0),MATCH(orders!J$1,products!$A$1:$G$1,0))</f>
        <v>L</v>
      </c>
      <c r="K617" s="13">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VLOOKUP(C617,customers!$A$1:$I$1001,9,FALSE)</f>
        <v>Yes</v>
      </c>
    </row>
    <row r="618" spans="1:16" x14ac:dyDescent="0.25">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IF(VLOOKUP(C618,customers!$A$2:$G$1001,7,FALSE)=0,"",VLOOKUP(C618,customers!$A$2:$G$1001,7,FALSE))</f>
        <v>United Kingdom</v>
      </c>
      <c r="I618" t="str">
        <f>INDEX(products!$A$1:$G$49,MATCH(orders!$D618,products!$A$1:$A$49,0),MATCH(orders!I$1,products!$A$1:$G$1,0))</f>
        <v>Exc</v>
      </c>
      <c r="J618" t="str">
        <f>INDEX(products!$A$1:$G$49,MATCH(orders!$D618,products!$A$1:$A$49,0),MATCH(orders!J$1,products!$A$1:$G$1,0))</f>
        <v>M</v>
      </c>
      <c r="K618" s="13">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VLOOKUP(C618,customers!$A$1:$I$1001,9,FALSE)</f>
        <v>No</v>
      </c>
    </row>
    <row r="619" spans="1:16" x14ac:dyDescent="0.25">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IF(VLOOKUP(C619,customers!$A$2:$G$1001,7,FALSE)=0,"",VLOOKUP(C619,customers!$A$2:$G$1001,7,FALSE))</f>
        <v>United States</v>
      </c>
      <c r="I619" t="str">
        <f>INDEX(products!$A$1:$G$49,MATCH(orders!$D619,products!$A$1:$A$49,0),MATCH(orders!I$1,products!$A$1:$G$1,0))</f>
        <v>Lib</v>
      </c>
      <c r="J619" t="str">
        <f>INDEX(products!$A$1:$G$49,MATCH(orders!$D619,products!$A$1:$A$49,0),MATCH(orders!J$1,products!$A$1:$G$1,0))</f>
        <v>M</v>
      </c>
      <c r="K619" s="13">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VLOOKUP(C619,customers!$A$1:$I$1001,9,FALSE)</f>
        <v>No</v>
      </c>
    </row>
    <row r="620" spans="1:16" x14ac:dyDescent="0.25">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IF(VLOOKUP(C620,customers!$A$2:$G$1001,7,FALSE)=0,"",VLOOKUP(C620,customers!$A$2:$G$1001,7,FALSE))</f>
        <v>United States</v>
      </c>
      <c r="I620" t="str">
        <f>INDEX(products!$A$1:$G$49,MATCH(orders!$D620,products!$A$1:$A$49,0),MATCH(orders!I$1,products!$A$1:$G$1,0))</f>
        <v>Exc</v>
      </c>
      <c r="J620" t="str">
        <f>INDEX(products!$A$1:$G$49,MATCH(orders!$D620,products!$A$1:$A$49,0),MATCH(orders!J$1,products!$A$1:$G$1,0))</f>
        <v>D</v>
      </c>
      <c r="K620" s="13">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VLOOKUP(C620,customers!$A$1:$I$1001,9,FALSE)</f>
        <v>Yes</v>
      </c>
    </row>
    <row r="621" spans="1:16" x14ac:dyDescent="0.25">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IF(VLOOKUP(C621,customers!$A$2:$G$1001,7,FALSE)=0,"",VLOOKUP(C621,customers!$A$2:$G$1001,7,FALSE))</f>
        <v>United States</v>
      </c>
      <c r="I621" t="str">
        <f>INDEX(products!$A$1:$G$49,MATCH(orders!$D621,products!$A$1:$A$49,0),MATCH(orders!I$1,products!$A$1:$G$1,0))</f>
        <v>Lib</v>
      </c>
      <c r="J621" t="str">
        <f>INDEX(products!$A$1:$G$49,MATCH(orders!$D621,products!$A$1:$A$49,0),MATCH(orders!J$1,products!$A$1:$G$1,0))</f>
        <v>D</v>
      </c>
      <c r="K621" s="13">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VLOOKUP(C621,customers!$A$1:$I$1001,9,FALSE)</f>
        <v>Yes</v>
      </c>
    </row>
    <row r="622" spans="1:16" x14ac:dyDescent="0.25">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IF(VLOOKUP(C622,customers!$A$2:$G$1001,7,FALSE)=0,"",VLOOKUP(C622,customers!$A$2:$G$1001,7,FALSE))</f>
        <v>United States</v>
      </c>
      <c r="I622" t="str">
        <f>INDEX(products!$A$1:$G$49,MATCH(orders!$D622,products!$A$1:$A$49,0),MATCH(orders!I$1,products!$A$1:$G$1,0))</f>
        <v>Ara</v>
      </c>
      <c r="J622" t="str">
        <f>INDEX(products!$A$1:$G$49,MATCH(orders!$D622,products!$A$1:$A$49,0),MATCH(orders!J$1,products!$A$1:$G$1,0))</f>
        <v>M</v>
      </c>
      <c r="K622" s="13">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VLOOKUP(C622,customers!$A$1:$I$1001,9,FALSE)</f>
        <v>No</v>
      </c>
    </row>
    <row r="623" spans="1:16" x14ac:dyDescent="0.25">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IF(VLOOKUP(C623,customers!$A$2:$G$1001,7,FALSE)=0,"",VLOOKUP(C623,customers!$A$2:$G$1001,7,FALSE))</f>
        <v>United States</v>
      </c>
      <c r="I623" t="str">
        <f>INDEX(products!$A$1:$G$49,MATCH(orders!$D623,products!$A$1:$A$49,0),MATCH(orders!I$1,products!$A$1:$G$1,0))</f>
        <v>Ara</v>
      </c>
      <c r="J623" t="str">
        <f>INDEX(products!$A$1:$G$49,MATCH(orders!$D623,products!$A$1:$A$49,0),MATCH(orders!J$1,products!$A$1:$G$1,0))</f>
        <v>L</v>
      </c>
      <c r="K623" s="13">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VLOOKUP(C623,customers!$A$1:$I$1001,9,FALSE)</f>
        <v>No</v>
      </c>
    </row>
    <row r="624" spans="1:16" x14ac:dyDescent="0.25">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IF(VLOOKUP(C624,customers!$A$2:$G$1001,7,FALSE)=0,"",VLOOKUP(C624,customers!$A$2:$G$1001,7,FALSE))</f>
        <v>United States</v>
      </c>
      <c r="I624" t="str">
        <f>INDEX(products!$A$1:$G$49,MATCH(orders!$D624,products!$A$1:$A$49,0),MATCH(orders!I$1,products!$A$1:$G$1,0))</f>
        <v>Lib</v>
      </c>
      <c r="J624" t="str">
        <f>INDEX(products!$A$1:$G$49,MATCH(orders!$D624,products!$A$1:$A$49,0),MATCH(orders!J$1,products!$A$1:$G$1,0))</f>
        <v>M</v>
      </c>
      <c r="K624" s="13">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VLOOKUP(C624,customers!$A$1:$I$1001,9,FALSE)</f>
        <v>No</v>
      </c>
    </row>
    <row r="625" spans="1:16" x14ac:dyDescent="0.25">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IF(VLOOKUP(C625,customers!$A$2:$G$1001,7,FALSE)=0,"",VLOOKUP(C625,customers!$A$2:$G$1001,7,FALSE))</f>
        <v>United Kingdom</v>
      </c>
      <c r="I625" t="str">
        <f>INDEX(products!$A$1:$G$49,MATCH(orders!$D625,products!$A$1:$A$49,0),MATCH(orders!I$1,products!$A$1:$G$1,0))</f>
        <v>Exc</v>
      </c>
      <c r="J625" t="str">
        <f>INDEX(products!$A$1:$G$49,MATCH(orders!$D625,products!$A$1:$A$49,0),MATCH(orders!J$1,products!$A$1:$G$1,0))</f>
        <v>D</v>
      </c>
      <c r="K625" s="13">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VLOOKUP(C625,customers!$A$1:$I$1001,9,FALSE)</f>
        <v>No</v>
      </c>
    </row>
    <row r="626" spans="1:16" x14ac:dyDescent="0.25">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IF(VLOOKUP(C626,customers!$A$2:$G$1001,7,FALSE)=0,"",VLOOKUP(C626,customers!$A$2:$G$1001,7,FALSE))</f>
        <v>Ireland</v>
      </c>
      <c r="I626" t="str">
        <f>INDEX(products!$A$1:$G$49,MATCH(orders!$D626,products!$A$1:$A$49,0),MATCH(orders!I$1,products!$A$1:$G$1,0))</f>
        <v>Exc</v>
      </c>
      <c r="J626" t="str">
        <f>INDEX(products!$A$1:$G$49,MATCH(orders!$D626,products!$A$1:$A$49,0),MATCH(orders!J$1,products!$A$1:$G$1,0))</f>
        <v>M</v>
      </c>
      <c r="K626" s="13">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VLOOKUP(C626,customers!$A$1:$I$1001,9,FALSE)</f>
        <v>Yes</v>
      </c>
    </row>
    <row r="627" spans="1:16" x14ac:dyDescent="0.25">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IF(VLOOKUP(C627,customers!$A$2:$G$1001,7,FALSE)=0,"",VLOOKUP(C627,customers!$A$2:$G$1001,7,FALSE))</f>
        <v>United States</v>
      </c>
      <c r="I627" t="str">
        <f>INDEX(products!$A$1:$G$49,MATCH(orders!$D627,products!$A$1:$A$49,0),MATCH(orders!I$1,products!$A$1:$G$1,0))</f>
        <v>Rob</v>
      </c>
      <c r="J627" t="str">
        <f>INDEX(products!$A$1:$G$49,MATCH(orders!$D627,products!$A$1:$A$49,0),MATCH(orders!J$1,products!$A$1:$G$1,0))</f>
        <v>L</v>
      </c>
      <c r="K627" s="13">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VLOOKUP(C627,customers!$A$1:$I$1001,9,FALSE)</f>
        <v>No</v>
      </c>
    </row>
    <row r="628" spans="1:16" x14ac:dyDescent="0.25">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IF(VLOOKUP(C628,customers!$A$2:$G$1001,7,FALSE)=0,"",VLOOKUP(C628,customers!$A$2:$G$1001,7,FALSE))</f>
        <v>United States</v>
      </c>
      <c r="I628" t="str">
        <f>INDEX(products!$A$1:$G$49,MATCH(orders!$D628,products!$A$1:$A$49,0),MATCH(orders!I$1,products!$A$1:$G$1,0))</f>
        <v>Ara</v>
      </c>
      <c r="J628" t="str">
        <f>INDEX(products!$A$1:$G$49,MATCH(orders!$D628,products!$A$1:$A$49,0),MATCH(orders!J$1,products!$A$1:$G$1,0))</f>
        <v>M</v>
      </c>
      <c r="K628" s="13">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VLOOKUP(C628,customers!$A$1:$I$1001,9,FALSE)</f>
        <v>No</v>
      </c>
    </row>
    <row r="629" spans="1:16" x14ac:dyDescent="0.25">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IF(VLOOKUP(C629,customers!$A$2:$G$1001,7,FALSE)=0,"",VLOOKUP(C629,customers!$A$2:$G$1001,7,FALSE))</f>
        <v>United States</v>
      </c>
      <c r="I629" t="str">
        <f>INDEX(products!$A$1:$G$49,MATCH(orders!$D629,products!$A$1:$A$49,0),MATCH(orders!I$1,products!$A$1:$G$1,0))</f>
        <v>Exc</v>
      </c>
      <c r="J629" t="str">
        <f>INDEX(products!$A$1:$G$49,MATCH(orders!$D629,products!$A$1:$A$49,0),MATCH(orders!J$1,products!$A$1:$G$1,0))</f>
        <v>M</v>
      </c>
      <c r="K629" s="13">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VLOOKUP(C629,customers!$A$1:$I$1001,9,FALSE)</f>
        <v>Yes</v>
      </c>
    </row>
    <row r="630" spans="1:16" x14ac:dyDescent="0.25">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IF(VLOOKUP(C630,customers!$A$2:$G$1001,7,FALSE)=0,"",VLOOKUP(C630,customers!$A$2:$G$1001,7,FALSE))</f>
        <v>Ireland</v>
      </c>
      <c r="I630" t="str">
        <f>INDEX(products!$A$1:$G$49,MATCH(orders!$D630,products!$A$1:$A$49,0),MATCH(orders!I$1,products!$A$1:$G$1,0))</f>
        <v>Exc</v>
      </c>
      <c r="J630" t="str">
        <f>INDEX(products!$A$1:$G$49,MATCH(orders!$D630,products!$A$1:$A$49,0),MATCH(orders!J$1,products!$A$1:$G$1,0))</f>
        <v>L</v>
      </c>
      <c r="K630" s="13">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VLOOKUP(C630,customers!$A$1:$I$1001,9,FALSE)</f>
        <v>Yes</v>
      </c>
    </row>
    <row r="631" spans="1:16" x14ac:dyDescent="0.25">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IF(VLOOKUP(C631,customers!$A$2:$G$1001,7,FALSE)=0,"",VLOOKUP(C631,customers!$A$2:$G$1001,7,FALSE))</f>
        <v>Ireland</v>
      </c>
      <c r="I631" t="str">
        <f>INDEX(products!$A$1:$G$49,MATCH(orders!$D631,products!$A$1:$A$49,0),MATCH(orders!I$1,products!$A$1:$G$1,0))</f>
        <v>Lib</v>
      </c>
      <c r="J631" t="str">
        <f>INDEX(products!$A$1:$G$49,MATCH(orders!$D631,products!$A$1:$A$49,0),MATCH(orders!J$1,products!$A$1:$G$1,0))</f>
        <v>D</v>
      </c>
      <c r="K631" s="13">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VLOOKUP(C631,customers!$A$1:$I$1001,9,FALSE)</f>
        <v>Yes</v>
      </c>
    </row>
    <row r="632" spans="1:16" x14ac:dyDescent="0.25">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IF(VLOOKUP(C632,customers!$A$2:$G$1001,7,FALSE)=0,"",VLOOKUP(C632,customers!$A$2:$G$1001,7,FALSE))</f>
        <v>Ireland</v>
      </c>
      <c r="I632" t="str">
        <f>INDEX(products!$A$1:$G$49,MATCH(orders!$D632,products!$A$1:$A$49,0),MATCH(orders!I$1,products!$A$1:$G$1,0))</f>
        <v>Ara</v>
      </c>
      <c r="J632" t="str">
        <f>INDEX(products!$A$1:$G$49,MATCH(orders!$D632,products!$A$1:$A$49,0),MATCH(orders!J$1,products!$A$1:$G$1,0))</f>
        <v>D</v>
      </c>
      <c r="K632" s="13">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VLOOKUP(C632,customers!$A$1:$I$1001,9,FALSE)</f>
        <v>Yes</v>
      </c>
    </row>
    <row r="633" spans="1:16" x14ac:dyDescent="0.25">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IF(VLOOKUP(C633,customers!$A$2:$G$1001,7,FALSE)=0,"",VLOOKUP(C633,customers!$A$2:$G$1001,7,FALSE))</f>
        <v>Ireland</v>
      </c>
      <c r="I633" t="str">
        <f>INDEX(products!$A$1:$G$49,MATCH(orders!$D633,products!$A$1:$A$49,0),MATCH(orders!I$1,products!$A$1:$G$1,0))</f>
        <v>Rob</v>
      </c>
      <c r="J633" t="str">
        <f>INDEX(products!$A$1:$G$49,MATCH(orders!$D633,products!$A$1:$A$49,0),MATCH(orders!J$1,products!$A$1:$G$1,0))</f>
        <v>D</v>
      </c>
      <c r="K633" s="13">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VLOOKUP(C633,customers!$A$1:$I$1001,9,FALSE)</f>
        <v>Yes</v>
      </c>
    </row>
    <row r="634" spans="1:16" x14ac:dyDescent="0.25">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IF(VLOOKUP(C634,customers!$A$2:$G$1001,7,FALSE)=0,"",VLOOKUP(C634,customers!$A$2:$G$1001,7,FALSE))</f>
        <v>United States</v>
      </c>
      <c r="I634" t="str">
        <f>INDEX(products!$A$1:$G$49,MATCH(orders!$D634,products!$A$1:$A$49,0),MATCH(orders!I$1,products!$A$1:$G$1,0))</f>
        <v>Exc</v>
      </c>
      <c r="J634" t="str">
        <f>INDEX(products!$A$1:$G$49,MATCH(orders!$D634,products!$A$1:$A$49,0),MATCH(orders!J$1,products!$A$1:$G$1,0))</f>
        <v>L</v>
      </c>
      <c r="K634" s="13">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VLOOKUP(C634,customers!$A$1:$I$1001,9,FALSE)</f>
        <v>No</v>
      </c>
    </row>
    <row r="635" spans="1:16" x14ac:dyDescent="0.25">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IF(VLOOKUP(C635,customers!$A$2:$G$1001,7,FALSE)=0,"",VLOOKUP(C635,customers!$A$2:$G$1001,7,FALSE))</f>
        <v>United States</v>
      </c>
      <c r="I635" t="str">
        <f>INDEX(products!$A$1:$G$49,MATCH(orders!$D635,products!$A$1:$A$49,0),MATCH(orders!I$1,products!$A$1:$G$1,0))</f>
        <v>Rob</v>
      </c>
      <c r="J635" t="str">
        <f>INDEX(products!$A$1:$G$49,MATCH(orders!$D635,products!$A$1:$A$49,0),MATCH(orders!J$1,products!$A$1:$G$1,0))</f>
        <v>L</v>
      </c>
      <c r="K635" s="13">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VLOOKUP(C635,customers!$A$1:$I$1001,9,FALSE)</f>
        <v>No</v>
      </c>
    </row>
    <row r="636" spans="1:16" x14ac:dyDescent="0.25">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IF(VLOOKUP(C636,customers!$A$2:$G$1001,7,FALSE)=0,"",VLOOKUP(C636,customers!$A$2:$G$1001,7,FALSE))</f>
        <v>United States</v>
      </c>
      <c r="I636" t="str">
        <f>INDEX(products!$A$1:$G$49,MATCH(orders!$D636,products!$A$1:$A$49,0),MATCH(orders!I$1,products!$A$1:$G$1,0))</f>
        <v>Lib</v>
      </c>
      <c r="J636" t="str">
        <f>INDEX(products!$A$1:$G$49,MATCH(orders!$D636,products!$A$1:$A$49,0),MATCH(orders!J$1,products!$A$1:$G$1,0))</f>
        <v>M</v>
      </c>
      <c r="K636" s="13">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VLOOKUP(C636,customers!$A$1:$I$1001,9,FALSE)</f>
        <v>No</v>
      </c>
    </row>
    <row r="637" spans="1:16" x14ac:dyDescent="0.25">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IF(VLOOKUP(C637,customers!$A$2:$G$1001,7,FALSE)=0,"",VLOOKUP(C637,customers!$A$2:$G$1001,7,FALSE))</f>
        <v>United States</v>
      </c>
      <c r="I637" t="str">
        <f>INDEX(products!$A$1:$G$49,MATCH(orders!$D637,products!$A$1:$A$49,0),MATCH(orders!I$1,products!$A$1:$G$1,0))</f>
        <v>Exc</v>
      </c>
      <c r="J637" t="str">
        <f>INDEX(products!$A$1:$G$49,MATCH(orders!$D637,products!$A$1:$A$49,0),MATCH(orders!J$1,products!$A$1:$G$1,0))</f>
        <v>L</v>
      </c>
      <c r="K637" s="13">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VLOOKUP(C637,customers!$A$1:$I$1001,9,FALSE)</f>
        <v>Yes</v>
      </c>
    </row>
    <row r="638" spans="1:16" x14ac:dyDescent="0.25">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IF(VLOOKUP(C638,customers!$A$2:$G$1001,7,FALSE)=0,"",VLOOKUP(C638,customers!$A$2:$G$1001,7,FALSE))</f>
        <v>United States</v>
      </c>
      <c r="I638" t="str">
        <f>INDEX(products!$A$1:$G$49,MATCH(orders!$D638,products!$A$1:$A$49,0),MATCH(orders!I$1,products!$A$1:$G$1,0))</f>
        <v>Lib</v>
      </c>
      <c r="J638" t="str">
        <f>INDEX(products!$A$1:$G$49,MATCH(orders!$D638,products!$A$1:$A$49,0),MATCH(orders!J$1,products!$A$1:$G$1,0))</f>
        <v>L</v>
      </c>
      <c r="K638" s="13">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VLOOKUP(C638,customers!$A$1:$I$1001,9,FALSE)</f>
        <v>Yes</v>
      </c>
    </row>
    <row r="639" spans="1:16" x14ac:dyDescent="0.25">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IF(VLOOKUP(C639,customers!$A$2:$G$1001,7,FALSE)=0,"",VLOOKUP(C639,customers!$A$2:$G$1001,7,FALSE))</f>
        <v>Ireland</v>
      </c>
      <c r="I639" t="str">
        <f>INDEX(products!$A$1:$G$49,MATCH(orders!$D639,products!$A$1:$A$49,0),MATCH(orders!I$1,products!$A$1:$G$1,0))</f>
        <v>Exc</v>
      </c>
      <c r="J639" t="str">
        <f>INDEX(products!$A$1:$G$49,MATCH(orders!$D639,products!$A$1:$A$49,0),MATCH(orders!J$1,products!$A$1:$G$1,0))</f>
        <v>M</v>
      </c>
      <c r="K639" s="13">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VLOOKUP(C639,customers!$A$1:$I$1001,9,FALSE)</f>
        <v>Yes</v>
      </c>
    </row>
    <row r="640" spans="1:16" x14ac:dyDescent="0.25">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IF(VLOOKUP(C640,customers!$A$2:$G$1001,7,FALSE)=0,"",VLOOKUP(C640,customers!$A$2:$G$1001,7,FALSE))</f>
        <v>Ireland</v>
      </c>
      <c r="I640" t="str">
        <f>INDEX(products!$A$1:$G$49,MATCH(orders!$D640,products!$A$1:$A$49,0),MATCH(orders!I$1,products!$A$1:$G$1,0))</f>
        <v>Ara</v>
      </c>
      <c r="J640" t="str">
        <f>INDEX(products!$A$1:$G$49,MATCH(orders!$D640,products!$A$1:$A$49,0),MATCH(orders!J$1,products!$A$1:$G$1,0))</f>
        <v>M</v>
      </c>
      <c r="K640" s="13">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VLOOKUP(C640,customers!$A$1:$I$1001,9,FALSE)</f>
        <v>Yes</v>
      </c>
    </row>
    <row r="641" spans="1:16" x14ac:dyDescent="0.25">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IF(VLOOKUP(C641,customers!$A$2:$G$1001,7,FALSE)=0,"",VLOOKUP(C641,customers!$A$2:$G$1001,7,FALSE))</f>
        <v>United States</v>
      </c>
      <c r="I641" t="str">
        <f>INDEX(products!$A$1:$G$49,MATCH(orders!$D641,products!$A$1:$A$49,0),MATCH(orders!I$1,products!$A$1:$G$1,0))</f>
        <v>Lib</v>
      </c>
      <c r="J641" t="str">
        <f>INDEX(products!$A$1:$G$49,MATCH(orders!$D641,products!$A$1:$A$49,0),MATCH(orders!J$1,products!$A$1:$G$1,0))</f>
        <v>D</v>
      </c>
      <c r="K641" s="13">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VLOOKUP(C641,customers!$A$1:$I$1001,9,FALSE)</f>
        <v>Yes</v>
      </c>
    </row>
    <row r="642" spans="1:16" x14ac:dyDescent="0.25">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IF(VLOOKUP(C642,customers!$A$2:$G$1001,7,FALSE)=0,"",VLOOKUP(C642,customers!$A$2:$G$1001,7,FALSE))</f>
        <v>United States</v>
      </c>
      <c r="I642" t="str">
        <f>INDEX(products!$A$1:$G$49,MATCH(orders!$D642,products!$A$1:$A$49,0),MATCH(orders!I$1,products!$A$1:$G$1,0))</f>
        <v>Rob</v>
      </c>
      <c r="J642" t="str">
        <f>INDEX(products!$A$1:$G$49,MATCH(orders!$D642,products!$A$1:$A$49,0),MATCH(orders!J$1,products!$A$1:$G$1,0))</f>
        <v>L</v>
      </c>
      <c r="K642" s="13">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VLOOKUP(C642,customers!$A$1:$I$1001,9,FALSE)</f>
        <v>No</v>
      </c>
    </row>
    <row r="643" spans="1:16" x14ac:dyDescent="0.25">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IF(VLOOKUP(C643,customers!$A$2:$G$1001,7,FALSE)=0,"",VLOOKUP(C643,customers!$A$2:$G$1001,7,FALSE))</f>
        <v>United States</v>
      </c>
      <c r="I643" t="str">
        <f>INDEX(products!$A$1:$G$49,MATCH(orders!$D643,products!$A$1:$A$49,0),MATCH(orders!I$1,products!$A$1:$G$1,0))</f>
        <v>Rob</v>
      </c>
      <c r="J643" t="str">
        <f>INDEX(products!$A$1:$G$49,MATCH(orders!$D643,products!$A$1:$A$49,0),MATCH(orders!J$1,products!$A$1:$G$1,0))</f>
        <v>L</v>
      </c>
      <c r="K643" s="13">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IF(I643="Ara", "Arabica",IF(I643="Lib","Liberica",IF(I643="Exc","Excelsa",IF(I643="Rob","Robusta"))))</f>
        <v>Robusta</v>
      </c>
      <c r="O643" t="str">
        <f t="shared" ref="O643:O706" si="32">IF(J643="M","Medium",IF(J643="L","Light",IF(J643="D","Dark","")))</f>
        <v>Light</v>
      </c>
      <c r="P643" t="str">
        <f>VLOOKUP(C643,customers!$A$1:$I$1001,9,FALSE)</f>
        <v>Yes</v>
      </c>
    </row>
    <row r="644" spans="1:16" x14ac:dyDescent="0.25">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IF(VLOOKUP(C644,customers!$A$2:$G$1001,7,FALSE)=0,"",VLOOKUP(C644,customers!$A$2:$G$1001,7,FALSE))</f>
        <v>United Kingdom</v>
      </c>
      <c r="I644" t="str">
        <f>INDEX(products!$A$1:$G$49,MATCH(orders!$D644,products!$A$1:$A$49,0),MATCH(orders!I$1,products!$A$1:$G$1,0))</f>
        <v>Exc</v>
      </c>
      <c r="J644" t="str">
        <f>INDEX(products!$A$1:$G$49,MATCH(orders!$D644,products!$A$1:$A$49,0),MATCH(orders!J$1,products!$A$1:$G$1,0))</f>
        <v>M</v>
      </c>
      <c r="K644" s="13">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VLOOKUP(C644,customers!$A$1:$I$1001,9,FALSE)</f>
        <v>Yes</v>
      </c>
    </row>
    <row r="645" spans="1:16" x14ac:dyDescent="0.25">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IF(VLOOKUP(C645,customers!$A$2:$G$1001,7,FALSE)=0,"",VLOOKUP(C645,customers!$A$2:$G$1001,7,FALSE))</f>
        <v>United States</v>
      </c>
      <c r="I645" t="str">
        <f>INDEX(products!$A$1:$G$49,MATCH(orders!$D645,products!$A$1:$A$49,0),MATCH(orders!I$1,products!$A$1:$G$1,0))</f>
        <v>Exc</v>
      </c>
      <c r="J645" t="str">
        <f>INDEX(products!$A$1:$G$49,MATCH(orders!$D645,products!$A$1:$A$49,0),MATCH(orders!J$1,products!$A$1:$G$1,0))</f>
        <v>L</v>
      </c>
      <c r="K645" s="13">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VLOOKUP(C645,customers!$A$1:$I$1001,9,FALSE)</f>
        <v>Yes</v>
      </c>
    </row>
    <row r="646" spans="1:16" x14ac:dyDescent="0.25">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IF(VLOOKUP(C646,customers!$A$2:$G$1001,7,FALSE)=0,"",VLOOKUP(C646,customers!$A$2:$G$1001,7,FALSE))</f>
        <v>United States</v>
      </c>
      <c r="I646" t="str">
        <f>INDEX(products!$A$1:$G$49,MATCH(orders!$D646,products!$A$1:$A$49,0),MATCH(orders!I$1,products!$A$1:$G$1,0))</f>
        <v>Rob</v>
      </c>
      <c r="J646" t="str">
        <f>INDEX(products!$A$1:$G$49,MATCH(orders!$D646,products!$A$1:$A$49,0),MATCH(orders!J$1,products!$A$1:$G$1,0))</f>
        <v>D</v>
      </c>
      <c r="K646" s="13">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VLOOKUP(C646,customers!$A$1:$I$1001,9,FALSE)</f>
        <v>No</v>
      </c>
    </row>
    <row r="647" spans="1:16" x14ac:dyDescent="0.25">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IF(VLOOKUP(C647,customers!$A$2:$G$1001,7,FALSE)=0,"",VLOOKUP(C647,customers!$A$2:$G$1001,7,FALSE))</f>
        <v>United States</v>
      </c>
      <c r="I647" t="str">
        <f>INDEX(products!$A$1:$G$49,MATCH(orders!$D647,products!$A$1:$A$49,0),MATCH(orders!I$1,products!$A$1:$G$1,0))</f>
        <v>Ara</v>
      </c>
      <c r="J647" t="str">
        <f>INDEX(products!$A$1:$G$49,MATCH(orders!$D647,products!$A$1:$A$49,0),MATCH(orders!J$1,products!$A$1:$G$1,0))</f>
        <v>D</v>
      </c>
      <c r="K647" s="13">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VLOOKUP(C647,customers!$A$1:$I$1001,9,FALSE)</f>
        <v>Yes</v>
      </c>
    </row>
    <row r="648" spans="1:16" x14ac:dyDescent="0.25">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IF(VLOOKUP(C648,customers!$A$2:$G$1001,7,FALSE)=0,"",VLOOKUP(C648,customers!$A$2:$G$1001,7,FALSE))</f>
        <v>United States</v>
      </c>
      <c r="I648" t="str">
        <f>INDEX(products!$A$1:$G$49,MATCH(orders!$D648,products!$A$1:$A$49,0),MATCH(orders!I$1,products!$A$1:$G$1,0))</f>
        <v>Ara</v>
      </c>
      <c r="J648" t="str">
        <f>INDEX(products!$A$1:$G$49,MATCH(orders!$D648,products!$A$1:$A$49,0),MATCH(orders!J$1,products!$A$1:$G$1,0))</f>
        <v>D</v>
      </c>
      <c r="K648" s="13">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VLOOKUP(C648,customers!$A$1:$I$1001,9,FALSE)</f>
        <v>Yes</v>
      </c>
    </row>
    <row r="649" spans="1:16" x14ac:dyDescent="0.25">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IF(VLOOKUP(C649,customers!$A$2:$G$1001,7,FALSE)=0,"",VLOOKUP(C649,customers!$A$2:$G$1001,7,FALSE))</f>
        <v>United Kingdom</v>
      </c>
      <c r="I649" t="str">
        <f>INDEX(products!$A$1:$G$49,MATCH(orders!$D649,products!$A$1:$A$49,0),MATCH(orders!I$1,products!$A$1:$G$1,0))</f>
        <v>Lib</v>
      </c>
      <c r="J649" t="str">
        <f>INDEX(products!$A$1:$G$49,MATCH(orders!$D649,products!$A$1:$A$49,0),MATCH(orders!J$1,products!$A$1:$G$1,0))</f>
        <v>L</v>
      </c>
      <c r="K649" s="13">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VLOOKUP(C649,customers!$A$1:$I$1001,9,FALSE)</f>
        <v>Yes</v>
      </c>
    </row>
    <row r="650" spans="1:16" x14ac:dyDescent="0.25">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IF(VLOOKUP(C650,customers!$A$2:$G$1001,7,FALSE)=0,"",VLOOKUP(C650,customers!$A$2:$G$1001,7,FALSE))</f>
        <v>United States</v>
      </c>
      <c r="I650" t="str">
        <f>INDEX(products!$A$1:$G$49,MATCH(orders!$D650,products!$A$1:$A$49,0),MATCH(orders!I$1,products!$A$1:$G$1,0))</f>
        <v>Rob</v>
      </c>
      <c r="J650" t="str">
        <f>INDEX(products!$A$1:$G$49,MATCH(orders!$D650,products!$A$1:$A$49,0),MATCH(orders!J$1,products!$A$1:$G$1,0))</f>
        <v>D</v>
      </c>
      <c r="K650" s="13">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VLOOKUP(C650,customers!$A$1:$I$1001,9,FALSE)</f>
        <v>No</v>
      </c>
    </row>
    <row r="651" spans="1:16" x14ac:dyDescent="0.25">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IF(VLOOKUP(C651,customers!$A$2:$G$1001,7,FALSE)=0,"",VLOOKUP(C651,customers!$A$2:$G$1001,7,FALSE))</f>
        <v>United Kingdom</v>
      </c>
      <c r="I651" t="str">
        <f>INDEX(products!$A$1:$G$49,MATCH(orders!$D651,products!$A$1:$A$49,0),MATCH(orders!I$1,products!$A$1:$G$1,0))</f>
        <v>Lib</v>
      </c>
      <c r="J651" t="str">
        <f>INDEX(products!$A$1:$G$49,MATCH(orders!$D651,products!$A$1:$A$49,0),MATCH(orders!J$1,products!$A$1:$G$1,0))</f>
        <v>L</v>
      </c>
      <c r="K651" s="13">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VLOOKUP(C651,customers!$A$1:$I$1001,9,FALSE)</f>
        <v>No</v>
      </c>
    </row>
    <row r="652" spans="1:16" x14ac:dyDescent="0.25">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IF(VLOOKUP(C652,customers!$A$2:$G$1001,7,FALSE)=0,"",VLOOKUP(C652,customers!$A$2:$G$1001,7,FALSE))</f>
        <v>United States</v>
      </c>
      <c r="I652" t="str">
        <f>INDEX(products!$A$1:$G$49,MATCH(orders!$D652,products!$A$1:$A$49,0),MATCH(orders!I$1,products!$A$1:$G$1,0))</f>
        <v>Rob</v>
      </c>
      <c r="J652" t="str">
        <f>INDEX(products!$A$1:$G$49,MATCH(orders!$D652,products!$A$1:$A$49,0),MATCH(orders!J$1,products!$A$1:$G$1,0))</f>
        <v>D</v>
      </c>
      <c r="K652" s="13">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VLOOKUP(C652,customers!$A$1:$I$1001,9,FALSE)</f>
        <v>Yes</v>
      </c>
    </row>
    <row r="653" spans="1:16" x14ac:dyDescent="0.25">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IF(VLOOKUP(C653,customers!$A$2:$G$1001,7,FALSE)=0,"",VLOOKUP(C653,customers!$A$2:$G$1001,7,FALSE))</f>
        <v>United States</v>
      </c>
      <c r="I653" t="str">
        <f>INDEX(products!$A$1:$G$49,MATCH(orders!$D653,products!$A$1:$A$49,0),MATCH(orders!I$1,products!$A$1:$G$1,0))</f>
        <v>Rob</v>
      </c>
      <c r="J653" t="str">
        <f>INDEX(products!$A$1:$G$49,MATCH(orders!$D653,products!$A$1:$A$49,0),MATCH(orders!J$1,products!$A$1:$G$1,0))</f>
        <v>L</v>
      </c>
      <c r="K653" s="13">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VLOOKUP(C653,customers!$A$1:$I$1001,9,FALSE)</f>
        <v>No</v>
      </c>
    </row>
    <row r="654" spans="1:16" x14ac:dyDescent="0.25">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IF(VLOOKUP(C654,customers!$A$2:$G$1001,7,FALSE)=0,"",VLOOKUP(C654,customers!$A$2:$G$1001,7,FALSE))</f>
        <v>Ireland</v>
      </c>
      <c r="I654" t="str">
        <f>INDEX(products!$A$1:$G$49,MATCH(orders!$D654,products!$A$1:$A$49,0),MATCH(orders!I$1,products!$A$1:$G$1,0))</f>
        <v>Lib</v>
      </c>
      <c r="J654" t="str">
        <f>INDEX(products!$A$1:$G$49,MATCH(orders!$D654,products!$A$1:$A$49,0),MATCH(orders!J$1,products!$A$1:$G$1,0))</f>
        <v>L</v>
      </c>
      <c r="K654" s="13">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VLOOKUP(C654,customers!$A$1:$I$1001,9,FALSE)</f>
        <v>No</v>
      </c>
    </row>
    <row r="655" spans="1:16" x14ac:dyDescent="0.25">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IF(VLOOKUP(C655,customers!$A$2:$G$1001,7,FALSE)=0,"",VLOOKUP(C655,customers!$A$2:$G$1001,7,FALSE))</f>
        <v>United States</v>
      </c>
      <c r="I655" t="str">
        <f>INDEX(products!$A$1:$G$49,MATCH(orders!$D655,products!$A$1:$A$49,0),MATCH(orders!I$1,products!$A$1:$G$1,0))</f>
        <v>Ara</v>
      </c>
      <c r="J655" t="str">
        <f>INDEX(products!$A$1:$G$49,MATCH(orders!$D655,products!$A$1:$A$49,0),MATCH(orders!J$1,products!$A$1:$G$1,0))</f>
        <v>M</v>
      </c>
      <c r="K655" s="13">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VLOOKUP(C655,customers!$A$1:$I$1001,9,FALSE)</f>
        <v>No</v>
      </c>
    </row>
    <row r="656" spans="1:16" x14ac:dyDescent="0.25">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IF(VLOOKUP(C656,customers!$A$2:$G$1001,7,FALSE)=0,"",VLOOKUP(C656,customers!$A$2:$G$1001,7,FALSE))</f>
        <v>United States</v>
      </c>
      <c r="I656" t="str">
        <f>INDEX(products!$A$1:$G$49,MATCH(orders!$D656,products!$A$1:$A$49,0),MATCH(orders!I$1,products!$A$1:$G$1,0))</f>
        <v>Ara</v>
      </c>
      <c r="J656" t="str">
        <f>INDEX(products!$A$1:$G$49,MATCH(orders!$D656,products!$A$1:$A$49,0),MATCH(orders!J$1,products!$A$1:$G$1,0))</f>
        <v>D</v>
      </c>
      <c r="K656" s="13">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VLOOKUP(C656,customers!$A$1:$I$1001,9,FALSE)</f>
        <v>No</v>
      </c>
    </row>
    <row r="657" spans="1:16" x14ac:dyDescent="0.25">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IF(VLOOKUP(C657,customers!$A$2:$G$1001,7,FALSE)=0,"",VLOOKUP(C657,customers!$A$2:$G$1001,7,FALSE))</f>
        <v>United States</v>
      </c>
      <c r="I657" t="str">
        <f>INDEX(products!$A$1:$G$49,MATCH(orders!$D657,products!$A$1:$A$49,0),MATCH(orders!I$1,products!$A$1:$G$1,0))</f>
        <v>Rob</v>
      </c>
      <c r="J657" t="str">
        <f>INDEX(products!$A$1:$G$49,MATCH(orders!$D657,products!$A$1:$A$49,0),MATCH(orders!J$1,products!$A$1:$G$1,0))</f>
        <v>M</v>
      </c>
      <c r="K657" s="13">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VLOOKUP(C657,customers!$A$1:$I$1001,9,FALSE)</f>
        <v>Yes</v>
      </c>
    </row>
    <row r="658" spans="1:16" x14ac:dyDescent="0.25">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IF(VLOOKUP(C658,customers!$A$2:$G$1001,7,FALSE)=0,"",VLOOKUP(C658,customers!$A$2:$G$1001,7,FALSE))</f>
        <v>United States</v>
      </c>
      <c r="I658" t="str">
        <f>INDEX(products!$A$1:$G$49,MATCH(orders!$D658,products!$A$1:$A$49,0),MATCH(orders!I$1,products!$A$1:$G$1,0))</f>
        <v>Lib</v>
      </c>
      <c r="J658" t="str">
        <f>INDEX(products!$A$1:$G$49,MATCH(orders!$D658,products!$A$1:$A$49,0),MATCH(orders!J$1,products!$A$1:$G$1,0))</f>
        <v>D</v>
      </c>
      <c r="K658" s="13">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VLOOKUP(C658,customers!$A$1:$I$1001,9,FALSE)</f>
        <v>No</v>
      </c>
    </row>
    <row r="659" spans="1:16" x14ac:dyDescent="0.25">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IF(VLOOKUP(C659,customers!$A$2:$G$1001,7,FALSE)=0,"",VLOOKUP(C659,customers!$A$2:$G$1001,7,FALSE))</f>
        <v>United States</v>
      </c>
      <c r="I659" t="str">
        <f>INDEX(products!$A$1:$G$49,MATCH(orders!$D659,products!$A$1:$A$49,0),MATCH(orders!I$1,products!$A$1:$G$1,0))</f>
        <v>Ara</v>
      </c>
      <c r="J659" t="str">
        <f>INDEX(products!$A$1:$G$49,MATCH(orders!$D659,products!$A$1:$A$49,0),MATCH(orders!J$1,products!$A$1:$G$1,0))</f>
        <v>M</v>
      </c>
      <c r="K659" s="13">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VLOOKUP(C659,customers!$A$1:$I$1001,9,FALSE)</f>
        <v>Yes</v>
      </c>
    </row>
    <row r="660" spans="1:16" x14ac:dyDescent="0.25">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IF(VLOOKUP(C660,customers!$A$2:$G$1001,7,FALSE)=0,"",VLOOKUP(C660,customers!$A$2:$G$1001,7,FALSE))</f>
        <v>United States</v>
      </c>
      <c r="I660" t="str">
        <f>INDEX(products!$A$1:$G$49,MATCH(orders!$D660,products!$A$1:$A$49,0),MATCH(orders!I$1,products!$A$1:$G$1,0))</f>
        <v>Exc</v>
      </c>
      <c r="J660" t="str">
        <f>INDEX(products!$A$1:$G$49,MATCH(orders!$D660,products!$A$1:$A$49,0),MATCH(orders!J$1,products!$A$1:$G$1,0))</f>
        <v>M</v>
      </c>
      <c r="K660" s="13">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VLOOKUP(C660,customers!$A$1:$I$1001,9,FALSE)</f>
        <v>Yes</v>
      </c>
    </row>
    <row r="661" spans="1:16" x14ac:dyDescent="0.25">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IF(VLOOKUP(C661,customers!$A$2:$G$1001,7,FALSE)=0,"",VLOOKUP(C661,customers!$A$2:$G$1001,7,FALSE))</f>
        <v>Ireland</v>
      </c>
      <c r="I661" t="str">
        <f>INDEX(products!$A$1:$G$49,MATCH(orders!$D661,products!$A$1:$A$49,0),MATCH(orders!I$1,products!$A$1:$G$1,0))</f>
        <v>Ara</v>
      </c>
      <c r="J661" t="str">
        <f>INDEX(products!$A$1:$G$49,MATCH(orders!$D661,products!$A$1:$A$49,0),MATCH(orders!J$1,products!$A$1:$G$1,0))</f>
        <v>D</v>
      </c>
      <c r="K661" s="13">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VLOOKUP(C661,customers!$A$1:$I$1001,9,FALSE)</f>
        <v>Yes</v>
      </c>
    </row>
    <row r="662" spans="1:16" x14ac:dyDescent="0.25">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IF(VLOOKUP(C662,customers!$A$2:$G$1001,7,FALSE)=0,"",VLOOKUP(C662,customers!$A$2:$G$1001,7,FALSE))</f>
        <v>United States</v>
      </c>
      <c r="I662" t="str">
        <f>INDEX(products!$A$1:$G$49,MATCH(orders!$D662,products!$A$1:$A$49,0),MATCH(orders!I$1,products!$A$1:$G$1,0))</f>
        <v>Exc</v>
      </c>
      <c r="J662" t="str">
        <f>INDEX(products!$A$1:$G$49,MATCH(orders!$D662,products!$A$1:$A$49,0),MATCH(orders!J$1,products!$A$1:$G$1,0))</f>
        <v>L</v>
      </c>
      <c r="K662" s="13">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VLOOKUP(C662,customers!$A$1:$I$1001,9,FALSE)</f>
        <v>No</v>
      </c>
    </row>
    <row r="663" spans="1:16" x14ac:dyDescent="0.25">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IF(VLOOKUP(C663,customers!$A$2:$G$1001,7,FALSE)=0,"",VLOOKUP(C663,customers!$A$2:$G$1001,7,FALSE))</f>
        <v>United States</v>
      </c>
      <c r="I663" t="str">
        <f>INDEX(products!$A$1:$G$49,MATCH(orders!$D663,products!$A$1:$A$49,0),MATCH(orders!I$1,products!$A$1:$G$1,0))</f>
        <v>Ara</v>
      </c>
      <c r="J663" t="str">
        <f>INDEX(products!$A$1:$G$49,MATCH(orders!$D663,products!$A$1:$A$49,0),MATCH(orders!J$1,products!$A$1:$G$1,0))</f>
        <v>M</v>
      </c>
      <c r="K663" s="13">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VLOOKUP(C663,customers!$A$1:$I$1001,9,FALSE)</f>
        <v>Yes</v>
      </c>
    </row>
    <row r="664" spans="1:16" x14ac:dyDescent="0.25">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IF(VLOOKUP(C664,customers!$A$2:$G$1001,7,FALSE)=0,"",VLOOKUP(C664,customers!$A$2:$G$1001,7,FALSE))</f>
        <v>United States</v>
      </c>
      <c r="I664" t="str">
        <f>INDEX(products!$A$1:$G$49,MATCH(orders!$D664,products!$A$1:$A$49,0),MATCH(orders!I$1,products!$A$1:$G$1,0))</f>
        <v>Lib</v>
      </c>
      <c r="J664" t="str">
        <f>INDEX(products!$A$1:$G$49,MATCH(orders!$D664,products!$A$1:$A$49,0),MATCH(orders!J$1,products!$A$1:$G$1,0))</f>
        <v>D</v>
      </c>
      <c r="K664" s="13">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VLOOKUP(C664,customers!$A$1:$I$1001,9,FALSE)</f>
        <v>No</v>
      </c>
    </row>
    <row r="665" spans="1:16" x14ac:dyDescent="0.25">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IF(VLOOKUP(C665,customers!$A$2:$G$1001,7,FALSE)=0,"",VLOOKUP(C665,customers!$A$2:$G$1001,7,FALSE))</f>
        <v>United States</v>
      </c>
      <c r="I665" t="str">
        <f>INDEX(products!$A$1:$G$49,MATCH(orders!$D665,products!$A$1:$A$49,0),MATCH(orders!I$1,products!$A$1:$G$1,0))</f>
        <v>Ara</v>
      </c>
      <c r="J665" t="str">
        <f>INDEX(products!$A$1:$G$49,MATCH(orders!$D665,products!$A$1:$A$49,0),MATCH(orders!J$1,products!$A$1:$G$1,0))</f>
        <v>M</v>
      </c>
      <c r="K665" s="13">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VLOOKUP(C665,customers!$A$1:$I$1001,9,FALSE)</f>
        <v>No</v>
      </c>
    </row>
    <row r="666" spans="1:16" x14ac:dyDescent="0.25">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IF(VLOOKUP(C666,customers!$A$2:$G$1001,7,FALSE)=0,"",VLOOKUP(C666,customers!$A$2:$G$1001,7,FALSE))</f>
        <v>United States</v>
      </c>
      <c r="I666" t="str">
        <f>INDEX(products!$A$1:$G$49,MATCH(orders!$D666,products!$A$1:$A$49,0),MATCH(orders!I$1,products!$A$1:$G$1,0))</f>
        <v>Exc</v>
      </c>
      <c r="J666" t="str">
        <f>INDEX(products!$A$1:$G$49,MATCH(orders!$D666,products!$A$1:$A$49,0),MATCH(orders!J$1,products!$A$1:$G$1,0))</f>
        <v>D</v>
      </c>
      <c r="K666" s="13">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VLOOKUP(C666,customers!$A$1:$I$1001,9,FALSE)</f>
        <v>No</v>
      </c>
    </row>
    <row r="667" spans="1:16" x14ac:dyDescent="0.25">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IF(VLOOKUP(C667,customers!$A$2:$G$1001,7,FALSE)=0,"",VLOOKUP(C667,customers!$A$2:$G$1001,7,FALSE))</f>
        <v>United States</v>
      </c>
      <c r="I667" t="str">
        <f>INDEX(products!$A$1:$G$49,MATCH(orders!$D667,products!$A$1:$A$49,0),MATCH(orders!I$1,products!$A$1:$G$1,0))</f>
        <v>Lib</v>
      </c>
      <c r="J667" t="str">
        <f>INDEX(products!$A$1:$G$49,MATCH(orders!$D667,products!$A$1:$A$49,0),MATCH(orders!J$1,products!$A$1:$G$1,0))</f>
        <v>D</v>
      </c>
      <c r="K667" s="13">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VLOOKUP(C667,customers!$A$1:$I$1001,9,FALSE)</f>
        <v>No</v>
      </c>
    </row>
    <row r="668" spans="1:16" x14ac:dyDescent="0.25">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IF(VLOOKUP(C668,customers!$A$2:$G$1001,7,FALSE)=0,"",VLOOKUP(C668,customers!$A$2:$G$1001,7,FALSE))</f>
        <v>United States</v>
      </c>
      <c r="I668" t="str">
        <f>INDEX(products!$A$1:$G$49,MATCH(orders!$D668,products!$A$1:$A$49,0),MATCH(orders!I$1,products!$A$1:$G$1,0))</f>
        <v>Ara</v>
      </c>
      <c r="J668" t="str">
        <f>INDEX(products!$A$1:$G$49,MATCH(orders!$D668,products!$A$1:$A$49,0),MATCH(orders!J$1,products!$A$1:$G$1,0))</f>
        <v>D</v>
      </c>
      <c r="K668" s="13">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VLOOKUP(C668,customers!$A$1:$I$1001,9,FALSE)</f>
        <v>No</v>
      </c>
    </row>
    <row r="669" spans="1:16" x14ac:dyDescent="0.25">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IF(VLOOKUP(C669,customers!$A$2:$G$1001,7,FALSE)=0,"",VLOOKUP(C669,customers!$A$2:$G$1001,7,FALSE))</f>
        <v>Ireland</v>
      </c>
      <c r="I669" t="str">
        <f>INDEX(products!$A$1:$G$49,MATCH(orders!$D669,products!$A$1:$A$49,0),MATCH(orders!I$1,products!$A$1:$G$1,0))</f>
        <v>Ara</v>
      </c>
      <c r="J669" t="str">
        <f>INDEX(products!$A$1:$G$49,MATCH(orders!$D669,products!$A$1:$A$49,0),MATCH(orders!J$1,products!$A$1:$G$1,0))</f>
        <v>D</v>
      </c>
      <c r="K669" s="13">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VLOOKUP(C669,customers!$A$1:$I$1001,9,FALSE)</f>
        <v>No</v>
      </c>
    </row>
    <row r="670" spans="1:16" x14ac:dyDescent="0.25">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IF(VLOOKUP(C670,customers!$A$2:$G$1001,7,FALSE)=0,"",VLOOKUP(C670,customers!$A$2:$G$1001,7,FALSE))</f>
        <v>United States</v>
      </c>
      <c r="I670" t="str">
        <f>INDEX(products!$A$1:$G$49,MATCH(orders!$D670,products!$A$1:$A$49,0),MATCH(orders!I$1,products!$A$1:$G$1,0))</f>
        <v>Rob</v>
      </c>
      <c r="J670" t="str">
        <f>INDEX(products!$A$1:$G$49,MATCH(orders!$D670,products!$A$1:$A$49,0),MATCH(orders!J$1,products!$A$1:$G$1,0))</f>
        <v>L</v>
      </c>
      <c r="K670" s="13">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VLOOKUP(C670,customers!$A$1:$I$1001,9,FALSE)</f>
        <v>Yes</v>
      </c>
    </row>
    <row r="671" spans="1:16" x14ac:dyDescent="0.25">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IF(VLOOKUP(C671,customers!$A$2:$G$1001,7,FALSE)=0,"",VLOOKUP(C671,customers!$A$2:$G$1001,7,FALSE))</f>
        <v>United States</v>
      </c>
      <c r="I671" t="str">
        <f>INDEX(products!$A$1:$G$49,MATCH(orders!$D671,products!$A$1:$A$49,0),MATCH(orders!I$1,products!$A$1:$G$1,0))</f>
        <v>Lib</v>
      </c>
      <c r="J671" t="str">
        <f>INDEX(products!$A$1:$G$49,MATCH(orders!$D671,products!$A$1:$A$49,0),MATCH(orders!J$1,products!$A$1:$G$1,0))</f>
        <v>M</v>
      </c>
      <c r="K671" s="13">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VLOOKUP(C671,customers!$A$1:$I$1001,9,FALSE)</f>
        <v>No</v>
      </c>
    </row>
    <row r="672" spans="1:16" x14ac:dyDescent="0.25">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IF(VLOOKUP(C672,customers!$A$2:$G$1001,7,FALSE)=0,"",VLOOKUP(C672,customers!$A$2:$G$1001,7,FALSE))</f>
        <v>United States</v>
      </c>
      <c r="I672" t="str">
        <f>INDEX(products!$A$1:$G$49,MATCH(orders!$D672,products!$A$1:$A$49,0),MATCH(orders!I$1,products!$A$1:$G$1,0))</f>
        <v>Lib</v>
      </c>
      <c r="J672" t="str">
        <f>INDEX(products!$A$1:$G$49,MATCH(orders!$D672,products!$A$1:$A$49,0),MATCH(orders!J$1,products!$A$1:$G$1,0))</f>
        <v>M</v>
      </c>
      <c r="K672" s="13">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VLOOKUP(C672,customers!$A$1:$I$1001,9,FALSE)</f>
        <v>Yes</v>
      </c>
    </row>
    <row r="673" spans="1:16" x14ac:dyDescent="0.25">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IF(VLOOKUP(C673,customers!$A$2:$G$1001,7,FALSE)=0,"",VLOOKUP(C673,customers!$A$2:$G$1001,7,FALSE))</f>
        <v>United States</v>
      </c>
      <c r="I673" t="str">
        <f>INDEX(products!$A$1:$G$49,MATCH(orders!$D673,products!$A$1:$A$49,0),MATCH(orders!I$1,products!$A$1:$G$1,0))</f>
        <v>Rob</v>
      </c>
      <c r="J673" t="str">
        <f>INDEX(products!$A$1:$G$49,MATCH(orders!$D673,products!$A$1:$A$49,0),MATCH(orders!J$1,products!$A$1:$G$1,0))</f>
        <v>L</v>
      </c>
      <c r="K673" s="13">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VLOOKUP(C673,customers!$A$1:$I$1001,9,FALSE)</f>
        <v>No</v>
      </c>
    </row>
    <row r="674" spans="1:16" x14ac:dyDescent="0.25">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IF(VLOOKUP(C674,customers!$A$2:$G$1001,7,FALSE)=0,"",VLOOKUP(C674,customers!$A$2:$G$1001,7,FALSE))</f>
        <v>United States</v>
      </c>
      <c r="I674" t="str">
        <f>INDEX(products!$A$1:$G$49,MATCH(orders!$D674,products!$A$1:$A$49,0),MATCH(orders!I$1,products!$A$1:$G$1,0))</f>
        <v>Lib</v>
      </c>
      <c r="J674" t="str">
        <f>INDEX(products!$A$1:$G$49,MATCH(orders!$D674,products!$A$1:$A$49,0),MATCH(orders!J$1,products!$A$1:$G$1,0))</f>
        <v>M</v>
      </c>
      <c r="K674" s="13">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VLOOKUP(C674,customers!$A$1:$I$1001,9,FALSE)</f>
        <v>Yes</v>
      </c>
    </row>
    <row r="675" spans="1:16" x14ac:dyDescent="0.25">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IF(VLOOKUP(C675,customers!$A$2:$G$1001,7,FALSE)=0,"",VLOOKUP(C675,customers!$A$2:$G$1001,7,FALSE))</f>
        <v>United States</v>
      </c>
      <c r="I675" t="str">
        <f>INDEX(products!$A$1:$G$49,MATCH(orders!$D675,products!$A$1:$A$49,0),MATCH(orders!I$1,products!$A$1:$G$1,0))</f>
        <v>Exc</v>
      </c>
      <c r="J675" t="str">
        <f>INDEX(products!$A$1:$G$49,MATCH(orders!$D675,products!$A$1:$A$49,0),MATCH(orders!J$1,products!$A$1:$G$1,0))</f>
        <v>M</v>
      </c>
      <c r="K675" s="13">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VLOOKUP(C675,customers!$A$1:$I$1001,9,FALSE)</f>
        <v>Yes</v>
      </c>
    </row>
    <row r="676" spans="1:16" x14ac:dyDescent="0.25">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IF(VLOOKUP(C676,customers!$A$2:$G$1001,7,FALSE)=0,"",VLOOKUP(C676,customers!$A$2:$G$1001,7,FALSE))</f>
        <v>United States</v>
      </c>
      <c r="I676" t="str">
        <f>INDEX(products!$A$1:$G$49,MATCH(orders!$D676,products!$A$1:$A$49,0),MATCH(orders!I$1,products!$A$1:$G$1,0))</f>
        <v>Ara</v>
      </c>
      <c r="J676" t="str">
        <f>INDEX(products!$A$1:$G$49,MATCH(orders!$D676,products!$A$1:$A$49,0),MATCH(orders!J$1,products!$A$1:$G$1,0))</f>
        <v>L</v>
      </c>
      <c r="K676" s="13">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VLOOKUP(C676,customers!$A$1:$I$1001,9,FALSE)</f>
        <v>Yes</v>
      </c>
    </row>
    <row r="677" spans="1:16" x14ac:dyDescent="0.25">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IF(VLOOKUP(C677,customers!$A$2:$G$1001,7,FALSE)=0,"",VLOOKUP(C677,customers!$A$2:$G$1001,7,FALSE))</f>
        <v>United States</v>
      </c>
      <c r="I677" t="str">
        <f>INDEX(products!$A$1:$G$49,MATCH(orders!$D677,products!$A$1:$A$49,0),MATCH(orders!I$1,products!$A$1:$G$1,0))</f>
        <v>Lib</v>
      </c>
      <c r="J677" t="str">
        <f>INDEX(products!$A$1:$G$49,MATCH(orders!$D677,products!$A$1:$A$49,0),MATCH(orders!J$1,products!$A$1:$G$1,0))</f>
        <v>D</v>
      </c>
      <c r="K677" s="13">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VLOOKUP(C677,customers!$A$1:$I$1001,9,FALSE)</f>
        <v>Yes</v>
      </c>
    </row>
    <row r="678" spans="1:16" x14ac:dyDescent="0.25">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IF(VLOOKUP(C678,customers!$A$2:$G$1001,7,FALSE)=0,"",VLOOKUP(C678,customers!$A$2:$G$1001,7,FALSE))</f>
        <v>United States</v>
      </c>
      <c r="I678" t="str">
        <f>INDEX(products!$A$1:$G$49,MATCH(orders!$D678,products!$A$1:$A$49,0),MATCH(orders!I$1,products!$A$1:$G$1,0))</f>
        <v>Lib</v>
      </c>
      <c r="J678" t="str">
        <f>INDEX(products!$A$1:$G$49,MATCH(orders!$D678,products!$A$1:$A$49,0),MATCH(orders!J$1,products!$A$1:$G$1,0))</f>
        <v>L</v>
      </c>
      <c r="K678" s="13">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VLOOKUP(C678,customers!$A$1:$I$1001,9,FALSE)</f>
        <v>No</v>
      </c>
    </row>
    <row r="679" spans="1:16" x14ac:dyDescent="0.25">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IF(VLOOKUP(C679,customers!$A$2:$G$1001,7,FALSE)=0,"",VLOOKUP(C679,customers!$A$2:$G$1001,7,FALSE))</f>
        <v>Ireland</v>
      </c>
      <c r="I679" t="str">
        <f>INDEX(products!$A$1:$G$49,MATCH(orders!$D679,products!$A$1:$A$49,0),MATCH(orders!I$1,products!$A$1:$G$1,0))</f>
        <v>Lib</v>
      </c>
      <c r="J679" t="str">
        <f>INDEX(products!$A$1:$G$49,MATCH(orders!$D679,products!$A$1:$A$49,0),MATCH(orders!J$1,products!$A$1:$G$1,0))</f>
        <v>M</v>
      </c>
      <c r="K679" s="13">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VLOOKUP(C679,customers!$A$1:$I$1001,9,FALSE)</f>
        <v>No</v>
      </c>
    </row>
    <row r="680" spans="1:16" x14ac:dyDescent="0.25">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IF(VLOOKUP(C680,customers!$A$2:$G$1001,7,FALSE)=0,"",VLOOKUP(C680,customers!$A$2:$G$1001,7,FALSE))</f>
        <v>United States</v>
      </c>
      <c r="I680" t="str">
        <f>INDEX(products!$A$1:$G$49,MATCH(orders!$D680,products!$A$1:$A$49,0),MATCH(orders!I$1,products!$A$1:$G$1,0))</f>
        <v>Ara</v>
      </c>
      <c r="J680" t="str">
        <f>INDEX(products!$A$1:$G$49,MATCH(orders!$D680,products!$A$1:$A$49,0),MATCH(orders!J$1,products!$A$1:$G$1,0))</f>
        <v>L</v>
      </c>
      <c r="K680" s="13">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VLOOKUP(C680,customers!$A$1:$I$1001,9,FALSE)</f>
        <v>Yes</v>
      </c>
    </row>
    <row r="681" spans="1:16" x14ac:dyDescent="0.25">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IF(VLOOKUP(C681,customers!$A$2:$G$1001,7,FALSE)=0,"",VLOOKUP(C681,customers!$A$2:$G$1001,7,FALSE))</f>
        <v>United Kingdom</v>
      </c>
      <c r="I681" t="str">
        <f>INDEX(products!$A$1:$G$49,MATCH(orders!$D681,products!$A$1:$A$49,0),MATCH(orders!I$1,products!$A$1:$G$1,0))</f>
        <v>Rob</v>
      </c>
      <c r="J681" t="str">
        <f>INDEX(products!$A$1:$G$49,MATCH(orders!$D681,products!$A$1:$A$49,0),MATCH(orders!J$1,products!$A$1:$G$1,0))</f>
        <v>L</v>
      </c>
      <c r="K681" s="13">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VLOOKUP(C681,customers!$A$1:$I$1001,9,FALSE)</f>
        <v>No</v>
      </c>
    </row>
    <row r="682" spans="1:16" x14ac:dyDescent="0.25">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IF(VLOOKUP(C682,customers!$A$2:$G$1001,7,FALSE)=0,"",VLOOKUP(C682,customers!$A$2:$G$1001,7,FALSE))</f>
        <v>United States</v>
      </c>
      <c r="I682" t="str">
        <f>INDEX(products!$A$1:$G$49,MATCH(orders!$D682,products!$A$1:$A$49,0),MATCH(orders!I$1,products!$A$1:$G$1,0))</f>
        <v>Ara</v>
      </c>
      <c r="J682" t="str">
        <f>INDEX(products!$A$1:$G$49,MATCH(orders!$D682,products!$A$1:$A$49,0),MATCH(orders!J$1,products!$A$1:$G$1,0))</f>
        <v>M</v>
      </c>
      <c r="K682" s="13">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VLOOKUP(C682,customers!$A$1:$I$1001,9,FALSE)</f>
        <v>No</v>
      </c>
    </row>
    <row r="683" spans="1:16" x14ac:dyDescent="0.25">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IF(VLOOKUP(C683,customers!$A$2:$G$1001,7,FALSE)=0,"",VLOOKUP(C683,customers!$A$2:$G$1001,7,FALSE))</f>
        <v>United Kingdom</v>
      </c>
      <c r="I683" t="str">
        <f>INDEX(products!$A$1:$G$49,MATCH(orders!$D683,products!$A$1:$A$49,0),MATCH(orders!I$1,products!$A$1:$G$1,0))</f>
        <v>Lib</v>
      </c>
      <c r="J683" t="str">
        <f>INDEX(products!$A$1:$G$49,MATCH(orders!$D683,products!$A$1:$A$49,0),MATCH(orders!J$1,products!$A$1:$G$1,0))</f>
        <v>L</v>
      </c>
      <c r="K683" s="13">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VLOOKUP(C683,customers!$A$1:$I$1001,9,FALSE)</f>
        <v>Yes</v>
      </c>
    </row>
    <row r="684" spans="1:16" x14ac:dyDescent="0.25">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IF(VLOOKUP(C684,customers!$A$2:$G$1001,7,FALSE)=0,"",VLOOKUP(C684,customers!$A$2:$G$1001,7,FALSE))</f>
        <v>United States</v>
      </c>
      <c r="I684" t="str">
        <f>INDEX(products!$A$1:$G$49,MATCH(orders!$D684,products!$A$1:$A$49,0),MATCH(orders!I$1,products!$A$1:$G$1,0))</f>
        <v>Exc</v>
      </c>
      <c r="J684" t="str">
        <f>INDEX(products!$A$1:$G$49,MATCH(orders!$D684,products!$A$1:$A$49,0),MATCH(orders!J$1,products!$A$1:$G$1,0))</f>
        <v>M</v>
      </c>
      <c r="K684" s="13">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VLOOKUP(C684,customers!$A$1:$I$1001,9,FALSE)</f>
        <v>Yes</v>
      </c>
    </row>
    <row r="685" spans="1:16" x14ac:dyDescent="0.25">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IF(VLOOKUP(C685,customers!$A$2:$G$1001,7,FALSE)=0,"",VLOOKUP(C685,customers!$A$2:$G$1001,7,FALSE))</f>
        <v>United States</v>
      </c>
      <c r="I685" t="str">
        <f>INDEX(products!$A$1:$G$49,MATCH(orders!$D685,products!$A$1:$A$49,0),MATCH(orders!I$1,products!$A$1:$G$1,0))</f>
        <v>Lib</v>
      </c>
      <c r="J685" t="str">
        <f>INDEX(products!$A$1:$G$49,MATCH(orders!$D685,products!$A$1:$A$49,0),MATCH(orders!J$1,products!$A$1:$G$1,0))</f>
        <v>D</v>
      </c>
      <c r="K685" s="13">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VLOOKUP(C685,customers!$A$1:$I$1001,9,FALSE)</f>
        <v>No</v>
      </c>
    </row>
    <row r="686" spans="1:16" x14ac:dyDescent="0.25">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IF(VLOOKUP(C686,customers!$A$2:$G$1001,7,FALSE)=0,"",VLOOKUP(C686,customers!$A$2:$G$1001,7,FALSE))</f>
        <v>United States</v>
      </c>
      <c r="I686" t="str">
        <f>INDEX(products!$A$1:$G$49,MATCH(orders!$D686,products!$A$1:$A$49,0),MATCH(orders!I$1,products!$A$1:$G$1,0))</f>
        <v>Rob</v>
      </c>
      <c r="J686" t="str">
        <f>INDEX(products!$A$1:$G$49,MATCH(orders!$D686,products!$A$1:$A$49,0),MATCH(orders!J$1,products!$A$1:$G$1,0))</f>
        <v>L</v>
      </c>
      <c r="K686" s="13">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VLOOKUP(C686,customers!$A$1:$I$1001,9,FALSE)</f>
        <v>No</v>
      </c>
    </row>
    <row r="687" spans="1:16" x14ac:dyDescent="0.25">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IF(VLOOKUP(C687,customers!$A$2:$G$1001,7,FALSE)=0,"",VLOOKUP(C687,customers!$A$2:$G$1001,7,FALSE))</f>
        <v>United States</v>
      </c>
      <c r="I687" t="str">
        <f>INDEX(products!$A$1:$G$49,MATCH(orders!$D687,products!$A$1:$A$49,0),MATCH(orders!I$1,products!$A$1:$G$1,0))</f>
        <v>Lib</v>
      </c>
      <c r="J687" t="str">
        <f>INDEX(products!$A$1:$G$49,MATCH(orders!$D687,products!$A$1:$A$49,0),MATCH(orders!J$1,products!$A$1:$G$1,0))</f>
        <v>L</v>
      </c>
      <c r="K687" s="13">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VLOOKUP(C687,customers!$A$1:$I$1001,9,FALSE)</f>
        <v>Yes</v>
      </c>
    </row>
    <row r="688" spans="1:16" x14ac:dyDescent="0.25">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IF(VLOOKUP(C688,customers!$A$2:$G$1001,7,FALSE)=0,"",VLOOKUP(C688,customers!$A$2:$G$1001,7,FALSE))</f>
        <v>United States</v>
      </c>
      <c r="I688" t="str">
        <f>INDEX(products!$A$1:$G$49,MATCH(orders!$D688,products!$A$1:$A$49,0),MATCH(orders!I$1,products!$A$1:$G$1,0))</f>
        <v>Rob</v>
      </c>
      <c r="J688" t="str">
        <f>INDEX(products!$A$1:$G$49,MATCH(orders!$D688,products!$A$1:$A$49,0),MATCH(orders!J$1,products!$A$1:$G$1,0))</f>
        <v>D</v>
      </c>
      <c r="K688" s="13">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VLOOKUP(C688,customers!$A$1:$I$1001,9,FALSE)</f>
        <v>Yes</v>
      </c>
    </row>
    <row r="689" spans="1:16" x14ac:dyDescent="0.25">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IF(VLOOKUP(C689,customers!$A$2:$G$1001,7,FALSE)=0,"",VLOOKUP(C689,customers!$A$2:$G$1001,7,FALSE))</f>
        <v>United States</v>
      </c>
      <c r="I689" t="str">
        <f>INDEX(products!$A$1:$G$49,MATCH(orders!$D689,products!$A$1:$A$49,0),MATCH(orders!I$1,products!$A$1:$G$1,0))</f>
        <v>Exc</v>
      </c>
      <c r="J689" t="str">
        <f>INDEX(products!$A$1:$G$49,MATCH(orders!$D689,products!$A$1:$A$49,0),MATCH(orders!J$1,products!$A$1:$G$1,0))</f>
        <v>M</v>
      </c>
      <c r="K689" s="13">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VLOOKUP(C689,customers!$A$1:$I$1001,9,FALSE)</f>
        <v>No</v>
      </c>
    </row>
    <row r="690" spans="1:16" x14ac:dyDescent="0.25">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IF(VLOOKUP(C690,customers!$A$2:$G$1001,7,FALSE)=0,"",VLOOKUP(C690,customers!$A$2:$G$1001,7,FALSE))</f>
        <v>Ireland</v>
      </c>
      <c r="I690" t="str">
        <f>INDEX(products!$A$1:$G$49,MATCH(orders!$D690,products!$A$1:$A$49,0),MATCH(orders!I$1,products!$A$1:$G$1,0))</f>
        <v>Ara</v>
      </c>
      <c r="J690" t="str">
        <f>INDEX(products!$A$1:$G$49,MATCH(orders!$D690,products!$A$1:$A$49,0),MATCH(orders!J$1,products!$A$1:$G$1,0))</f>
        <v>L</v>
      </c>
      <c r="K690" s="13">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VLOOKUP(C690,customers!$A$1:$I$1001,9,FALSE)</f>
        <v>No</v>
      </c>
    </row>
    <row r="691" spans="1:16" x14ac:dyDescent="0.25">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IF(VLOOKUP(C691,customers!$A$2:$G$1001,7,FALSE)=0,"",VLOOKUP(C691,customers!$A$2:$G$1001,7,FALSE))</f>
        <v>United States</v>
      </c>
      <c r="I691" t="str">
        <f>INDEX(products!$A$1:$G$49,MATCH(orders!$D691,products!$A$1:$A$49,0),MATCH(orders!I$1,products!$A$1:$G$1,0))</f>
        <v>Ara</v>
      </c>
      <c r="J691" t="str">
        <f>INDEX(products!$A$1:$G$49,MATCH(orders!$D691,products!$A$1:$A$49,0),MATCH(orders!J$1,products!$A$1:$G$1,0))</f>
        <v>M</v>
      </c>
      <c r="K691" s="13">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VLOOKUP(C691,customers!$A$1:$I$1001,9,FALSE)</f>
        <v>No</v>
      </c>
    </row>
    <row r="692" spans="1:16" x14ac:dyDescent="0.25">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IF(VLOOKUP(C692,customers!$A$2:$G$1001,7,FALSE)=0,"",VLOOKUP(C692,customers!$A$2:$G$1001,7,FALSE))</f>
        <v>United States</v>
      </c>
      <c r="I692" t="str">
        <f>INDEX(products!$A$1:$G$49,MATCH(orders!$D692,products!$A$1:$A$49,0),MATCH(orders!I$1,products!$A$1:$G$1,0))</f>
        <v>Lib</v>
      </c>
      <c r="J692" t="str">
        <f>INDEX(products!$A$1:$G$49,MATCH(orders!$D692,products!$A$1:$A$49,0),MATCH(orders!J$1,products!$A$1:$G$1,0))</f>
        <v>D</v>
      </c>
      <c r="K692" s="13">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VLOOKUP(C692,customers!$A$1:$I$1001,9,FALSE)</f>
        <v>No</v>
      </c>
    </row>
    <row r="693" spans="1:16" x14ac:dyDescent="0.25">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IF(VLOOKUP(C693,customers!$A$2:$G$1001,7,FALSE)=0,"",VLOOKUP(C693,customers!$A$2:$G$1001,7,FALSE))</f>
        <v>Ireland</v>
      </c>
      <c r="I693" t="str">
        <f>INDEX(products!$A$1:$G$49,MATCH(orders!$D693,products!$A$1:$A$49,0),MATCH(orders!I$1,products!$A$1:$G$1,0))</f>
        <v>Ara</v>
      </c>
      <c r="J693" t="str">
        <f>INDEX(products!$A$1:$G$49,MATCH(orders!$D693,products!$A$1:$A$49,0),MATCH(orders!J$1,products!$A$1:$G$1,0))</f>
        <v>M</v>
      </c>
      <c r="K693" s="13">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VLOOKUP(C693,customers!$A$1:$I$1001,9,FALSE)</f>
        <v>No</v>
      </c>
    </row>
    <row r="694" spans="1:16" x14ac:dyDescent="0.25">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IF(VLOOKUP(C694,customers!$A$2:$G$1001,7,FALSE)=0,"",VLOOKUP(C694,customers!$A$2:$G$1001,7,FALSE))</f>
        <v>United States</v>
      </c>
      <c r="I694" t="str">
        <f>INDEX(products!$A$1:$G$49,MATCH(orders!$D694,products!$A$1:$A$49,0),MATCH(orders!I$1,products!$A$1:$G$1,0))</f>
        <v>Lib</v>
      </c>
      <c r="J694" t="str">
        <f>INDEX(products!$A$1:$G$49,MATCH(orders!$D694,products!$A$1:$A$49,0),MATCH(orders!J$1,products!$A$1:$G$1,0))</f>
        <v>D</v>
      </c>
      <c r="K694" s="13">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VLOOKUP(C694,customers!$A$1:$I$1001,9,FALSE)</f>
        <v>No</v>
      </c>
    </row>
    <row r="695" spans="1:16" x14ac:dyDescent="0.25">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IF(VLOOKUP(C695,customers!$A$2:$G$1001,7,FALSE)=0,"",VLOOKUP(C695,customers!$A$2:$G$1001,7,FALSE))</f>
        <v>United States</v>
      </c>
      <c r="I695" t="str">
        <f>INDEX(products!$A$1:$G$49,MATCH(orders!$D695,products!$A$1:$A$49,0),MATCH(orders!I$1,products!$A$1:$G$1,0))</f>
        <v>Ara</v>
      </c>
      <c r="J695" t="str">
        <f>INDEX(products!$A$1:$G$49,MATCH(orders!$D695,products!$A$1:$A$49,0),MATCH(orders!J$1,products!$A$1:$G$1,0))</f>
        <v>M</v>
      </c>
      <c r="K695" s="13">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VLOOKUP(C695,customers!$A$1:$I$1001,9,FALSE)</f>
        <v>Yes</v>
      </c>
    </row>
    <row r="696" spans="1:16" x14ac:dyDescent="0.25">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IF(VLOOKUP(C696,customers!$A$2:$G$1001,7,FALSE)=0,"",VLOOKUP(C696,customers!$A$2:$G$1001,7,FALSE))</f>
        <v>United States</v>
      </c>
      <c r="I696" t="str">
        <f>INDEX(products!$A$1:$G$49,MATCH(orders!$D696,products!$A$1:$A$49,0),MATCH(orders!I$1,products!$A$1:$G$1,0))</f>
        <v>Exc</v>
      </c>
      <c r="J696" t="str">
        <f>INDEX(products!$A$1:$G$49,MATCH(orders!$D696,products!$A$1:$A$49,0),MATCH(orders!J$1,products!$A$1:$G$1,0))</f>
        <v>D</v>
      </c>
      <c r="K696" s="13">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VLOOKUP(C696,customers!$A$1:$I$1001,9,FALSE)</f>
        <v>No</v>
      </c>
    </row>
    <row r="697" spans="1:16" x14ac:dyDescent="0.25">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IF(VLOOKUP(C697,customers!$A$2:$G$1001,7,FALSE)=0,"",VLOOKUP(C697,customers!$A$2:$G$1001,7,FALSE))</f>
        <v>United States</v>
      </c>
      <c r="I697" t="str">
        <f>INDEX(products!$A$1:$G$49,MATCH(orders!$D697,products!$A$1:$A$49,0),MATCH(orders!I$1,products!$A$1:$G$1,0))</f>
        <v>Lib</v>
      </c>
      <c r="J697" t="str">
        <f>INDEX(products!$A$1:$G$49,MATCH(orders!$D697,products!$A$1:$A$49,0),MATCH(orders!J$1,products!$A$1:$G$1,0))</f>
        <v>L</v>
      </c>
      <c r="K697" s="13">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VLOOKUP(C697,customers!$A$1:$I$1001,9,FALSE)</f>
        <v>Yes</v>
      </c>
    </row>
    <row r="698" spans="1:16" x14ac:dyDescent="0.25">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IF(VLOOKUP(C698,customers!$A$2:$G$1001,7,FALSE)=0,"",VLOOKUP(C698,customers!$A$2:$G$1001,7,FALSE))</f>
        <v>United States</v>
      </c>
      <c r="I698" t="str">
        <f>INDEX(products!$A$1:$G$49,MATCH(orders!$D698,products!$A$1:$A$49,0),MATCH(orders!I$1,products!$A$1:$G$1,0))</f>
        <v>Lib</v>
      </c>
      <c r="J698" t="str">
        <f>INDEX(products!$A$1:$G$49,MATCH(orders!$D698,products!$A$1:$A$49,0),MATCH(orders!J$1,products!$A$1:$G$1,0))</f>
        <v>D</v>
      </c>
      <c r="K698" s="13">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VLOOKUP(C698,customers!$A$1:$I$1001,9,FALSE)</f>
        <v>No</v>
      </c>
    </row>
    <row r="699" spans="1:16" x14ac:dyDescent="0.25">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IF(VLOOKUP(C699,customers!$A$2:$G$1001,7,FALSE)=0,"",VLOOKUP(C699,customers!$A$2:$G$1001,7,FALSE))</f>
        <v>Ireland</v>
      </c>
      <c r="I699" t="str">
        <f>INDEX(products!$A$1:$G$49,MATCH(orders!$D699,products!$A$1:$A$49,0),MATCH(orders!I$1,products!$A$1:$G$1,0))</f>
        <v>Ara</v>
      </c>
      <c r="J699" t="str">
        <f>INDEX(products!$A$1:$G$49,MATCH(orders!$D699,products!$A$1:$A$49,0),MATCH(orders!J$1,products!$A$1:$G$1,0))</f>
        <v>M</v>
      </c>
      <c r="K699" s="13">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VLOOKUP(C699,customers!$A$1:$I$1001,9,FALSE)</f>
        <v>No</v>
      </c>
    </row>
    <row r="700" spans="1:16" x14ac:dyDescent="0.25">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IF(VLOOKUP(C700,customers!$A$2:$G$1001,7,FALSE)=0,"",VLOOKUP(C700,customers!$A$2:$G$1001,7,FALSE))</f>
        <v>Ireland</v>
      </c>
      <c r="I700" t="str">
        <f>INDEX(products!$A$1:$G$49,MATCH(orders!$D700,products!$A$1:$A$49,0),MATCH(orders!I$1,products!$A$1:$G$1,0))</f>
        <v>Lib</v>
      </c>
      <c r="J700" t="str">
        <f>INDEX(products!$A$1:$G$49,MATCH(orders!$D700,products!$A$1:$A$49,0),MATCH(orders!J$1,products!$A$1:$G$1,0))</f>
        <v>D</v>
      </c>
      <c r="K700" s="13">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VLOOKUP(C700,customers!$A$1:$I$1001,9,FALSE)</f>
        <v>No</v>
      </c>
    </row>
    <row r="701" spans="1:16" x14ac:dyDescent="0.25">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IF(VLOOKUP(C701,customers!$A$2:$G$1001,7,FALSE)=0,"",VLOOKUP(C701,customers!$A$2:$G$1001,7,FALSE))</f>
        <v>United States</v>
      </c>
      <c r="I701" t="str">
        <f>INDEX(products!$A$1:$G$49,MATCH(orders!$D701,products!$A$1:$A$49,0),MATCH(orders!I$1,products!$A$1:$G$1,0))</f>
        <v>Ara</v>
      </c>
      <c r="J701" t="str">
        <f>INDEX(products!$A$1:$G$49,MATCH(orders!$D701,products!$A$1:$A$49,0),MATCH(orders!J$1,products!$A$1:$G$1,0))</f>
        <v>D</v>
      </c>
      <c r="K701" s="13">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VLOOKUP(C701,customers!$A$1:$I$1001,9,FALSE)</f>
        <v>Yes</v>
      </c>
    </row>
    <row r="702" spans="1:16" x14ac:dyDescent="0.25">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IF(VLOOKUP(C702,customers!$A$2:$G$1001,7,FALSE)=0,"",VLOOKUP(C702,customers!$A$2:$G$1001,7,FALSE))</f>
        <v>United States</v>
      </c>
      <c r="I702" t="str">
        <f>INDEX(products!$A$1:$G$49,MATCH(orders!$D702,products!$A$1:$A$49,0),MATCH(orders!I$1,products!$A$1:$G$1,0))</f>
        <v>Lib</v>
      </c>
      <c r="J702" t="str">
        <f>INDEX(products!$A$1:$G$49,MATCH(orders!$D702,products!$A$1:$A$49,0),MATCH(orders!J$1,products!$A$1:$G$1,0))</f>
        <v>L</v>
      </c>
      <c r="K702" s="13">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VLOOKUP(C702,customers!$A$1:$I$1001,9,FALSE)</f>
        <v>No</v>
      </c>
    </row>
    <row r="703" spans="1:16" x14ac:dyDescent="0.25">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IF(VLOOKUP(C703,customers!$A$2:$G$1001,7,FALSE)=0,"",VLOOKUP(C703,customers!$A$2:$G$1001,7,FALSE))</f>
        <v>Ireland</v>
      </c>
      <c r="I703" t="str">
        <f>INDEX(products!$A$1:$G$49,MATCH(orders!$D703,products!$A$1:$A$49,0),MATCH(orders!I$1,products!$A$1:$G$1,0))</f>
        <v>Ara</v>
      </c>
      <c r="J703" t="str">
        <f>INDEX(products!$A$1:$G$49,MATCH(orders!$D703,products!$A$1:$A$49,0),MATCH(orders!J$1,products!$A$1:$G$1,0))</f>
        <v>D</v>
      </c>
      <c r="K703" s="13">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VLOOKUP(C703,customers!$A$1:$I$1001,9,FALSE)</f>
        <v>Yes</v>
      </c>
    </row>
    <row r="704" spans="1:16" x14ac:dyDescent="0.25">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IF(VLOOKUP(C704,customers!$A$2:$G$1001,7,FALSE)=0,"",VLOOKUP(C704,customers!$A$2:$G$1001,7,FALSE))</f>
        <v>United States</v>
      </c>
      <c r="I704" t="str">
        <f>INDEX(products!$A$1:$G$49,MATCH(orders!$D704,products!$A$1:$A$49,0),MATCH(orders!I$1,products!$A$1:$G$1,0))</f>
        <v>Ara</v>
      </c>
      <c r="J704" t="str">
        <f>INDEX(products!$A$1:$G$49,MATCH(orders!$D704,products!$A$1:$A$49,0),MATCH(orders!J$1,products!$A$1:$G$1,0))</f>
        <v>L</v>
      </c>
      <c r="K704" s="13">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VLOOKUP(C704,customers!$A$1:$I$1001,9,FALSE)</f>
        <v>Yes</v>
      </c>
    </row>
    <row r="705" spans="1:16" x14ac:dyDescent="0.25">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IF(VLOOKUP(C705,customers!$A$2:$G$1001,7,FALSE)=0,"",VLOOKUP(C705,customers!$A$2:$G$1001,7,FALSE))</f>
        <v>Ireland</v>
      </c>
      <c r="I705" t="str">
        <f>INDEX(products!$A$1:$G$49,MATCH(orders!$D705,products!$A$1:$A$49,0),MATCH(orders!I$1,products!$A$1:$G$1,0))</f>
        <v>Lib</v>
      </c>
      <c r="J705" t="str">
        <f>INDEX(products!$A$1:$G$49,MATCH(orders!$D705,products!$A$1:$A$49,0),MATCH(orders!J$1,products!$A$1:$G$1,0))</f>
        <v>D</v>
      </c>
      <c r="K705" s="13">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VLOOKUP(C705,customers!$A$1:$I$1001,9,FALSE)</f>
        <v>Yes</v>
      </c>
    </row>
    <row r="706" spans="1:16" x14ac:dyDescent="0.25">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IF(VLOOKUP(C706,customers!$A$2:$G$1001,7,FALSE)=0,"",VLOOKUP(C706,customers!$A$2:$G$1001,7,FALSE))</f>
        <v>United States</v>
      </c>
      <c r="I706" t="str">
        <f>INDEX(products!$A$1:$G$49,MATCH(orders!$D706,products!$A$1:$A$49,0),MATCH(orders!I$1,products!$A$1:$G$1,0))</f>
        <v>Exc</v>
      </c>
      <c r="J706" t="str">
        <f>INDEX(products!$A$1:$G$49,MATCH(orders!$D706,products!$A$1:$A$49,0),MATCH(orders!J$1,products!$A$1:$G$1,0))</f>
        <v>D</v>
      </c>
      <c r="K706" s="13">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VLOOKUP(C706,customers!$A$1:$I$1001,9,FALSE)</f>
        <v>Yes</v>
      </c>
    </row>
    <row r="707" spans="1:16" x14ac:dyDescent="0.25">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IF(VLOOKUP(C707,customers!$A$2:$G$1001,7,FALSE)=0,"",VLOOKUP(C707,customers!$A$2:$G$1001,7,FALSE))</f>
        <v>United States</v>
      </c>
      <c r="I707" t="str">
        <f>INDEX(products!$A$1:$G$49,MATCH(orders!$D707,products!$A$1:$A$49,0),MATCH(orders!I$1,products!$A$1:$G$1,0))</f>
        <v>Exc</v>
      </c>
      <c r="J707" t="str">
        <f>INDEX(products!$A$1:$G$49,MATCH(orders!$D707,products!$A$1:$A$49,0),MATCH(orders!J$1,products!$A$1:$G$1,0))</f>
        <v>L</v>
      </c>
      <c r="K707" s="13">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IF(I707="Ara", "Arabica",IF(I707="Lib","Liberica",IF(I707="Exc","Excelsa",IF(I707="Rob","Robusta"))))</f>
        <v>Excelsa</v>
      </c>
      <c r="O707" t="str">
        <f t="shared" ref="O707:O770" si="35">IF(J707="M","Medium",IF(J707="L","Light",IF(J707="D","Dark","")))</f>
        <v>Light</v>
      </c>
      <c r="P707" t="str">
        <f>VLOOKUP(C707,customers!$A$1:$I$1001,9,FALSE)</f>
        <v>No</v>
      </c>
    </row>
    <row r="708" spans="1:16" x14ac:dyDescent="0.25">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IF(VLOOKUP(C708,customers!$A$2:$G$1001,7,FALSE)=0,"",VLOOKUP(C708,customers!$A$2:$G$1001,7,FALSE))</f>
        <v>United States</v>
      </c>
      <c r="I708" t="str">
        <f>INDEX(products!$A$1:$G$49,MATCH(orders!$D708,products!$A$1:$A$49,0),MATCH(orders!I$1,products!$A$1:$G$1,0))</f>
        <v>Exc</v>
      </c>
      <c r="J708" t="str">
        <f>INDEX(products!$A$1:$G$49,MATCH(orders!$D708,products!$A$1:$A$49,0),MATCH(orders!J$1,products!$A$1:$G$1,0))</f>
        <v>M</v>
      </c>
      <c r="K708" s="13">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VLOOKUP(C708,customers!$A$1:$I$1001,9,FALSE)</f>
        <v>No</v>
      </c>
    </row>
    <row r="709" spans="1:16" x14ac:dyDescent="0.25">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IF(VLOOKUP(C709,customers!$A$2:$G$1001,7,FALSE)=0,"",VLOOKUP(C709,customers!$A$2:$G$1001,7,FALSE))</f>
        <v>Ireland</v>
      </c>
      <c r="I709" t="str">
        <f>INDEX(products!$A$1:$G$49,MATCH(orders!$D709,products!$A$1:$A$49,0),MATCH(orders!I$1,products!$A$1:$G$1,0))</f>
        <v>Lib</v>
      </c>
      <c r="J709" t="str">
        <f>INDEX(products!$A$1:$G$49,MATCH(orders!$D709,products!$A$1:$A$49,0),MATCH(orders!J$1,products!$A$1:$G$1,0))</f>
        <v>D</v>
      </c>
      <c r="K709" s="13">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VLOOKUP(C709,customers!$A$1:$I$1001,9,FALSE)</f>
        <v>No</v>
      </c>
    </row>
    <row r="710" spans="1:16" x14ac:dyDescent="0.25">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IF(VLOOKUP(C710,customers!$A$2:$G$1001,7,FALSE)=0,"",VLOOKUP(C710,customers!$A$2:$G$1001,7,FALSE))</f>
        <v>United States</v>
      </c>
      <c r="I710" t="str">
        <f>INDEX(products!$A$1:$G$49,MATCH(orders!$D710,products!$A$1:$A$49,0),MATCH(orders!I$1,products!$A$1:$G$1,0))</f>
        <v>Ara</v>
      </c>
      <c r="J710" t="str">
        <f>INDEX(products!$A$1:$G$49,MATCH(orders!$D710,products!$A$1:$A$49,0),MATCH(orders!J$1,products!$A$1:$G$1,0))</f>
        <v>M</v>
      </c>
      <c r="K710" s="13">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VLOOKUP(C710,customers!$A$1:$I$1001,9,FALSE)</f>
        <v>Yes</v>
      </c>
    </row>
    <row r="711" spans="1:16" x14ac:dyDescent="0.25">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IF(VLOOKUP(C711,customers!$A$2:$G$1001,7,FALSE)=0,"",VLOOKUP(C711,customers!$A$2:$G$1001,7,FALSE))</f>
        <v>United States</v>
      </c>
      <c r="I711" t="str">
        <f>INDEX(products!$A$1:$G$49,MATCH(orders!$D711,products!$A$1:$A$49,0),MATCH(orders!I$1,products!$A$1:$G$1,0))</f>
        <v>Exc</v>
      </c>
      <c r="J711" t="str">
        <f>INDEX(products!$A$1:$G$49,MATCH(orders!$D711,products!$A$1:$A$49,0),MATCH(orders!J$1,products!$A$1:$G$1,0))</f>
        <v>L</v>
      </c>
      <c r="K711" s="13">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VLOOKUP(C711,customers!$A$1:$I$1001,9,FALSE)</f>
        <v>Yes</v>
      </c>
    </row>
    <row r="712" spans="1:16" x14ac:dyDescent="0.25">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IF(VLOOKUP(C712,customers!$A$2:$G$1001,7,FALSE)=0,"",VLOOKUP(C712,customers!$A$2:$G$1001,7,FALSE))</f>
        <v>United States</v>
      </c>
      <c r="I712" t="str">
        <f>INDEX(products!$A$1:$G$49,MATCH(orders!$D712,products!$A$1:$A$49,0),MATCH(orders!I$1,products!$A$1:$G$1,0))</f>
        <v>Exc</v>
      </c>
      <c r="J712" t="str">
        <f>INDEX(products!$A$1:$G$49,MATCH(orders!$D712,products!$A$1:$A$49,0),MATCH(orders!J$1,products!$A$1:$G$1,0))</f>
        <v>M</v>
      </c>
      <c r="K712" s="13">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VLOOKUP(C712,customers!$A$1:$I$1001,9,FALSE)</f>
        <v>No</v>
      </c>
    </row>
    <row r="713" spans="1:16" x14ac:dyDescent="0.25">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IF(VLOOKUP(C713,customers!$A$2:$G$1001,7,FALSE)=0,"",VLOOKUP(C713,customers!$A$2:$G$1001,7,FALSE))</f>
        <v>United States</v>
      </c>
      <c r="I713" t="str">
        <f>INDEX(products!$A$1:$G$49,MATCH(orders!$D713,products!$A$1:$A$49,0),MATCH(orders!I$1,products!$A$1:$G$1,0))</f>
        <v>Rob</v>
      </c>
      <c r="J713" t="str">
        <f>INDEX(products!$A$1:$G$49,MATCH(orders!$D713,products!$A$1:$A$49,0),MATCH(orders!J$1,products!$A$1:$G$1,0))</f>
        <v>M</v>
      </c>
      <c r="K713" s="13">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VLOOKUP(C713,customers!$A$1:$I$1001,9,FALSE)</f>
        <v>No</v>
      </c>
    </row>
    <row r="714" spans="1:16" x14ac:dyDescent="0.25">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IF(VLOOKUP(C714,customers!$A$2:$G$1001,7,FALSE)=0,"",VLOOKUP(C714,customers!$A$2:$G$1001,7,FALSE))</f>
        <v>United Kingdom</v>
      </c>
      <c r="I714" t="str">
        <f>INDEX(products!$A$1:$G$49,MATCH(orders!$D714,products!$A$1:$A$49,0),MATCH(orders!I$1,products!$A$1:$G$1,0))</f>
        <v>Exc</v>
      </c>
      <c r="J714" t="str">
        <f>INDEX(products!$A$1:$G$49,MATCH(orders!$D714,products!$A$1:$A$49,0),MATCH(orders!J$1,products!$A$1:$G$1,0))</f>
        <v>M</v>
      </c>
      <c r="K714" s="13">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VLOOKUP(C714,customers!$A$1:$I$1001,9,FALSE)</f>
        <v>No</v>
      </c>
    </row>
    <row r="715" spans="1:16" x14ac:dyDescent="0.25">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IF(VLOOKUP(C715,customers!$A$2:$G$1001,7,FALSE)=0,"",VLOOKUP(C715,customers!$A$2:$G$1001,7,FALSE))</f>
        <v>United States</v>
      </c>
      <c r="I715" t="str">
        <f>INDEX(products!$A$1:$G$49,MATCH(orders!$D715,products!$A$1:$A$49,0),MATCH(orders!I$1,products!$A$1:$G$1,0))</f>
        <v>Rob</v>
      </c>
      <c r="J715" t="str">
        <f>INDEX(products!$A$1:$G$49,MATCH(orders!$D715,products!$A$1:$A$49,0),MATCH(orders!J$1,products!$A$1:$G$1,0))</f>
        <v>M</v>
      </c>
      <c r="K715" s="13">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VLOOKUP(C715,customers!$A$1:$I$1001,9,FALSE)</f>
        <v>No</v>
      </c>
    </row>
    <row r="716" spans="1:16" x14ac:dyDescent="0.25">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IF(VLOOKUP(C716,customers!$A$2:$G$1001,7,FALSE)=0,"",VLOOKUP(C716,customers!$A$2:$G$1001,7,FALSE))</f>
        <v>Ireland</v>
      </c>
      <c r="I716" t="str">
        <f>INDEX(products!$A$1:$G$49,MATCH(orders!$D716,products!$A$1:$A$49,0),MATCH(orders!I$1,products!$A$1:$G$1,0))</f>
        <v>Exc</v>
      </c>
      <c r="J716" t="str">
        <f>INDEX(products!$A$1:$G$49,MATCH(orders!$D716,products!$A$1:$A$49,0),MATCH(orders!J$1,products!$A$1:$G$1,0))</f>
        <v>D</v>
      </c>
      <c r="K716" s="13">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VLOOKUP(C716,customers!$A$1:$I$1001,9,FALSE)</f>
        <v>Yes</v>
      </c>
    </row>
    <row r="717" spans="1:16" x14ac:dyDescent="0.25">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IF(VLOOKUP(C717,customers!$A$2:$G$1001,7,FALSE)=0,"",VLOOKUP(C717,customers!$A$2:$G$1001,7,FALSE))</f>
        <v>United States</v>
      </c>
      <c r="I717" t="str">
        <f>INDEX(products!$A$1:$G$49,MATCH(orders!$D717,products!$A$1:$A$49,0),MATCH(orders!I$1,products!$A$1:$G$1,0))</f>
        <v>Exc</v>
      </c>
      <c r="J717" t="str">
        <f>INDEX(products!$A$1:$G$49,MATCH(orders!$D717,products!$A$1:$A$49,0),MATCH(orders!J$1,products!$A$1:$G$1,0))</f>
        <v>L</v>
      </c>
      <c r="K717" s="13">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VLOOKUP(C717,customers!$A$1:$I$1001,9,FALSE)</f>
        <v>No</v>
      </c>
    </row>
    <row r="718" spans="1:16" x14ac:dyDescent="0.25">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IF(VLOOKUP(C718,customers!$A$2:$G$1001,7,FALSE)=0,"",VLOOKUP(C718,customers!$A$2:$G$1001,7,FALSE))</f>
        <v>Ireland</v>
      </c>
      <c r="I718" t="str">
        <f>INDEX(products!$A$1:$G$49,MATCH(orders!$D718,products!$A$1:$A$49,0),MATCH(orders!I$1,products!$A$1:$G$1,0))</f>
        <v>Rob</v>
      </c>
      <c r="J718" t="str">
        <f>INDEX(products!$A$1:$G$49,MATCH(orders!$D718,products!$A$1:$A$49,0),MATCH(orders!J$1,products!$A$1:$G$1,0))</f>
        <v>L</v>
      </c>
      <c r="K718" s="13">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VLOOKUP(C718,customers!$A$1:$I$1001,9,FALSE)</f>
        <v>No</v>
      </c>
    </row>
    <row r="719" spans="1:16" x14ac:dyDescent="0.25">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IF(VLOOKUP(C719,customers!$A$2:$G$1001,7,FALSE)=0,"",VLOOKUP(C719,customers!$A$2:$G$1001,7,FALSE))</f>
        <v>United States</v>
      </c>
      <c r="I719" t="str">
        <f>INDEX(products!$A$1:$G$49,MATCH(orders!$D719,products!$A$1:$A$49,0),MATCH(orders!I$1,products!$A$1:$G$1,0))</f>
        <v>Ara</v>
      </c>
      <c r="J719" t="str">
        <f>INDEX(products!$A$1:$G$49,MATCH(orders!$D719,products!$A$1:$A$49,0),MATCH(orders!J$1,products!$A$1:$G$1,0))</f>
        <v>D</v>
      </c>
      <c r="K719" s="13">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VLOOKUP(C719,customers!$A$1:$I$1001,9,FALSE)</f>
        <v>No</v>
      </c>
    </row>
    <row r="720" spans="1:16" x14ac:dyDescent="0.25">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IF(VLOOKUP(C720,customers!$A$2:$G$1001,7,FALSE)=0,"",VLOOKUP(C720,customers!$A$2:$G$1001,7,FALSE))</f>
        <v>United States</v>
      </c>
      <c r="I720" t="str">
        <f>INDEX(products!$A$1:$G$49,MATCH(orders!$D720,products!$A$1:$A$49,0),MATCH(orders!I$1,products!$A$1:$G$1,0))</f>
        <v>Lib</v>
      </c>
      <c r="J720" t="str">
        <f>INDEX(products!$A$1:$G$49,MATCH(orders!$D720,products!$A$1:$A$49,0),MATCH(orders!J$1,products!$A$1:$G$1,0))</f>
        <v>D</v>
      </c>
      <c r="K720" s="13">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VLOOKUP(C720,customers!$A$1:$I$1001,9,FALSE)</f>
        <v>No</v>
      </c>
    </row>
    <row r="721" spans="1:16" x14ac:dyDescent="0.25">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IF(VLOOKUP(C721,customers!$A$2:$G$1001,7,FALSE)=0,"",VLOOKUP(C721,customers!$A$2:$G$1001,7,FALSE))</f>
        <v>United States</v>
      </c>
      <c r="I721" t="str">
        <f>INDEX(products!$A$1:$G$49,MATCH(orders!$D721,products!$A$1:$A$49,0),MATCH(orders!I$1,products!$A$1:$G$1,0))</f>
        <v>Lib</v>
      </c>
      <c r="J721" t="str">
        <f>INDEX(products!$A$1:$G$49,MATCH(orders!$D721,products!$A$1:$A$49,0),MATCH(orders!J$1,products!$A$1:$G$1,0))</f>
        <v>L</v>
      </c>
      <c r="K721" s="13">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VLOOKUP(C721,customers!$A$1:$I$1001,9,FALSE)</f>
        <v>Yes</v>
      </c>
    </row>
    <row r="722" spans="1:16" x14ac:dyDescent="0.25">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IF(VLOOKUP(C722,customers!$A$2:$G$1001,7,FALSE)=0,"",VLOOKUP(C722,customers!$A$2:$G$1001,7,FALSE))</f>
        <v>United States</v>
      </c>
      <c r="I722" t="str">
        <f>INDEX(products!$A$1:$G$49,MATCH(orders!$D722,products!$A$1:$A$49,0),MATCH(orders!I$1,products!$A$1:$G$1,0))</f>
        <v>Exc</v>
      </c>
      <c r="J722" t="str">
        <f>INDEX(products!$A$1:$G$49,MATCH(orders!$D722,products!$A$1:$A$49,0),MATCH(orders!J$1,products!$A$1:$G$1,0))</f>
        <v>D</v>
      </c>
      <c r="K722" s="13">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VLOOKUP(C722,customers!$A$1:$I$1001,9,FALSE)</f>
        <v>Yes</v>
      </c>
    </row>
    <row r="723" spans="1:16" x14ac:dyDescent="0.25">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IF(VLOOKUP(C723,customers!$A$2:$G$1001,7,FALSE)=0,"",VLOOKUP(C723,customers!$A$2:$G$1001,7,FALSE))</f>
        <v>United States</v>
      </c>
      <c r="I723" t="str">
        <f>INDEX(products!$A$1:$G$49,MATCH(orders!$D723,products!$A$1:$A$49,0),MATCH(orders!I$1,products!$A$1:$G$1,0))</f>
        <v>Rob</v>
      </c>
      <c r="J723" t="str">
        <f>INDEX(products!$A$1:$G$49,MATCH(orders!$D723,products!$A$1:$A$49,0),MATCH(orders!J$1,products!$A$1:$G$1,0))</f>
        <v>M</v>
      </c>
      <c r="K723" s="13">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VLOOKUP(C723,customers!$A$1:$I$1001,9,FALSE)</f>
        <v>Yes</v>
      </c>
    </row>
    <row r="724" spans="1:16" x14ac:dyDescent="0.25">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IF(VLOOKUP(C724,customers!$A$2:$G$1001,7,FALSE)=0,"",VLOOKUP(C724,customers!$A$2:$G$1001,7,FALSE))</f>
        <v>United States</v>
      </c>
      <c r="I724" t="str">
        <f>INDEX(products!$A$1:$G$49,MATCH(orders!$D724,products!$A$1:$A$49,0),MATCH(orders!I$1,products!$A$1:$G$1,0))</f>
        <v>Exc</v>
      </c>
      <c r="J724" t="str">
        <f>INDEX(products!$A$1:$G$49,MATCH(orders!$D724,products!$A$1:$A$49,0),MATCH(orders!J$1,products!$A$1:$G$1,0))</f>
        <v>D</v>
      </c>
      <c r="K724" s="13">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VLOOKUP(C724,customers!$A$1:$I$1001,9,FALSE)</f>
        <v>No</v>
      </c>
    </row>
    <row r="725" spans="1:16" x14ac:dyDescent="0.25">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IF(VLOOKUP(C725,customers!$A$2:$G$1001,7,FALSE)=0,"",VLOOKUP(C725,customers!$A$2:$G$1001,7,FALSE))</f>
        <v>United States</v>
      </c>
      <c r="I725" t="str">
        <f>INDEX(products!$A$1:$G$49,MATCH(orders!$D725,products!$A$1:$A$49,0),MATCH(orders!I$1,products!$A$1:$G$1,0))</f>
        <v>Exc</v>
      </c>
      <c r="J725" t="str">
        <f>INDEX(products!$A$1:$G$49,MATCH(orders!$D725,products!$A$1:$A$49,0),MATCH(orders!J$1,products!$A$1:$G$1,0))</f>
        <v>M</v>
      </c>
      <c r="K725" s="13">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VLOOKUP(C725,customers!$A$1:$I$1001,9,FALSE)</f>
        <v>No</v>
      </c>
    </row>
    <row r="726" spans="1:16" x14ac:dyDescent="0.25">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IF(VLOOKUP(C726,customers!$A$2:$G$1001,7,FALSE)=0,"",VLOOKUP(C726,customers!$A$2:$G$1001,7,FALSE))</f>
        <v>United States</v>
      </c>
      <c r="I726" t="str">
        <f>INDEX(products!$A$1:$G$49,MATCH(orders!$D726,products!$A$1:$A$49,0),MATCH(orders!I$1,products!$A$1:$G$1,0))</f>
        <v>Ara</v>
      </c>
      <c r="J726" t="str">
        <f>INDEX(products!$A$1:$G$49,MATCH(orders!$D726,products!$A$1:$A$49,0),MATCH(orders!J$1,products!$A$1:$G$1,0))</f>
        <v>M</v>
      </c>
      <c r="K726" s="13">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VLOOKUP(C726,customers!$A$1:$I$1001,9,FALSE)</f>
        <v>Yes</v>
      </c>
    </row>
    <row r="727" spans="1:16" x14ac:dyDescent="0.25">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IF(VLOOKUP(C727,customers!$A$2:$G$1001,7,FALSE)=0,"",VLOOKUP(C727,customers!$A$2:$G$1001,7,FALSE))</f>
        <v>United States</v>
      </c>
      <c r="I727" t="str">
        <f>INDEX(products!$A$1:$G$49,MATCH(orders!$D727,products!$A$1:$A$49,0),MATCH(orders!I$1,products!$A$1:$G$1,0))</f>
        <v>Ara</v>
      </c>
      <c r="J727" t="str">
        <f>INDEX(products!$A$1:$G$49,MATCH(orders!$D727,products!$A$1:$A$49,0),MATCH(orders!J$1,products!$A$1:$G$1,0))</f>
        <v>L</v>
      </c>
      <c r="K727" s="13">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VLOOKUP(C727,customers!$A$1:$I$1001,9,FALSE)</f>
        <v>No</v>
      </c>
    </row>
    <row r="728" spans="1:16" x14ac:dyDescent="0.25">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IF(VLOOKUP(C728,customers!$A$2:$G$1001,7,FALSE)=0,"",VLOOKUP(C728,customers!$A$2:$G$1001,7,FALSE))</f>
        <v>United States</v>
      </c>
      <c r="I728" t="str">
        <f>INDEX(products!$A$1:$G$49,MATCH(orders!$D728,products!$A$1:$A$49,0),MATCH(orders!I$1,products!$A$1:$G$1,0))</f>
        <v>Lib</v>
      </c>
      <c r="J728" t="str">
        <f>INDEX(products!$A$1:$G$49,MATCH(orders!$D728,products!$A$1:$A$49,0),MATCH(orders!J$1,products!$A$1:$G$1,0))</f>
        <v>L</v>
      </c>
      <c r="K728" s="13">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VLOOKUP(C728,customers!$A$1:$I$1001,9,FALSE)</f>
        <v>No</v>
      </c>
    </row>
    <row r="729" spans="1:16" x14ac:dyDescent="0.25">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IF(VLOOKUP(C729,customers!$A$2:$G$1001,7,FALSE)=0,"",VLOOKUP(C729,customers!$A$2:$G$1001,7,FALSE))</f>
        <v>Ireland</v>
      </c>
      <c r="I729" t="str">
        <f>INDEX(products!$A$1:$G$49,MATCH(orders!$D729,products!$A$1:$A$49,0),MATCH(orders!I$1,products!$A$1:$G$1,0))</f>
        <v>Rob</v>
      </c>
      <c r="J729" t="str">
        <f>INDEX(products!$A$1:$G$49,MATCH(orders!$D729,products!$A$1:$A$49,0),MATCH(orders!J$1,products!$A$1:$G$1,0))</f>
        <v>M</v>
      </c>
      <c r="K729" s="13">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VLOOKUP(C729,customers!$A$1:$I$1001,9,FALSE)</f>
        <v>Yes</v>
      </c>
    </row>
    <row r="730" spans="1:16" x14ac:dyDescent="0.25">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IF(VLOOKUP(C730,customers!$A$2:$G$1001,7,FALSE)=0,"",VLOOKUP(C730,customers!$A$2:$G$1001,7,FALSE))</f>
        <v>United States</v>
      </c>
      <c r="I730" t="str">
        <f>INDEX(products!$A$1:$G$49,MATCH(orders!$D730,products!$A$1:$A$49,0),MATCH(orders!I$1,products!$A$1:$G$1,0))</f>
        <v>Exc</v>
      </c>
      <c r="J730" t="str">
        <f>INDEX(products!$A$1:$G$49,MATCH(orders!$D730,products!$A$1:$A$49,0),MATCH(orders!J$1,products!$A$1:$G$1,0))</f>
        <v>D</v>
      </c>
      <c r="K730" s="13">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VLOOKUP(C730,customers!$A$1:$I$1001,9,FALSE)</f>
        <v>Yes</v>
      </c>
    </row>
    <row r="731" spans="1:16" x14ac:dyDescent="0.25">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IF(VLOOKUP(C731,customers!$A$2:$G$1001,7,FALSE)=0,"",VLOOKUP(C731,customers!$A$2:$G$1001,7,FALSE))</f>
        <v>United Kingdom</v>
      </c>
      <c r="I731" t="str">
        <f>INDEX(products!$A$1:$G$49,MATCH(orders!$D731,products!$A$1:$A$49,0),MATCH(orders!I$1,products!$A$1:$G$1,0))</f>
        <v>Lib</v>
      </c>
      <c r="J731" t="str">
        <f>INDEX(products!$A$1:$G$49,MATCH(orders!$D731,products!$A$1:$A$49,0),MATCH(orders!J$1,products!$A$1:$G$1,0))</f>
        <v>M</v>
      </c>
      <c r="K731" s="13">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VLOOKUP(C731,customers!$A$1:$I$1001,9,FALSE)</f>
        <v>No</v>
      </c>
    </row>
    <row r="732" spans="1:16" x14ac:dyDescent="0.25">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IF(VLOOKUP(C732,customers!$A$2:$G$1001,7,FALSE)=0,"",VLOOKUP(C732,customers!$A$2:$G$1001,7,FALSE))</f>
        <v>United States</v>
      </c>
      <c r="I732" t="str">
        <f>INDEX(products!$A$1:$G$49,MATCH(orders!$D732,products!$A$1:$A$49,0),MATCH(orders!I$1,products!$A$1:$G$1,0))</f>
        <v>Lib</v>
      </c>
      <c r="J732" t="str">
        <f>INDEX(products!$A$1:$G$49,MATCH(orders!$D732,products!$A$1:$A$49,0),MATCH(orders!J$1,products!$A$1:$G$1,0))</f>
        <v>L</v>
      </c>
      <c r="K732" s="13">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VLOOKUP(C732,customers!$A$1:$I$1001,9,FALSE)</f>
        <v>No</v>
      </c>
    </row>
    <row r="733" spans="1:16" x14ac:dyDescent="0.25">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IF(VLOOKUP(C733,customers!$A$2:$G$1001,7,FALSE)=0,"",VLOOKUP(C733,customers!$A$2:$G$1001,7,FALSE))</f>
        <v>United States</v>
      </c>
      <c r="I733" t="str">
        <f>INDEX(products!$A$1:$G$49,MATCH(orders!$D733,products!$A$1:$A$49,0),MATCH(orders!I$1,products!$A$1:$G$1,0))</f>
        <v>Lib</v>
      </c>
      <c r="J733" t="str">
        <f>INDEX(products!$A$1:$G$49,MATCH(orders!$D733,products!$A$1:$A$49,0),MATCH(orders!J$1,products!$A$1:$G$1,0))</f>
        <v>D</v>
      </c>
      <c r="K733" s="13">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VLOOKUP(C733,customers!$A$1:$I$1001,9,FALSE)</f>
        <v>Yes</v>
      </c>
    </row>
    <row r="734" spans="1:16" x14ac:dyDescent="0.25">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IF(VLOOKUP(C734,customers!$A$2:$G$1001,7,FALSE)=0,"",VLOOKUP(C734,customers!$A$2:$G$1001,7,FALSE))</f>
        <v>United States</v>
      </c>
      <c r="I734" t="str">
        <f>INDEX(products!$A$1:$G$49,MATCH(orders!$D734,products!$A$1:$A$49,0),MATCH(orders!I$1,products!$A$1:$G$1,0))</f>
        <v>Exc</v>
      </c>
      <c r="J734" t="str">
        <f>INDEX(products!$A$1:$G$49,MATCH(orders!$D734,products!$A$1:$A$49,0),MATCH(orders!J$1,products!$A$1:$G$1,0))</f>
        <v>L</v>
      </c>
      <c r="K734" s="13">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VLOOKUP(C734,customers!$A$1:$I$1001,9,FALSE)</f>
        <v>No</v>
      </c>
    </row>
    <row r="735" spans="1:16" x14ac:dyDescent="0.25">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IF(VLOOKUP(C735,customers!$A$2:$G$1001,7,FALSE)=0,"",VLOOKUP(C735,customers!$A$2:$G$1001,7,FALSE))</f>
        <v>United States</v>
      </c>
      <c r="I735" t="str">
        <f>INDEX(products!$A$1:$G$49,MATCH(orders!$D735,products!$A$1:$A$49,0),MATCH(orders!I$1,products!$A$1:$G$1,0))</f>
        <v>Lib</v>
      </c>
      <c r="J735" t="str">
        <f>INDEX(products!$A$1:$G$49,MATCH(orders!$D735,products!$A$1:$A$49,0),MATCH(orders!J$1,products!$A$1:$G$1,0))</f>
        <v>M</v>
      </c>
      <c r="K735" s="13">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VLOOKUP(C735,customers!$A$1:$I$1001,9,FALSE)</f>
        <v>Yes</v>
      </c>
    </row>
    <row r="736" spans="1:16" x14ac:dyDescent="0.25">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IF(VLOOKUP(C736,customers!$A$2:$G$1001,7,FALSE)=0,"",VLOOKUP(C736,customers!$A$2:$G$1001,7,FALSE))</f>
        <v>United States</v>
      </c>
      <c r="I736" t="str">
        <f>INDEX(products!$A$1:$G$49,MATCH(orders!$D736,products!$A$1:$A$49,0),MATCH(orders!I$1,products!$A$1:$G$1,0))</f>
        <v>Rob</v>
      </c>
      <c r="J736" t="str">
        <f>INDEX(products!$A$1:$G$49,MATCH(orders!$D736,products!$A$1:$A$49,0),MATCH(orders!J$1,products!$A$1:$G$1,0))</f>
        <v>D</v>
      </c>
      <c r="K736" s="13">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VLOOKUP(C736,customers!$A$1:$I$1001,9,FALSE)</f>
        <v>No</v>
      </c>
    </row>
    <row r="737" spans="1:16" x14ac:dyDescent="0.25">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IF(VLOOKUP(C737,customers!$A$2:$G$1001,7,FALSE)=0,"",VLOOKUP(C737,customers!$A$2:$G$1001,7,FALSE))</f>
        <v>United States</v>
      </c>
      <c r="I737" t="str">
        <f>INDEX(products!$A$1:$G$49,MATCH(orders!$D737,products!$A$1:$A$49,0),MATCH(orders!I$1,products!$A$1:$G$1,0))</f>
        <v>Exc</v>
      </c>
      <c r="J737" t="str">
        <f>INDEX(products!$A$1:$G$49,MATCH(orders!$D737,products!$A$1:$A$49,0),MATCH(orders!J$1,products!$A$1:$G$1,0))</f>
        <v>D</v>
      </c>
      <c r="K737" s="13">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VLOOKUP(C737,customers!$A$1:$I$1001,9,FALSE)</f>
        <v>No</v>
      </c>
    </row>
    <row r="738" spans="1:16" x14ac:dyDescent="0.25">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IF(VLOOKUP(C738,customers!$A$2:$G$1001,7,FALSE)=0,"",VLOOKUP(C738,customers!$A$2:$G$1001,7,FALSE))</f>
        <v>Ireland</v>
      </c>
      <c r="I738" t="str">
        <f>INDEX(products!$A$1:$G$49,MATCH(orders!$D738,products!$A$1:$A$49,0),MATCH(orders!I$1,products!$A$1:$G$1,0))</f>
        <v>Lib</v>
      </c>
      <c r="J738" t="str">
        <f>INDEX(products!$A$1:$G$49,MATCH(orders!$D738,products!$A$1:$A$49,0),MATCH(orders!J$1,products!$A$1:$G$1,0))</f>
        <v>D</v>
      </c>
      <c r="K738" s="13">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VLOOKUP(C738,customers!$A$1:$I$1001,9,FALSE)</f>
        <v>Yes</v>
      </c>
    </row>
    <row r="739" spans="1:16" x14ac:dyDescent="0.25">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IF(VLOOKUP(C739,customers!$A$2:$G$1001,7,FALSE)=0,"",VLOOKUP(C739,customers!$A$2:$G$1001,7,FALSE))</f>
        <v>United States</v>
      </c>
      <c r="I739" t="str">
        <f>INDEX(products!$A$1:$G$49,MATCH(orders!$D739,products!$A$1:$A$49,0),MATCH(orders!I$1,products!$A$1:$G$1,0))</f>
        <v>Ara</v>
      </c>
      <c r="J739" t="str">
        <f>INDEX(products!$A$1:$G$49,MATCH(orders!$D739,products!$A$1:$A$49,0),MATCH(orders!J$1,products!$A$1:$G$1,0))</f>
        <v>M</v>
      </c>
      <c r="K739" s="13">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VLOOKUP(C739,customers!$A$1:$I$1001,9,FALSE)</f>
        <v>No</v>
      </c>
    </row>
    <row r="740" spans="1:16" x14ac:dyDescent="0.25">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IF(VLOOKUP(C740,customers!$A$2:$G$1001,7,FALSE)=0,"",VLOOKUP(C740,customers!$A$2:$G$1001,7,FALSE))</f>
        <v>United Kingdom</v>
      </c>
      <c r="I740" t="str">
        <f>INDEX(products!$A$1:$G$49,MATCH(orders!$D740,products!$A$1:$A$49,0),MATCH(orders!I$1,products!$A$1:$G$1,0))</f>
        <v>Rob</v>
      </c>
      <c r="J740" t="str">
        <f>INDEX(products!$A$1:$G$49,MATCH(orders!$D740,products!$A$1:$A$49,0),MATCH(orders!J$1,products!$A$1:$G$1,0))</f>
        <v>L</v>
      </c>
      <c r="K740" s="13">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VLOOKUP(C740,customers!$A$1:$I$1001,9,FALSE)</f>
        <v>No</v>
      </c>
    </row>
    <row r="741" spans="1:16" x14ac:dyDescent="0.25">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IF(VLOOKUP(C741,customers!$A$2:$G$1001,7,FALSE)=0,"",VLOOKUP(C741,customers!$A$2:$G$1001,7,FALSE))</f>
        <v>Ireland</v>
      </c>
      <c r="I741" t="str">
        <f>INDEX(products!$A$1:$G$49,MATCH(orders!$D741,products!$A$1:$A$49,0),MATCH(orders!I$1,products!$A$1:$G$1,0))</f>
        <v>Exc</v>
      </c>
      <c r="J741" t="str">
        <f>INDEX(products!$A$1:$G$49,MATCH(orders!$D741,products!$A$1:$A$49,0),MATCH(orders!J$1,products!$A$1:$G$1,0))</f>
        <v>D</v>
      </c>
      <c r="K741" s="13">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VLOOKUP(C741,customers!$A$1:$I$1001,9,FALSE)</f>
        <v>No</v>
      </c>
    </row>
    <row r="742" spans="1:16" x14ac:dyDescent="0.25">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IF(VLOOKUP(C742,customers!$A$2:$G$1001,7,FALSE)=0,"",VLOOKUP(C742,customers!$A$2:$G$1001,7,FALSE))</f>
        <v>Ireland</v>
      </c>
      <c r="I742" t="str">
        <f>INDEX(products!$A$1:$G$49,MATCH(orders!$D742,products!$A$1:$A$49,0),MATCH(orders!I$1,products!$A$1:$G$1,0))</f>
        <v>Rob</v>
      </c>
      <c r="J742" t="str">
        <f>INDEX(products!$A$1:$G$49,MATCH(orders!$D742,products!$A$1:$A$49,0),MATCH(orders!J$1,products!$A$1:$G$1,0))</f>
        <v>L</v>
      </c>
      <c r="K742" s="13">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VLOOKUP(C742,customers!$A$1:$I$1001,9,FALSE)</f>
        <v>No</v>
      </c>
    </row>
    <row r="743" spans="1:16" x14ac:dyDescent="0.25">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IF(VLOOKUP(C743,customers!$A$2:$G$1001,7,FALSE)=0,"",VLOOKUP(C743,customers!$A$2:$G$1001,7,FALSE))</f>
        <v>United States</v>
      </c>
      <c r="I743" t="str">
        <f>INDEX(products!$A$1:$G$49,MATCH(orders!$D743,products!$A$1:$A$49,0),MATCH(orders!I$1,products!$A$1:$G$1,0))</f>
        <v>Lib</v>
      </c>
      <c r="J743" t="str">
        <f>INDEX(products!$A$1:$G$49,MATCH(orders!$D743,products!$A$1:$A$49,0),MATCH(orders!J$1,products!$A$1:$G$1,0))</f>
        <v>M</v>
      </c>
      <c r="K743" s="13">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VLOOKUP(C743,customers!$A$1:$I$1001,9,FALSE)</f>
        <v>No</v>
      </c>
    </row>
    <row r="744" spans="1:16" x14ac:dyDescent="0.25">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IF(VLOOKUP(C744,customers!$A$2:$G$1001,7,FALSE)=0,"",VLOOKUP(C744,customers!$A$2:$G$1001,7,FALSE))</f>
        <v>United States</v>
      </c>
      <c r="I744" t="str">
        <f>INDEX(products!$A$1:$G$49,MATCH(orders!$D744,products!$A$1:$A$49,0),MATCH(orders!I$1,products!$A$1:$G$1,0))</f>
        <v>Lib</v>
      </c>
      <c r="J744" t="str">
        <f>INDEX(products!$A$1:$G$49,MATCH(orders!$D744,products!$A$1:$A$49,0),MATCH(orders!J$1,products!$A$1:$G$1,0))</f>
        <v>M</v>
      </c>
      <c r="K744" s="13">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VLOOKUP(C744,customers!$A$1:$I$1001,9,FALSE)</f>
        <v>No</v>
      </c>
    </row>
    <row r="745" spans="1:16" x14ac:dyDescent="0.25">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IF(VLOOKUP(C745,customers!$A$2:$G$1001,7,FALSE)=0,"",VLOOKUP(C745,customers!$A$2:$G$1001,7,FALSE))</f>
        <v>United States</v>
      </c>
      <c r="I745" t="str">
        <f>INDEX(products!$A$1:$G$49,MATCH(orders!$D745,products!$A$1:$A$49,0),MATCH(orders!I$1,products!$A$1:$G$1,0))</f>
        <v>Ara</v>
      </c>
      <c r="J745" t="str">
        <f>INDEX(products!$A$1:$G$49,MATCH(orders!$D745,products!$A$1:$A$49,0),MATCH(orders!J$1,products!$A$1:$G$1,0))</f>
        <v>D</v>
      </c>
      <c r="K745" s="13">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VLOOKUP(C745,customers!$A$1:$I$1001,9,FALSE)</f>
        <v>No</v>
      </c>
    </row>
    <row r="746" spans="1:16" x14ac:dyDescent="0.25">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IF(VLOOKUP(C746,customers!$A$2:$G$1001,7,FALSE)=0,"",VLOOKUP(C746,customers!$A$2:$G$1001,7,FALSE))</f>
        <v>United States</v>
      </c>
      <c r="I746" t="str">
        <f>INDEX(products!$A$1:$G$49,MATCH(orders!$D746,products!$A$1:$A$49,0),MATCH(orders!I$1,products!$A$1:$G$1,0))</f>
        <v>Rob</v>
      </c>
      <c r="J746" t="str">
        <f>INDEX(products!$A$1:$G$49,MATCH(orders!$D746,products!$A$1:$A$49,0),MATCH(orders!J$1,products!$A$1:$G$1,0))</f>
        <v>M</v>
      </c>
      <c r="K746" s="13">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VLOOKUP(C746,customers!$A$1:$I$1001,9,FALSE)</f>
        <v>Yes</v>
      </c>
    </row>
    <row r="747" spans="1:16" x14ac:dyDescent="0.25">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IF(VLOOKUP(C747,customers!$A$2:$G$1001,7,FALSE)=0,"",VLOOKUP(C747,customers!$A$2:$G$1001,7,FALSE))</f>
        <v>Ireland</v>
      </c>
      <c r="I747" t="str">
        <f>INDEX(products!$A$1:$G$49,MATCH(orders!$D747,products!$A$1:$A$49,0),MATCH(orders!I$1,products!$A$1:$G$1,0))</f>
        <v>Exc</v>
      </c>
      <c r="J747" t="str">
        <f>INDEX(products!$A$1:$G$49,MATCH(orders!$D747,products!$A$1:$A$49,0),MATCH(orders!J$1,products!$A$1:$G$1,0))</f>
        <v>D</v>
      </c>
      <c r="K747" s="13">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VLOOKUP(C747,customers!$A$1:$I$1001,9,FALSE)</f>
        <v>No</v>
      </c>
    </row>
    <row r="748" spans="1:16" x14ac:dyDescent="0.25">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IF(VLOOKUP(C748,customers!$A$2:$G$1001,7,FALSE)=0,"",VLOOKUP(C748,customers!$A$2:$G$1001,7,FALSE))</f>
        <v>Ireland</v>
      </c>
      <c r="I748" t="str">
        <f>INDEX(products!$A$1:$G$49,MATCH(orders!$D748,products!$A$1:$A$49,0),MATCH(orders!I$1,products!$A$1:$G$1,0))</f>
        <v>Ara</v>
      </c>
      <c r="J748" t="str">
        <f>INDEX(products!$A$1:$G$49,MATCH(orders!$D748,products!$A$1:$A$49,0),MATCH(orders!J$1,products!$A$1:$G$1,0))</f>
        <v>M</v>
      </c>
      <c r="K748" s="13">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VLOOKUP(C748,customers!$A$1:$I$1001,9,FALSE)</f>
        <v>No</v>
      </c>
    </row>
    <row r="749" spans="1:16" x14ac:dyDescent="0.25">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IF(VLOOKUP(C749,customers!$A$2:$G$1001,7,FALSE)=0,"",VLOOKUP(C749,customers!$A$2:$G$1001,7,FALSE))</f>
        <v>Ireland</v>
      </c>
      <c r="I749" t="str">
        <f>INDEX(products!$A$1:$G$49,MATCH(orders!$D749,products!$A$1:$A$49,0),MATCH(orders!I$1,products!$A$1:$G$1,0))</f>
        <v>Lib</v>
      </c>
      <c r="J749" t="str">
        <f>INDEX(products!$A$1:$G$49,MATCH(orders!$D749,products!$A$1:$A$49,0),MATCH(orders!J$1,products!$A$1:$G$1,0))</f>
        <v>M</v>
      </c>
      <c r="K749" s="13">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VLOOKUP(C749,customers!$A$1:$I$1001,9,FALSE)</f>
        <v>Yes</v>
      </c>
    </row>
    <row r="750" spans="1:16" x14ac:dyDescent="0.25">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IF(VLOOKUP(C750,customers!$A$2:$G$1001,7,FALSE)=0,"",VLOOKUP(C750,customers!$A$2:$G$1001,7,FALSE))</f>
        <v>United States</v>
      </c>
      <c r="I750" t="str">
        <f>INDEX(products!$A$1:$G$49,MATCH(orders!$D750,products!$A$1:$A$49,0),MATCH(orders!I$1,products!$A$1:$G$1,0))</f>
        <v>Exc</v>
      </c>
      <c r="J750" t="str">
        <f>INDEX(products!$A$1:$G$49,MATCH(orders!$D750,products!$A$1:$A$49,0),MATCH(orders!J$1,products!$A$1:$G$1,0))</f>
        <v>D</v>
      </c>
      <c r="K750" s="13">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VLOOKUP(C750,customers!$A$1:$I$1001,9,FALSE)</f>
        <v>No</v>
      </c>
    </row>
    <row r="751" spans="1:16" x14ac:dyDescent="0.25">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IF(VLOOKUP(C751,customers!$A$2:$G$1001,7,FALSE)=0,"",VLOOKUP(C751,customers!$A$2:$G$1001,7,FALSE))</f>
        <v>Ireland</v>
      </c>
      <c r="I751" t="str">
        <f>INDEX(products!$A$1:$G$49,MATCH(orders!$D751,products!$A$1:$A$49,0),MATCH(orders!I$1,products!$A$1:$G$1,0))</f>
        <v>Rob</v>
      </c>
      <c r="J751" t="str">
        <f>INDEX(products!$A$1:$G$49,MATCH(orders!$D751,products!$A$1:$A$49,0),MATCH(orders!J$1,products!$A$1:$G$1,0))</f>
        <v>D</v>
      </c>
      <c r="K751" s="13">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VLOOKUP(C751,customers!$A$1:$I$1001,9,FALSE)</f>
        <v>Yes</v>
      </c>
    </row>
    <row r="752" spans="1:16" x14ac:dyDescent="0.25">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IF(VLOOKUP(C752,customers!$A$2:$G$1001,7,FALSE)=0,"",VLOOKUP(C752,customers!$A$2:$G$1001,7,FALSE))</f>
        <v>United States</v>
      </c>
      <c r="I752" t="str">
        <f>INDEX(products!$A$1:$G$49,MATCH(orders!$D752,products!$A$1:$A$49,0),MATCH(orders!I$1,products!$A$1:$G$1,0))</f>
        <v>Rob</v>
      </c>
      <c r="J752" t="str">
        <f>INDEX(products!$A$1:$G$49,MATCH(orders!$D752,products!$A$1:$A$49,0),MATCH(orders!J$1,products!$A$1:$G$1,0))</f>
        <v>M</v>
      </c>
      <c r="K752" s="13">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VLOOKUP(C752,customers!$A$1:$I$1001,9,FALSE)</f>
        <v>Yes</v>
      </c>
    </row>
    <row r="753" spans="1:16" x14ac:dyDescent="0.25">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IF(VLOOKUP(C753,customers!$A$2:$G$1001,7,FALSE)=0,"",VLOOKUP(C753,customers!$A$2:$G$1001,7,FALSE))</f>
        <v>United States</v>
      </c>
      <c r="I753" t="str">
        <f>INDEX(products!$A$1:$G$49,MATCH(orders!$D753,products!$A$1:$A$49,0),MATCH(orders!I$1,products!$A$1:$G$1,0))</f>
        <v>Lib</v>
      </c>
      <c r="J753" t="str">
        <f>INDEX(products!$A$1:$G$49,MATCH(orders!$D753,products!$A$1:$A$49,0),MATCH(orders!J$1,products!$A$1:$G$1,0))</f>
        <v>L</v>
      </c>
      <c r="K753" s="13">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VLOOKUP(C753,customers!$A$1:$I$1001,9,FALSE)</f>
        <v>No</v>
      </c>
    </row>
    <row r="754" spans="1:16" x14ac:dyDescent="0.25">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IF(VLOOKUP(C754,customers!$A$2:$G$1001,7,FALSE)=0,"",VLOOKUP(C754,customers!$A$2:$G$1001,7,FALSE))</f>
        <v>United States</v>
      </c>
      <c r="I754" t="str">
        <f>INDEX(products!$A$1:$G$49,MATCH(orders!$D754,products!$A$1:$A$49,0),MATCH(orders!I$1,products!$A$1:$G$1,0))</f>
        <v>Exc</v>
      </c>
      <c r="J754" t="str">
        <f>INDEX(products!$A$1:$G$49,MATCH(orders!$D754,products!$A$1:$A$49,0),MATCH(orders!J$1,products!$A$1:$G$1,0))</f>
        <v>M</v>
      </c>
      <c r="K754" s="13">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VLOOKUP(C754,customers!$A$1:$I$1001,9,FALSE)</f>
        <v>Yes</v>
      </c>
    </row>
    <row r="755" spans="1:16" x14ac:dyDescent="0.25">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IF(VLOOKUP(C755,customers!$A$2:$G$1001,7,FALSE)=0,"",VLOOKUP(C755,customers!$A$2:$G$1001,7,FALSE))</f>
        <v>United States</v>
      </c>
      <c r="I755" t="str">
        <f>INDEX(products!$A$1:$G$49,MATCH(orders!$D755,products!$A$1:$A$49,0),MATCH(orders!I$1,products!$A$1:$G$1,0))</f>
        <v>Ara</v>
      </c>
      <c r="J755" t="str">
        <f>INDEX(products!$A$1:$G$49,MATCH(orders!$D755,products!$A$1:$A$49,0),MATCH(orders!J$1,products!$A$1:$G$1,0))</f>
        <v>D</v>
      </c>
      <c r="K755" s="13">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VLOOKUP(C755,customers!$A$1:$I$1001,9,FALSE)</f>
        <v>No</v>
      </c>
    </row>
    <row r="756" spans="1:16" x14ac:dyDescent="0.25">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IF(VLOOKUP(C756,customers!$A$2:$G$1001,7,FALSE)=0,"",VLOOKUP(C756,customers!$A$2:$G$1001,7,FALSE))</f>
        <v>Ireland</v>
      </c>
      <c r="I756" t="str">
        <f>INDEX(products!$A$1:$G$49,MATCH(orders!$D756,products!$A$1:$A$49,0),MATCH(orders!I$1,products!$A$1:$G$1,0))</f>
        <v>Ara</v>
      </c>
      <c r="J756" t="str">
        <f>INDEX(products!$A$1:$G$49,MATCH(orders!$D756,products!$A$1:$A$49,0),MATCH(orders!J$1,products!$A$1:$G$1,0))</f>
        <v>D</v>
      </c>
      <c r="K756" s="13">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VLOOKUP(C756,customers!$A$1:$I$1001,9,FALSE)</f>
        <v>No</v>
      </c>
    </row>
    <row r="757" spans="1:16" x14ac:dyDescent="0.25">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IF(VLOOKUP(C757,customers!$A$2:$G$1001,7,FALSE)=0,"",VLOOKUP(C757,customers!$A$2:$G$1001,7,FALSE))</f>
        <v>United States</v>
      </c>
      <c r="I757" t="str">
        <f>INDEX(products!$A$1:$G$49,MATCH(orders!$D757,products!$A$1:$A$49,0),MATCH(orders!I$1,products!$A$1:$G$1,0))</f>
        <v>Lib</v>
      </c>
      <c r="J757" t="str">
        <f>INDEX(products!$A$1:$G$49,MATCH(orders!$D757,products!$A$1:$A$49,0),MATCH(orders!J$1,products!$A$1:$G$1,0))</f>
        <v>L</v>
      </c>
      <c r="K757" s="13">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VLOOKUP(C757,customers!$A$1:$I$1001,9,FALSE)</f>
        <v>No</v>
      </c>
    </row>
    <row r="758" spans="1:16" x14ac:dyDescent="0.25">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IF(VLOOKUP(C758,customers!$A$2:$G$1001,7,FALSE)=0,"",VLOOKUP(C758,customers!$A$2:$G$1001,7,FALSE))</f>
        <v>United States</v>
      </c>
      <c r="I758" t="str">
        <f>INDEX(products!$A$1:$G$49,MATCH(orders!$D758,products!$A$1:$A$49,0),MATCH(orders!I$1,products!$A$1:$G$1,0))</f>
        <v>Rob</v>
      </c>
      <c r="J758" t="str">
        <f>INDEX(products!$A$1:$G$49,MATCH(orders!$D758,products!$A$1:$A$49,0),MATCH(orders!J$1,products!$A$1:$G$1,0))</f>
        <v>D</v>
      </c>
      <c r="K758" s="13">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VLOOKUP(C758,customers!$A$1:$I$1001,9,FALSE)</f>
        <v>Yes</v>
      </c>
    </row>
    <row r="759" spans="1:16" x14ac:dyDescent="0.25">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IF(VLOOKUP(C759,customers!$A$2:$G$1001,7,FALSE)=0,"",VLOOKUP(C759,customers!$A$2:$G$1001,7,FALSE))</f>
        <v>United States</v>
      </c>
      <c r="I759" t="str">
        <f>INDEX(products!$A$1:$G$49,MATCH(orders!$D759,products!$A$1:$A$49,0),MATCH(orders!I$1,products!$A$1:$G$1,0))</f>
        <v>Ara</v>
      </c>
      <c r="J759" t="str">
        <f>INDEX(products!$A$1:$G$49,MATCH(orders!$D759,products!$A$1:$A$49,0),MATCH(orders!J$1,products!$A$1:$G$1,0))</f>
        <v>D</v>
      </c>
      <c r="K759" s="13">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VLOOKUP(C759,customers!$A$1:$I$1001,9,FALSE)</f>
        <v>Yes</v>
      </c>
    </row>
    <row r="760" spans="1:16" x14ac:dyDescent="0.25">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IF(VLOOKUP(C760,customers!$A$2:$G$1001,7,FALSE)=0,"",VLOOKUP(C760,customers!$A$2:$G$1001,7,FALSE))</f>
        <v>United States</v>
      </c>
      <c r="I760" t="str">
        <f>INDEX(products!$A$1:$G$49,MATCH(orders!$D760,products!$A$1:$A$49,0),MATCH(orders!I$1,products!$A$1:$G$1,0))</f>
        <v>Rob</v>
      </c>
      <c r="J760" t="str">
        <f>INDEX(products!$A$1:$G$49,MATCH(orders!$D760,products!$A$1:$A$49,0),MATCH(orders!J$1,products!$A$1:$G$1,0))</f>
        <v>D</v>
      </c>
      <c r="K760" s="13">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VLOOKUP(C760,customers!$A$1:$I$1001,9,FALSE)</f>
        <v>No</v>
      </c>
    </row>
    <row r="761" spans="1:16" x14ac:dyDescent="0.25">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IF(VLOOKUP(C761,customers!$A$2:$G$1001,7,FALSE)=0,"",VLOOKUP(C761,customers!$A$2:$G$1001,7,FALSE))</f>
        <v>United States</v>
      </c>
      <c r="I761" t="str">
        <f>INDEX(products!$A$1:$G$49,MATCH(orders!$D761,products!$A$1:$A$49,0),MATCH(orders!I$1,products!$A$1:$G$1,0))</f>
        <v>Lib</v>
      </c>
      <c r="J761" t="str">
        <f>INDEX(products!$A$1:$G$49,MATCH(orders!$D761,products!$A$1:$A$49,0),MATCH(orders!J$1,products!$A$1:$G$1,0))</f>
        <v>D</v>
      </c>
      <c r="K761" s="13">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VLOOKUP(C761,customers!$A$1:$I$1001,9,FALSE)</f>
        <v>Yes</v>
      </c>
    </row>
    <row r="762" spans="1:16" x14ac:dyDescent="0.25">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IF(VLOOKUP(C762,customers!$A$2:$G$1001,7,FALSE)=0,"",VLOOKUP(C762,customers!$A$2:$G$1001,7,FALSE))</f>
        <v>United States</v>
      </c>
      <c r="I762" t="str">
        <f>INDEX(products!$A$1:$G$49,MATCH(orders!$D762,products!$A$1:$A$49,0),MATCH(orders!I$1,products!$A$1:$G$1,0))</f>
        <v>Exc</v>
      </c>
      <c r="J762" t="str">
        <f>INDEX(products!$A$1:$G$49,MATCH(orders!$D762,products!$A$1:$A$49,0),MATCH(orders!J$1,products!$A$1:$G$1,0))</f>
        <v>L</v>
      </c>
      <c r="K762" s="13">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VLOOKUP(C762,customers!$A$1:$I$1001,9,FALSE)</f>
        <v>No</v>
      </c>
    </row>
    <row r="763" spans="1:16" x14ac:dyDescent="0.25">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IF(VLOOKUP(C763,customers!$A$2:$G$1001,7,FALSE)=0,"",VLOOKUP(C763,customers!$A$2:$G$1001,7,FALSE))</f>
        <v>United States</v>
      </c>
      <c r="I763" t="str">
        <f>INDEX(products!$A$1:$G$49,MATCH(orders!$D763,products!$A$1:$A$49,0),MATCH(orders!I$1,products!$A$1:$G$1,0))</f>
        <v>Exc</v>
      </c>
      <c r="J763" t="str">
        <f>INDEX(products!$A$1:$G$49,MATCH(orders!$D763,products!$A$1:$A$49,0),MATCH(orders!J$1,products!$A$1:$G$1,0))</f>
        <v>L</v>
      </c>
      <c r="K763" s="13">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VLOOKUP(C763,customers!$A$1:$I$1001,9,FALSE)</f>
        <v>Yes</v>
      </c>
    </row>
    <row r="764" spans="1:16" x14ac:dyDescent="0.25">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IF(VLOOKUP(C764,customers!$A$2:$G$1001,7,FALSE)=0,"",VLOOKUP(C764,customers!$A$2:$G$1001,7,FALSE))</f>
        <v>United Kingdom</v>
      </c>
      <c r="I764" t="str">
        <f>INDEX(products!$A$1:$G$49,MATCH(orders!$D764,products!$A$1:$A$49,0),MATCH(orders!I$1,products!$A$1:$G$1,0))</f>
        <v>Lib</v>
      </c>
      <c r="J764" t="str">
        <f>INDEX(products!$A$1:$G$49,MATCH(orders!$D764,products!$A$1:$A$49,0),MATCH(orders!J$1,products!$A$1:$G$1,0))</f>
        <v>M</v>
      </c>
      <c r="K764" s="13">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VLOOKUP(C764,customers!$A$1:$I$1001,9,FALSE)</f>
        <v>No</v>
      </c>
    </row>
    <row r="765" spans="1:16" x14ac:dyDescent="0.25">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IF(VLOOKUP(C765,customers!$A$2:$G$1001,7,FALSE)=0,"",VLOOKUP(C765,customers!$A$2:$G$1001,7,FALSE))</f>
        <v>United States</v>
      </c>
      <c r="I765" t="str">
        <f>INDEX(products!$A$1:$G$49,MATCH(orders!$D765,products!$A$1:$A$49,0),MATCH(orders!I$1,products!$A$1:$G$1,0))</f>
        <v>Ara</v>
      </c>
      <c r="J765" t="str">
        <f>INDEX(products!$A$1:$G$49,MATCH(orders!$D765,products!$A$1:$A$49,0),MATCH(orders!J$1,products!$A$1:$G$1,0))</f>
        <v>L</v>
      </c>
      <c r="K765" s="13">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VLOOKUP(C765,customers!$A$1:$I$1001,9,FALSE)</f>
        <v>No</v>
      </c>
    </row>
    <row r="766" spans="1:16" x14ac:dyDescent="0.25">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IF(VLOOKUP(C766,customers!$A$2:$G$1001,7,FALSE)=0,"",VLOOKUP(C766,customers!$A$2:$G$1001,7,FALSE))</f>
        <v>United States</v>
      </c>
      <c r="I766" t="str">
        <f>INDEX(products!$A$1:$G$49,MATCH(orders!$D766,products!$A$1:$A$49,0),MATCH(orders!I$1,products!$A$1:$G$1,0))</f>
        <v>Ara</v>
      </c>
      <c r="J766" t="str">
        <f>INDEX(products!$A$1:$G$49,MATCH(orders!$D766,products!$A$1:$A$49,0),MATCH(orders!J$1,products!$A$1:$G$1,0))</f>
        <v>L</v>
      </c>
      <c r="K766" s="13">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VLOOKUP(C766,customers!$A$1:$I$1001,9,FALSE)</f>
        <v>Yes</v>
      </c>
    </row>
    <row r="767" spans="1:16" x14ac:dyDescent="0.25">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IF(VLOOKUP(C767,customers!$A$2:$G$1001,7,FALSE)=0,"",VLOOKUP(C767,customers!$A$2:$G$1001,7,FALSE))</f>
        <v>United States</v>
      </c>
      <c r="I767" t="str">
        <f>INDEX(products!$A$1:$G$49,MATCH(orders!$D767,products!$A$1:$A$49,0),MATCH(orders!I$1,products!$A$1:$G$1,0))</f>
        <v>Rob</v>
      </c>
      <c r="J767" t="str">
        <f>INDEX(products!$A$1:$G$49,MATCH(orders!$D767,products!$A$1:$A$49,0),MATCH(orders!J$1,products!$A$1:$G$1,0))</f>
        <v>M</v>
      </c>
      <c r="K767" s="13">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VLOOKUP(C767,customers!$A$1:$I$1001,9,FALSE)</f>
        <v>Yes</v>
      </c>
    </row>
    <row r="768" spans="1:16" x14ac:dyDescent="0.25">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IF(VLOOKUP(C768,customers!$A$2:$G$1001,7,FALSE)=0,"",VLOOKUP(C768,customers!$A$2:$G$1001,7,FALSE))</f>
        <v>United States</v>
      </c>
      <c r="I768" t="str">
        <f>INDEX(products!$A$1:$G$49,MATCH(orders!$D768,products!$A$1:$A$49,0),MATCH(orders!I$1,products!$A$1:$G$1,0))</f>
        <v>Ara</v>
      </c>
      <c r="J768" t="str">
        <f>INDEX(products!$A$1:$G$49,MATCH(orders!$D768,products!$A$1:$A$49,0),MATCH(orders!J$1,products!$A$1:$G$1,0))</f>
        <v>L</v>
      </c>
      <c r="K768" s="13">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VLOOKUP(C768,customers!$A$1:$I$1001,9,FALSE)</f>
        <v>Yes</v>
      </c>
    </row>
    <row r="769" spans="1:16" x14ac:dyDescent="0.25">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IF(VLOOKUP(C769,customers!$A$2:$G$1001,7,FALSE)=0,"",VLOOKUP(C769,customers!$A$2:$G$1001,7,FALSE))</f>
        <v>United States</v>
      </c>
      <c r="I769" t="str">
        <f>INDEX(products!$A$1:$G$49,MATCH(orders!$D769,products!$A$1:$A$49,0),MATCH(orders!I$1,products!$A$1:$G$1,0))</f>
        <v>Ara</v>
      </c>
      <c r="J769" t="str">
        <f>INDEX(products!$A$1:$G$49,MATCH(orders!$D769,products!$A$1:$A$49,0),MATCH(orders!J$1,products!$A$1:$G$1,0))</f>
        <v>L</v>
      </c>
      <c r="K769" s="13">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VLOOKUP(C769,customers!$A$1:$I$1001,9,FALSE)</f>
        <v>No</v>
      </c>
    </row>
    <row r="770" spans="1:16" x14ac:dyDescent="0.25">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IF(VLOOKUP(C770,customers!$A$2:$G$1001,7,FALSE)=0,"",VLOOKUP(C770,customers!$A$2:$G$1001,7,FALSE))</f>
        <v>United States</v>
      </c>
      <c r="I770" t="str">
        <f>INDEX(products!$A$1:$G$49,MATCH(orders!$D770,products!$A$1:$A$49,0),MATCH(orders!I$1,products!$A$1:$G$1,0))</f>
        <v>Rob</v>
      </c>
      <c r="J770" t="str">
        <f>INDEX(products!$A$1:$G$49,MATCH(orders!$D770,products!$A$1:$A$49,0),MATCH(orders!J$1,products!$A$1:$G$1,0))</f>
        <v>L</v>
      </c>
      <c r="K770" s="13">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VLOOKUP(C770,customers!$A$1:$I$1001,9,FALSE)</f>
        <v>No</v>
      </c>
    </row>
    <row r="771" spans="1:16" x14ac:dyDescent="0.25">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IF(VLOOKUP(C771,customers!$A$2:$G$1001,7,FALSE)=0,"",VLOOKUP(C771,customers!$A$2:$G$1001,7,FALSE))</f>
        <v>United Kingdom</v>
      </c>
      <c r="I771" t="str">
        <f>INDEX(products!$A$1:$G$49,MATCH(orders!$D771,products!$A$1:$A$49,0),MATCH(orders!I$1,products!$A$1:$G$1,0))</f>
        <v>Rob</v>
      </c>
      <c r="J771" t="str">
        <f>INDEX(products!$A$1:$G$49,MATCH(orders!$D771,products!$A$1:$A$49,0),MATCH(orders!J$1,products!$A$1:$G$1,0))</f>
        <v>M</v>
      </c>
      <c r="K771" s="13">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IF(I771="Ara", "Arabica",IF(I771="Lib","Liberica",IF(I771="Exc","Excelsa",IF(I771="Rob","Robusta"))))</f>
        <v>Robusta</v>
      </c>
      <c r="O771" t="str">
        <f t="shared" ref="O771:O834" si="38">IF(J771="M","Medium",IF(J771="L","Light",IF(J771="D","Dark","")))</f>
        <v>Medium</v>
      </c>
      <c r="P771" t="str">
        <f>VLOOKUP(C771,customers!$A$1:$I$1001,9,FALSE)</f>
        <v>No</v>
      </c>
    </row>
    <row r="772" spans="1:16" x14ac:dyDescent="0.25">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IF(VLOOKUP(C772,customers!$A$2:$G$1001,7,FALSE)=0,"",VLOOKUP(C772,customers!$A$2:$G$1001,7,FALSE))</f>
        <v>United States</v>
      </c>
      <c r="I772" t="str">
        <f>INDEX(products!$A$1:$G$49,MATCH(orders!$D772,products!$A$1:$A$49,0),MATCH(orders!I$1,products!$A$1:$G$1,0))</f>
        <v>Ara</v>
      </c>
      <c r="J772" t="str">
        <f>INDEX(products!$A$1:$G$49,MATCH(orders!$D772,products!$A$1:$A$49,0),MATCH(orders!J$1,products!$A$1:$G$1,0))</f>
        <v>D</v>
      </c>
      <c r="K772" s="13">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VLOOKUP(C772,customers!$A$1:$I$1001,9,FALSE)</f>
        <v>No</v>
      </c>
    </row>
    <row r="773" spans="1:16" x14ac:dyDescent="0.25">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IF(VLOOKUP(C773,customers!$A$2:$G$1001,7,FALSE)=0,"",VLOOKUP(C773,customers!$A$2:$G$1001,7,FALSE))</f>
        <v>United States</v>
      </c>
      <c r="I773" t="str">
        <f>INDEX(products!$A$1:$G$49,MATCH(orders!$D773,products!$A$1:$A$49,0),MATCH(orders!I$1,products!$A$1:$G$1,0))</f>
        <v>Rob</v>
      </c>
      <c r="J773" t="str">
        <f>INDEX(products!$A$1:$G$49,MATCH(orders!$D773,products!$A$1:$A$49,0),MATCH(orders!J$1,products!$A$1:$G$1,0))</f>
        <v>L</v>
      </c>
      <c r="K773" s="13">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VLOOKUP(C773,customers!$A$1:$I$1001,9,FALSE)</f>
        <v>No</v>
      </c>
    </row>
    <row r="774" spans="1:16" x14ac:dyDescent="0.25">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IF(VLOOKUP(C774,customers!$A$2:$G$1001,7,FALSE)=0,"",VLOOKUP(C774,customers!$A$2:$G$1001,7,FALSE))</f>
        <v>United States</v>
      </c>
      <c r="I774" t="str">
        <f>INDEX(products!$A$1:$G$49,MATCH(orders!$D774,products!$A$1:$A$49,0),MATCH(orders!I$1,products!$A$1:$G$1,0))</f>
        <v>Exc</v>
      </c>
      <c r="J774" t="str">
        <f>INDEX(products!$A$1:$G$49,MATCH(orders!$D774,products!$A$1:$A$49,0),MATCH(orders!J$1,products!$A$1:$G$1,0))</f>
        <v>M</v>
      </c>
      <c r="K774" s="13">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VLOOKUP(C774,customers!$A$1:$I$1001,9,FALSE)</f>
        <v>No</v>
      </c>
    </row>
    <row r="775" spans="1:16" x14ac:dyDescent="0.25">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IF(VLOOKUP(C775,customers!$A$2:$G$1001,7,FALSE)=0,"",VLOOKUP(C775,customers!$A$2:$G$1001,7,FALSE))</f>
        <v>Ireland</v>
      </c>
      <c r="I775" t="str">
        <f>INDEX(products!$A$1:$G$49,MATCH(orders!$D775,products!$A$1:$A$49,0),MATCH(orders!I$1,products!$A$1:$G$1,0))</f>
        <v>Lib</v>
      </c>
      <c r="J775" t="str">
        <f>INDEX(products!$A$1:$G$49,MATCH(orders!$D775,products!$A$1:$A$49,0),MATCH(orders!J$1,products!$A$1:$G$1,0))</f>
        <v>M</v>
      </c>
      <c r="K775" s="13">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VLOOKUP(C775,customers!$A$1:$I$1001,9,FALSE)</f>
        <v>No</v>
      </c>
    </row>
    <row r="776" spans="1:16" x14ac:dyDescent="0.25">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IF(VLOOKUP(C776,customers!$A$2:$G$1001,7,FALSE)=0,"",VLOOKUP(C776,customers!$A$2:$G$1001,7,FALSE))</f>
        <v>United States</v>
      </c>
      <c r="I776" t="str">
        <f>INDEX(products!$A$1:$G$49,MATCH(orders!$D776,products!$A$1:$A$49,0),MATCH(orders!I$1,products!$A$1:$G$1,0))</f>
        <v>Rob</v>
      </c>
      <c r="J776" t="str">
        <f>INDEX(products!$A$1:$G$49,MATCH(orders!$D776,products!$A$1:$A$49,0),MATCH(orders!J$1,products!$A$1:$G$1,0))</f>
        <v>M</v>
      </c>
      <c r="K776" s="13">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VLOOKUP(C776,customers!$A$1:$I$1001,9,FALSE)</f>
        <v>Yes</v>
      </c>
    </row>
    <row r="777" spans="1:16" x14ac:dyDescent="0.25">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IF(VLOOKUP(C777,customers!$A$2:$G$1001,7,FALSE)=0,"",VLOOKUP(C777,customers!$A$2:$G$1001,7,FALSE))</f>
        <v>United States</v>
      </c>
      <c r="I777" t="str">
        <f>INDEX(products!$A$1:$G$49,MATCH(orders!$D777,products!$A$1:$A$49,0),MATCH(orders!I$1,products!$A$1:$G$1,0))</f>
        <v>Exc</v>
      </c>
      <c r="J777" t="str">
        <f>INDEX(products!$A$1:$G$49,MATCH(orders!$D777,products!$A$1:$A$49,0),MATCH(orders!J$1,products!$A$1:$G$1,0))</f>
        <v>L</v>
      </c>
      <c r="K777" s="13">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VLOOKUP(C777,customers!$A$1:$I$1001,9,FALSE)</f>
        <v>Yes</v>
      </c>
    </row>
    <row r="778" spans="1:16" x14ac:dyDescent="0.25">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IF(VLOOKUP(C778,customers!$A$2:$G$1001,7,FALSE)=0,"",VLOOKUP(C778,customers!$A$2:$G$1001,7,FALSE))</f>
        <v>United States</v>
      </c>
      <c r="I778" t="str">
        <f>INDEX(products!$A$1:$G$49,MATCH(orders!$D778,products!$A$1:$A$49,0),MATCH(orders!I$1,products!$A$1:$G$1,0))</f>
        <v>Ara</v>
      </c>
      <c r="J778" t="str">
        <f>INDEX(products!$A$1:$G$49,MATCH(orders!$D778,products!$A$1:$A$49,0),MATCH(orders!J$1,products!$A$1:$G$1,0))</f>
        <v>M</v>
      </c>
      <c r="K778" s="13">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VLOOKUP(C778,customers!$A$1:$I$1001,9,FALSE)</f>
        <v>No</v>
      </c>
    </row>
    <row r="779" spans="1:16" x14ac:dyDescent="0.25">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IF(VLOOKUP(C779,customers!$A$2:$G$1001,7,FALSE)=0,"",VLOOKUP(C779,customers!$A$2:$G$1001,7,FALSE))</f>
        <v>United States</v>
      </c>
      <c r="I779" t="str">
        <f>INDEX(products!$A$1:$G$49,MATCH(orders!$D779,products!$A$1:$A$49,0),MATCH(orders!I$1,products!$A$1:$G$1,0))</f>
        <v>Ara</v>
      </c>
      <c r="J779" t="str">
        <f>INDEX(products!$A$1:$G$49,MATCH(orders!$D779,products!$A$1:$A$49,0),MATCH(orders!J$1,products!$A$1:$G$1,0))</f>
        <v>L</v>
      </c>
      <c r="K779" s="13">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VLOOKUP(C779,customers!$A$1:$I$1001,9,FALSE)</f>
        <v>No</v>
      </c>
    </row>
    <row r="780" spans="1:16" x14ac:dyDescent="0.25">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IF(VLOOKUP(C780,customers!$A$2:$G$1001,7,FALSE)=0,"",VLOOKUP(C780,customers!$A$2:$G$1001,7,FALSE))</f>
        <v>United States</v>
      </c>
      <c r="I780" t="str">
        <f>INDEX(products!$A$1:$G$49,MATCH(orders!$D780,products!$A$1:$A$49,0),MATCH(orders!I$1,products!$A$1:$G$1,0))</f>
        <v>Lib</v>
      </c>
      <c r="J780" t="str">
        <f>INDEX(products!$A$1:$G$49,MATCH(orders!$D780,products!$A$1:$A$49,0),MATCH(orders!J$1,products!$A$1:$G$1,0))</f>
        <v>L</v>
      </c>
      <c r="K780" s="13">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VLOOKUP(C780,customers!$A$1:$I$1001,9,FALSE)</f>
        <v>Yes</v>
      </c>
    </row>
    <row r="781" spans="1:16" x14ac:dyDescent="0.25">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IF(VLOOKUP(C781,customers!$A$2:$G$1001,7,FALSE)=0,"",VLOOKUP(C781,customers!$A$2:$G$1001,7,FALSE))</f>
        <v>United States</v>
      </c>
      <c r="I781" t="str">
        <f>INDEX(products!$A$1:$G$49,MATCH(orders!$D781,products!$A$1:$A$49,0),MATCH(orders!I$1,products!$A$1:$G$1,0))</f>
        <v>Lib</v>
      </c>
      <c r="J781" t="str">
        <f>INDEX(products!$A$1:$G$49,MATCH(orders!$D781,products!$A$1:$A$49,0),MATCH(orders!J$1,products!$A$1:$G$1,0))</f>
        <v>D</v>
      </c>
      <c r="K781" s="13">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VLOOKUP(C781,customers!$A$1:$I$1001,9,FALSE)</f>
        <v>Yes</v>
      </c>
    </row>
    <row r="782" spans="1:16" x14ac:dyDescent="0.25">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IF(VLOOKUP(C782,customers!$A$2:$G$1001,7,FALSE)=0,"",VLOOKUP(C782,customers!$A$2:$G$1001,7,FALSE))</f>
        <v>United States</v>
      </c>
      <c r="I782" t="str">
        <f>INDEX(products!$A$1:$G$49,MATCH(orders!$D782,products!$A$1:$A$49,0),MATCH(orders!I$1,products!$A$1:$G$1,0))</f>
        <v>Exc</v>
      </c>
      <c r="J782" t="str">
        <f>INDEX(products!$A$1:$G$49,MATCH(orders!$D782,products!$A$1:$A$49,0),MATCH(orders!J$1,products!$A$1:$G$1,0))</f>
        <v>M</v>
      </c>
      <c r="K782" s="13">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VLOOKUP(C782,customers!$A$1:$I$1001,9,FALSE)</f>
        <v>No</v>
      </c>
    </row>
    <row r="783" spans="1:16" x14ac:dyDescent="0.25">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IF(VLOOKUP(C783,customers!$A$2:$G$1001,7,FALSE)=0,"",VLOOKUP(C783,customers!$A$2:$G$1001,7,FALSE))</f>
        <v>United States</v>
      </c>
      <c r="I783" t="str">
        <f>INDEX(products!$A$1:$G$49,MATCH(orders!$D783,products!$A$1:$A$49,0),MATCH(orders!I$1,products!$A$1:$G$1,0))</f>
        <v>Lib</v>
      </c>
      <c r="J783" t="str">
        <f>INDEX(products!$A$1:$G$49,MATCH(orders!$D783,products!$A$1:$A$49,0),MATCH(orders!J$1,products!$A$1:$G$1,0))</f>
        <v>L</v>
      </c>
      <c r="K783" s="13">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VLOOKUP(C783,customers!$A$1:$I$1001,9,FALSE)</f>
        <v>No</v>
      </c>
    </row>
    <row r="784" spans="1:16" x14ac:dyDescent="0.25">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IF(VLOOKUP(C784,customers!$A$2:$G$1001,7,FALSE)=0,"",VLOOKUP(C784,customers!$A$2:$G$1001,7,FALSE))</f>
        <v>Ireland</v>
      </c>
      <c r="I784" t="str">
        <f>INDEX(products!$A$1:$G$49,MATCH(orders!$D784,products!$A$1:$A$49,0),MATCH(orders!I$1,products!$A$1:$G$1,0))</f>
        <v>Exc</v>
      </c>
      <c r="J784" t="str">
        <f>INDEX(products!$A$1:$G$49,MATCH(orders!$D784,products!$A$1:$A$49,0),MATCH(orders!J$1,products!$A$1:$G$1,0))</f>
        <v>L</v>
      </c>
      <c r="K784" s="13">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VLOOKUP(C784,customers!$A$1:$I$1001,9,FALSE)</f>
        <v>No</v>
      </c>
    </row>
    <row r="785" spans="1:16" x14ac:dyDescent="0.25">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IF(VLOOKUP(C785,customers!$A$2:$G$1001,7,FALSE)=0,"",VLOOKUP(C785,customers!$A$2:$G$1001,7,FALSE))</f>
        <v>United States</v>
      </c>
      <c r="I785" t="str">
        <f>INDEX(products!$A$1:$G$49,MATCH(orders!$D785,products!$A$1:$A$49,0),MATCH(orders!I$1,products!$A$1:$G$1,0))</f>
        <v>Lib</v>
      </c>
      <c r="J785" t="str">
        <f>INDEX(products!$A$1:$G$49,MATCH(orders!$D785,products!$A$1:$A$49,0),MATCH(orders!J$1,products!$A$1:$G$1,0))</f>
        <v>M</v>
      </c>
      <c r="K785" s="13">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VLOOKUP(C785,customers!$A$1:$I$1001,9,FALSE)</f>
        <v>Yes</v>
      </c>
    </row>
    <row r="786" spans="1:16" x14ac:dyDescent="0.25">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IF(VLOOKUP(C786,customers!$A$2:$G$1001,7,FALSE)=0,"",VLOOKUP(C786,customers!$A$2:$G$1001,7,FALSE))</f>
        <v>United States</v>
      </c>
      <c r="I786" t="str">
        <f>INDEX(products!$A$1:$G$49,MATCH(orders!$D786,products!$A$1:$A$49,0),MATCH(orders!I$1,products!$A$1:$G$1,0))</f>
        <v>Lib</v>
      </c>
      <c r="J786" t="str">
        <f>INDEX(products!$A$1:$G$49,MATCH(orders!$D786,products!$A$1:$A$49,0),MATCH(orders!J$1,products!$A$1:$G$1,0))</f>
        <v>L</v>
      </c>
      <c r="K786" s="13">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VLOOKUP(C786,customers!$A$1:$I$1001,9,FALSE)</f>
        <v>No</v>
      </c>
    </row>
    <row r="787" spans="1:16" x14ac:dyDescent="0.25">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IF(VLOOKUP(C787,customers!$A$2:$G$1001,7,FALSE)=0,"",VLOOKUP(C787,customers!$A$2:$G$1001,7,FALSE))</f>
        <v>United States</v>
      </c>
      <c r="I787" t="str">
        <f>INDEX(products!$A$1:$G$49,MATCH(orders!$D787,products!$A$1:$A$49,0),MATCH(orders!I$1,products!$A$1:$G$1,0))</f>
        <v>Ara</v>
      </c>
      <c r="J787" t="str">
        <f>INDEX(products!$A$1:$G$49,MATCH(orders!$D787,products!$A$1:$A$49,0),MATCH(orders!J$1,products!$A$1:$G$1,0))</f>
        <v>D</v>
      </c>
      <c r="K787" s="13">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VLOOKUP(C787,customers!$A$1:$I$1001,9,FALSE)</f>
        <v>No</v>
      </c>
    </row>
    <row r="788" spans="1:16" x14ac:dyDescent="0.25">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IF(VLOOKUP(C788,customers!$A$2:$G$1001,7,FALSE)=0,"",VLOOKUP(C788,customers!$A$2:$G$1001,7,FALSE))</f>
        <v>United States</v>
      </c>
      <c r="I788" t="str">
        <f>INDEX(products!$A$1:$G$49,MATCH(orders!$D788,products!$A$1:$A$49,0),MATCH(orders!I$1,products!$A$1:$G$1,0))</f>
        <v>Exc</v>
      </c>
      <c r="J788" t="str">
        <f>INDEX(products!$A$1:$G$49,MATCH(orders!$D788,products!$A$1:$A$49,0),MATCH(orders!J$1,products!$A$1:$G$1,0))</f>
        <v>D</v>
      </c>
      <c r="K788" s="13">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VLOOKUP(C788,customers!$A$1:$I$1001,9,FALSE)</f>
        <v>Yes</v>
      </c>
    </row>
    <row r="789" spans="1:16" x14ac:dyDescent="0.25">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IF(VLOOKUP(C789,customers!$A$2:$G$1001,7,FALSE)=0,"",VLOOKUP(C789,customers!$A$2:$G$1001,7,FALSE))</f>
        <v>United States</v>
      </c>
      <c r="I789" t="str">
        <f>INDEX(products!$A$1:$G$49,MATCH(orders!$D789,products!$A$1:$A$49,0),MATCH(orders!I$1,products!$A$1:$G$1,0))</f>
        <v>Exc</v>
      </c>
      <c r="J789" t="str">
        <f>INDEX(products!$A$1:$G$49,MATCH(orders!$D789,products!$A$1:$A$49,0),MATCH(orders!J$1,products!$A$1:$G$1,0))</f>
        <v>M</v>
      </c>
      <c r="K789" s="13">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VLOOKUP(C789,customers!$A$1:$I$1001,9,FALSE)</f>
        <v>Yes</v>
      </c>
    </row>
    <row r="790" spans="1:16" x14ac:dyDescent="0.25">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IF(VLOOKUP(C790,customers!$A$2:$G$1001,7,FALSE)=0,"",VLOOKUP(C790,customers!$A$2:$G$1001,7,FALSE))</f>
        <v>Ireland</v>
      </c>
      <c r="I790" t="str">
        <f>INDEX(products!$A$1:$G$49,MATCH(orders!$D790,products!$A$1:$A$49,0),MATCH(orders!I$1,products!$A$1:$G$1,0))</f>
        <v>Rob</v>
      </c>
      <c r="J790" t="str">
        <f>INDEX(products!$A$1:$G$49,MATCH(orders!$D790,products!$A$1:$A$49,0),MATCH(orders!J$1,products!$A$1:$G$1,0))</f>
        <v>M</v>
      </c>
      <c r="K790" s="13">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VLOOKUP(C790,customers!$A$1:$I$1001,9,FALSE)</f>
        <v>Yes</v>
      </c>
    </row>
    <row r="791" spans="1:16" x14ac:dyDescent="0.25">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IF(VLOOKUP(C791,customers!$A$2:$G$1001,7,FALSE)=0,"",VLOOKUP(C791,customers!$A$2:$G$1001,7,FALSE))</f>
        <v>United States</v>
      </c>
      <c r="I791" t="str">
        <f>INDEX(products!$A$1:$G$49,MATCH(orders!$D791,products!$A$1:$A$49,0),MATCH(orders!I$1,products!$A$1:$G$1,0))</f>
        <v>Ara</v>
      </c>
      <c r="J791" t="str">
        <f>INDEX(products!$A$1:$G$49,MATCH(orders!$D791,products!$A$1:$A$49,0),MATCH(orders!J$1,products!$A$1:$G$1,0))</f>
        <v>L</v>
      </c>
      <c r="K791" s="13">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VLOOKUP(C791,customers!$A$1:$I$1001,9,FALSE)</f>
        <v>No</v>
      </c>
    </row>
    <row r="792" spans="1:16" x14ac:dyDescent="0.25">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IF(VLOOKUP(C792,customers!$A$2:$G$1001,7,FALSE)=0,"",VLOOKUP(C792,customers!$A$2:$G$1001,7,FALSE))</f>
        <v>United States</v>
      </c>
      <c r="I792" t="str">
        <f>INDEX(products!$A$1:$G$49,MATCH(orders!$D792,products!$A$1:$A$49,0),MATCH(orders!I$1,products!$A$1:$G$1,0))</f>
        <v>Ara</v>
      </c>
      <c r="J792" t="str">
        <f>INDEX(products!$A$1:$G$49,MATCH(orders!$D792,products!$A$1:$A$49,0),MATCH(orders!J$1,products!$A$1:$G$1,0))</f>
        <v>L</v>
      </c>
      <c r="K792" s="13">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VLOOKUP(C792,customers!$A$1:$I$1001,9,FALSE)</f>
        <v>No</v>
      </c>
    </row>
    <row r="793" spans="1:16" x14ac:dyDescent="0.25">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IF(VLOOKUP(C793,customers!$A$2:$G$1001,7,FALSE)=0,"",VLOOKUP(C793,customers!$A$2:$G$1001,7,FALSE))</f>
        <v>United States</v>
      </c>
      <c r="I793" t="str">
        <f>INDEX(products!$A$1:$G$49,MATCH(orders!$D793,products!$A$1:$A$49,0),MATCH(orders!I$1,products!$A$1:$G$1,0))</f>
        <v>Lib</v>
      </c>
      <c r="J793" t="str">
        <f>INDEX(products!$A$1:$G$49,MATCH(orders!$D793,products!$A$1:$A$49,0),MATCH(orders!J$1,products!$A$1:$G$1,0))</f>
        <v>L</v>
      </c>
      <c r="K793" s="13">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VLOOKUP(C793,customers!$A$1:$I$1001,9,FALSE)</f>
        <v>Yes</v>
      </c>
    </row>
    <row r="794" spans="1:16" x14ac:dyDescent="0.25">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IF(VLOOKUP(C794,customers!$A$2:$G$1001,7,FALSE)=0,"",VLOOKUP(C794,customers!$A$2:$G$1001,7,FALSE))</f>
        <v>United Kingdom</v>
      </c>
      <c r="I794" t="str">
        <f>INDEX(products!$A$1:$G$49,MATCH(orders!$D794,products!$A$1:$A$49,0),MATCH(orders!I$1,products!$A$1:$G$1,0))</f>
        <v>Lib</v>
      </c>
      <c r="J794" t="str">
        <f>INDEX(products!$A$1:$G$49,MATCH(orders!$D794,products!$A$1:$A$49,0),MATCH(orders!J$1,products!$A$1:$G$1,0))</f>
        <v>M</v>
      </c>
      <c r="K794" s="13">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VLOOKUP(C794,customers!$A$1:$I$1001,9,FALSE)</f>
        <v>Yes</v>
      </c>
    </row>
    <row r="795" spans="1:16" x14ac:dyDescent="0.25">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IF(VLOOKUP(C795,customers!$A$2:$G$1001,7,FALSE)=0,"",VLOOKUP(C795,customers!$A$2:$G$1001,7,FALSE))</f>
        <v>United States</v>
      </c>
      <c r="I795" t="str">
        <f>INDEX(products!$A$1:$G$49,MATCH(orders!$D795,products!$A$1:$A$49,0),MATCH(orders!I$1,products!$A$1:$G$1,0))</f>
        <v>Rob</v>
      </c>
      <c r="J795" t="str">
        <f>INDEX(products!$A$1:$G$49,MATCH(orders!$D795,products!$A$1:$A$49,0),MATCH(orders!J$1,products!$A$1:$G$1,0))</f>
        <v>L</v>
      </c>
      <c r="K795" s="13">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VLOOKUP(C795,customers!$A$1:$I$1001,9,FALSE)</f>
        <v>No</v>
      </c>
    </row>
    <row r="796" spans="1:16" x14ac:dyDescent="0.25">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IF(VLOOKUP(C796,customers!$A$2:$G$1001,7,FALSE)=0,"",VLOOKUP(C796,customers!$A$2:$G$1001,7,FALSE))</f>
        <v>United States</v>
      </c>
      <c r="I796" t="str">
        <f>INDEX(products!$A$1:$G$49,MATCH(orders!$D796,products!$A$1:$A$49,0),MATCH(orders!I$1,products!$A$1:$G$1,0))</f>
        <v>Ara</v>
      </c>
      <c r="J796" t="str">
        <f>INDEX(products!$A$1:$G$49,MATCH(orders!$D796,products!$A$1:$A$49,0),MATCH(orders!J$1,products!$A$1:$G$1,0))</f>
        <v>L</v>
      </c>
      <c r="K796" s="13">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VLOOKUP(C796,customers!$A$1:$I$1001,9,FALSE)</f>
        <v>No</v>
      </c>
    </row>
    <row r="797" spans="1:16" x14ac:dyDescent="0.25">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IF(VLOOKUP(C797,customers!$A$2:$G$1001,7,FALSE)=0,"",VLOOKUP(C797,customers!$A$2:$G$1001,7,FALSE))</f>
        <v>United States</v>
      </c>
      <c r="I797" t="str">
        <f>INDEX(products!$A$1:$G$49,MATCH(orders!$D797,products!$A$1:$A$49,0),MATCH(orders!I$1,products!$A$1:$G$1,0))</f>
        <v>Rob</v>
      </c>
      <c r="J797" t="str">
        <f>INDEX(products!$A$1:$G$49,MATCH(orders!$D797,products!$A$1:$A$49,0),MATCH(orders!J$1,products!$A$1:$G$1,0))</f>
        <v>L</v>
      </c>
      <c r="K797" s="13">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VLOOKUP(C797,customers!$A$1:$I$1001,9,FALSE)</f>
        <v>No</v>
      </c>
    </row>
    <row r="798" spans="1:16" x14ac:dyDescent="0.25">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IF(VLOOKUP(C798,customers!$A$2:$G$1001,7,FALSE)=0,"",VLOOKUP(C798,customers!$A$2:$G$1001,7,FALSE))</f>
        <v>United States</v>
      </c>
      <c r="I798" t="str">
        <f>INDEX(products!$A$1:$G$49,MATCH(orders!$D798,products!$A$1:$A$49,0),MATCH(orders!I$1,products!$A$1:$G$1,0))</f>
        <v>Lib</v>
      </c>
      <c r="J798" t="str">
        <f>INDEX(products!$A$1:$G$49,MATCH(orders!$D798,products!$A$1:$A$49,0),MATCH(orders!J$1,products!$A$1:$G$1,0))</f>
        <v>L</v>
      </c>
      <c r="K798" s="13">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VLOOKUP(C798,customers!$A$1:$I$1001,9,FALSE)</f>
        <v>No</v>
      </c>
    </row>
    <row r="799" spans="1:16" x14ac:dyDescent="0.25">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IF(VLOOKUP(C799,customers!$A$2:$G$1001,7,FALSE)=0,"",VLOOKUP(C799,customers!$A$2:$G$1001,7,FALSE))</f>
        <v>United States</v>
      </c>
      <c r="I799" t="str">
        <f>INDEX(products!$A$1:$G$49,MATCH(orders!$D799,products!$A$1:$A$49,0),MATCH(orders!I$1,products!$A$1:$G$1,0))</f>
        <v>Ara</v>
      </c>
      <c r="J799" t="str">
        <f>INDEX(products!$A$1:$G$49,MATCH(orders!$D799,products!$A$1:$A$49,0),MATCH(orders!J$1,products!$A$1:$G$1,0))</f>
        <v>L</v>
      </c>
      <c r="K799" s="13">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VLOOKUP(C799,customers!$A$1:$I$1001,9,FALSE)</f>
        <v>No</v>
      </c>
    </row>
    <row r="800" spans="1:16" x14ac:dyDescent="0.25">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IF(VLOOKUP(C800,customers!$A$2:$G$1001,7,FALSE)=0,"",VLOOKUP(C800,customers!$A$2:$G$1001,7,FALSE))</f>
        <v>United States</v>
      </c>
      <c r="I800" t="str">
        <f>INDEX(products!$A$1:$G$49,MATCH(orders!$D800,products!$A$1:$A$49,0),MATCH(orders!I$1,products!$A$1:$G$1,0))</f>
        <v>Rob</v>
      </c>
      <c r="J800" t="str">
        <f>INDEX(products!$A$1:$G$49,MATCH(orders!$D800,products!$A$1:$A$49,0),MATCH(orders!J$1,products!$A$1:$G$1,0))</f>
        <v>D</v>
      </c>
      <c r="K800" s="13">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VLOOKUP(C800,customers!$A$1:$I$1001,9,FALSE)</f>
        <v>Yes</v>
      </c>
    </row>
    <row r="801" spans="1:16" x14ac:dyDescent="0.25">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IF(VLOOKUP(C801,customers!$A$2:$G$1001,7,FALSE)=0,"",VLOOKUP(C801,customers!$A$2:$G$1001,7,FALSE))</f>
        <v>United States</v>
      </c>
      <c r="I801" t="str">
        <f>INDEX(products!$A$1:$G$49,MATCH(orders!$D801,products!$A$1:$A$49,0),MATCH(orders!I$1,products!$A$1:$G$1,0))</f>
        <v>Exc</v>
      </c>
      <c r="J801" t="str">
        <f>INDEX(products!$A$1:$G$49,MATCH(orders!$D801,products!$A$1:$A$49,0),MATCH(orders!J$1,products!$A$1:$G$1,0))</f>
        <v>D</v>
      </c>
      <c r="K801" s="13">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VLOOKUP(C801,customers!$A$1:$I$1001,9,FALSE)</f>
        <v>Yes</v>
      </c>
    </row>
    <row r="802" spans="1:16" x14ac:dyDescent="0.25">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IF(VLOOKUP(C802,customers!$A$2:$G$1001,7,FALSE)=0,"",VLOOKUP(C802,customers!$A$2:$G$1001,7,FALSE))</f>
        <v>Ireland</v>
      </c>
      <c r="I802" t="str">
        <f>INDEX(products!$A$1:$G$49,MATCH(orders!$D802,products!$A$1:$A$49,0),MATCH(orders!I$1,products!$A$1:$G$1,0))</f>
        <v>Rob</v>
      </c>
      <c r="J802" t="str">
        <f>INDEX(products!$A$1:$G$49,MATCH(orders!$D802,products!$A$1:$A$49,0),MATCH(orders!J$1,products!$A$1:$G$1,0))</f>
        <v>D</v>
      </c>
      <c r="K802" s="13">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VLOOKUP(C802,customers!$A$1:$I$1001,9,FALSE)</f>
        <v>No</v>
      </c>
    </row>
    <row r="803" spans="1:16" x14ac:dyDescent="0.25">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IF(VLOOKUP(C803,customers!$A$2:$G$1001,7,FALSE)=0,"",VLOOKUP(C803,customers!$A$2:$G$1001,7,FALSE))</f>
        <v>United States</v>
      </c>
      <c r="I803" t="str">
        <f>INDEX(products!$A$1:$G$49,MATCH(orders!$D803,products!$A$1:$A$49,0),MATCH(orders!I$1,products!$A$1:$G$1,0))</f>
        <v>Rob</v>
      </c>
      <c r="J803" t="str">
        <f>INDEX(products!$A$1:$G$49,MATCH(orders!$D803,products!$A$1:$A$49,0),MATCH(orders!J$1,products!$A$1:$G$1,0))</f>
        <v>D</v>
      </c>
      <c r="K803" s="13">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VLOOKUP(C803,customers!$A$1:$I$1001,9,FALSE)</f>
        <v>Yes</v>
      </c>
    </row>
    <row r="804" spans="1:16" x14ac:dyDescent="0.25">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IF(VLOOKUP(C804,customers!$A$2:$G$1001,7,FALSE)=0,"",VLOOKUP(C804,customers!$A$2:$G$1001,7,FALSE))</f>
        <v>United States</v>
      </c>
      <c r="I804" t="str">
        <f>INDEX(products!$A$1:$G$49,MATCH(orders!$D804,products!$A$1:$A$49,0),MATCH(orders!I$1,products!$A$1:$G$1,0))</f>
        <v>Rob</v>
      </c>
      <c r="J804" t="str">
        <f>INDEX(products!$A$1:$G$49,MATCH(orders!$D804,products!$A$1:$A$49,0),MATCH(orders!J$1,products!$A$1:$G$1,0))</f>
        <v>D</v>
      </c>
      <c r="K804" s="13">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VLOOKUP(C804,customers!$A$1:$I$1001,9,FALSE)</f>
        <v>No</v>
      </c>
    </row>
    <row r="805" spans="1:16" x14ac:dyDescent="0.25">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IF(VLOOKUP(C805,customers!$A$2:$G$1001,7,FALSE)=0,"",VLOOKUP(C805,customers!$A$2:$G$1001,7,FALSE))</f>
        <v>United States</v>
      </c>
      <c r="I805" t="str">
        <f>INDEX(products!$A$1:$G$49,MATCH(orders!$D805,products!$A$1:$A$49,0),MATCH(orders!I$1,products!$A$1:$G$1,0))</f>
        <v>Exc</v>
      </c>
      <c r="J805" t="str">
        <f>INDEX(products!$A$1:$G$49,MATCH(orders!$D805,products!$A$1:$A$49,0),MATCH(orders!J$1,products!$A$1:$G$1,0))</f>
        <v>M</v>
      </c>
      <c r="K805" s="13">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VLOOKUP(C805,customers!$A$1:$I$1001,9,FALSE)</f>
        <v>No</v>
      </c>
    </row>
    <row r="806" spans="1:16" x14ac:dyDescent="0.25">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IF(VLOOKUP(C806,customers!$A$2:$G$1001,7,FALSE)=0,"",VLOOKUP(C806,customers!$A$2:$G$1001,7,FALSE))</f>
        <v>United Kingdom</v>
      </c>
      <c r="I806" t="str">
        <f>INDEX(products!$A$1:$G$49,MATCH(orders!$D806,products!$A$1:$A$49,0),MATCH(orders!I$1,products!$A$1:$G$1,0))</f>
        <v>Rob</v>
      </c>
      <c r="J806" t="str">
        <f>INDEX(products!$A$1:$G$49,MATCH(orders!$D806,products!$A$1:$A$49,0),MATCH(orders!J$1,products!$A$1:$G$1,0))</f>
        <v>L</v>
      </c>
      <c r="K806" s="13">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VLOOKUP(C806,customers!$A$1:$I$1001,9,FALSE)</f>
        <v>No</v>
      </c>
    </row>
    <row r="807" spans="1:16" x14ac:dyDescent="0.25">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IF(VLOOKUP(C807,customers!$A$2:$G$1001,7,FALSE)=0,"",VLOOKUP(C807,customers!$A$2:$G$1001,7,FALSE))</f>
        <v>United States</v>
      </c>
      <c r="I807" t="str">
        <f>INDEX(products!$A$1:$G$49,MATCH(orders!$D807,products!$A$1:$A$49,0),MATCH(orders!I$1,products!$A$1:$G$1,0))</f>
        <v>Rob</v>
      </c>
      <c r="J807" t="str">
        <f>INDEX(products!$A$1:$G$49,MATCH(orders!$D807,products!$A$1:$A$49,0),MATCH(orders!J$1,products!$A$1:$G$1,0))</f>
        <v>M</v>
      </c>
      <c r="K807" s="13">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VLOOKUP(C807,customers!$A$1:$I$1001,9,FALSE)</f>
        <v>No</v>
      </c>
    </row>
    <row r="808" spans="1:16" x14ac:dyDescent="0.25">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IF(VLOOKUP(C808,customers!$A$2:$G$1001,7,FALSE)=0,"",VLOOKUP(C808,customers!$A$2:$G$1001,7,FALSE))</f>
        <v>United Kingdom</v>
      </c>
      <c r="I808" t="str">
        <f>INDEX(products!$A$1:$G$49,MATCH(orders!$D808,products!$A$1:$A$49,0),MATCH(orders!I$1,products!$A$1:$G$1,0))</f>
        <v>Lib</v>
      </c>
      <c r="J808" t="str">
        <f>INDEX(products!$A$1:$G$49,MATCH(orders!$D808,products!$A$1:$A$49,0),MATCH(orders!J$1,products!$A$1:$G$1,0))</f>
        <v>D</v>
      </c>
      <c r="K808" s="13">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VLOOKUP(C808,customers!$A$1:$I$1001,9,FALSE)</f>
        <v>Yes</v>
      </c>
    </row>
    <row r="809" spans="1:16" x14ac:dyDescent="0.25">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IF(VLOOKUP(C809,customers!$A$2:$G$1001,7,FALSE)=0,"",VLOOKUP(C809,customers!$A$2:$G$1001,7,FALSE))</f>
        <v>Ireland</v>
      </c>
      <c r="I809" t="str">
        <f>INDEX(products!$A$1:$G$49,MATCH(orders!$D809,products!$A$1:$A$49,0),MATCH(orders!I$1,products!$A$1:$G$1,0))</f>
        <v>Lib</v>
      </c>
      <c r="J809" t="str">
        <f>INDEX(products!$A$1:$G$49,MATCH(orders!$D809,products!$A$1:$A$49,0),MATCH(orders!J$1,products!$A$1:$G$1,0))</f>
        <v>D</v>
      </c>
      <c r="K809" s="13">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VLOOKUP(C809,customers!$A$1:$I$1001,9,FALSE)</f>
        <v>No</v>
      </c>
    </row>
    <row r="810" spans="1:16" x14ac:dyDescent="0.25">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IF(VLOOKUP(C810,customers!$A$2:$G$1001,7,FALSE)=0,"",VLOOKUP(C810,customers!$A$2:$G$1001,7,FALSE))</f>
        <v>United States</v>
      </c>
      <c r="I810" t="str">
        <f>INDEX(products!$A$1:$G$49,MATCH(orders!$D810,products!$A$1:$A$49,0),MATCH(orders!I$1,products!$A$1:$G$1,0))</f>
        <v>Rob</v>
      </c>
      <c r="J810" t="str">
        <f>INDEX(products!$A$1:$G$49,MATCH(orders!$D810,products!$A$1:$A$49,0),MATCH(orders!J$1,products!$A$1:$G$1,0))</f>
        <v>L</v>
      </c>
      <c r="K810" s="13">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VLOOKUP(C810,customers!$A$1:$I$1001,9,FALSE)</f>
        <v>No</v>
      </c>
    </row>
    <row r="811" spans="1:16" x14ac:dyDescent="0.25">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IF(VLOOKUP(C811,customers!$A$2:$G$1001,7,FALSE)=0,"",VLOOKUP(C811,customers!$A$2:$G$1001,7,FALSE))</f>
        <v>United States</v>
      </c>
      <c r="I811" t="str">
        <f>INDEX(products!$A$1:$G$49,MATCH(orders!$D811,products!$A$1:$A$49,0),MATCH(orders!I$1,products!$A$1:$G$1,0))</f>
        <v>Rob</v>
      </c>
      <c r="J811" t="str">
        <f>INDEX(products!$A$1:$G$49,MATCH(orders!$D811,products!$A$1:$A$49,0),MATCH(orders!J$1,products!$A$1:$G$1,0))</f>
        <v>D</v>
      </c>
      <c r="K811" s="13">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VLOOKUP(C811,customers!$A$1:$I$1001,9,FALSE)</f>
        <v>Yes</v>
      </c>
    </row>
    <row r="812" spans="1:16" x14ac:dyDescent="0.25">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IF(VLOOKUP(C812,customers!$A$2:$G$1001,7,FALSE)=0,"",VLOOKUP(C812,customers!$A$2:$G$1001,7,FALSE))</f>
        <v>United States</v>
      </c>
      <c r="I812" t="str">
        <f>INDEX(products!$A$1:$G$49,MATCH(orders!$D812,products!$A$1:$A$49,0),MATCH(orders!I$1,products!$A$1:$G$1,0))</f>
        <v>Lib</v>
      </c>
      <c r="J812" t="str">
        <f>INDEX(products!$A$1:$G$49,MATCH(orders!$D812,products!$A$1:$A$49,0),MATCH(orders!J$1,products!$A$1:$G$1,0))</f>
        <v>L</v>
      </c>
      <c r="K812" s="13">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VLOOKUP(C812,customers!$A$1:$I$1001,9,FALSE)</f>
        <v>No</v>
      </c>
    </row>
    <row r="813" spans="1:16" x14ac:dyDescent="0.25">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IF(VLOOKUP(C813,customers!$A$2:$G$1001,7,FALSE)=0,"",VLOOKUP(C813,customers!$A$2:$G$1001,7,FALSE))</f>
        <v>Ireland</v>
      </c>
      <c r="I813" t="str">
        <f>INDEX(products!$A$1:$G$49,MATCH(orders!$D813,products!$A$1:$A$49,0),MATCH(orders!I$1,products!$A$1:$G$1,0))</f>
        <v>Ara</v>
      </c>
      <c r="J813" t="str">
        <f>INDEX(products!$A$1:$G$49,MATCH(orders!$D813,products!$A$1:$A$49,0),MATCH(orders!J$1,products!$A$1:$G$1,0))</f>
        <v>M</v>
      </c>
      <c r="K813" s="13">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VLOOKUP(C813,customers!$A$1:$I$1001,9,FALSE)</f>
        <v>Yes</v>
      </c>
    </row>
    <row r="814" spans="1:16" x14ac:dyDescent="0.25">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IF(VLOOKUP(C814,customers!$A$2:$G$1001,7,FALSE)=0,"",VLOOKUP(C814,customers!$A$2:$G$1001,7,FALSE))</f>
        <v>Ireland</v>
      </c>
      <c r="I814" t="str">
        <f>INDEX(products!$A$1:$G$49,MATCH(orders!$D814,products!$A$1:$A$49,0),MATCH(orders!I$1,products!$A$1:$G$1,0))</f>
        <v>Lib</v>
      </c>
      <c r="J814" t="str">
        <f>INDEX(products!$A$1:$G$49,MATCH(orders!$D814,products!$A$1:$A$49,0),MATCH(orders!J$1,products!$A$1:$G$1,0))</f>
        <v>D</v>
      </c>
      <c r="K814" s="13">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VLOOKUP(C814,customers!$A$1:$I$1001,9,FALSE)</f>
        <v>Yes</v>
      </c>
    </row>
    <row r="815" spans="1:16" x14ac:dyDescent="0.25">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IF(VLOOKUP(C815,customers!$A$2:$G$1001,7,FALSE)=0,"",VLOOKUP(C815,customers!$A$2:$G$1001,7,FALSE))</f>
        <v>United States</v>
      </c>
      <c r="I815" t="str">
        <f>INDEX(products!$A$1:$G$49,MATCH(orders!$D815,products!$A$1:$A$49,0),MATCH(orders!I$1,products!$A$1:$G$1,0))</f>
        <v>Exc</v>
      </c>
      <c r="J815" t="str">
        <f>INDEX(products!$A$1:$G$49,MATCH(orders!$D815,products!$A$1:$A$49,0),MATCH(orders!J$1,products!$A$1:$G$1,0))</f>
        <v>M</v>
      </c>
      <c r="K815" s="13">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VLOOKUP(C815,customers!$A$1:$I$1001,9,FALSE)</f>
        <v>Yes</v>
      </c>
    </row>
    <row r="816" spans="1:16" x14ac:dyDescent="0.25">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IF(VLOOKUP(C816,customers!$A$2:$G$1001,7,FALSE)=0,"",VLOOKUP(C816,customers!$A$2:$G$1001,7,FALSE))</f>
        <v>United States</v>
      </c>
      <c r="I816" t="str">
        <f>INDEX(products!$A$1:$G$49,MATCH(orders!$D816,products!$A$1:$A$49,0),MATCH(orders!I$1,products!$A$1:$G$1,0))</f>
        <v>Exc</v>
      </c>
      <c r="J816" t="str">
        <f>INDEX(products!$A$1:$G$49,MATCH(orders!$D816,products!$A$1:$A$49,0),MATCH(orders!J$1,products!$A$1:$G$1,0))</f>
        <v>L</v>
      </c>
      <c r="K816" s="13">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VLOOKUP(C816,customers!$A$1:$I$1001,9,FALSE)</f>
        <v>No</v>
      </c>
    </row>
    <row r="817" spans="1:16" x14ac:dyDescent="0.25">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IF(VLOOKUP(C817,customers!$A$2:$G$1001,7,FALSE)=0,"",VLOOKUP(C817,customers!$A$2:$G$1001,7,FALSE))</f>
        <v>United States</v>
      </c>
      <c r="I817" t="str">
        <f>INDEX(products!$A$1:$G$49,MATCH(orders!$D817,products!$A$1:$A$49,0),MATCH(orders!I$1,products!$A$1:$G$1,0))</f>
        <v>Rob</v>
      </c>
      <c r="J817" t="str">
        <f>INDEX(products!$A$1:$G$49,MATCH(orders!$D817,products!$A$1:$A$49,0),MATCH(orders!J$1,products!$A$1:$G$1,0))</f>
        <v>M</v>
      </c>
      <c r="K817" s="13">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VLOOKUP(C817,customers!$A$1:$I$1001,9,FALSE)</f>
        <v>No</v>
      </c>
    </row>
    <row r="818" spans="1:16" x14ac:dyDescent="0.25">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IF(VLOOKUP(C818,customers!$A$2:$G$1001,7,FALSE)=0,"",VLOOKUP(C818,customers!$A$2:$G$1001,7,FALSE))</f>
        <v>Ireland</v>
      </c>
      <c r="I818" t="str">
        <f>INDEX(products!$A$1:$G$49,MATCH(orders!$D818,products!$A$1:$A$49,0),MATCH(orders!I$1,products!$A$1:$G$1,0))</f>
        <v>Lib</v>
      </c>
      <c r="J818" t="str">
        <f>INDEX(products!$A$1:$G$49,MATCH(orders!$D818,products!$A$1:$A$49,0),MATCH(orders!J$1,products!$A$1:$G$1,0))</f>
        <v>L</v>
      </c>
      <c r="K818" s="13">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VLOOKUP(C818,customers!$A$1:$I$1001,9,FALSE)</f>
        <v>No</v>
      </c>
    </row>
    <row r="819" spans="1:16" x14ac:dyDescent="0.25">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IF(VLOOKUP(C819,customers!$A$2:$G$1001,7,FALSE)=0,"",VLOOKUP(C819,customers!$A$2:$G$1001,7,FALSE))</f>
        <v>United States</v>
      </c>
      <c r="I819" t="str">
        <f>INDEX(products!$A$1:$G$49,MATCH(orders!$D819,products!$A$1:$A$49,0),MATCH(orders!I$1,products!$A$1:$G$1,0))</f>
        <v>Lib</v>
      </c>
      <c r="J819" t="str">
        <f>INDEX(products!$A$1:$G$49,MATCH(orders!$D819,products!$A$1:$A$49,0),MATCH(orders!J$1,products!$A$1:$G$1,0))</f>
        <v>D</v>
      </c>
      <c r="K819" s="13">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VLOOKUP(C819,customers!$A$1:$I$1001,9,FALSE)</f>
        <v>No</v>
      </c>
    </row>
    <row r="820" spans="1:16" x14ac:dyDescent="0.25">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IF(VLOOKUP(C820,customers!$A$2:$G$1001,7,FALSE)=0,"",VLOOKUP(C820,customers!$A$2:$G$1001,7,FALSE))</f>
        <v>United States</v>
      </c>
      <c r="I820" t="str">
        <f>INDEX(products!$A$1:$G$49,MATCH(orders!$D820,products!$A$1:$A$49,0),MATCH(orders!I$1,products!$A$1:$G$1,0))</f>
        <v>Lib</v>
      </c>
      <c r="J820" t="str">
        <f>INDEX(products!$A$1:$G$49,MATCH(orders!$D820,products!$A$1:$A$49,0),MATCH(orders!J$1,products!$A$1:$G$1,0))</f>
        <v>L</v>
      </c>
      <c r="K820" s="13">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VLOOKUP(C820,customers!$A$1:$I$1001,9,FALSE)</f>
        <v>No</v>
      </c>
    </row>
    <row r="821" spans="1:16" x14ac:dyDescent="0.25">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IF(VLOOKUP(C821,customers!$A$2:$G$1001,7,FALSE)=0,"",VLOOKUP(C821,customers!$A$2:$G$1001,7,FALSE))</f>
        <v>United States</v>
      </c>
      <c r="I821" t="str">
        <f>INDEX(products!$A$1:$G$49,MATCH(orders!$D821,products!$A$1:$A$49,0),MATCH(orders!I$1,products!$A$1:$G$1,0))</f>
        <v>Lib</v>
      </c>
      <c r="J821" t="str">
        <f>INDEX(products!$A$1:$G$49,MATCH(orders!$D821,products!$A$1:$A$49,0),MATCH(orders!J$1,products!$A$1:$G$1,0))</f>
        <v>L</v>
      </c>
      <c r="K821" s="13">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VLOOKUP(C821,customers!$A$1:$I$1001,9,FALSE)</f>
        <v>Yes</v>
      </c>
    </row>
    <row r="822" spans="1:16" x14ac:dyDescent="0.25">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IF(VLOOKUP(C822,customers!$A$2:$G$1001,7,FALSE)=0,"",VLOOKUP(C822,customers!$A$2:$G$1001,7,FALSE))</f>
        <v>United States</v>
      </c>
      <c r="I822" t="str">
        <f>INDEX(products!$A$1:$G$49,MATCH(orders!$D822,products!$A$1:$A$49,0),MATCH(orders!I$1,products!$A$1:$G$1,0))</f>
        <v>Exc</v>
      </c>
      <c r="J822" t="str">
        <f>INDEX(products!$A$1:$G$49,MATCH(orders!$D822,products!$A$1:$A$49,0),MATCH(orders!J$1,products!$A$1:$G$1,0))</f>
        <v>M</v>
      </c>
      <c r="K822" s="13">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VLOOKUP(C822,customers!$A$1:$I$1001,9,FALSE)</f>
        <v>Yes</v>
      </c>
    </row>
    <row r="823" spans="1:16" x14ac:dyDescent="0.25">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IF(VLOOKUP(C823,customers!$A$2:$G$1001,7,FALSE)=0,"",VLOOKUP(C823,customers!$A$2:$G$1001,7,FALSE))</f>
        <v>United States</v>
      </c>
      <c r="I823" t="str">
        <f>INDEX(products!$A$1:$G$49,MATCH(orders!$D823,products!$A$1:$A$49,0),MATCH(orders!I$1,products!$A$1:$G$1,0))</f>
        <v>Rob</v>
      </c>
      <c r="J823" t="str">
        <f>INDEX(products!$A$1:$G$49,MATCH(orders!$D823,products!$A$1:$A$49,0),MATCH(orders!J$1,products!$A$1:$G$1,0))</f>
        <v>D</v>
      </c>
      <c r="K823" s="13">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VLOOKUP(C823,customers!$A$1:$I$1001,9,FALSE)</f>
        <v>No</v>
      </c>
    </row>
    <row r="824" spans="1:16" x14ac:dyDescent="0.25">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IF(VLOOKUP(C824,customers!$A$2:$G$1001,7,FALSE)=0,"",VLOOKUP(C824,customers!$A$2:$G$1001,7,FALSE))</f>
        <v>United States</v>
      </c>
      <c r="I824" t="str">
        <f>INDEX(products!$A$1:$G$49,MATCH(orders!$D824,products!$A$1:$A$49,0),MATCH(orders!I$1,products!$A$1:$G$1,0))</f>
        <v>Exc</v>
      </c>
      <c r="J824" t="str">
        <f>INDEX(products!$A$1:$G$49,MATCH(orders!$D824,products!$A$1:$A$49,0),MATCH(orders!J$1,products!$A$1:$G$1,0))</f>
        <v>L</v>
      </c>
      <c r="K824" s="13">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VLOOKUP(C824,customers!$A$1:$I$1001,9,FALSE)</f>
        <v>No</v>
      </c>
    </row>
    <row r="825" spans="1:16" x14ac:dyDescent="0.25">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IF(VLOOKUP(C825,customers!$A$2:$G$1001,7,FALSE)=0,"",VLOOKUP(C825,customers!$A$2:$G$1001,7,FALSE))</f>
        <v>United States</v>
      </c>
      <c r="I825" t="str">
        <f>INDEX(products!$A$1:$G$49,MATCH(orders!$D825,products!$A$1:$A$49,0),MATCH(orders!I$1,products!$A$1:$G$1,0))</f>
        <v>Lib</v>
      </c>
      <c r="J825" t="str">
        <f>INDEX(products!$A$1:$G$49,MATCH(orders!$D825,products!$A$1:$A$49,0),MATCH(orders!J$1,products!$A$1:$G$1,0))</f>
        <v>L</v>
      </c>
      <c r="K825" s="13">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VLOOKUP(C825,customers!$A$1:$I$1001,9,FALSE)</f>
        <v>Yes</v>
      </c>
    </row>
    <row r="826" spans="1:16" x14ac:dyDescent="0.25">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IF(VLOOKUP(C826,customers!$A$2:$G$1001,7,FALSE)=0,"",VLOOKUP(C826,customers!$A$2:$G$1001,7,FALSE))</f>
        <v>United States</v>
      </c>
      <c r="I826" t="str">
        <f>INDEX(products!$A$1:$G$49,MATCH(orders!$D826,products!$A$1:$A$49,0),MATCH(orders!I$1,products!$A$1:$G$1,0))</f>
        <v>Ara</v>
      </c>
      <c r="J826" t="str">
        <f>INDEX(products!$A$1:$G$49,MATCH(orders!$D826,products!$A$1:$A$49,0),MATCH(orders!J$1,products!$A$1:$G$1,0))</f>
        <v>M</v>
      </c>
      <c r="K826" s="13">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VLOOKUP(C826,customers!$A$1:$I$1001,9,FALSE)</f>
        <v>Yes</v>
      </c>
    </row>
    <row r="827" spans="1:16" x14ac:dyDescent="0.25">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IF(VLOOKUP(C827,customers!$A$2:$G$1001,7,FALSE)=0,"",VLOOKUP(C827,customers!$A$2:$G$1001,7,FALSE))</f>
        <v>United States</v>
      </c>
      <c r="I827" t="str">
        <f>INDEX(products!$A$1:$G$49,MATCH(orders!$D827,products!$A$1:$A$49,0),MATCH(orders!I$1,products!$A$1:$G$1,0))</f>
        <v>Ara</v>
      </c>
      <c r="J827" t="str">
        <f>INDEX(products!$A$1:$G$49,MATCH(orders!$D827,products!$A$1:$A$49,0),MATCH(orders!J$1,products!$A$1:$G$1,0))</f>
        <v>D</v>
      </c>
      <c r="K827" s="13">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VLOOKUP(C827,customers!$A$1:$I$1001,9,FALSE)</f>
        <v>Yes</v>
      </c>
    </row>
    <row r="828" spans="1:16" x14ac:dyDescent="0.25">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IF(VLOOKUP(C828,customers!$A$2:$G$1001,7,FALSE)=0,"",VLOOKUP(C828,customers!$A$2:$G$1001,7,FALSE))</f>
        <v>United States</v>
      </c>
      <c r="I828" t="str">
        <f>INDEX(products!$A$1:$G$49,MATCH(orders!$D828,products!$A$1:$A$49,0),MATCH(orders!I$1,products!$A$1:$G$1,0))</f>
        <v>Exc</v>
      </c>
      <c r="J828" t="str">
        <f>INDEX(products!$A$1:$G$49,MATCH(orders!$D828,products!$A$1:$A$49,0),MATCH(orders!J$1,products!$A$1:$G$1,0))</f>
        <v>M</v>
      </c>
      <c r="K828" s="13">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VLOOKUP(C828,customers!$A$1:$I$1001,9,FALSE)</f>
        <v>Yes</v>
      </c>
    </row>
    <row r="829" spans="1:16" x14ac:dyDescent="0.25">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IF(VLOOKUP(C829,customers!$A$2:$G$1001,7,FALSE)=0,"",VLOOKUP(C829,customers!$A$2:$G$1001,7,FALSE))</f>
        <v>United States</v>
      </c>
      <c r="I829" t="str">
        <f>INDEX(products!$A$1:$G$49,MATCH(orders!$D829,products!$A$1:$A$49,0),MATCH(orders!I$1,products!$A$1:$G$1,0))</f>
        <v>Exc</v>
      </c>
      <c r="J829" t="str">
        <f>INDEX(products!$A$1:$G$49,MATCH(orders!$D829,products!$A$1:$A$49,0),MATCH(orders!J$1,products!$A$1:$G$1,0))</f>
        <v>M</v>
      </c>
      <c r="K829" s="13">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VLOOKUP(C829,customers!$A$1:$I$1001,9,FALSE)</f>
        <v>No</v>
      </c>
    </row>
    <row r="830" spans="1:16" x14ac:dyDescent="0.25">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IF(VLOOKUP(C830,customers!$A$2:$G$1001,7,FALSE)=0,"",VLOOKUP(C830,customers!$A$2:$G$1001,7,FALSE))</f>
        <v>United States</v>
      </c>
      <c r="I830" t="str">
        <f>INDEX(products!$A$1:$G$49,MATCH(orders!$D830,products!$A$1:$A$49,0),MATCH(orders!I$1,products!$A$1:$G$1,0))</f>
        <v>Ara</v>
      </c>
      <c r="J830" t="str">
        <f>INDEX(products!$A$1:$G$49,MATCH(orders!$D830,products!$A$1:$A$49,0),MATCH(orders!J$1,products!$A$1:$G$1,0))</f>
        <v>D</v>
      </c>
      <c r="K830" s="13">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VLOOKUP(C830,customers!$A$1:$I$1001,9,FALSE)</f>
        <v>Yes</v>
      </c>
    </row>
    <row r="831" spans="1:16" x14ac:dyDescent="0.25">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IF(VLOOKUP(C831,customers!$A$2:$G$1001,7,FALSE)=0,"",VLOOKUP(C831,customers!$A$2:$G$1001,7,FALSE))</f>
        <v>United States</v>
      </c>
      <c r="I831" t="str">
        <f>INDEX(products!$A$1:$G$49,MATCH(orders!$D831,products!$A$1:$A$49,0),MATCH(orders!I$1,products!$A$1:$G$1,0))</f>
        <v>Ara</v>
      </c>
      <c r="J831" t="str">
        <f>INDEX(products!$A$1:$G$49,MATCH(orders!$D831,products!$A$1:$A$49,0),MATCH(orders!J$1,products!$A$1:$G$1,0))</f>
        <v>D</v>
      </c>
      <c r="K831" s="13">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VLOOKUP(C831,customers!$A$1:$I$1001,9,FALSE)</f>
        <v>No</v>
      </c>
    </row>
    <row r="832" spans="1:16" x14ac:dyDescent="0.25">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IF(VLOOKUP(C832,customers!$A$2:$G$1001,7,FALSE)=0,"",VLOOKUP(C832,customers!$A$2:$G$1001,7,FALSE))</f>
        <v>United States</v>
      </c>
      <c r="I832" t="str">
        <f>INDEX(products!$A$1:$G$49,MATCH(orders!$D832,products!$A$1:$A$49,0),MATCH(orders!I$1,products!$A$1:$G$1,0))</f>
        <v>Exc</v>
      </c>
      <c r="J832" t="str">
        <f>INDEX(products!$A$1:$G$49,MATCH(orders!$D832,products!$A$1:$A$49,0),MATCH(orders!J$1,products!$A$1:$G$1,0))</f>
        <v>M</v>
      </c>
      <c r="K832" s="13">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VLOOKUP(C832,customers!$A$1:$I$1001,9,FALSE)</f>
        <v>No</v>
      </c>
    </row>
    <row r="833" spans="1:16" x14ac:dyDescent="0.25">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IF(VLOOKUP(C833,customers!$A$2:$G$1001,7,FALSE)=0,"",VLOOKUP(C833,customers!$A$2:$G$1001,7,FALSE))</f>
        <v>United States</v>
      </c>
      <c r="I833" t="str">
        <f>INDEX(products!$A$1:$G$49,MATCH(orders!$D833,products!$A$1:$A$49,0),MATCH(orders!I$1,products!$A$1:$G$1,0))</f>
        <v>Ara</v>
      </c>
      <c r="J833" t="str">
        <f>INDEX(products!$A$1:$G$49,MATCH(orders!$D833,products!$A$1:$A$49,0),MATCH(orders!J$1,products!$A$1:$G$1,0))</f>
        <v>D</v>
      </c>
      <c r="K833" s="13">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VLOOKUP(C833,customers!$A$1:$I$1001,9,FALSE)</f>
        <v>No</v>
      </c>
    </row>
    <row r="834" spans="1:16" x14ac:dyDescent="0.25">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IF(VLOOKUP(C834,customers!$A$2:$G$1001,7,FALSE)=0,"",VLOOKUP(C834,customers!$A$2:$G$1001,7,FALSE))</f>
        <v>United States</v>
      </c>
      <c r="I834" t="str">
        <f>INDEX(products!$A$1:$G$49,MATCH(orders!$D834,products!$A$1:$A$49,0),MATCH(orders!I$1,products!$A$1:$G$1,0))</f>
        <v>Rob</v>
      </c>
      <c r="J834" t="str">
        <f>INDEX(products!$A$1:$G$49,MATCH(orders!$D834,products!$A$1:$A$49,0),MATCH(orders!J$1,products!$A$1:$G$1,0))</f>
        <v>M</v>
      </c>
      <c r="K834" s="13">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VLOOKUP(C834,customers!$A$1:$I$1001,9,FALSE)</f>
        <v>No</v>
      </c>
    </row>
    <row r="835" spans="1:16" x14ac:dyDescent="0.25">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IF(VLOOKUP(C835,customers!$A$2:$G$1001,7,FALSE)=0,"",VLOOKUP(C835,customers!$A$2:$G$1001,7,FALSE))</f>
        <v>United States</v>
      </c>
      <c r="I835" t="str">
        <f>INDEX(products!$A$1:$G$49,MATCH(orders!$D835,products!$A$1:$A$49,0),MATCH(orders!I$1,products!$A$1:$G$1,0))</f>
        <v>Rob</v>
      </c>
      <c r="J835" t="str">
        <f>INDEX(products!$A$1:$G$49,MATCH(orders!$D835,products!$A$1:$A$49,0),MATCH(orders!J$1,products!$A$1:$G$1,0))</f>
        <v>D</v>
      </c>
      <c r="K835" s="13">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IF(I835="Ara", "Arabica",IF(I835="Lib","Liberica",IF(I835="Exc","Excelsa",IF(I835="Rob","Robusta"))))</f>
        <v>Robusta</v>
      </c>
      <c r="O835" t="str">
        <f t="shared" ref="O835:O898" si="41">IF(J835="M","Medium",IF(J835="L","Light",IF(J835="D","Dark","")))</f>
        <v>Dark</v>
      </c>
      <c r="P835" t="str">
        <f>VLOOKUP(C835,customers!$A$1:$I$1001,9,FALSE)</f>
        <v>Yes</v>
      </c>
    </row>
    <row r="836" spans="1:16" x14ac:dyDescent="0.25">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IF(VLOOKUP(C836,customers!$A$2:$G$1001,7,FALSE)=0,"",VLOOKUP(C836,customers!$A$2:$G$1001,7,FALSE))</f>
        <v>United States</v>
      </c>
      <c r="I836" t="str">
        <f>INDEX(products!$A$1:$G$49,MATCH(orders!$D836,products!$A$1:$A$49,0),MATCH(orders!I$1,products!$A$1:$G$1,0))</f>
        <v>Ara</v>
      </c>
      <c r="J836" t="str">
        <f>INDEX(products!$A$1:$G$49,MATCH(orders!$D836,products!$A$1:$A$49,0),MATCH(orders!J$1,products!$A$1:$G$1,0))</f>
        <v>D</v>
      </c>
      <c r="K836" s="13">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VLOOKUP(C836,customers!$A$1:$I$1001,9,FALSE)</f>
        <v>No</v>
      </c>
    </row>
    <row r="837" spans="1:16" x14ac:dyDescent="0.25">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IF(VLOOKUP(C837,customers!$A$2:$G$1001,7,FALSE)=0,"",VLOOKUP(C837,customers!$A$2:$G$1001,7,FALSE))</f>
        <v>United States</v>
      </c>
      <c r="I837" t="str">
        <f>INDEX(products!$A$1:$G$49,MATCH(orders!$D837,products!$A$1:$A$49,0),MATCH(orders!I$1,products!$A$1:$G$1,0))</f>
        <v>Exc</v>
      </c>
      <c r="J837" t="str">
        <f>INDEX(products!$A$1:$G$49,MATCH(orders!$D837,products!$A$1:$A$49,0),MATCH(orders!J$1,products!$A$1:$G$1,0))</f>
        <v>L</v>
      </c>
      <c r="K837" s="13">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VLOOKUP(C837,customers!$A$1:$I$1001,9,FALSE)</f>
        <v>Yes</v>
      </c>
    </row>
    <row r="838" spans="1:16" x14ac:dyDescent="0.25">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IF(VLOOKUP(C838,customers!$A$2:$G$1001,7,FALSE)=0,"",VLOOKUP(C838,customers!$A$2:$G$1001,7,FALSE))</f>
        <v>United States</v>
      </c>
      <c r="I838" t="str">
        <f>INDEX(products!$A$1:$G$49,MATCH(orders!$D838,products!$A$1:$A$49,0),MATCH(orders!I$1,products!$A$1:$G$1,0))</f>
        <v>Ara</v>
      </c>
      <c r="J838" t="str">
        <f>INDEX(products!$A$1:$G$49,MATCH(orders!$D838,products!$A$1:$A$49,0),MATCH(orders!J$1,products!$A$1:$G$1,0))</f>
        <v>D</v>
      </c>
      <c r="K838" s="13">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VLOOKUP(C838,customers!$A$1:$I$1001,9,FALSE)</f>
        <v>No</v>
      </c>
    </row>
    <row r="839" spans="1:16" x14ac:dyDescent="0.25">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IF(VLOOKUP(C839,customers!$A$2:$G$1001,7,FALSE)=0,"",VLOOKUP(C839,customers!$A$2:$G$1001,7,FALSE))</f>
        <v>United States</v>
      </c>
      <c r="I839" t="str">
        <f>INDEX(products!$A$1:$G$49,MATCH(orders!$D839,products!$A$1:$A$49,0),MATCH(orders!I$1,products!$A$1:$G$1,0))</f>
        <v>Lib</v>
      </c>
      <c r="J839" t="str">
        <f>INDEX(products!$A$1:$G$49,MATCH(orders!$D839,products!$A$1:$A$49,0),MATCH(orders!J$1,products!$A$1:$G$1,0))</f>
        <v>M</v>
      </c>
      <c r="K839" s="13">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VLOOKUP(C839,customers!$A$1:$I$1001,9,FALSE)</f>
        <v>No</v>
      </c>
    </row>
    <row r="840" spans="1:16" x14ac:dyDescent="0.25">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IF(VLOOKUP(C840,customers!$A$2:$G$1001,7,FALSE)=0,"",VLOOKUP(C840,customers!$A$2:$G$1001,7,FALSE))</f>
        <v>United States</v>
      </c>
      <c r="I840" t="str">
        <f>INDEX(products!$A$1:$G$49,MATCH(orders!$D840,products!$A$1:$A$49,0),MATCH(orders!I$1,products!$A$1:$G$1,0))</f>
        <v>Ara</v>
      </c>
      <c r="J840" t="str">
        <f>INDEX(products!$A$1:$G$49,MATCH(orders!$D840,products!$A$1:$A$49,0),MATCH(orders!J$1,products!$A$1:$G$1,0))</f>
        <v>D</v>
      </c>
      <c r="K840" s="13">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VLOOKUP(C840,customers!$A$1:$I$1001,9,FALSE)</f>
        <v>No</v>
      </c>
    </row>
    <row r="841" spans="1:16" x14ac:dyDescent="0.25">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IF(VLOOKUP(C841,customers!$A$2:$G$1001,7,FALSE)=0,"",VLOOKUP(C841,customers!$A$2:$G$1001,7,FALSE))</f>
        <v>United States</v>
      </c>
      <c r="I841" t="str">
        <f>INDEX(products!$A$1:$G$49,MATCH(orders!$D841,products!$A$1:$A$49,0),MATCH(orders!I$1,products!$A$1:$G$1,0))</f>
        <v>Exc</v>
      </c>
      <c r="J841" t="str">
        <f>INDEX(products!$A$1:$G$49,MATCH(orders!$D841,products!$A$1:$A$49,0),MATCH(orders!J$1,products!$A$1:$G$1,0))</f>
        <v>M</v>
      </c>
      <c r="K841" s="13">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VLOOKUP(C841,customers!$A$1:$I$1001,9,FALSE)</f>
        <v>No</v>
      </c>
    </row>
    <row r="842" spans="1:16" x14ac:dyDescent="0.25">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IF(VLOOKUP(C842,customers!$A$2:$G$1001,7,FALSE)=0,"",VLOOKUP(C842,customers!$A$2:$G$1001,7,FALSE))</f>
        <v>United States</v>
      </c>
      <c r="I842" t="str">
        <f>INDEX(products!$A$1:$G$49,MATCH(orders!$D842,products!$A$1:$A$49,0),MATCH(orders!I$1,products!$A$1:$G$1,0))</f>
        <v>Rob</v>
      </c>
      <c r="J842" t="str">
        <f>INDEX(products!$A$1:$G$49,MATCH(orders!$D842,products!$A$1:$A$49,0),MATCH(orders!J$1,products!$A$1:$G$1,0))</f>
        <v>L</v>
      </c>
      <c r="K842" s="13">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VLOOKUP(C842,customers!$A$1:$I$1001,9,FALSE)</f>
        <v>Yes</v>
      </c>
    </row>
    <row r="843" spans="1:16" x14ac:dyDescent="0.25">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IF(VLOOKUP(C843,customers!$A$2:$G$1001,7,FALSE)=0,"",VLOOKUP(C843,customers!$A$2:$G$1001,7,FALSE))</f>
        <v>United States</v>
      </c>
      <c r="I843" t="str">
        <f>INDEX(products!$A$1:$G$49,MATCH(orders!$D843,products!$A$1:$A$49,0),MATCH(orders!I$1,products!$A$1:$G$1,0))</f>
        <v>Lib</v>
      </c>
      <c r="J843" t="str">
        <f>INDEX(products!$A$1:$G$49,MATCH(orders!$D843,products!$A$1:$A$49,0),MATCH(orders!J$1,products!$A$1:$G$1,0))</f>
        <v>M</v>
      </c>
      <c r="K843" s="13">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VLOOKUP(C843,customers!$A$1:$I$1001,9,FALSE)</f>
        <v>No</v>
      </c>
    </row>
    <row r="844" spans="1:16" x14ac:dyDescent="0.25">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IF(VLOOKUP(C844,customers!$A$2:$G$1001,7,FALSE)=0,"",VLOOKUP(C844,customers!$A$2:$G$1001,7,FALSE))</f>
        <v>United States</v>
      </c>
      <c r="I844" t="str">
        <f>INDEX(products!$A$1:$G$49,MATCH(orders!$D844,products!$A$1:$A$49,0),MATCH(orders!I$1,products!$A$1:$G$1,0))</f>
        <v>Exc</v>
      </c>
      <c r="J844" t="str">
        <f>INDEX(products!$A$1:$G$49,MATCH(orders!$D844,products!$A$1:$A$49,0),MATCH(orders!J$1,products!$A$1:$G$1,0))</f>
        <v>M</v>
      </c>
      <c r="K844" s="13">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VLOOKUP(C844,customers!$A$1:$I$1001,9,FALSE)</f>
        <v>Yes</v>
      </c>
    </row>
    <row r="845" spans="1:16" x14ac:dyDescent="0.25">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IF(VLOOKUP(C845,customers!$A$2:$G$1001,7,FALSE)=0,"",VLOOKUP(C845,customers!$A$2:$G$1001,7,FALSE))</f>
        <v>United States</v>
      </c>
      <c r="I845" t="str">
        <f>INDEX(products!$A$1:$G$49,MATCH(orders!$D845,products!$A$1:$A$49,0),MATCH(orders!I$1,products!$A$1:$G$1,0))</f>
        <v>Exc</v>
      </c>
      <c r="J845" t="str">
        <f>INDEX(products!$A$1:$G$49,MATCH(orders!$D845,products!$A$1:$A$49,0),MATCH(orders!J$1,products!$A$1:$G$1,0))</f>
        <v>M</v>
      </c>
      <c r="K845" s="13">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VLOOKUP(C845,customers!$A$1:$I$1001,9,FALSE)</f>
        <v>Yes</v>
      </c>
    </row>
    <row r="846" spans="1:16" x14ac:dyDescent="0.25">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IF(VLOOKUP(C846,customers!$A$2:$G$1001,7,FALSE)=0,"",VLOOKUP(C846,customers!$A$2:$G$1001,7,FALSE))</f>
        <v>United States</v>
      </c>
      <c r="I846" t="str">
        <f>INDEX(products!$A$1:$G$49,MATCH(orders!$D846,products!$A$1:$A$49,0),MATCH(orders!I$1,products!$A$1:$G$1,0))</f>
        <v>Ara</v>
      </c>
      <c r="J846" t="str">
        <f>INDEX(products!$A$1:$G$49,MATCH(orders!$D846,products!$A$1:$A$49,0),MATCH(orders!J$1,products!$A$1:$G$1,0))</f>
        <v>D</v>
      </c>
      <c r="K846" s="13">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VLOOKUP(C846,customers!$A$1:$I$1001,9,FALSE)</f>
        <v>Yes</v>
      </c>
    </row>
    <row r="847" spans="1:16" x14ac:dyDescent="0.25">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IF(VLOOKUP(C847,customers!$A$2:$G$1001,7,FALSE)=0,"",VLOOKUP(C847,customers!$A$2:$G$1001,7,FALSE))</f>
        <v>United States</v>
      </c>
      <c r="I847" t="str">
        <f>INDEX(products!$A$1:$G$49,MATCH(orders!$D847,products!$A$1:$A$49,0),MATCH(orders!I$1,products!$A$1:$G$1,0))</f>
        <v>Exc</v>
      </c>
      <c r="J847" t="str">
        <f>INDEX(products!$A$1:$G$49,MATCH(orders!$D847,products!$A$1:$A$49,0),MATCH(orders!J$1,products!$A$1:$G$1,0))</f>
        <v>D</v>
      </c>
      <c r="K847" s="13">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VLOOKUP(C847,customers!$A$1:$I$1001,9,FALSE)</f>
        <v>No</v>
      </c>
    </row>
    <row r="848" spans="1:16" x14ac:dyDescent="0.25">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IF(VLOOKUP(C848,customers!$A$2:$G$1001,7,FALSE)=0,"",VLOOKUP(C848,customers!$A$2:$G$1001,7,FALSE))</f>
        <v>United States</v>
      </c>
      <c r="I848" t="str">
        <f>INDEX(products!$A$1:$G$49,MATCH(orders!$D848,products!$A$1:$A$49,0),MATCH(orders!I$1,products!$A$1:$G$1,0))</f>
        <v>Ara</v>
      </c>
      <c r="J848" t="str">
        <f>INDEX(products!$A$1:$G$49,MATCH(orders!$D848,products!$A$1:$A$49,0),MATCH(orders!J$1,products!$A$1:$G$1,0))</f>
        <v>M</v>
      </c>
      <c r="K848" s="13">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VLOOKUP(C848,customers!$A$1:$I$1001,9,FALSE)</f>
        <v>Yes</v>
      </c>
    </row>
    <row r="849" spans="1:16" x14ac:dyDescent="0.25">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IF(VLOOKUP(C849,customers!$A$2:$G$1001,7,FALSE)=0,"",VLOOKUP(C849,customers!$A$2:$G$1001,7,FALSE))</f>
        <v>United States</v>
      </c>
      <c r="I849" t="str">
        <f>INDEX(products!$A$1:$G$49,MATCH(orders!$D849,products!$A$1:$A$49,0),MATCH(orders!I$1,products!$A$1:$G$1,0))</f>
        <v>Ara</v>
      </c>
      <c r="J849" t="str">
        <f>INDEX(products!$A$1:$G$49,MATCH(orders!$D849,products!$A$1:$A$49,0),MATCH(orders!J$1,products!$A$1:$G$1,0))</f>
        <v>D</v>
      </c>
      <c r="K849" s="13">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VLOOKUP(C849,customers!$A$1:$I$1001,9,FALSE)</f>
        <v>Yes</v>
      </c>
    </row>
    <row r="850" spans="1:16" x14ac:dyDescent="0.25">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IF(VLOOKUP(C850,customers!$A$2:$G$1001,7,FALSE)=0,"",VLOOKUP(C850,customers!$A$2:$G$1001,7,FALSE))</f>
        <v>United States</v>
      </c>
      <c r="I850" t="str">
        <f>INDEX(products!$A$1:$G$49,MATCH(orders!$D850,products!$A$1:$A$49,0),MATCH(orders!I$1,products!$A$1:$G$1,0))</f>
        <v>Exc</v>
      </c>
      <c r="J850" t="str">
        <f>INDEX(products!$A$1:$G$49,MATCH(orders!$D850,products!$A$1:$A$49,0),MATCH(orders!J$1,products!$A$1:$G$1,0))</f>
        <v>L</v>
      </c>
      <c r="K850" s="13">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VLOOKUP(C850,customers!$A$1:$I$1001,9,FALSE)</f>
        <v>No</v>
      </c>
    </row>
    <row r="851" spans="1:16" x14ac:dyDescent="0.25">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IF(VLOOKUP(C851,customers!$A$2:$G$1001,7,FALSE)=0,"",VLOOKUP(C851,customers!$A$2:$G$1001,7,FALSE))</f>
        <v>United States</v>
      </c>
      <c r="I851" t="str">
        <f>INDEX(products!$A$1:$G$49,MATCH(orders!$D851,products!$A$1:$A$49,0),MATCH(orders!I$1,products!$A$1:$G$1,0))</f>
        <v>Ara</v>
      </c>
      <c r="J851" t="str">
        <f>INDEX(products!$A$1:$G$49,MATCH(orders!$D851,products!$A$1:$A$49,0),MATCH(orders!J$1,products!$A$1:$G$1,0))</f>
        <v>L</v>
      </c>
      <c r="K851" s="13">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VLOOKUP(C851,customers!$A$1:$I$1001,9,FALSE)</f>
        <v>Yes</v>
      </c>
    </row>
    <row r="852" spans="1:16" x14ac:dyDescent="0.25">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IF(VLOOKUP(C852,customers!$A$2:$G$1001,7,FALSE)=0,"",VLOOKUP(C852,customers!$A$2:$G$1001,7,FALSE))</f>
        <v>United States</v>
      </c>
      <c r="I852" t="str">
        <f>INDEX(products!$A$1:$G$49,MATCH(orders!$D852,products!$A$1:$A$49,0),MATCH(orders!I$1,products!$A$1:$G$1,0))</f>
        <v>Ara</v>
      </c>
      <c r="J852" t="str">
        <f>INDEX(products!$A$1:$G$49,MATCH(orders!$D852,products!$A$1:$A$49,0),MATCH(orders!J$1,products!$A$1:$G$1,0))</f>
        <v>M</v>
      </c>
      <c r="K852" s="13">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VLOOKUP(C852,customers!$A$1:$I$1001,9,FALSE)</f>
        <v>Yes</v>
      </c>
    </row>
    <row r="853" spans="1:16" x14ac:dyDescent="0.25">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IF(VLOOKUP(C853,customers!$A$2:$G$1001,7,FALSE)=0,"",VLOOKUP(C853,customers!$A$2:$G$1001,7,FALSE))</f>
        <v>United States</v>
      </c>
      <c r="I853" t="str">
        <f>INDEX(products!$A$1:$G$49,MATCH(orders!$D853,products!$A$1:$A$49,0),MATCH(orders!I$1,products!$A$1:$G$1,0))</f>
        <v>Lib</v>
      </c>
      <c r="J853" t="str">
        <f>INDEX(products!$A$1:$G$49,MATCH(orders!$D853,products!$A$1:$A$49,0),MATCH(orders!J$1,products!$A$1:$G$1,0))</f>
        <v>D</v>
      </c>
      <c r="K853" s="13">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VLOOKUP(C853,customers!$A$1:$I$1001,9,FALSE)</f>
        <v>Yes</v>
      </c>
    </row>
    <row r="854" spans="1:16" x14ac:dyDescent="0.25">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IF(VLOOKUP(C854,customers!$A$2:$G$1001,7,FALSE)=0,"",VLOOKUP(C854,customers!$A$2:$G$1001,7,FALSE))</f>
        <v>United States</v>
      </c>
      <c r="I854" t="str">
        <f>INDEX(products!$A$1:$G$49,MATCH(orders!$D854,products!$A$1:$A$49,0),MATCH(orders!I$1,products!$A$1:$G$1,0))</f>
        <v>Lib</v>
      </c>
      <c r="J854" t="str">
        <f>INDEX(products!$A$1:$G$49,MATCH(orders!$D854,products!$A$1:$A$49,0),MATCH(orders!J$1,products!$A$1:$G$1,0))</f>
        <v>D</v>
      </c>
      <c r="K854" s="13">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VLOOKUP(C854,customers!$A$1:$I$1001,9,FALSE)</f>
        <v>Yes</v>
      </c>
    </row>
    <row r="855" spans="1:16" x14ac:dyDescent="0.25">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IF(VLOOKUP(C855,customers!$A$2:$G$1001,7,FALSE)=0,"",VLOOKUP(C855,customers!$A$2:$G$1001,7,FALSE))</f>
        <v>United States</v>
      </c>
      <c r="I855" t="str">
        <f>INDEX(products!$A$1:$G$49,MATCH(orders!$D855,products!$A$1:$A$49,0),MATCH(orders!I$1,products!$A$1:$G$1,0))</f>
        <v>Ara</v>
      </c>
      <c r="J855" t="str">
        <f>INDEX(products!$A$1:$G$49,MATCH(orders!$D855,products!$A$1:$A$49,0),MATCH(orders!J$1,products!$A$1:$G$1,0))</f>
        <v>D</v>
      </c>
      <c r="K855" s="13">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VLOOKUP(C855,customers!$A$1:$I$1001,9,FALSE)</f>
        <v>No</v>
      </c>
    </row>
    <row r="856" spans="1:16" x14ac:dyDescent="0.25">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IF(VLOOKUP(C856,customers!$A$2:$G$1001,7,FALSE)=0,"",VLOOKUP(C856,customers!$A$2:$G$1001,7,FALSE))</f>
        <v>United States</v>
      </c>
      <c r="I856" t="str">
        <f>INDEX(products!$A$1:$G$49,MATCH(orders!$D856,products!$A$1:$A$49,0),MATCH(orders!I$1,products!$A$1:$G$1,0))</f>
        <v>Rob</v>
      </c>
      <c r="J856" t="str">
        <f>INDEX(products!$A$1:$G$49,MATCH(orders!$D856,products!$A$1:$A$49,0),MATCH(orders!J$1,products!$A$1:$G$1,0))</f>
        <v>L</v>
      </c>
      <c r="K856" s="13">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VLOOKUP(C856,customers!$A$1:$I$1001,9,FALSE)</f>
        <v>Yes</v>
      </c>
    </row>
    <row r="857" spans="1:16" x14ac:dyDescent="0.25">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IF(VLOOKUP(C857,customers!$A$2:$G$1001,7,FALSE)=0,"",VLOOKUP(C857,customers!$A$2:$G$1001,7,FALSE))</f>
        <v>United States</v>
      </c>
      <c r="I857" t="str">
        <f>INDEX(products!$A$1:$G$49,MATCH(orders!$D857,products!$A$1:$A$49,0),MATCH(orders!I$1,products!$A$1:$G$1,0))</f>
        <v>Lib</v>
      </c>
      <c r="J857" t="str">
        <f>INDEX(products!$A$1:$G$49,MATCH(orders!$D857,products!$A$1:$A$49,0),MATCH(orders!J$1,products!$A$1:$G$1,0))</f>
        <v>D</v>
      </c>
      <c r="K857" s="13">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VLOOKUP(C857,customers!$A$1:$I$1001,9,FALSE)</f>
        <v>No</v>
      </c>
    </row>
    <row r="858" spans="1:16" x14ac:dyDescent="0.25">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IF(VLOOKUP(C858,customers!$A$2:$G$1001,7,FALSE)=0,"",VLOOKUP(C858,customers!$A$2:$G$1001,7,FALSE))</f>
        <v>United States</v>
      </c>
      <c r="I858" t="str">
        <f>INDEX(products!$A$1:$G$49,MATCH(orders!$D858,products!$A$1:$A$49,0),MATCH(orders!I$1,products!$A$1:$G$1,0))</f>
        <v>Lib</v>
      </c>
      <c r="J858" t="str">
        <f>INDEX(products!$A$1:$G$49,MATCH(orders!$D858,products!$A$1:$A$49,0),MATCH(orders!J$1,products!$A$1:$G$1,0))</f>
        <v>M</v>
      </c>
      <c r="K858" s="13">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VLOOKUP(C858,customers!$A$1:$I$1001,9,FALSE)</f>
        <v>Yes</v>
      </c>
    </row>
    <row r="859" spans="1:16" x14ac:dyDescent="0.25">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IF(VLOOKUP(C859,customers!$A$2:$G$1001,7,FALSE)=0,"",VLOOKUP(C859,customers!$A$2:$G$1001,7,FALSE))</f>
        <v>United States</v>
      </c>
      <c r="I859" t="str">
        <f>INDEX(products!$A$1:$G$49,MATCH(orders!$D859,products!$A$1:$A$49,0),MATCH(orders!I$1,products!$A$1:$G$1,0))</f>
        <v>Rob</v>
      </c>
      <c r="J859" t="str">
        <f>INDEX(products!$A$1:$G$49,MATCH(orders!$D859,products!$A$1:$A$49,0),MATCH(orders!J$1,products!$A$1:$G$1,0))</f>
        <v>L</v>
      </c>
      <c r="K859" s="13">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VLOOKUP(C859,customers!$A$1:$I$1001,9,FALSE)</f>
        <v>No</v>
      </c>
    </row>
    <row r="860" spans="1:16" x14ac:dyDescent="0.25">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IF(VLOOKUP(C860,customers!$A$2:$G$1001,7,FALSE)=0,"",VLOOKUP(C860,customers!$A$2:$G$1001,7,FALSE))</f>
        <v>United States</v>
      </c>
      <c r="I860" t="str">
        <f>INDEX(products!$A$1:$G$49,MATCH(orders!$D860,products!$A$1:$A$49,0),MATCH(orders!I$1,products!$A$1:$G$1,0))</f>
        <v>Lib</v>
      </c>
      <c r="J860" t="str">
        <f>INDEX(products!$A$1:$G$49,MATCH(orders!$D860,products!$A$1:$A$49,0),MATCH(orders!J$1,products!$A$1:$G$1,0))</f>
        <v>M</v>
      </c>
      <c r="K860" s="13">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VLOOKUP(C860,customers!$A$1:$I$1001,9,FALSE)</f>
        <v>No</v>
      </c>
    </row>
    <row r="861" spans="1:16" x14ac:dyDescent="0.25">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IF(VLOOKUP(C861,customers!$A$2:$G$1001,7,FALSE)=0,"",VLOOKUP(C861,customers!$A$2:$G$1001,7,FALSE))</f>
        <v>United States</v>
      </c>
      <c r="I861" t="str">
        <f>INDEX(products!$A$1:$G$49,MATCH(orders!$D861,products!$A$1:$A$49,0),MATCH(orders!I$1,products!$A$1:$G$1,0))</f>
        <v>Ara</v>
      </c>
      <c r="J861" t="str">
        <f>INDEX(products!$A$1:$G$49,MATCH(orders!$D861,products!$A$1:$A$49,0),MATCH(orders!J$1,products!$A$1:$G$1,0))</f>
        <v>L</v>
      </c>
      <c r="K861" s="13">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VLOOKUP(C861,customers!$A$1:$I$1001,9,FALSE)</f>
        <v>No</v>
      </c>
    </row>
    <row r="862" spans="1:16" x14ac:dyDescent="0.25">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IF(VLOOKUP(C862,customers!$A$2:$G$1001,7,FALSE)=0,"",VLOOKUP(C862,customers!$A$2:$G$1001,7,FALSE))</f>
        <v>United States</v>
      </c>
      <c r="I862" t="str">
        <f>INDEX(products!$A$1:$G$49,MATCH(orders!$D862,products!$A$1:$A$49,0),MATCH(orders!I$1,products!$A$1:$G$1,0))</f>
        <v>Ara</v>
      </c>
      <c r="J862" t="str">
        <f>INDEX(products!$A$1:$G$49,MATCH(orders!$D862,products!$A$1:$A$49,0),MATCH(orders!J$1,products!$A$1:$G$1,0))</f>
        <v>M</v>
      </c>
      <c r="K862" s="13">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VLOOKUP(C862,customers!$A$1:$I$1001,9,FALSE)</f>
        <v>No</v>
      </c>
    </row>
    <row r="863" spans="1:16" x14ac:dyDescent="0.25">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IF(VLOOKUP(C863,customers!$A$2:$G$1001,7,FALSE)=0,"",VLOOKUP(C863,customers!$A$2:$G$1001,7,FALSE))</f>
        <v>United States</v>
      </c>
      <c r="I863" t="str">
        <f>INDEX(products!$A$1:$G$49,MATCH(orders!$D863,products!$A$1:$A$49,0),MATCH(orders!I$1,products!$A$1:$G$1,0))</f>
        <v>Lib</v>
      </c>
      <c r="J863" t="str">
        <f>INDEX(products!$A$1:$G$49,MATCH(orders!$D863,products!$A$1:$A$49,0),MATCH(orders!J$1,products!$A$1:$G$1,0))</f>
        <v>D</v>
      </c>
      <c r="K863" s="13">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VLOOKUP(C863,customers!$A$1:$I$1001,9,FALSE)</f>
        <v>Yes</v>
      </c>
    </row>
    <row r="864" spans="1:16" x14ac:dyDescent="0.25">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IF(VLOOKUP(C864,customers!$A$2:$G$1001,7,FALSE)=0,"",VLOOKUP(C864,customers!$A$2:$G$1001,7,FALSE))</f>
        <v>United States</v>
      </c>
      <c r="I864" t="str">
        <f>INDEX(products!$A$1:$G$49,MATCH(orders!$D864,products!$A$1:$A$49,0),MATCH(orders!I$1,products!$A$1:$G$1,0))</f>
        <v>Rob</v>
      </c>
      <c r="J864" t="str">
        <f>INDEX(products!$A$1:$G$49,MATCH(orders!$D864,products!$A$1:$A$49,0),MATCH(orders!J$1,products!$A$1:$G$1,0))</f>
        <v>M</v>
      </c>
      <c r="K864" s="13">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VLOOKUP(C864,customers!$A$1:$I$1001,9,FALSE)</f>
        <v>Yes</v>
      </c>
    </row>
    <row r="865" spans="1:16" x14ac:dyDescent="0.25">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IF(VLOOKUP(C865,customers!$A$2:$G$1001,7,FALSE)=0,"",VLOOKUP(C865,customers!$A$2:$G$1001,7,FALSE))</f>
        <v>United States</v>
      </c>
      <c r="I865" t="str">
        <f>INDEX(products!$A$1:$G$49,MATCH(orders!$D865,products!$A$1:$A$49,0),MATCH(orders!I$1,products!$A$1:$G$1,0))</f>
        <v>Lib</v>
      </c>
      <c r="J865" t="str">
        <f>INDEX(products!$A$1:$G$49,MATCH(orders!$D865,products!$A$1:$A$49,0),MATCH(orders!J$1,products!$A$1:$G$1,0))</f>
        <v>M</v>
      </c>
      <c r="K865" s="13">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VLOOKUP(C865,customers!$A$1:$I$1001,9,FALSE)</f>
        <v>Yes</v>
      </c>
    </row>
    <row r="866" spans="1:16" x14ac:dyDescent="0.25">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IF(VLOOKUP(C866,customers!$A$2:$G$1001,7,FALSE)=0,"",VLOOKUP(C866,customers!$A$2:$G$1001,7,FALSE))</f>
        <v>Ireland</v>
      </c>
      <c r="I866" t="str">
        <f>INDEX(products!$A$1:$G$49,MATCH(orders!$D866,products!$A$1:$A$49,0),MATCH(orders!I$1,products!$A$1:$G$1,0))</f>
        <v>Rob</v>
      </c>
      <c r="J866" t="str">
        <f>INDEX(products!$A$1:$G$49,MATCH(orders!$D866,products!$A$1:$A$49,0),MATCH(orders!J$1,products!$A$1:$G$1,0))</f>
        <v>L</v>
      </c>
      <c r="K866" s="13">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VLOOKUP(C866,customers!$A$1:$I$1001,9,FALSE)</f>
        <v>No</v>
      </c>
    </row>
    <row r="867" spans="1:16" x14ac:dyDescent="0.25">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IF(VLOOKUP(C867,customers!$A$2:$G$1001,7,FALSE)=0,"",VLOOKUP(C867,customers!$A$2:$G$1001,7,FALSE))</f>
        <v>United States</v>
      </c>
      <c r="I867" t="str">
        <f>INDEX(products!$A$1:$G$49,MATCH(orders!$D867,products!$A$1:$A$49,0),MATCH(orders!I$1,products!$A$1:$G$1,0))</f>
        <v>Ara</v>
      </c>
      <c r="J867" t="str">
        <f>INDEX(products!$A$1:$G$49,MATCH(orders!$D867,products!$A$1:$A$49,0),MATCH(orders!J$1,products!$A$1:$G$1,0))</f>
        <v>M</v>
      </c>
      <c r="K867" s="13">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VLOOKUP(C867,customers!$A$1:$I$1001,9,FALSE)</f>
        <v>Yes</v>
      </c>
    </row>
    <row r="868" spans="1:16" x14ac:dyDescent="0.25">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IF(VLOOKUP(C868,customers!$A$2:$G$1001,7,FALSE)=0,"",VLOOKUP(C868,customers!$A$2:$G$1001,7,FALSE))</f>
        <v>Ireland</v>
      </c>
      <c r="I868" t="str">
        <f>INDEX(products!$A$1:$G$49,MATCH(orders!$D868,products!$A$1:$A$49,0),MATCH(orders!I$1,products!$A$1:$G$1,0))</f>
        <v>Ara</v>
      </c>
      <c r="J868" t="str">
        <f>INDEX(products!$A$1:$G$49,MATCH(orders!$D868,products!$A$1:$A$49,0),MATCH(orders!J$1,products!$A$1:$G$1,0))</f>
        <v>D</v>
      </c>
      <c r="K868" s="13">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VLOOKUP(C868,customers!$A$1:$I$1001,9,FALSE)</f>
        <v>No</v>
      </c>
    </row>
    <row r="869" spans="1:16" x14ac:dyDescent="0.25">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IF(VLOOKUP(C869,customers!$A$2:$G$1001,7,FALSE)=0,"",VLOOKUP(C869,customers!$A$2:$G$1001,7,FALSE))</f>
        <v>Ireland</v>
      </c>
      <c r="I869" t="str">
        <f>INDEX(products!$A$1:$G$49,MATCH(orders!$D869,products!$A$1:$A$49,0),MATCH(orders!I$1,products!$A$1:$G$1,0))</f>
        <v>Ara</v>
      </c>
      <c r="J869" t="str">
        <f>INDEX(products!$A$1:$G$49,MATCH(orders!$D869,products!$A$1:$A$49,0),MATCH(orders!J$1,products!$A$1:$G$1,0))</f>
        <v>L</v>
      </c>
      <c r="K869" s="13">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VLOOKUP(C869,customers!$A$1:$I$1001,9,FALSE)</f>
        <v>Yes</v>
      </c>
    </row>
    <row r="870" spans="1:16" x14ac:dyDescent="0.25">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IF(VLOOKUP(C870,customers!$A$2:$G$1001,7,FALSE)=0,"",VLOOKUP(C870,customers!$A$2:$G$1001,7,FALSE))</f>
        <v>United States</v>
      </c>
      <c r="I870" t="str">
        <f>INDEX(products!$A$1:$G$49,MATCH(orders!$D870,products!$A$1:$A$49,0),MATCH(orders!I$1,products!$A$1:$G$1,0))</f>
        <v>Exc</v>
      </c>
      <c r="J870" t="str">
        <f>INDEX(products!$A$1:$G$49,MATCH(orders!$D870,products!$A$1:$A$49,0),MATCH(orders!J$1,products!$A$1:$G$1,0))</f>
        <v>M</v>
      </c>
      <c r="K870" s="13">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VLOOKUP(C870,customers!$A$1:$I$1001,9,FALSE)</f>
        <v>Yes</v>
      </c>
    </row>
    <row r="871" spans="1:16" x14ac:dyDescent="0.25">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IF(VLOOKUP(C871,customers!$A$2:$G$1001,7,FALSE)=0,"",VLOOKUP(C871,customers!$A$2:$G$1001,7,FALSE))</f>
        <v>United States</v>
      </c>
      <c r="I871" t="str">
        <f>INDEX(products!$A$1:$G$49,MATCH(orders!$D871,products!$A$1:$A$49,0),MATCH(orders!I$1,products!$A$1:$G$1,0))</f>
        <v>Rob</v>
      </c>
      <c r="J871" t="str">
        <f>INDEX(products!$A$1:$G$49,MATCH(orders!$D871,products!$A$1:$A$49,0),MATCH(orders!J$1,products!$A$1:$G$1,0))</f>
        <v>M</v>
      </c>
      <c r="K871" s="13">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VLOOKUP(C871,customers!$A$1:$I$1001,9,FALSE)</f>
        <v>Yes</v>
      </c>
    </row>
    <row r="872" spans="1:16" x14ac:dyDescent="0.25">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IF(VLOOKUP(C872,customers!$A$2:$G$1001,7,FALSE)=0,"",VLOOKUP(C872,customers!$A$2:$G$1001,7,FALSE))</f>
        <v>Ireland</v>
      </c>
      <c r="I872" t="str">
        <f>INDEX(products!$A$1:$G$49,MATCH(orders!$D872,products!$A$1:$A$49,0),MATCH(orders!I$1,products!$A$1:$G$1,0))</f>
        <v>Exc</v>
      </c>
      <c r="J872" t="str">
        <f>INDEX(products!$A$1:$G$49,MATCH(orders!$D872,products!$A$1:$A$49,0),MATCH(orders!J$1,products!$A$1:$G$1,0))</f>
        <v>D</v>
      </c>
      <c r="K872" s="13">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VLOOKUP(C872,customers!$A$1:$I$1001,9,FALSE)</f>
        <v>Yes</v>
      </c>
    </row>
    <row r="873" spans="1:16" x14ac:dyDescent="0.25">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IF(VLOOKUP(C873,customers!$A$2:$G$1001,7,FALSE)=0,"",VLOOKUP(C873,customers!$A$2:$G$1001,7,FALSE))</f>
        <v>United Kingdom</v>
      </c>
      <c r="I873" t="str">
        <f>INDEX(products!$A$1:$G$49,MATCH(orders!$D873,products!$A$1:$A$49,0),MATCH(orders!I$1,products!$A$1:$G$1,0))</f>
        <v>Exc</v>
      </c>
      <c r="J873" t="str">
        <f>INDEX(products!$A$1:$G$49,MATCH(orders!$D873,products!$A$1:$A$49,0),MATCH(orders!J$1,products!$A$1:$G$1,0))</f>
        <v>L</v>
      </c>
      <c r="K873" s="13">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VLOOKUP(C873,customers!$A$1:$I$1001,9,FALSE)</f>
        <v>Yes</v>
      </c>
    </row>
    <row r="874" spans="1:16" x14ac:dyDescent="0.25">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IF(VLOOKUP(C874,customers!$A$2:$G$1001,7,FALSE)=0,"",VLOOKUP(C874,customers!$A$2:$G$1001,7,FALSE))</f>
        <v>United States</v>
      </c>
      <c r="I874" t="str">
        <f>INDEX(products!$A$1:$G$49,MATCH(orders!$D874,products!$A$1:$A$49,0),MATCH(orders!I$1,products!$A$1:$G$1,0))</f>
        <v>Ara</v>
      </c>
      <c r="J874" t="str">
        <f>INDEX(products!$A$1:$G$49,MATCH(orders!$D874,products!$A$1:$A$49,0),MATCH(orders!J$1,products!$A$1:$G$1,0))</f>
        <v>M</v>
      </c>
      <c r="K874" s="13">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VLOOKUP(C874,customers!$A$1:$I$1001,9,FALSE)</f>
        <v>No</v>
      </c>
    </row>
    <row r="875" spans="1:16" x14ac:dyDescent="0.25">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IF(VLOOKUP(C875,customers!$A$2:$G$1001,7,FALSE)=0,"",VLOOKUP(C875,customers!$A$2:$G$1001,7,FALSE))</f>
        <v>United States</v>
      </c>
      <c r="I875" t="str">
        <f>INDEX(products!$A$1:$G$49,MATCH(orders!$D875,products!$A$1:$A$49,0),MATCH(orders!I$1,products!$A$1:$G$1,0))</f>
        <v>Rob</v>
      </c>
      <c r="J875" t="str">
        <f>INDEX(products!$A$1:$G$49,MATCH(orders!$D875,products!$A$1:$A$49,0),MATCH(orders!J$1,products!$A$1:$G$1,0))</f>
        <v>M</v>
      </c>
      <c r="K875" s="13">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VLOOKUP(C875,customers!$A$1:$I$1001,9,FALSE)</f>
        <v>Yes</v>
      </c>
    </row>
    <row r="876" spans="1:16" x14ac:dyDescent="0.25">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IF(VLOOKUP(C876,customers!$A$2:$G$1001,7,FALSE)=0,"",VLOOKUP(C876,customers!$A$2:$G$1001,7,FALSE))</f>
        <v>United States</v>
      </c>
      <c r="I876" t="str">
        <f>INDEX(products!$A$1:$G$49,MATCH(orders!$D876,products!$A$1:$A$49,0),MATCH(orders!I$1,products!$A$1:$G$1,0))</f>
        <v>Ara</v>
      </c>
      <c r="J876" t="str">
        <f>INDEX(products!$A$1:$G$49,MATCH(orders!$D876,products!$A$1:$A$49,0),MATCH(orders!J$1,products!$A$1:$G$1,0))</f>
        <v>L</v>
      </c>
      <c r="K876" s="13">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VLOOKUP(C876,customers!$A$1:$I$1001,9,FALSE)</f>
        <v>No</v>
      </c>
    </row>
    <row r="877" spans="1:16" x14ac:dyDescent="0.25">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IF(VLOOKUP(C877,customers!$A$2:$G$1001,7,FALSE)=0,"",VLOOKUP(C877,customers!$A$2:$G$1001,7,FALSE))</f>
        <v>Ireland</v>
      </c>
      <c r="I877" t="str">
        <f>INDEX(products!$A$1:$G$49,MATCH(orders!$D877,products!$A$1:$A$49,0),MATCH(orders!I$1,products!$A$1:$G$1,0))</f>
        <v>Lib</v>
      </c>
      <c r="J877" t="str">
        <f>INDEX(products!$A$1:$G$49,MATCH(orders!$D877,products!$A$1:$A$49,0),MATCH(orders!J$1,products!$A$1:$G$1,0))</f>
        <v>M</v>
      </c>
      <c r="K877" s="13">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VLOOKUP(C877,customers!$A$1:$I$1001,9,FALSE)</f>
        <v>No</v>
      </c>
    </row>
    <row r="878" spans="1:16" x14ac:dyDescent="0.25">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IF(VLOOKUP(C878,customers!$A$2:$G$1001,7,FALSE)=0,"",VLOOKUP(C878,customers!$A$2:$G$1001,7,FALSE))</f>
        <v>Ireland</v>
      </c>
      <c r="I878" t="str">
        <f>INDEX(products!$A$1:$G$49,MATCH(orders!$D878,products!$A$1:$A$49,0),MATCH(orders!I$1,products!$A$1:$G$1,0))</f>
        <v>Ara</v>
      </c>
      <c r="J878" t="str">
        <f>INDEX(products!$A$1:$G$49,MATCH(orders!$D878,products!$A$1:$A$49,0),MATCH(orders!J$1,products!$A$1:$G$1,0))</f>
        <v>L</v>
      </c>
      <c r="K878" s="13">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VLOOKUP(C878,customers!$A$1:$I$1001,9,FALSE)</f>
        <v>No</v>
      </c>
    </row>
    <row r="879" spans="1:16" x14ac:dyDescent="0.25">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IF(VLOOKUP(C879,customers!$A$2:$G$1001,7,FALSE)=0,"",VLOOKUP(C879,customers!$A$2:$G$1001,7,FALSE))</f>
        <v>United States</v>
      </c>
      <c r="I879" t="str">
        <f>INDEX(products!$A$1:$G$49,MATCH(orders!$D879,products!$A$1:$A$49,0),MATCH(orders!I$1,products!$A$1:$G$1,0))</f>
        <v>Lib</v>
      </c>
      <c r="J879" t="str">
        <f>INDEX(products!$A$1:$G$49,MATCH(orders!$D879,products!$A$1:$A$49,0),MATCH(orders!J$1,products!$A$1:$G$1,0))</f>
        <v>L</v>
      </c>
      <c r="K879" s="13">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VLOOKUP(C879,customers!$A$1:$I$1001,9,FALSE)</f>
        <v>No</v>
      </c>
    </row>
    <row r="880" spans="1:16" x14ac:dyDescent="0.25">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IF(VLOOKUP(C880,customers!$A$2:$G$1001,7,FALSE)=0,"",VLOOKUP(C880,customers!$A$2:$G$1001,7,FALSE))</f>
        <v>United States</v>
      </c>
      <c r="I880" t="str">
        <f>INDEX(products!$A$1:$G$49,MATCH(orders!$D880,products!$A$1:$A$49,0),MATCH(orders!I$1,products!$A$1:$G$1,0))</f>
        <v>Rob</v>
      </c>
      <c r="J880" t="str">
        <f>INDEX(products!$A$1:$G$49,MATCH(orders!$D880,products!$A$1:$A$49,0),MATCH(orders!J$1,products!$A$1:$G$1,0))</f>
        <v>L</v>
      </c>
      <c r="K880" s="13">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VLOOKUP(C880,customers!$A$1:$I$1001,9,FALSE)</f>
        <v>Yes</v>
      </c>
    </row>
    <row r="881" spans="1:16" x14ac:dyDescent="0.25">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IF(VLOOKUP(C881,customers!$A$2:$G$1001,7,FALSE)=0,"",VLOOKUP(C881,customers!$A$2:$G$1001,7,FALSE))</f>
        <v>United States</v>
      </c>
      <c r="I881" t="str">
        <f>INDEX(products!$A$1:$G$49,MATCH(orders!$D881,products!$A$1:$A$49,0),MATCH(orders!I$1,products!$A$1:$G$1,0))</f>
        <v>Exc</v>
      </c>
      <c r="J881" t="str">
        <f>INDEX(products!$A$1:$G$49,MATCH(orders!$D881,products!$A$1:$A$49,0),MATCH(orders!J$1,products!$A$1:$G$1,0))</f>
        <v>D</v>
      </c>
      <c r="K881" s="13">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VLOOKUP(C881,customers!$A$1:$I$1001,9,FALSE)</f>
        <v>No</v>
      </c>
    </row>
    <row r="882" spans="1:16" x14ac:dyDescent="0.25">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IF(VLOOKUP(C882,customers!$A$2:$G$1001,7,FALSE)=0,"",VLOOKUP(C882,customers!$A$2:$G$1001,7,FALSE))</f>
        <v>United States</v>
      </c>
      <c r="I882" t="str">
        <f>INDEX(products!$A$1:$G$49,MATCH(orders!$D882,products!$A$1:$A$49,0),MATCH(orders!I$1,products!$A$1:$G$1,0))</f>
        <v>Rob</v>
      </c>
      <c r="J882" t="str">
        <f>INDEX(products!$A$1:$G$49,MATCH(orders!$D882,products!$A$1:$A$49,0),MATCH(orders!J$1,products!$A$1:$G$1,0))</f>
        <v>L</v>
      </c>
      <c r="K882" s="13">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VLOOKUP(C882,customers!$A$1:$I$1001,9,FALSE)</f>
        <v>No</v>
      </c>
    </row>
    <row r="883" spans="1:16" x14ac:dyDescent="0.25">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IF(VLOOKUP(C883,customers!$A$2:$G$1001,7,FALSE)=0,"",VLOOKUP(C883,customers!$A$2:$G$1001,7,FALSE))</f>
        <v>United States</v>
      </c>
      <c r="I883" t="str">
        <f>INDEX(products!$A$1:$G$49,MATCH(orders!$D883,products!$A$1:$A$49,0),MATCH(orders!I$1,products!$A$1:$G$1,0))</f>
        <v>Ara</v>
      </c>
      <c r="J883" t="str">
        <f>INDEX(products!$A$1:$G$49,MATCH(orders!$D883,products!$A$1:$A$49,0),MATCH(orders!J$1,products!$A$1:$G$1,0))</f>
        <v>L</v>
      </c>
      <c r="K883" s="13">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VLOOKUP(C883,customers!$A$1:$I$1001,9,FALSE)</f>
        <v>Yes</v>
      </c>
    </row>
    <row r="884" spans="1:16" x14ac:dyDescent="0.25">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IF(VLOOKUP(C884,customers!$A$2:$G$1001,7,FALSE)=0,"",VLOOKUP(C884,customers!$A$2:$G$1001,7,FALSE))</f>
        <v>United States</v>
      </c>
      <c r="I884" t="str">
        <f>INDEX(products!$A$1:$G$49,MATCH(orders!$D884,products!$A$1:$A$49,0),MATCH(orders!I$1,products!$A$1:$G$1,0))</f>
        <v>Ara</v>
      </c>
      <c r="J884" t="str">
        <f>INDEX(products!$A$1:$G$49,MATCH(orders!$D884,products!$A$1:$A$49,0),MATCH(orders!J$1,products!$A$1:$G$1,0))</f>
        <v>D</v>
      </c>
      <c r="K884" s="13">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VLOOKUP(C884,customers!$A$1:$I$1001,9,FALSE)</f>
        <v>Yes</v>
      </c>
    </row>
    <row r="885" spans="1:16" x14ac:dyDescent="0.25">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IF(VLOOKUP(C885,customers!$A$2:$G$1001,7,FALSE)=0,"",VLOOKUP(C885,customers!$A$2:$G$1001,7,FALSE))</f>
        <v>United States</v>
      </c>
      <c r="I885" t="str">
        <f>INDEX(products!$A$1:$G$49,MATCH(orders!$D885,products!$A$1:$A$49,0),MATCH(orders!I$1,products!$A$1:$G$1,0))</f>
        <v>Ara</v>
      </c>
      <c r="J885" t="str">
        <f>INDEX(products!$A$1:$G$49,MATCH(orders!$D885,products!$A$1:$A$49,0),MATCH(orders!J$1,products!$A$1:$G$1,0))</f>
        <v>M</v>
      </c>
      <c r="K885" s="13">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VLOOKUP(C885,customers!$A$1:$I$1001,9,FALSE)</f>
        <v>Yes</v>
      </c>
    </row>
    <row r="886" spans="1:16" x14ac:dyDescent="0.25">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IF(VLOOKUP(C886,customers!$A$2:$G$1001,7,FALSE)=0,"",VLOOKUP(C886,customers!$A$2:$G$1001,7,FALSE))</f>
        <v>United States</v>
      </c>
      <c r="I886" t="str">
        <f>INDEX(products!$A$1:$G$49,MATCH(orders!$D886,products!$A$1:$A$49,0),MATCH(orders!I$1,products!$A$1:$G$1,0))</f>
        <v>Rob</v>
      </c>
      <c r="J886" t="str">
        <f>INDEX(products!$A$1:$G$49,MATCH(orders!$D886,products!$A$1:$A$49,0),MATCH(orders!J$1,products!$A$1:$G$1,0))</f>
        <v>D</v>
      </c>
      <c r="K886" s="13">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VLOOKUP(C886,customers!$A$1:$I$1001,9,FALSE)</f>
        <v>Yes</v>
      </c>
    </row>
    <row r="887" spans="1:16" x14ac:dyDescent="0.25">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IF(VLOOKUP(C887,customers!$A$2:$G$1001,7,FALSE)=0,"",VLOOKUP(C887,customers!$A$2:$G$1001,7,FALSE))</f>
        <v>Ireland</v>
      </c>
      <c r="I887" t="str">
        <f>INDEX(products!$A$1:$G$49,MATCH(orders!$D887,products!$A$1:$A$49,0),MATCH(orders!I$1,products!$A$1:$G$1,0))</f>
        <v>Rob</v>
      </c>
      <c r="J887" t="str">
        <f>INDEX(products!$A$1:$G$49,MATCH(orders!$D887,products!$A$1:$A$49,0),MATCH(orders!J$1,products!$A$1:$G$1,0))</f>
        <v>D</v>
      </c>
      <c r="K887" s="13">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VLOOKUP(C887,customers!$A$1:$I$1001,9,FALSE)</f>
        <v>No</v>
      </c>
    </row>
    <row r="888" spans="1:16" x14ac:dyDescent="0.25">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IF(VLOOKUP(C888,customers!$A$2:$G$1001,7,FALSE)=0,"",VLOOKUP(C888,customers!$A$2:$G$1001,7,FALSE))</f>
        <v>United States</v>
      </c>
      <c r="I888" t="str">
        <f>INDEX(products!$A$1:$G$49,MATCH(orders!$D888,products!$A$1:$A$49,0),MATCH(orders!I$1,products!$A$1:$G$1,0))</f>
        <v>Lib</v>
      </c>
      <c r="J888" t="str">
        <f>INDEX(products!$A$1:$G$49,MATCH(orders!$D888,products!$A$1:$A$49,0),MATCH(orders!J$1,products!$A$1:$G$1,0))</f>
        <v>M</v>
      </c>
      <c r="K888" s="13">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VLOOKUP(C888,customers!$A$1:$I$1001,9,FALSE)</f>
        <v>No</v>
      </c>
    </row>
    <row r="889" spans="1:16" x14ac:dyDescent="0.25">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IF(VLOOKUP(C889,customers!$A$2:$G$1001,7,FALSE)=0,"",VLOOKUP(C889,customers!$A$2:$G$1001,7,FALSE))</f>
        <v>United States</v>
      </c>
      <c r="I889" t="str">
        <f>INDEX(products!$A$1:$G$49,MATCH(orders!$D889,products!$A$1:$A$49,0),MATCH(orders!I$1,products!$A$1:$G$1,0))</f>
        <v>Exc</v>
      </c>
      <c r="J889" t="str">
        <f>INDEX(products!$A$1:$G$49,MATCH(orders!$D889,products!$A$1:$A$49,0),MATCH(orders!J$1,products!$A$1:$G$1,0))</f>
        <v>L</v>
      </c>
      <c r="K889" s="13">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VLOOKUP(C889,customers!$A$1:$I$1001,9,FALSE)</f>
        <v>No</v>
      </c>
    </row>
    <row r="890" spans="1:16" x14ac:dyDescent="0.25">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IF(VLOOKUP(C890,customers!$A$2:$G$1001,7,FALSE)=0,"",VLOOKUP(C890,customers!$A$2:$G$1001,7,FALSE))</f>
        <v>United States</v>
      </c>
      <c r="I890" t="str">
        <f>INDEX(products!$A$1:$G$49,MATCH(orders!$D890,products!$A$1:$A$49,0),MATCH(orders!I$1,products!$A$1:$G$1,0))</f>
        <v>Ara</v>
      </c>
      <c r="J890" t="str">
        <f>INDEX(products!$A$1:$G$49,MATCH(orders!$D890,products!$A$1:$A$49,0),MATCH(orders!J$1,products!$A$1:$G$1,0))</f>
        <v>L</v>
      </c>
      <c r="K890" s="13">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VLOOKUP(C890,customers!$A$1:$I$1001,9,FALSE)</f>
        <v>Yes</v>
      </c>
    </row>
    <row r="891" spans="1:16" x14ac:dyDescent="0.25">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IF(VLOOKUP(C891,customers!$A$2:$G$1001,7,FALSE)=0,"",VLOOKUP(C891,customers!$A$2:$G$1001,7,FALSE))</f>
        <v>United States</v>
      </c>
      <c r="I891" t="str">
        <f>INDEX(products!$A$1:$G$49,MATCH(orders!$D891,products!$A$1:$A$49,0),MATCH(orders!I$1,products!$A$1:$G$1,0))</f>
        <v>Rob</v>
      </c>
      <c r="J891" t="str">
        <f>INDEX(products!$A$1:$G$49,MATCH(orders!$D891,products!$A$1:$A$49,0),MATCH(orders!J$1,products!$A$1:$G$1,0))</f>
        <v>D</v>
      </c>
      <c r="K891" s="13">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VLOOKUP(C891,customers!$A$1:$I$1001,9,FALSE)</f>
        <v>Yes</v>
      </c>
    </row>
    <row r="892" spans="1:16" x14ac:dyDescent="0.25">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IF(VLOOKUP(C892,customers!$A$2:$G$1001,7,FALSE)=0,"",VLOOKUP(C892,customers!$A$2:$G$1001,7,FALSE))</f>
        <v>United States</v>
      </c>
      <c r="I892" t="str">
        <f>INDEX(products!$A$1:$G$49,MATCH(orders!$D892,products!$A$1:$A$49,0),MATCH(orders!I$1,products!$A$1:$G$1,0))</f>
        <v>Rob</v>
      </c>
      <c r="J892" t="str">
        <f>INDEX(products!$A$1:$G$49,MATCH(orders!$D892,products!$A$1:$A$49,0),MATCH(orders!J$1,products!$A$1:$G$1,0))</f>
        <v>D</v>
      </c>
      <c r="K892" s="13">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VLOOKUP(C892,customers!$A$1:$I$1001,9,FALSE)</f>
        <v>Yes</v>
      </c>
    </row>
    <row r="893" spans="1:16" x14ac:dyDescent="0.25">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IF(VLOOKUP(C893,customers!$A$2:$G$1001,7,FALSE)=0,"",VLOOKUP(C893,customers!$A$2:$G$1001,7,FALSE))</f>
        <v>United States</v>
      </c>
      <c r="I893" t="str">
        <f>INDEX(products!$A$1:$G$49,MATCH(orders!$D893,products!$A$1:$A$49,0),MATCH(orders!I$1,products!$A$1:$G$1,0))</f>
        <v>Ara</v>
      </c>
      <c r="J893" t="str">
        <f>INDEX(products!$A$1:$G$49,MATCH(orders!$D893,products!$A$1:$A$49,0),MATCH(orders!J$1,products!$A$1:$G$1,0))</f>
        <v>D</v>
      </c>
      <c r="K893" s="13">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VLOOKUP(C893,customers!$A$1:$I$1001,9,FALSE)</f>
        <v>Yes</v>
      </c>
    </row>
    <row r="894" spans="1:16" x14ac:dyDescent="0.25">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IF(VLOOKUP(C894,customers!$A$2:$G$1001,7,FALSE)=0,"",VLOOKUP(C894,customers!$A$2:$G$1001,7,FALSE))</f>
        <v>United Kingdom</v>
      </c>
      <c r="I894" t="str">
        <f>INDEX(products!$A$1:$G$49,MATCH(orders!$D894,products!$A$1:$A$49,0),MATCH(orders!I$1,products!$A$1:$G$1,0))</f>
        <v>Exc</v>
      </c>
      <c r="J894" t="str">
        <f>INDEX(products!$A$1:$G$49,MATCH(orders!$D894,products!$A$1:$A$49,0),MATCH(orders!J$1,products!$A$1:$G$1,0))</f>
        <v>M</v>
      </c>
      <c r="K894" s="13">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VLOOKUP(C894,customers!$A$1:$I$1001,9,FALSE)</f>
        <v>No</v>
      </c>
    </row>
    <row r="895" spans="1:16" x14ac:dyDescent="0.25">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IF(VLOOKUP(C895,customers!$A$2:$G$1001,7,FALSE)=0,"",VLOOKUP(C895,customers!$A$2:$G$1001,7,FALSE))</f>
        <v>United States</v>
      </c>
      <c r="I895" t="str">
        <f>INDEX(products!$A$1:$G$49,MATCH(orders!$D895,products!$A$1:$A$49,0),MATCH(orders!I$1,products!$A$1:$G$1,0))</f>
        <v>Lib</v>
      </c>
      <c r="J895" t="str">
        <f>INDEX(products!$A$1:$G$49,MATCH(orders!$D895,products!$A$1:$A$49,0),MATCH(orders!J$1,products!$A$1:$G$1,0))</f>
        <v>L</v>
      </c>
      <c r="K895" s="13">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VLOOKUP(C895,customers!$A$1:$I$1001,9,FALSE)</f>
        <v>Yes</v>
      </c>
    </row>
    <row r="896" spans="1:16" x14ac:dyDescent="0.25">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IF(VLOOKUP(C896,customers!$A$2:$G$1001,7,FALSE)=0,"",VLOOKUP(C896,customers!$A$2:$G$1001,7,FALSE))</f>
        <v>Ireland</v>
      </c>
      <c r="I896" t="str">
        <f>INDEX(products!$A$1:$G$49,MATCH(orders!$D896,products!$A$1:$A$49,0),MATCH(orders!I$1,products!$A$1:$G$1,0))</f>
        <v>Rob</v>
      </c>
      <c r="J896" t="str">
        <f>INDEX(products!$A$1:$G$49,MATCH(orders!$D896,products!$A$1:$A$49,0),MATCH(orders!J$1,products!$A$1:$G$1,0))</f>
        <v>D</v>
      </c>
      <c r="K896" s="13">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VLOOKUP(C896,customers!$A$1:$I$1001,9,FALSE)</f>
        <v>Yes</v>
      </c>
    </row>
    <row r="897" spans="1:16" x14ac:dyDescent="0.25">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IF(VLOOKUP(C897,customers!$A$2:$G$1001,7,FALSE)=0,"",VLOOKUP(C897,customers!$A$2:$G$1001,7,FALSE))</f>
        <v>United States</v>
      </c>
      <c r="I897" t="str">
        <f>INDEX(products!$A$1:$G$49,MATCH(orders!$D897,products!$A$1:$A$49,0),MATCH(orders!I$1,products!$A$1:$G$1,0))</f>
        <v>Exc</v>
      </c>
      <c r="J897" t="str">
        <f>INDEX(products!$A$1:$G$49,MATCH(orders!$D897,products!$A$1:$A$49,0),MATCH(orders!J$1,products!$A$1:$G$1,0))</f>
        <v>M</v>
      </c>
      <c r="K897" s="13">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VLOOKUP(C897,customers!$A$1:$I$1001,9,FALSE)</f>
        <v>No</v>
      </c>
    </row>
    <row r="898" spans="1:16" x14ac:dyDescent="0.25">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IF(VLOOKUP(C898,customers!$A$2:$G$1001,7,FALSE)=0,"",VLOOKUP(C898,customers!$A$2:$G$1001,7,FALSE))</f>
        <v>United States</v>
      </c>
      <c r="I898" t="str">
        <f>INDEX(products!$A$1:$G$49,MATCH(orders!$D898,products!$A$1:$A$49,0),MATCH(orders!I$1,products!$A$1:$G$1,0))</f>
        <v>Rob</v>
      </c>
      <c r="J898" t="str">
        <f>INDEX(products!$A$1:$G$49,MATCH(orders!$D898,products!$A$1:$A$49,0),MATCH(orders!J$1,products!$A$1:$G$1,0))</f>
        <v>D</v>
      </c>
      <c r="K898" s="13">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VLOOKUP(C898,customers!$A$1:$I$1001,9,FALSE)</f>
        <v>Yes</v>
      </c>
    </row>
    <row r="899" spans="1:16" x14ac:dyDescent="0.25">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IF(VLOOKUP(C899,customers!$A$2:$G$1001,7,FALSE)=0,"",VLOOKUP(C899,customers!$A$2:$G$1001,7,FALSE))</f>
        <v>United Kingdom</v>
      </c>
      <c r="I899" t="str">
        <f>INDEX(products!$A$1:$G$49,MATCH(orders!$D899,products!$A$1:$A$49,0),MATCH(orders!I$1,products!$A$1:$G$1,0))</f>
        <v>Exc</v>
      </c>
      <c r="J899" t="str">
        <f>INDEX(products!$A$1:$G$49,MATCH(orders!$D899,products!$A$1:$A$49,0),MATCH(orders!J$1,products!$A$1:$G$1,0))</f>
        <v>D</v>
      </c>
      <c r="K899" s="13">
        <f>INDEX(products!$A$1:$G$49,MATCH(orders!$D899,products!$A$1:$A$49,0),MATCH(orders!K$1,products!$A$1:$G$1,0))</f>
        <v>1</v>
      </c>
      <c r="L899" s="6">
        <f>INDEX(products!$A$1:$G$49,MATCH(orders!$D899,products!$A$1:$A$49,0),MATCH(orders!L$1,products!$A$1:$G$1,0))</f>
        <v>12.15</v>
      </c>
      <c r="M899" s="6">
        <f t="shared" ref="M899:M962" si="42">L899*E899</f>
        <v>24.3</v>
      </c>
      <c r="N899" t="str">
        <f t="shared" ref="N899:N962" si="43">IF(I899="Ara", "Arabica",IF(I899="Lib","Liberica",IF(I899="Exc","Excelsa",IF(I899="Rob","Robusta"))))</f>
        <v>Excelsa</v>
      </c>
      <c r="O899" t="str">
        <f t="shared" ref="O899:O962" si="44">IF(J899="M","Medium",IF(J899="L","Light",IF(J899="D","Dark","")))</f>
        <v>Dark</v>
      </c>
      <c r="P899" t="str">
        <f>VLOOKUP(C899,customers!$A$1:$I$1001,9,FALSE)</f>
        <v>No</v>
      </c>
    </row>
    <row r="900" spans="1:16" x14ac:dyDescent="0.25">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IF(VLOOKUP(C900,customers!$A$2:$G$1001,7,FALSE)=0,"",VLOOKUP(C900,customers!$A$2:$G$1001,7,FALSE))</f>
        <v>United States</v>
      </c>
      <c r="I900" t="str">
        <f>INDEX(products!$A$1:$G$49,MATCH(orders!$D900,products!$A$1:$A$49,0),MATCH(orders!I$1,products!$A$1:$G$1,0))</f>
        <v>Rob</v>
      </c>
      <c r="J900" t="str">
        <f>INDEX(products!$A$1:$G$49,MATCH(orders!$D900,products!$A$1:$A$49,0),MATCH(orders!J$1,products!$A$1:$G$1,0))</f>
        <v>L</v>
      </c>
      <c r="K900" s="13">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VLOOKUP(C900,customers!$A$1:$I$1001,9,FALSE)</f>
        <v>No</v>
      </c>
    </row>
    <row r="901" spans="1:16" x14ac:dyDescent="0.25">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IF(VLOOKUP(C901,customers!$A$2:$G$1001,7,FALSE)=0,"",VLOOKUP(C901,customers!$A$2:$G$1001,7,FALSE))</f>
        <v>United States</v>
      </c>
      <c r="I901" t="str">
        <f>INDEX(products!$A$1:$G$49,MATCH(orders!$D901,products!$A$1:$A$49,0),MATCH(orders!I$1,products!$A$1:$G$1,0))</f>
        <v>Lib</v>
      </c>
      <c r="J901" t="str">
        <f>INDEX(products!$A$1:$G$49,MATCH(orders!$D901,products!$A$1:$A$49,0),MATCH(orders!J$1,products!$A$1:$G$1,0))</f>
        <v>M</v>
      </c>
      <c r="K901" s="13">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VLOOKUP(C901,customers!$A$1:$I$1001,9,FALSE)</f>
        <v>No</v>
      </c>
    </row>
    <row r="902" spans="1:16" x14ac:dyDescent="0.25">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IF(VLOOKUP(C902,customers!$A$2:$G$1001,7,FALSE)=0,"",VLOOKUP(C902,customers!$A$2:$G$1001,7,FALSE))</f>
        <v>Ireland</v>
      </c>
      <c r="I902" t="str">
        <f>INDEX(products!$A$1:$G$49,MATCH(orders!$D902,products!$A$1:$A$49,0),MATCH(orders!I$1,products!$A$1:$G$1,0))</f>
        <v>Lib</v>
      </c>
      <c r="J902" t="str">
        <f>INDEX(products!$A$1:$G$49,MATCH(orders!$D902,products!$A$1:$A$49,0),MATCH(orders!J$1,products!$A$1:$G$1,0))</f>
        <v>L</v>
      </c>
      <c r="K902" s="13">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VLOOKUP(C902,customers!$A$1:$I$1001,9,FALSE)</f>
        <v>No</v>
      </c>
    </row>
    <row r="903" spans="1:16" x14ac:dyDescent="0.25">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IF(VLOOKUP(C903,customers!$A$2:$G$1001,7,FALSE)=0,"",VLOOKUP(C903,customers!$A$2:$G$1001,7,FALSE))</f>
        <v>United States</v>
      </c>
      <c r="I903" t="str">
        <f>INDEX(products!$A$1:$G$49,MATCH(orders!$D903,products!$A$1:$A$49,0),MATCH(orders!I$1,products!$A$1:$G$1,0))</f>
        <v>Rob</v>
      </c>
      <c r="J903" t="str">
        <f>INDEX(products!$A$1:$G$49,MATCH(orders!$D903,products!$A$1:$A$49,0),MATCH(orders!J$1,products!$A$1:$G$1,0))</f>
        <v>L</v>
      </c>
      <c r="K903" s="13">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VLOOKUP(C903,customers!$A$1:$I$1001,9,FALSE)</f>
        <v>Yes</v>
      </c>
    </row>
    <row r="904" spans="1:16" x14ac:dyDescent="0.25">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IF(VLOOKUP(C904,customers!$A$2:$G$1001,7,FALSE)=0,"",VLOOKUP(C904,customers!$A$2:$G$1001,7,FALSE))</f>
        <v>United States</v>
      </c>
      <c r="I904" t="str">
        <f>INDEX(products!$A$1:$G$49,MATCH(orders!$D904,products!$A$1:$A$49,0),MATCH(orders!I$1,products!$A$1:$G$1,0))</f>
        <v>Exc</v>
      </c>
      <c r="J904" t="str">
        <f>INDEX(products!$A$1:$G$49,MATCH(orders!$D904,products!$A$1:$A$49,0),MATCH(orders!J$1,products!$A$1:$G$1,0))</f>
        <v>M</v>
      </c>
      <c r="K904" s="13">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VLOOKUP(C904,customers!$A$1:$I$1001,9,FALSE)</f>
        <v>No</v>
      </c>
    </row>
    <row r="905" spans="1:16" x14ac:dyDescent="0.25">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IF(VLOOKUP(C905,customers!$A$2:$G$1001,7,FALSE)=0,"",VLOOKUP(C905,customers!$A$2:$G$1001,7,FALSE))</f>
        <v>United States</v>
      </c>
      <c r="I905" t="str">
        <f>INDEX(products!$A$1:$G$49,MATCH(orders!$D905,products!$A$1:$A$49,0),MATCH(orders!I$1,products!$A$1:$G$1,0))</f>
        <v>Lib</v>
      </c>
      <c r="J905" t="str">
        <f>INDEX(products!$A$1:$G$49,MATCH(orders!$D905,products!$A$1:$A$49,0),MATCH(orders!J$1,products!$A$1:$G$1,0))</f>
        <v>M</v>
      </c>
      <c r="K905" s="13">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VLOOKUP(C905,customers!$A$1:$I$1001,9,FALSE)</f>
        <v>No</v>
      </c>
    </row>
    <row r="906" spans="1:16" x14ac:dyDescent="0.25">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IF(VLOOKUP(C906,customers!$A$2:$G$1001,7,FALSE)=0,"",VLOOKUP(C906,customers!$A$2:$G$1001,7,FALSE))</f>
        <v>United States</v>
      </c>
      <c r="I906" t="str">
        <f>INDEX(products!$A$1:$G$49,MATCH(orders!$D906,products!$A$1:$A$49,0),MATCH(orders!I$1,products!$A$1:$G$1,0))</f>
        <v>Ara</v>
      </c>
      <c r="J906" t="str">
        <f>INDEX(products!$A$1:$G$49,MATCH(orders!$D906,products!$A$1:$A$49,0),MATCH(orders!J$1,products!$A$1:$G$1,0))</f>
        <v>L</v>
      </c>
      <c r="K906" s="13">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VLOOKUP(C906,customers!$A$1:$I$1001,9,FALSE)</f>
        <v>No</v>
      </c>
    </row>
    <row r="907" spans="1:16" x14ac:dyDescent="0.25">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IF(VLOOKUP(C907,customers!$A$2:$G$1001,7,FALSE)=0,"",VLOOKUP(C907,customers!$A$2:$G$1001,7,FALSE))</f>
        <v>United States</v>
      </c>
      <c r="I907" t="str">
        <f>INDEX(products!$A$1:$G$49,MATCH(orders!$D907,products!$A$1:$A$49,0),MATCH(orders!I$1,products!$A$1:$G$1,0))</f>
        <v>Ara</v>
      </c>
      <c r="J907" t="str">
        <f>INDEX(products!$A$1:$G$49,MATCH(orders!$D907,products!$A$1:$A$49,0),MATCH(orders!J$1,products!$A$1:$G$1,0))</f>
        <v>M</v>
      </c>
      <c r="K907" s="13">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VLOOKUP(C907,customers!$A$1:$I$1001,9,FALSE)</f>
        <v>Yes</v>
      </c>
    </row>
    <row r="908" spans="1:16" x14ac:dyDescent="0.25">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IF(VLOOKUP(C908,customers!$A$2:$G$1001,7,FALSE)=0,"",VLOOKUP(C908,customers!$A$2:$G$1001,7,FALSE))</f>
        <v>United States</v>
      </c>
      <c r="I908" t="str">
        <f>INDEX(products!$A$1:$G$49,MATCH(orders!$D908,products!$A$1:$A$49,0),MATCH(orders!I$1,products!$A$1:$G$1,0))</f>
        <v>Ara</v>
      </c>
      <c r="J908" t="str">
        <f>INDEX(products!$A$1:$G$49,MATCH(orders!$D908,products!$A$1:$A$49,0),MATCH(orders!J$1,products!$A$1:$G$1,0))</f>
        <v>M</v>
      </c>
      <c r="K908" s="13">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VLOOKUP(C908,customers!$A$1:$I$1001,9,FALSE)</f>
        <v>Yes</v>
      </c>
    </row>
    <row r="909" spans="1:16" x14ac:dyDescent="0.25">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IF(VLOOKUP(C909,customers!$A$2:$G$1001,7,FALSE)=0,"",VLOOKUP(C909,customers!$A$2:$G$1001,7,FALSE))</f>
        <v>United States</v>
      </c>
      <c r="I909" t="str">
        <f>INDEX(products!$A$1:$G$49,MATCH(orders!$D909,products!$A$1:$A$49,0),MATCH(orders!I$1,products!$A$1:$G$1,0))</f>
        <v>Lib</v>
      </c>
      <c r="J909" t="str">
        <f>INDEX(products!$A$1:$G$49,MATCH(orders!$D909,products!$A$1:$A$49,0),MATCH(orders!J$1,products!$A$1:$G$1,0))</f>
        <v>D</v>
      </c>
      <c r="K909" s="13">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VLOOKUP(C909,customers!$A$1:$I$1001,9,FALSE)</f>
        <v>No</v>
      </c>
    </row>
    <row r="910" spans="1:16" x14ac:dyDescent="0.25">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IF(VLOOKUP(C910,customers!$A$2:$G$1001,7,FALSE)=0,"",VLOOKUP(C910,customers!$A$2:$G$1001,7,FALSE))</f>
        <v>United States</v>
      </c>
      <c r="I910" t="str">
        <f>INDEX(products!$A$1:$G$49,MATCH(orders!$D910,products!$A$1:$A$49,0),MATCH(orders!I$1,products!$A$1:$G$1,0))</f>
        <v>Rob</v>
      </c>
      <c r="J910" t="str">
        <f>INDEX(products!$A$1:$G$49,MATCH(orders!$D910,products!$A$1:$A$49,0),MATCH(orders!J$1,products!$A$1:$G$1,0))</f>
        <v>L</v>
      </c>
      <c r="K910" s="13">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VLOOKUP(C910,customers!$A$1:$I$1001,9,FALSE)</f>
        <v>No</v>
      </c>
    </row>
    <row r="911" spans="1:16" x14ac:dyDescent="0.25">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IF(VLOOKUP(C911,customers!$A$2:$G$1001,7,FALSE)=0,"",VLOOKUP(C911,customers!$A$2:$G$1001,7,FALSE))</f>
        <v>United States</v>
      </c>
      <c r="I911" t="str">
        <f>INDEX(products!$A$1:$G$49,MATCH(orders!$D911,products!$A$1:$A$49,0),MATCH(orders!I$1,products!$A$1:$G$1,0))</f>
        <v>Rob</v>
      </c>
      <c r="J911" t="str">
        <f>INDEX(products!$A$1:$G$49,MATCH(orders!$D911,products!$A$1:$A$49,0),MATCH(orders!J$1,products!$A$1:$G$1,0))</f>
        <v>L</v>
      </c>
      <c r="K911" s="13">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VLOOKUP(C911,customers!$A$1:$I$1001,9,FALSE)</f>
        <v>No</v>
      </c>
    </row>
    <row r="912" spans="1:16" x14ac:dyDescent="0.25">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IF(VLOOKUP(C912,customers!$A$2:$G$1001,7,FALSE)=0,"",VLOOKUP(C912,customers!$A$2:$G$1001,7,FALSE))</f>
        <v>United States</v>
      </c>
      <c r="I912" t="str">
        <f>INDEX(products!$A$1:$G$49,MATCH(orders!$D912,products!$A$1:$A$49,0),MATCH(orders!I$1,products!$A$1:$G$1,0))</f>
        <v>Ara</v>
      </c>
      <c r="J912" t="str">
        <f>INDEX(products!$A$1:$G$49,MATCH(orders!$D912,products!$A$1:$A$49,0),MATCH(orders!J$1,products!$A$1:$G$1,0))</f>
        <v>D</v>
      </c>
      <c r="K912" s="13">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VLOOKUP(C912,customers!$A$1:$I$1001,9,FALSE)</f>
        <v>No</v>
      </c>
    </row>
    <row r="913" spans="1:16" x14ac:dyDescent="0.25">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IF(VLOOKUP(C913,customers!$A$2:$G$1001,7,FALSE)=0,"",VLOOKUP(C913,customers!$A$2:$G$1001,7,FALSE))</f>
        <v>United States</v>
      </c>
      <c r="I913" t="str">
        <f>INDEX(products!$A$1:$G$49,MATCH(orders!$D913,products!$A$1:$A$49,0),MATCH(orders!I$1,products!$A$1:$G$1,0))</f>
        <v>Ara</v>
      </c>
      <c r="J913" t="str">
        <f>INDEX(products!$A$1:$G$49,MATCH(orders!$D913,products!$A$1:$A$49,0),MATCH(orders!J$1,products!$A$1:$G$1,0))</f>
        <v>M</v>
      </c>
      <c r="K913" s="13">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VLOOKUP(C913,customers!$A$1:$I$1001,9,FALSE)</f>
        <v>Yes</v>
      </c>
    </row>
    <row r="914" spans="1:16" x14ac:dyDescent="0.25">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IF(VLOOKUP(C914,customers!$A$2:$G$1001,7,FALSE)=0,"",VLOOKUP(C914,customers!$A$2:$G$1001,7,FALSE))</f>
        <v>United States</v>
      </c>
      <c r="I914" t="str">
        <f>INDEX(products!$A$1:$G$49,MATCH(orders!$D914,products!$A$1:$A$49,0),MATCH(orders!I$1,products!$A$1:$G$1,0))</f>
        <v>Rob</v>
      </c>
      <c r="J914" t="str">
        <f>INDEX(products!$A$1:$G$49,MATCH(orders!$D914,products!$A$1:$A$49,0),MATCH(orders!J$1,products!$A$1:$G$1,0))</f>
        <v>M</v>
      </c>
      <c r="K914" s="13">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VLOOKUP(C914,customers!$A$1:$I$1001,9,FALSE)</f>
        <v>Yes</v>
      </c>
    </row>
    <row r="915" spans="1:16" x14ac:dyDescent="0.25">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IF(VLOOKUP(C915,customers!$A$2:$G$1001,7,FALSE)=0,"",VLOOKUP(C915,customers!$A$2:$G$1001,7,FALSE))</f>
        <v>United States</v>
      </c>
      <c r="I915" t="str">
        <f>INDEX(products!$A$1:$G$49,MATCH(orders!$D915,products!$A$1:$A$49,0),MATCH(orders!I$1,products!$A$1:$G$1,0))</f>
        <v>Ara</v>
      </c>
      <c r="J915" t="str">
        <f>INDEX(products!$A$1:$G$49,MATCH(orders!$D915,products!$A$1:$A$49,0),MATCH(orders!J$1,products!$A$1:$G$1,0))</f>
        <v>M</v>
      </c>
      <c r="K915" s="13">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VLOOKUP(C915,customers!$A$1:$I$1001,9,FALSE)</f>
        <v>No</v>
      </c>
    </row>
    <row r="916" spans="1:16" x14ac:dyDescent="0.25">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IF(VLOOKUP(C916,customers!$A$2:$G$1001,7,FALSE)=0,"",VLOOKUP(C916,customers!$A$2:$G$1001,7,FALSE))</f>
        <v>United States</v>
      </c>
      <c r="I916" t="str">
        <f>INDEX(products!$A$1:$G$49,MATCH(orders!$D916,products!$A$1:$A$49,0),MATCH(orders!I$1,products!$A$1:$G$1,0))</f>
        <v>Ara</v>
      </c>
      <c r="J916" t="str">
        <f>INDEX(products!$A$1:$G$49,MATCH(orders!$D916,products!$A$1:$A$49,0),MATCH(orders!J$1,products!$A$1:$G$1,0))</f>
        <v>M</v>
      </c>
      <c r="K916" s="13">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VLOOKUP(C916,customers!$A$1:$I$1001,9,FALSE)</f>
        <v>No</v>
      </c>
    </row>
    <row r="917" spans="1:16" x14ac:dyDescent="0.25">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IF(VLOOKUP(C917,customers!$A$2:$G$1001,7,FALSE)=0,"",VLOOKUP(C917,customers!$A$2:$G$1001,7,FALSE))</f>
        <v>United States</v>
      </c>
      <c r="I917" t="str">
        <f>INDEX(products!$A$1:$G$49,MATCH(orders!$D917,products!$A$1:$A$49,0),MATCH(orders!I$1,products!$A$1:$G$1,0))</f>
        <v>Exc</v>
      </c>
      <c r="J917" t="str">
        <f>INDEX(products!$A$1:$G$49,MATCH(orders!$D917,products!$A$1:$A$49,0),MATCH(orders!J$1,products!$A$1:$G$1,0))</f>
        <v>D</v>
      </c>
      <c r="K917" s="13">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VLOOKUP(C917,customers!$A$1:$I$1001,9,FALSE)</f>
        <v>Yes</v>
      </c>
    </row>
    <row r="918" spans="1:16" x14ac:dyDescent="0.25">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IF(VLOOKUP(C918,customers!$A$2:$G$1001,7,FALSE)=0,"",VLOOKUP(C918,customers!$A$2:$G$1001,7,FALSE))</f>
        <v>Ireland</v>
      </c>
      <c r="I918" t="str">
        <f>INDEX(products!$A$1:$G$49,MATCH(orders!$D918,products!$A$1:$A$49,0),MATCH(orders!I$1,products!$A$1:$G$1,0))</f>
        <v>Exc</v>
      </c>
      <c r="J918" t="str">
        <f>INDEX(products!$A$1:$G$49,MATCH(orders!$D918,products!$A$1:$A$49,0),MATCH(orders!J$1,products!$A$1:$G$1,0))</f>
        <v>D</v>
      </c>
      <c r="K918" s="13">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VLOOKUP(C918,customers!$A$1:$I$1001,9,FALSE)</f>
        <v>Yes</v>
      </c>
    </row>
    <row r="919" spans="1:16" x14ac:dyDescent="0.25">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IF(VLOOKUP(C919,customers!$A$2:$G$1001,7,FALSE)=0,"",VLOOKUP(C919,customers!$A$2:$G$1001,7,FALSE))</f>
        <v>United Kingdom</v>
      </c>
      <c r="I919" t="str">
        <f>INDEX(products!$A$1:$G$49,MATCH(orders!$D919,products!$A$1:$A$49,0),MATCH(orders!I$1,products!$A$1:$G$1,0))</f>
        <v>Ara</v>
      </c>
      <c r="J919" t="str">
        <f>INDEX(products!$A$1:$G$49,MATCH(orders!$D919,products!$A$1:$A$49,0),MATCH(orders!J$1,products!$A$1:$G$1,0))</f>
        <v>M</v>
      </c>
      <c r="K919" s="13">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VLOOKUP(C919,customers!$A$1:$I$1001,9,FALSE)</f>
        <v>No</v>
      </c>
    </row>
    <row r="920" spans="1:16" x14ac:dyDescent="0.25">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IF(VLOOKUP(C920,customers!$A$2:$G$1001,7,FALSE)=0,"",VLOOKUP(C920,customers!$A$2:$G$1001,7,FALSE))</f>
        <v>United Kingdom</v>
      </c>
      <c r="I920" t="str">
        <f>INDEX(products!$A$1:$G$49,MATCH(orders!$D920,products!$A$1:$A$49,0),MATCH(orders!I$1,products!$A$1:$G$1,0))</f>
        <v>Exc</v>
      </c>
      <c r="J920" t="str">
        <f>INDEX(products!$A$1:$G$49,MATCH(orders!$D920,products!$A$1:$A$49,0),MATCH(orders!J$1,products!$A$1:$G$1,0))</f>
        <v>D</v>
      </c>
      <c r="K920" s="13">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VLOOKUP(C920,customers!$A$1:$I$1001,9,FALSE)</f>
        <v>No</v>
      </c>
    </row>
    <row r="921" spans="1:16" x14ac:dyDescent="0.25">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IF(VLOOKUP(C921,customers!$A$2:$G$1001,7,FALSE)=0,"",VLOOKUP(C921,customers!$A$2:$G$1001,7,FALSE))</f>
        <v>United States</v>
      </c>
      <c r="I921" t="str">
        <f>INDEX(products!$A$1:$G$49,MATCH(orders!$D921,products!$A$1:$A$49,0),MATCH(orders!I$1,products!$A$1:$G$1,0))</f>
        <v>Rob</v>
      </c>
      <c r="J921" t="str">
        <f>INDEX(products!$A$1:$G$49,MATCH(orders!$D921,products!$A$1:$A$49,0),MATCH(orders!J$1,products!$A$1:$G$1,0))</f>
        <v>D</v>
      </c>
      <c r="K921" s="13">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VLOOKUP(C921,customers!$A$1:$I$1001,9,FALSE)</f>
        <v>Yes</v>
      </c>
    </row>
    <row r="922" spans="1:16" x14ac:dyDescent="0.25">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IF(VLOOKUP(C922,customers!$A$2:$G$1001,7,FALSE)=0,"",VLOOKUP(C922,customers!$A$2:$G$1001,7,FALSE))</f>
        <v>United States</v>
      </c>
      <c r="I922" t="str">
        <f>INDEX(products!$A$1:$G$49,MATCH(orders!$D922,products!$A$1:$A$49,0),MATCH(orders!I$1,products!$A$1:$G$1,0))</f>
        <v>Rob</v>
      </c>
      <c r="J922" t="str">
        <f>INDEX(products!$A$1:$G$49,MATCH(orders!$D922,products!$A$1:$A$49,0),MATCH(orders!J$1,products!$A$1:$G$1,0))</f>
        <v>D</v>
      </c>
      <c r="K922" s="13">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VLOOKUP(C922,customers!$A$1:$I$1001,9,FALSE)</f>
        <v>No</v>
      </c>
    </row>
    <row r="923" spans="1:16" x14ac:dyDescent="0.25">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IF(VLOOKUP(C923,customers!$A$2:$G$1001,7,FALSE)=0,"",VLOOKUP(C923,customers!$A$2:$G$1001,7,FALSE))</f>
        <v>United States</v>
      </c>
      <c r="I923" t="str">
        <f>INDEX(products!$A$1:$G$49,MATCH(orders!$D923,products!$A$1:$A$49,0),MATCH(orders!I$1,products!$A$1:$G$1,0))</f>
        <v>Lib</v>
      </c>
      <c r="J923" t="str">
        <f>INDEX(products!$A$1:$G$49,MATCH(orders!$D923,products!$A$1:$A$49,0),MATCH(orders!J$1,products!$A$1:$G$1,0))</f>
        <v>D</v>
      </c>
      <c r="K923" s="13">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VLOOKUP(C923,customers!$A$1:$I$1001,9,FALSE)</f>
        <v>No</v>
      </c>
    </row>
    <row r="924" spans="1:16" x14ac:dyDescent="0.25">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IF(VLOOKUP(C924,customers!$A$2:$G$1001,7,FALSE)=0,"",VLOOKUP(C924,customers!$A$2:$G$1001,7,FALSE))</f>
        <v>United States</v>
      </c>
      <c r="I924" t="str">
        <f>INDEX(products!$A$1:$G$49,MATCH(orders!$D924,products!$A$1:$A$49,0),MATCH(orders!I$1,products!$A$1:$G$1,0))</f>
        <v>Ara</v>
      </c>
      <c r="J924" t="str">
        <f>INDEX(products!$A$1:$G$49,MATCH(orders!$D924,products!$A$1:$A$49,0),MATCH(orders!J$1,products!$A$1:$G$1,0))</f>
        <v>M</v>
      </c>
      <c r="K924" s="13">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VLOOKUP(C924,customers!$A$1:$I$1001,9,FALSE)</f>
        <v>Yes</v>
      </c>
    </row>
    <row r="925" spans="1:16" x14ac:dyDescent="0.25">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IF(VLOOKUP(C925,customers!$A$2:$G$1001,7,FALSE)=0,"",VLOOKUP(C925,customers!$A$2:$G$1001,7,FALSE))</f>
        <v>United States</v>
      </c>
      <c r="I925" t="str">
        <f>INDEX(products!$A$1:$G$49,MATCH(orders!$D925,products!$A$1:$A$49,0),MATCH(orders!I$1,products!$A$1:$G$1,0))</f>
        <v>Exc</v>
      </c>
      <c r="J925" t="str">
        <f>INDEX(products!$A$1:$G$49,MATCH(orders!$D925,products!$A$1:$A$49,0),MATCH(orders!J$1,products!$A$1:$G$1,0))</f>
        <v>D</v>
      </c>
      <c r="K925" s="13">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VLOOKUP(C925,customers!$A$1:$I$1001,9,FALSE)</f>
        <v>No</v>
      </c>
    </row>
    <row r="926" spans="1:16" x14ac:dyDescent="0.25">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IF(VLOOKUP(C926,customers!$A$2:$G$1001,7,FALSE)=0,"",VLOOKUP(C926,customers!$A$2:$G$1001,7,FALSE))</f>
        <v>United States</v>
      </c>
      <c r="I926" t="str">
        <f>INDEX(products!$A$1:$G$49,MATCH(orders!$D926,products!$A$1:$A$49,0),MATCH(orders!I$1,products!$A$1:$G$1,0))</f>
        <v>Ara</v>
      </c>
      <c r="J926" t="str">
        <f>INDEX(products!$A$1:$G$49,MATCH(orders!$D926,products!$A$1:$A$49,0),MATCH(orders!J$1,products!$A$1:$G$1,0))</f>
        <v>L</v>
      </c>
      <c r="K926" s="13">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VLOOKUP(C926,customers!$A$1:$I$1001,9,FALSE)</f>
        <v>No</v>
      </c>
    </row>
    <row r="927" spans="1:16" x14ac:dyDescent="0.25">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IF(VLOOKUP(C927,customers!$A$2:$G$1001,7,FALSE)=0,"",VLOOKUP(C927,customers!$A$2:$G$1001,7,FALSE))</f>
        <v>United States</v>
      </c>
      <c r="I927" t="str">
        <f>INDEX(products!$A$1:$G$49,MATCH(orders!$D927,products!$A$1:$A$49,0),MATCH(orders!I$1,products!$A$1:$G$1,0))</f>
        <v>Ara</v>
      </c>
      <c r="J927" t="str">
        <f>INDEX(products!$A$1:$G$49,MATCH(orders!$D927,products!$A$1:$A$49,0),MATCH(orders!J$1,products!$A$1:$G$1,0))</f>
        <v>M</v>
      </c>
      <c r="K927" s="13">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VLOOKUP(C927,customers!$A$1:$I$1001,9,FALSE)</f>
        <v>No</v>
      </c>
    </row>
    <row r="928" spans="1:16" x14ac:dyDescent="0.25">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IF(VLOOKUP(C928,customers!$A$2:$G$1001,7,FALSE)=0,"",VLOOKUP(C928,customers!$A$2:$G$1001,7,FALSE))</f>
        <v>United States</v>
      </c>
      <c r="I928" t="str">
        <f>INDEX(products!$A$1:$G$49,MATCH(orders!$D928,products!$A$1:$A$49,0),MATCH(orders!I$1,products!$A$1:$G$1,0))</f>
        <v>Ara</v>
      </c>
      <c r="J928" t="str">
        <f>INDEX(products!$A$1:$G$49,MATCH(orders!$D928,products!$A$1:$A$49,0),MATCH(orders!J$1,products!$A$1:$G$1,0))</f>
        <v>M</v>
      </c>
      <c r="K928" s="13">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VLOOKUP(C928,customers!$A$1:$I$1001,9,FALSE)</f>
        <v>Yes</v>
      </c>
    </row>
    <row r="929" spans="1:16" x14ac:dyDescent="0.25">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IF(VLOOKUP(C929,customers!$A$2:$G$1001,7,FALSE)=0,"",VLOOKUP(C929,customers!$A$2:$G$1001,7,FALSE))</f>
        <v>United States</v>
      </c>
      <c r="I929" t="str">
        <f>INDEX(products!$A$1:$G$49,MATCH(orders!$D929,products!$A$1:$A$49,0),MATCH(orders!I$1,products!$A$1:$G$1,0))</f>
        <v>Exc</v>
      </c>
      <c r="J929" t="str">
        <f>INDEX(products!$A$1:$G$49,MATCH(orders!$D929,products!$A$1:$A$49,0),MATCH(orders!J$1,products!$A$1:$G$1,0))</f>
        <v>D</v>
      </c>
      <c r="K929" s="13">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VLOOKUP(C929,customers!$A$1:$I$1001,9,FALSE)</f>
        <v>No</v>
      </c>
    </row>
    <row r="930" spans="1:16" x14ac:dyDescent="0.25">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IF(VLOOKUP(C930,customers!$A$2:$G$1001,7,FALSE)=0,"",VLOOKUP(C930,customers!$A$2:$G$1001,7,FALSE))</f>
        <v>United States</v>
      </c>
      <c r="I930" t="str">
        <f>INDEX(products!$A$1:$G$49,MATCH(orders!$D930,products!$A$1:$A$49,0),MATCH(orders!I$1,products!$A$1:$G$1,0))</f>
        <v>Exc</v>
      </c>
      <c r="J930" t="str">
        <f>INDEX(products!$A$1:$G$49,MATCH(orders!$D930,products!$A$1:$A$49,0),MATCH(orders!J$1,products!$A$1:$G$1,0))</f>
        <v>M</v>
      </c>
      <c r="K930" s="13">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VLOOKUP(C930,customers!$A$1:$I$1001,9,FALSE)</f>
        <v>Yes</v>
      </c>
    </row>
    <row r="931" spans="1:16" x14ac:dyDescent="0.25">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IF(VLOOKUP(C931,customers!$A$2:$G$1001,7,FALSE)=0,"",VLOOKUP(C931,customers!$A$2:$G$1001,7,FALSE))</f>
        <v>United States</v>
      </c>
      <c r="I931" t="str">
        <f>INDEX(products!$A$1:$G$49,MATCH(orders!$D931,products!$A$1:$A$49,0),MATCH(orders!I$1,products!$A$1:$G$1,0))</f>
        <v>Exc</v>
      </c>
      <c r="J931" t="str">
        <f>INDEX(products!$A$1:$G$49,MATCH(orders!$D931,products!$A$1:$A$49,0),MATCH(orders!J$1,products!$A$1:$G$1,0))</f>
        <v>L</v>
      </c>
      <c r="K931" s="13">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VLOOKUP(C931,customers!$A$1:$I$1001,9,FALSE)</f>
        <v>Yes</v>
      </c>
    </row>
    <row r="932" spans="1:16" x14ac:dyDescent="0.25">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IF(VLOOKUP(C932,customers!$A$2:$G$1001,7,FALSE)=0,"",VLOOKUP(C932,customers!$A$2:$G$1001,7,FALSE))</f>
        <v>United States</v>
      </c>
      <c r="I932" t="str">
        <f>INDEX(products!$A$1:$G$49,MATCH(orders!$D932,products!$A$1:$A$49,0),MATCH(orders!I$1,products!$A$1:$G$1,0))</f>
        <v>Exc</v>
      </c>
      <c r="J932" t="str">
        <f>INDEX(products!$A$1:$G$49,MATCH(orders!$D932,products!$A$1:$A$49,0),MATCH(orders!J$1,products!$A$1:$G$1,0))</f>
        <v>D</v>
      </c>
      <c r="K932" s="13">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VLOOKUP(C932,customers!$A$1:$I$1001,9,FALSE)</f>
        <v>Yes</v>
      </c>
    </row>
    <row r="933" spans="1:16" x14ac:dyDescent="0.25">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IF(VLOOKUP(C933,customers!$A$2:$G$1001,7,FALSE)=0,"",VLOOKUP(C933,customers!$A$2:$G$1001,7,FALSE))</f>
        <v>United States</v>
      </c>
      <c r="I933" t="str">
        <f>INDEX(products!$A$1:$G$49,MATCH(orders!$D933,products!$A$1:$A$49,0),MATCH(orders!I$1,products!$A$1:$G$1,0))</f>
        <v>Ara</v>
      </c>
      <c r="J933" t="str">
        <f>INDEX(products!$A$1:$G$49,MATCH(orders!$D933,products!$A$1:$A$49,0),MATCH(orders!J$1,products!$A$1:$G$1,0))</f>
        <v>D</v>
      </c>
      <c r="K933" s="13">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VLOOKUP(C933,customers!$A$1:$I$1001,9,FALSE)</f>
        <v>Yes</v>
      </c>
    </row>
    <row r="934" spans="1:16" x14ac:dyDescent="0.25">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IF(VLOOKUP(C934,customers!$A$2:$G$1001,7,FALSE)=0,"",VLOOKUP(C934,customers!$A$2:$G$1001,7,FALSE))</f>
        <v>United States</v>
      </c>
      <c r="I934" t="str">
        <f>INDEX(products!$A$1:$G$49,MATCH(orders!$D934,products!$A$1:$A$49,0),MATCH(orders!I$1,products!$A$1:$G$1,0))</f>
        <v>Exc</v>
      </c>
      <c r="J934" t="str">
        <f>INDEX(products!$A$1:$G$49,MATCH(orders!$D934,products!$A$1:$A$49,0),MATCH(orders!J$1,products!$A$1:$G$1,0))</f>
        <v>M</v>
      </c>
      <c r="K934" s="13">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VLOOKUP(C934,customers!$A$1:$I$1001,9,FALSE)</f>
        <v>No</v>
      </c>
    </row>
    <row r="935" spans="1:16" x14ac:dyDescent="0.25">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IF(VLOOKUP(C935,customers!$A$2:$G$1001,7,FALSE)=0,"",VLOOKUP(C935,customers!$A$2:$G$1001,7,FALSE))</f>
        <v>United States</v>
      </c>
      <c r="I935" t="str">
        <f>INDEX(products!$A$1:$G$49,MATCH(orders!$D935,products!$A$1:$A$49,0),MATCH(orders!I$1,products!$A$1:$G$1,0))</f>
        <v>Rob</v>
      </c>
      <c r="J935" t="str">
        <f>INDEX(products!$A$1:$G$49,MATCH(orders!$D935,products!$A$1:$A$49,0),MATCH(orders!J$1,products!$A$1:$G$1,0))</f>
        <v>D</v>
      </c>
      <c r="K935" s="13">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VLOOKUP(C935,customers!$A$1:$I$1001,9,FALSE)</f>
        <v>Yes</v>
      </c>
    </row>
    <row r="936" spans="1:16" x14ac:dyDescent="0.25">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IF(VLOOKUP(C936,customers!$A$2:$G$1001,7,FALSE)=0,"",VLOOKUP(C936,customers!$A$2:$G$1001,7,FALSE))</f>
        <v>United States</v>
      </c>
      <c r="I936" t="str">
        <f>INDEX(products!$A$1:$G$49,MATCH(orders!$D936,products!$A$1:$A$49,0),MATCH(orders!I$1,products!$A$1:$G$1,0))</f>
        <v>Rob</v>
      </c>
      <c r="J936" t="str">
        <f>INDEX(products!$A$1:$G$49,MATCH(orders!$D936,products!$A$1:$A$49,0),MATCH(orders!J$1,products!$A$1:$G$1,0))</f>
        <v>M</v>
      </c>
      <c r="K936" s="13">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VLOOKUP(C936,customers!$A$1:$I$1001,9,FALSE)</f>
        <v>No</v>
      </c>
    </row>
    <row r="937" spans="1:16" x14ac:dyDescent="0.25">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IF(VLOOKUP(C937,customers!$A$2:$G$1001,7,FALSE)=0,"",VLOOKUP(C937,customers!$A$2:$G$1001,7,FALSE))</f>
        <v>United States</v>
      </c>
      <c r="I937" t="str">
        <f>INDEX(products!$A$1:$G$49,MATCH(orders!$D937,products!$A$1:$A$49,0),MATCH(orders!I$1,products!$A$1:$G$1,0))</f>
        <v>Ara</v>
      </c>
      <c r="J937" t="str">
        <f>INDEX(products!$A$1:$G$49,MATCH(orders!$D937,products!$A$1:$A$49,0),MATCH(orders!J$1,products!$A$1:$G$1,0))</f>
        <v>M</v>
      </c>
      <c r="K937" s="13">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VLOOKUP(C937,customers!$A$1:$I$1001,9,FALSE)</f>
        <v>Yes</v>
      </c>
    </row>
    <row r="938" spans="1:16" x14ac:dyDescent="0.25">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IF(VLOOKUP(C938,customers!$A$2:$G$1001,7,FALSE)=0,"",VLOOKUP(C938,customers!$A$2:$G$1001,7,FALSE))</f>
        <v>United States</v>
      </c>
      <c r="I938" t="str">
        <f>INDEX(products!$A$1:$G$49,MATCH(orders!$D938,products!$A$1:$A$49,0),MATCH(orders!I$1,products!$A$1:$G$1,0))</f>
        <v>Lib</v>
      </c>
      <c r="J938" t="str">
        <f>INDEX(products!$A$1:$G$49,MATCH(orders!$D938,products!$A$1:$A$49,0),MATCH(orders!J$1,products!$A$1:$G$1,0))</f>
        <v>D</v>
      </c>
      <c r="K938" s="13">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VLOOKUP(C938,customers!$A$1:$I$1001,9,FALSE)</f>
        <v>Yes</v>
      </c>
    </row>
    <row r="939" spans="1:16" x14ac:dyDescent="0.25">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IF(VLOOKUP(C939,customers!$A$2:$G$1001,7,FALSE)=0,"",VLOOKUP(C939,customers!$A$2:$G$1001,7,FALSE))</f>
        <v>United States</v>
      </c>
      <c r="I939" t="str">
        <f>INDEX(products!$A$1:$G$49,MATCH(orders!$D939,products!$A$1:$A$49,0),MATCH(orders!I$1,products!$A$1:$G$1,0))</f>
        <v>Rob</v>
      </c>
      <c r="J939" t="str">
        <f>INDEX(products!$A$1:$G$49,MATCH(orders!$D939,products!$A$1:$A$49,0),MATCH(orders!J$1,products!$A$1:$G$1,0))</f>
        <v>M</v>
      </c>
      <c r="K939" s="13">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VLOOKUP(C939,customers!$A$1:$I$1001,9,FALSE)</f>
        <v>Yes</v>
      </c>
    </row>
    <row r="940" spans="1:16" x14ac:dyDescent="0.25">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IF(VLOOKUP(C940,customers!$A$2:$G$1001,7,FALSE)=0,"",VLOOKUP(C940,customers!$A$2:$G$1001,7,FALSE))</f>
        <v>United States</v>
      </c>
      <c r="I940" t="str">
        <f>INDEX(products!$A$1:$G$49,MATCH(orders!$D940,products!$A$1:$A$49,0),MATCH(orders!I$1,products!$A$1:$G$1,0))</f>
        <v>Exc</v>
      </c>
      <c r="J940" t="str">
        <f>INDEX(products!$A$1:$G$49,MATCH(orders!$D940,products!$A$1:$A$49,0),MATCH(orders!J$1,products!$A$1:$G$1,0))</f>
        <v>L</v>
      </c>
      <c r="K940" s="13">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VLOOKUP(C940,customers!$A$1:$I$1001,9,FALSE)</f>
        <v>Yes</v>
      </c>
    </row>
    <row r="941" spans="1:16" x14ac:dyDescent="0.25">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IF(VLOOKUP(C941,customers!$A$2:$G$1001,7,FALSE)=0,"",VLOOKUP(C941,customers!$A$2:$G$1001,7,FALSE))</f>
        <v>United States</v>
      </c>
      <c r="I941" t="str">
        <f>INDEX(products!$A$1:$G$49,MATCH(orders!$D941,products!$A$1:$A$49,0),MATCH(orders!I$1,products!$A$1:$G$1,0))</f>
        <v>Lib</v>
      </c>
      <c r="J941" t="str">
        <f>INDEX(products!$A$1:$G$49,MATCH(orders!$D941,products!$A$1:$A$49,0),MATCH(orders!J$1,products!$A$1:$G$1,0))</f>
        <v>L</v>
      </c>
      <c r="K941" s="13">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VLOOKUP(C941,customers!$A$1:$I$1001,9,FALSE)</f>
        <v>No</v>
      </c>
    </row>
    <row r="942" spans="1:16" x14ac:dyDescent="0.25">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IF(VLOOKUP(C942,customers!$A$2:$G$1001,7,FALSE)=0,"",VLOOKUP(C942,customers!$A$2:$G$1001,7,FALSE))</f>
        <v>United States</v>
      </c>
      <c r="I942" t="str">
        <f>INDEX(products!$A$1:$G$49,MATCH(orders!$D942,products!$A$1:$A$49,0),MATCH(orders!I$1,products!$A$1:$G$1,0))</f>
        <v>Rob</v>
      </c>
      <c r="J942" t="str">
        <f>INDEX(products!$A$1:$G$49,MATCH(orders!$D942,products!$A$1:$A$49,0),MATCH(orders!J$1,products!$A$1:$G$1,0))</f>
        <v>L</v>
      </c>
      <c r="K942" s="13">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VLOOKUP(C942,customers!$A$1:$I$1001,9,FALSE)</f>
        <v>Yes</v>
      </c>
    </row>
    <row r="943" spans="1:16" x14ac:dyDescent="0.25">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IF(VLOOKUP(C943,customers!$A$2:$G$1001,7,FALSE)=0,"",VLOOKUP(C943,customers!$A$2:$G$1001,7,FALSE))</f>
        <v>Ireland</v>
      </c>
      <c r="I943" t="str">
        <f>INDEX(products!$A$1:$G$49,MATCH(orders!$D943,products!$A$1:$A$49,0),MATCH(orders!I$1,products!$A$1:$G$1,0))</f>
        <v>Ara</v>
      </c>
      <c r="J943" t="str">
        <f>INDEX(products!$A$1:$G$49,MATCH(orders!$D943,products!$A$1:$A$49,0),MATCH(orders!J$1,products!$A$1:$G$1,0))</f>
        <v>L</v>
      </c>
      <c r="K943" s="13">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VLOOKUP(C943,customers!$A$1:$I$1001,9,FALSE)</f>
        <v>Yes</v>
      </c>
    </row>
    <row r="944" spans="1:16" x14ac:dyDescent="0.25">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IF(VLOOKUP(C944,customers!$A$2:$G$1001,7,FALSE)=0,"",VLOOKUP(C944,customers!$A$2:$G$1001,7,FALSE))</f>
        <v>United States</v>
      </c>
      <c r="I944" t="str">
        <f>INDEX(products!$A$1:$G$49,MATCH(orders!$D944,products!$A$1:$A$49,0),MATCH(orders!I$1,products!$A$1:$G$1,0))</f>
        <v>Rob</v>
      </c>
      <c r="J944" t="str">
        <f>INDEX(products!$A$1:$G$49,MATCH(orders!$D944,products!$A$1:$A$49,0),MATCH(orders!J$1,products!$A$1:$G$1,0))</f>
        <v>L</v>
      </c>
      <c r="K944" s="13">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VLOOKUP(C944,customers!$A$1:$I$1001,9,FALSE)</f>
        <v>No</v>
      </c>
    </row>
    <row r="945" spans="1:16" x14ac:dyDescent="0.25">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IF(VLOOKUP(C945,customers!$A$2:$G$1001,7,FALSE)=0,"",VLOOKUP(C945,customers!$A$2:$G$1001,7,FALSE))</f>
        <v>United States</v>
      </c>
      <c r="I945" t="str">
        <f>INDEX(products!$A$1:$G$49,MATCH(orders!$D945,products!$A$1:$A$49,0),MATCH(orders!I$1,products!$A$1:$G$1,0))</f>
        <v>Ara</v>
      </c>
      <c r="J945" t="str">
        <f>INDEX(products!$A$1:$G$49,MATCH(orders!$D945,products!$A$1:$A$49,0),MATCH(orders!J$1,products!$A$1:$G$1,0))</f>
        <v>L</v>
      </c>
      <c r="K945" s="13">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VLOOKUP(C945,customers!$A$1:$I$1001,9,FALSE)</f>
        <v>No</v>
      </c>
    </row>
    <row r="946" spans="1:16" x14ac:dyDescent="0.25">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IF(VLOOKUP(C946,customers!$A$2:$G$1001,7,FALSE)=0,"",VLOOKUP(C946,customers!$A$2:$G$1001,7,FALSE))</f>
        <v>United States</v>
      </c>
      <c r="I946" t="str">
        <f>INDEX(products!$A$1:$G$49,MATCH(orders!$D946,products!$A$1:$A$49,0),MATCH(orders!I$1,products!$A$1:$G$1,0))</f>
        <v>Rob</v>
      </c>
      <c r="J946" t="str">
        <f>INDEX(products!$A$1:$G$49,MATCH(orders!$D946,products!$A$1:$A$49,0),MATCH(orders!J$1,products!$A$1:$G$1,0))</f>
        <v>L</v>
      </c>
      <c r="K946" s="13">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VLOOKUP(C946,customers!$A$1:$I$1001,9,FALSE)</f>
        <v>No</v>
      </c>
    </row>
    <row r="947" spans="1:16" x14ac:dyDescent="0.25">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IF(VLOOKUP(C947,customers!$A$2:$G$1001,7,FALSE)=0,"",VLOOKUP(C947,customers!$A$2:$G$1001,7,FALSE))</f>
        <v>United States</v>
      </c>
      <c r="I947" t="str">
        <f>INDEX(products!$A$1:$G$49,MATCH(orders!$D947,products!$A$1:$A$49,0),MATCH(orders!I$1,products!$A$1:$G$1,0))</f>
        <v>Lib</v>
      </c>
      <c r="J947" t="str">
        <f>INDEX(products!$A$1:$G$49,MATCH(orders!$D947,products!$A$1:$A$49,0),MATCH(orders!J$1,products!$A$1:$G$1,0))</f>
        <v>D</v>
      </c>
      <c r="K947" s="13">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VLOOKUP(C947,customers!$A$1:$I$1001,9,FALSE)</f>
        <v>No</v>
      </c>
    </row>
    <row r="948" spans="1:16" x14ac:dyDescent="0.25">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IF(VLOOKUP(C948,customers!$A$2:$G$1001,7,FALSE)=0,"",VLOOKUP(C948,customers!$A$2:$G$1001,7,FALSE))</f>
        <v>United States</v>
      </c>
      <c r="I948" t="str">
        <f>INDEX(products!$A$1:$G$49,MATCH(orders!$D948,products!$A$1:$A$49,0),MATCH(orders!I$1,products!$A$1:$G$1,0))</f>
        <v>Lib</v>
      </c>
      <c r="J948" t="str">
        <f>INDEX(products!$A$1:$G$49,MATCH(orders!$D948,products!$A$1:$A$49,0),MATCH(orders!J$1,products!$A$1:$G$1,0))</f>
        <v>D</v>
      </c>
      <c r="K948" s="13">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VLOOKUP(C948,customers!$A$1:$I$1001,9,FALSE)</f>
        <v>No</v>
      </c>
    </row>
    <row r="949" spans="1:16" x14ac:dyDescent="0.25">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IF(VLOOKUP(C949,customers!$A$2:$G$1001,7,FALSE)=0,"",VLOOKUP(C949,customers!$A$2:$G$1001,7,FALSE))</f>
        <v>Ireland</v>
      </c>
      <c r="I949" t="str">
        <f>INDEX(products!$A$1:$G$49,MATCH(orders!$D949,products!$A$1:$A$49,0),MATCH(orders!I$1,products!$A$1:$G$1,0))</f>
        <v>Ara</v>
      </c>
      <c r="J949" t="str">
        <f>INDEX(products!$A$1:$G$49,MATCH(orders!$D949,products!$A$1:$A$49,0),MATCH(orders!J$1,products!$A$1:$G$1,0))</f>
        <v>M</v>
      </c>
      <c r="K949" s="13">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VLOOKUP(C949,customers!$A$1:$I$1001,9,FALSE)</f>
        <v>No</v>
      </c>
    </row>
    <row r="950" spans="1:16" x14ac:dyDescent="0.25">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IF(VLOOKUP(C950,customers!$A$2:$G$1001,7,FALSE)=0,"",VLOOKUP(C950,customers!$A$2:$G$1001,7,FALSE))</f>
        <v>United Kingdom</v>
      </c>
      <c r="I950" t="str">
        <f>INDEX(products!$A$1:$G$49,MATCH(orders!$D950,products!$A$1:$A$49,0),MATCH(orders!I$1,products!$A$1:$G$1,0))</f>
        <v>Exc</v>
      </c>
      <c r="J950" t="str">
        <f>INDEX(products!$A$1:$G$49,MATCH(orders!$D950,products!$A$1:$A$49,0),MATCH(orders!J$1,products!$A$1:$G$1,0))</f>
        <v>D</v>
      </c>
      <c r="K950" s="13">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VLOOKUP(C950,customers!$A$1:$I$1001,9,FALSE)</f>
        <v>Yes</v>
      </c>
    </row>
    <row r="951" spans="1:16" x14ac:dyDescent="0.25">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IF(VLOOKUP(C951,customers!$A$2:$G$1001,7,FALSE)=0,"",VLOOKUP(C951,customers!$A$2:$G$1001,7,FALSE))</f>
        <v>Ireland</v>
      </c>
      <c r="I951" t="str">
        <f>INDEX(products!$A$1:$G$49,MATCH(orders!$D951,products!$A$1:$A$49,0),MATCH(orders!I$1,products!$A$1:$G$1,0))</f>
        <v>Rob</v>
      </c>
      <c r="J951" t="str">
        <f>INDEX(products!$A$1:$G$49,MATCH(orders!$D951,products!$A$1:$A$49,0),MATCH(orders!J$1,products!$A$1:$G$1,0))</f>
        <v>L</v>
      </c>
      <c r="K951" s="13">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VLOOKUP(C951,customers!$A$1:$I$1001,9,FALSE)</f>
        <v>No</v>
      </c>
    </row>
    <row r="952" spans="1:16" x14ac:dyDescent="0.25">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IF(VLOOKUP(C952,customers!$A$2:$G$1001,7,FALSE)=0,"",VLOOKUP(C952,customers!$A$2:$G$1001,7,FALSE))</f>
        <v>United States</v>
      </c>
      <c r="I952" t="str">
        <f>INDEX(products!$A$1:$G$49,MATCH(orders!$D952,products!$A$1:$A$49,0),MATCH(orders!I$1,products!$A$1:$G$1,0))</f>
        <v>Rob</v>
      </c>
      <c r="J952" t="str">
        <f>INDEX(products!$A$1:$G$49,MATCH(orders!$D952,products!$A$1:$A$49,0),MATCH(orders!J$1,products!$A$1:$G$1,0))</f>
        <v>L</v>
      </c>
      <c r="K952" s="13">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VLOOKUP(C952,customers!$A$1:$I$1001,9,FALSE)</f>
        <v>Yes</v>
      </c>
    </row>
    <row r="953" spans="1:16" x14ac:dyDescent="0.25">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IF(VLOOKUP(C953,customers!$A$2:$G$1001,7,FALSE)=0,"",VLOOKUP(C953,customers!$A$2:$G$1001,7,FALSE))</f>
        <v>United States</v>
      </c>
      <c r="I953" t="str">
        <f>INDEX(products!$A$1:$G$49,MATCH(orders!$D953,products!$A$1:$A$49,0),MATCH(orders!I$1,products!$A$1:$G$1,0))</f>
        <v>Rob</v>
      </c>
      <c r="J953" t="str">
        <f>INDEX(products!$A$1:$G$49,MATCH(orders!$D953,products!$A$1:$A$49,0),MATCH(orders!J$1,products!$A$1:$G$1,0))</f>
        <v>L</v>
      </c>
      <c r="K953" s="13">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VLOOKUP(C953,customers!$A$1:$I$1001,9,FALSE)</f>
        <v>No</v>
      </c>
    </row>
    <row r="954" spans="1:16" x14ac:dyDescent="0.25">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IF(VLOOKUP(C954,customers!$A$2:$G$1001,7,FALSE)=0,"",VLOOKUP(C954,customers!$A$2:$G$1001,7,FALSE))</f>
        <v>Ireland</v>
      </c>
      <c r="I954" t="str">
        <f>INDEX(products!$A$1:$G$49,MATCH(orders!$D954,products!$A$1:$A$49,0),MATCH(orders!I$1,products!$A$1:$G$1,0))</f>
        <v>Ara</v>
      </c>
      <c r="J954" t="str">
        <f>INDEX(products!$A$1:$G$49,MATCH(orders!$D954,products!$A$1:$A$49,0),MATCH(orders!J$1,products!$A$1:$G$1,0))</f>
        <v>M</v>
      </c>
      <c r="K954" s="13">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VLOOKUP(C954,customers!$A$1:$I$1001,9,FALSE)</f>
        <v>Yes</v>
      </c>
    </row>
    <row r="955" spans="1:16" x14ac:dyDescent="0.25">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IF(VLOOKUP(C955,customers!$A$2:$G$1001,7,FALSE)=0,"",VLOOKUP(C955,customers!$A$2:$G$1001,7,FALSE))</f>
        <v>United States</v>
      </c>
      <c r="I955" t="str">
        <f>INDEX(products!$A$1:$G$49,MATCH(orders!$D955,products!$A$1:$A$49,0),MATCH(orders!I$1,products!$A$1:$G$1,0))</f>
        <v>Ara</v>
      </c>
      <c r="J955" t="str">
        <f>INDEX(products!$A$1:$G$49,MATCH(orders!$D955,products!$A$1:$A$49,0),MATCH(orders!J$1,products!$A$1:$G$1,0))</f>
        <v>L</v>
      </c>
      <c r="K955" s="13">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VLOOKUP(C955,customers!$A$1:$I$1001,9,FALSE)</f>
        <v>Yes</v>
      </c>
    </row>
    <row r="956" spans="1:16" x14ac:dyDescent="0.25">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IF(VLOOKUP(C956,customers!$A$2:$G$1001,7,FALSE)=0,"",VLOOKUP(C956,customers!$A$2:$G$1001,7,FALSE))</f>
        <v>United States</v>
      </c>
      <c r="I956" t="str">
        <f>INDEX(products!$A$1:$G$49,MATCH(orders!$D956,products!$A$1:$A$49,0),MATCH(orders!I$1,products!$A$1:$G$1,0))</f>
        <v>Exc</v>
      </c>
      <c r="J956" t="str">
        <f>INDEX(products!$A$1:$G$49,MATCH(orders!$D956,products!$A$1:$A$49,0),MATCH(orders!J$1,products!$A$1:$G$1,0))</f>
        <v>D</v>
      </c>
      <c r="K956" s="13">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VLOOKUP(C956,customers!$A$1:$I$1001,9,FALSE)</f>
        <v>Yes</v>
      </c>
    </row>
    <row r="957" spans="1:16" x14ac:dyDescent="0.25">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IF(VLOOKUP(C957,customers!$A$2:$G$1001,7,FALSE)=0,"",VLOOKUP(C957,customers!$A$2:$G$1001,7,FALSE))</f>
        <v>United States</v>
      </c>
      <c r="I957" t="str">
        <f>INDEX(products!$A$1:$G$49,MATCH(orders!$D957,products!$A$1:$A$49,0),MATCH(orders!I$1,products!$A$1:$G$1,0))</f>
        <v>Exc</v>
      </c>
      <c r="J957" t="str">
        <f>INDEX(products!$A$1:$G$49,MATCH(orders!$D957,products!$A$1:$A$49,0),MATCH(orders!J$1,products!$A$1:$G$1,0))</f>
        <v>L</v>
      </c>
      <c r="K957" s="13">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VLOOKUP(C957,customers!$A$1:$I$1001,9,FALSE)</f>
        <v>Yes</v>
      </c>
    </row>
    <row r="958" spans="1:16" x14ac:dyDescent="0.25">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IF(VLOOKUP(C958,customers!$A$2:$G$1001,7,FALSE)=0,"",VLOOKUP(C958,customers!$A$2:$G$1001,7,FALSE))</f>
        <v>United States</v>
      </c>
      <c r="I958" t="str">
        <f>INDEX(products!$A$1:$G$49,MATCH(orders!$D958,products!$A$1:$A$49,0),MATCH(orders!I$1,products!$A$1:$G$1,0))</f>
        <v>Rob</v>
      </c>
      <c r="J958" t="str">
        <f>INDEX(products!$A$1:$G$49,MATCH(orders!$D958,products!$A$1:$A$49,0),MATCH(orders!J$1,products!$A$1:$G$1,0))</f>
        <v>L</v>
      </c>
      <c r="K958" s="13">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VLOOKUP(C958,customers!$A$1:$I$1001,9,FALSE)</f>
        <v>Yes</v>
      </c>
    </row>
    <row r="959" spans="1:16" x14ac:dyDescent="0.25">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IF(VLOOKUP(C959,customers!$A$2:$G$1001,7,FALSE)=0,"",VLOOKUP(C959,customers!$A$2:$G$1001,7,FALSE))</f>
        <v>United States</v>
      </c>
      <c r="I959" t="str">
        <f>INDEX(products!$A$1:$G$49,MATCH(orders!$D959,products!$A$1:$A$49,0),MATCH(orders!I$1,products!$A$1:$G$1,0))</f>
        <v>Exc</v>
      </c>
      <c r="J959" t="str">
        <f>INDEX(products!$A$1:$G$49,MATCH(orders!$D959,products!$A$1:$A$49,0),MATCH(orders!J$1,products!$A$1:$G$1,0))</f>
        <v>L</v>
      </c>
      <c r="K959" s="13">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VLOOKUP(C959,customers!$A$1:$I$1001,9,FALSE)</f>
        <v>Yes</v>
      </c>
    </row>
    <row r="960" spans="1:16" x14ac:dyDescent="0.25">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IF(VLOOKUP(C960,customers!$A$2:$G$1001,7,FALSE)=0,"",VLOOKUP(C960,customers!$A$2:$G$1001,7,FALSE))</f>
        <v>United States</v>
      </c>
      <c r="I960" t="str">
        <f>INDEX(products!$A$1:$G$49,MATCH(orders!$D960,products!$A$1:$A$49,0),MATCH(orders!I$1,products!$A$1:$G$1,0))</f>
        <v>Ara</v>
      </c>
      <c r="J960" t="str">
        <f>INDEX(products!$A$1:$G$49,MATCH(orders!$D960,products!$A$1:$A$49,0),MATCH(orders!J$1,products!$A$1:$G$1,0))</f>
        <v>L</v>
      </c>
      <c r="K960" s="13">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VLOOKUP(C960,customers!$A$1:$I$1001,9,FALSE)</f>
        <v>Yes</v>
      </c>
    </row>
    <row r="961" spans="1:16" x14ac:dyDescent="0.25">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IF(VLOOKUP(C961,customers!$A$2:$G$1001,7,FALSE)=0,"",VLOOKUP(C961,customers!$A$2:$G$1001,7,FALSE))</f>
        <v>United States</v>
      </c>
      <c r="I961" t="str">
        <f>INDEX(products!$A$1:$G$49,MATCH(orders!$D961,products!$A$1:$A$49,0),MATCH(orders!I$1,products!$A$1:$G$1,0))</f>
        <v>Lib</v>
      </c>
      <c r="J961" t="str">
        <f>INDEX(products!$A$1:$G$49,MATCH(orders!$D961,products!$A$1:$A$49,0),MATCH(orders!J$1,products!$A$1:$G$1,0))</f>
        <v>L</v>
      </c>
      <c r="K961" s="13">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VLOOKUP(C961,customers!$A$1:$I$1001,9,FALSE)</f>
        <v>Yes</v>
      </c>
    </row>
    <row r="962" spans="1:16" x14ac:dyDescent="0.25">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IF(VLOOKUP(C962,customers!$A$2:$G$1001,7,FALSE)=0,"",VLOOKUP(C962,customers!$A$2:$G$1001,7,FALSE))</f>
        <v>United States</v>
      </c>
      <c r="I962" t="str">
        <f>INDEX(products!$A$1:$G$49,MATCH(orders!$D962,products!$A$1:$A$49,0),MATCH(orders!I$1,products!$A$1:$G$1,0))</f>
        <v>Lib</v>
      </c>
      <c r="J962" t="str">
        <f>INDEX(products!$A$1:$G$49,MATCH(orders!$D962,products!$A$1:$A$49,0),MATCH(orders!J$1,products!$A$1:$G$1,0))</f>
        <v>L</v>
      </c>
      <c r="K962" s="13">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VLOOKUP(C962,customers!$A$1:$I$1001,9,FALSE)</f>
        <v>Yes</v>
      </c>
    </row>
    <row r="963" spans="1:16" x14ac:dyDescent="0.25">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IF(VLOOKUP(C963,customers!$A$2:$G$1001,7,FALSE)=0,"",VLOOKUP(C963,customers!$A$2:$G$1001,7,FALSE))</f>
        <v>United States</v>
      </c>
      <c r="I963" t="str">
        <f>INDEX(products!$A$1:$G$49,MATCH(orders!$D963,products!$A$1:$A$49,0),MATCH(orders!I$1,products!$A$1:$G$1,0))</f>
        <v>Ara</v>
      </c>
      <c r="J963" t="str">
        <f>INDEX(products!$A$1:$G$49,MATCH(orders!$D963,products!$A$1:$A$49,0),MATCH(orders!J$1,products!$A$1:$G$1,0))</f>
        <v>D</v>
      </c>
      <c r="K963" s="13">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IF(I963="Ara", "Arabica",IF(I963="Lib","Liberica",IF(I963="Exc","Excelsa",IF(I963="Rob","Robusta"))))</f>
        <v>Arabica</v>
      </c>
      <c r="O963" t="str">
        <f t="shared" ref="O963:O1001" si="47">IF(J963="M","Medium",IF(J963="L","Light",IF(J963="D","Dark","")))</f>
        <v>Dark</v>
      </c>
      <c r="P963" t="str">
        <f>VLOOKUP(C963,customers!$A$1:$I$1001,9,FALSE)</f>
        <v>Yes</v>
      </c>
    </row>
    <row r="964" spans="1:16" x14ac:dyDescent="0.25">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IF(VLOOKUP(C964,customers!$A$2:$G$1001,7,FALSE)=0,"",VLOOKUP(C964,customers!$A$2:$G$1001,7,FALSE))</f>
        <v>Ireland</v>
      </c>
      <c r="I964" t="str">
        <f>INDEX(products!$A$1:$G$49,MATCH(orders!$D964,products!$A$1:$A$49,0),MATCH(orders!I$1,products!$A$1:$G$1,0))</f>
        <v>Rob</v>
      </c>
      <c r="J964" t="str">
        <f>INDEX(products!$A$1:$G$49,MATCH(orders!$D964,products!$A$1:$A$49,0),MATCH(orders!J$1,products!$A$1:$G$1,0))</f>
        <v>D</v>
      </c>
      <c r="K964" s="13">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VLOOKUP(C964,customers!$A$1:$I$1001,9,FALSE)</f>
        <v>Yes</v>
      </c>
    </row>
    <row r="965" spans="1:16" x14ac:dyDescent="0.25">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IF(VLOOKUP(C965,customers!$A$2:$G$1001,7,FALSE)=0,"",VLOOKUP(C965,customers!$A$2:$G$1001,7,FALSE))</f>
        <v>United States</v>
      </c>
      <c r="I965" t="str">
        <f>INDEX(products!$A$1:$G$49,MATCH(orders!$D965,products!$A$1:$A$49,0),MATCH(orders!I$1,products!$A$1:$G$1,0))</f>
        <v>Rob</v>
      </c>
      <c r="J965" t="str">
        <f>INDEX(products!$A$1:$G$49,MATCH(orders!$D965,products!$A$1:$A$49,0),MATCH(orders!J$1,products!$A$1:$G$1,0))</f>
        <v>M</v>
      </c>
      <c r="K965" s="13">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VLOOKUP(C965,customers!$A$1:$I$1001,9,FALSE)</f>
        <v>Yes</v>
      </c>
    </row>
    <row r="966" spans="1:16" x14ac:dyDescent="0.25">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IF(VLOOKUP(C966,customers!$A$2:$G$1001,7,FALSE)=0,"",VLOOKUP(C966,customers!$A$2:$G$1001,7,FALSE))</f>
        <v>United States</v>
      </c>
      <c r="I966" t="str">
        <f>INDEX(products!$A$1:$G$49,MATCH(orders!$D966,products!$A$1:$A$49,0),MATCH(orders!I$1,products!$A$1:$G$1,0))</f>
        <v>Exc</v>
      </c>
      <c r="J966" t="str">
        <f>INDEX(products!$A$1:$G$49,MATCH(orders!$D966,products!$A$1:$A$49,0),MATCH(orders!J$1,products!$A$1:$G$1,0))</f>
        <v>L</v>
      </c>
      <c r="K966" s="13">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VLOOKUP(C966,customers!$A$1:$I$1001,9,FALSE)</f>
        <v>No</v>
      </c>
    </row>
    <row r="967" spans="1:16" x14ac:dyDescent="0.25">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IF(VLOOKUP(C967,customers!$A$2:$G$1001,7,FALSE)=0,"",VLOOKUP(C967,customers!$A$2:$G$1001,7,FALSE))</f>
        <v>United States</v>
      </c>
      <c r="I967" t="str">
        <f>INDEX(products!$A$1:$G$49,MATCH(orders!$D967,products!$A$1:$A$49,0),MATCH(orders!I$1,products!$A$1:$G$1,0))</f>
        <v>Rob</v>
      </c>
      <c r="J967" t="str">
        <f>INDEX(products!$A$1:$G$49,MATCH(orders!$D967,products!$A$1:$A$49,0),MATCH(orders!J$1,products!$A$1:$G$1,0))</f>
        <v>M</v>
      </c>
      <c r="K967" s="13">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VLOOKUP(C967,customers!$A$1:$I$1001,9,FALSE)</f>
        <v>Yes</v>
      </c>
    </row>
    <row r="968" spans="1:16" x14ac:dyDescent="0.25">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IF(VLOOKUP(C968,customers!$A$2:$G$1001,7,FALSE)=0,"",VLOOKUP(C968,customers!$A$2:$G$1001,7,FALSE))</f>
        <v>United States</v>
      </c>
      <c r="I968" t="str">
        <f>INDEX(products!$A$1:$G$49,MATCH(orders!$D968,products!$A$1:$A$49,0),MATCH(orders!I$1,products!$A$1:$G$1,0))</f>
        <v>Exc</v>
      </c>
      <c r="J968" t="str">
        <f>INDEX(products!$A$1:$G$49,MATCH(orders!$D968,products!$A$1:$A$49,0),MATCH(orders!J$1,products!$A$1:$G$1,0))</f>
        <v>L</v>
      </c>
      <c r="K968" s="13">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VLOOKUP(C968,customers!$A$1:$I$1001,9,FALSE)</f>
        <v>Yes</v>
      </c>
    </row>
    <row r="969" spans="1:16" x14ac:dyDescent="0.25">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IF(VLOOKUP(C969,customers!$A$2:$G$1001,7,FALSE)=0,"",VLOOKUP(C969,customers!$A$2:$G$1001,7,FALSE))</f>
        <v>Ireland</v>
      </c>
      <c r="I969" t="str">
        <f>INDEX(products!$A$1:$G$49,MATCH(orders!$D969,products!$A$1:$A$49,0),MATCH(orders!I$1,products!$A$1:$G$1,0))</f>
        <v>Rob</v>
      </c>
      <c r="J969" t="str">
        <f>INDEX(products!$A$1:$G$49,MATCH(orders!$D969,products!$A$1:$A$49,0),MATCH(orders!J$1,products!$A$1:$G$1,0))</f>
        <v>D</v>
      </c>
      <c r="K969" s="13">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VLOOKUP(C969,customers!$A$1:$I$1001,9,FALSE)</f>
        <v>Yes</v>
      </c>
    </row>
    <row r="970" spans="1:16" x14ac:dyDescent="0.25">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IF(VLOOKUP(C970,customers!$A$2:$G$1001,7,FALSE)=0,"",VLOOKUP(C970,customers!$A$2:$G$1001,7,FALSE))</f>
        <v>United States</v>
      </c>
      <c r="I970" t="str">
        <f>INDEX(products!$A$1:$G$49,MATCH(orders!$D970,products!$A$1:$A$49,0),MATCH(orders!I$1,products!$A$1:$G$1,0))</f>
        <v>Rob</v>
      </c>
      <c r="J970" t="str">
        <f>INDEX(products!$A$1:$G$49,MATCH(orders!$D970,products!$A$1:$A$49,0),MATCH(orders!J$1,products!$A$1:$G$1,0))</f>
        <v>M</v>
      </c>
      <c r="K970" s="13">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VLOOKUP(C970,customers!$A$1:$I$1001,9,FALSE)</f>
        <v>No</v>
      </c>
    </row>
    <row r="971" spans="1:16" x14ac:dyDescent="0.25">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IF(VLOOKUP(C971,customers!$A$2:$G$1001,7,FALSE)=0,"",VLOOKUP(C971,customers!$A$2:$G$1001,7,FALSE))</f>
        <v>United States</v>
      </c>
      <c r="I971" t="str">
        <f>INDEX(products!$A$1:$G$49,MATCH(orders!$D971,products!$A$1:$A$49,0),MATCH(orders!I$1,products!$A$1:$G$1,0))</f>
        <v>Lib</v>
      </c>
      <c r="J971" t="str">
        <f>INDEX(products!$A$1:$G$49,MATCH(orders!$D971,products!$A$1:$A$49,0),MATCH(orders!J$1,products!$A$1:$G$1,0))</f>
        <v>D</v>
      </c>
      <c r="K971" s="13">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VLOOKUP(C971,customers!$A$1:$I$1001,9,FALSE)</f>
        <v>Yes</v>
      </c>
    </row>
    <row r="972" spans="1:16" x14ac:dyDescent="0.25">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IF(VLOOKUP(C972,customers!$A$2:$G$1001,7,FALSE)=0,"",VLOOKUP(C972,customers!$A$2:$G$1001,7,FALSE))</f>
        <v>United States</v>
      </c>
      <c r="I972" t="str">
        <f>INDEX(products!$A$1:$G$49,MATCH(orders!$D972,products!$A$1:$A$49,0),MATCH(orders!I$1,products!$A$1:$G$1,0))</f>
        <v>Exc</v>
      </c>
      <c r="J972" t="str">
        <f>INDEX(products!$A$1:$G$49,MATCH(orders!$D972,products!$A$1:$A$49,0),MATCH(orders!J$1,products!$A$1:$G$1,0))</f>
        <v>M</v>
      </c>
      <c r="K972" s="13">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VLOOKUP(C972,customers!$A$1:$I$1001,9,FALSE)</f>
        <v>No</v>
      </c>
    </row>
    <row r="973" spans="1:16" x14ac:dyDescent="0.25">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IF(VLOOKUP(C973,customers!$A$2:$G$1001,7,FALSE)=0,"",VLOOKUP(C973,customers!$A$2:$G$1001,7,FALSE))</f>
        <v>United States</v>
      </c>
      <c r="I973" t="str">
        <f>INDEX(products!$A$1:$G$49,MATCH(orders!$D973,products!$A$1:$A$49,0),MATCH(orders!I$1,products!$A$1:$G$1,0))</f>
        <v>Ara</v>
      </c>
      <c r="J973" t="str">
        <f>INDEX(products!$A$1:$G$49,MATCH(orders!$D973,products!$A$1:$A$49,0),MATCH(orders!J$1,products!$A$1:$G$1,0))</f>
        <v>L</v>
      </c>
      <c r="K973" s="13">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VLOOKUP(C973,customers!$A$1:$I$1001,9,FALSE)</f>
        <v>No</v>
      </c>
    </row>
    <row r="974" spans="1:16" x14ac:dyDescent="0.25">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IF(VLOOKUP(C974,customers!$A$2:$G$1001,7,FALSE)=0,"",VLOOKUP(C974,customers!$A$2:$G$1001,7,FALSE))</f>
        <v>Ireland</v>
      </c>
      <c r="I974" t="str">
        <f>INDEX(products!$A$1:$G$49,MATCH(orders!$D974,products!$A$1:$A$49,0),MATCH(orders!I$1,products!$A$1:$G$1,0))</f>
        <v>Ara</v>
      </c>
      <c r="J974" t="str">
        <f>INDEX(products!$A$1:$G$49,MATCH(orders!$D974,products!$A$1:$A$49,0),MATCH(orders!J$1,products!$A$1:$G$1,0))</f>
        <v>L</v>
      </c>
      <c r="K974" s="13">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VLOOKUP(C974,customers!$A$1:$I$1001,9,FALSE)</f>
        <v>Yes</v>
      </c>
    </row>
    <row r="975" spans="1:16" x14ac:dyDescent="0.25">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IF(VLOOKUP(C975,customers!$A$2:$G$1001,7,FALSE)=0,"",VLOOKUP(C975,customers!$A$2:$G$1001,7,FALSE))</f>
        <v>United States</v>
      </c>
      <c r="I975" t="str">
        <f>INDEX(products!$A$1:$G$49,MATCH(orders!$D975,products!$A$1:$A$49,0),MATCH(orders!I$1,products!$A$1:$G$1,0))</f>
        <v>Lib</v>
      </c>
      <c r="J975" t="str">
        <f>INDEX(products!$A$1:$G$49,MATCH(orders!$D975,products!$A$1:$A$49,0),MATCH(orders!J$1,products!$A$1:$G$1,0))</f>
        <v>M</v>
      </c>
      <c r="K975" s="13">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VLOOKUP(C975,customers!$A$1:$I$1001,9,FALSE)</f>
        <v>No</v>
      </c>
    </row>
    <row r="976" spans="1:16" x14ac:dyDescent="0.25">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IF(VLOOKUP(C976,customers!$A$2:$G$1001,7,FALSE)=0,"",VLOOKUP(C976,customers!$A$2:$G$1001,7,FALSE))</f>
        <v>United States</v>
      </c>
      <c r="I976" t="str">
        <f>INDEX(products!$A$1:$G$49,MATCH(orders!$D976,products!$A$1:$A$49,0),MATCH(orders!I$1,products!$A$1:$G$1,0))</f>
        <v>Rob</v>
      </c>
      <c r="J976" t="str">
        <f>INDEX(products!$A$1:$G$49,MATCH(orders!$D976,products!$A$1:$A$49,0),MATCH(orders!J$1,products!$A$1:$G$1,0))</f>
        <v>D</v>
      </c>
      <c r="K976" s="13">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VLOOKUP(C976,customers!$A$1:$I$1001,9,FALSE)</f>
        <v>Yes</v>
      </c>
    </row>
    <row r="977" spans="1:16" x14ac:dyDescent="0.25">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IF(VLOOKUP(C977,customers!$A$2:$G$1001,7,FALSE)=0,"",VLOOKUP(C977,customers!$A$2:$G$1001,7,FALSE))</f>
        <v>Ireland</v>
      </c>
      <c r="I977" t="str">
        <f>INDEX(products!$A$1:$G$49,MATCH(orders!$D977,products!$A$1:$A$49,0),MATCH(orders!I$1,products!$A$1:$G$1,0))</f>
        <v>Ara</v>
      </c>
      <c r="J977" t="str">
        <f>INDEX(products!$A$1:$G$49,MATCH(orders!$D977,products!$A$1:$A$49,0),MATCH(orders!J$1,products!$A$1:$G$1,0))</f>
        <v>D</v>
      </c>
      <c r="K977" s="13">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VLOOKUP(C977,customers!$A$1:$I$1001,9,FALSE)</f>
        <v>Yes</v>
      </c>
    </row>
    <row r="978" spans="1:16" x14ac:dyDescent="0.25">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IF(VLOOKUP(C978,customers!$A$2:$G$1001,7,FALSE)=0,"",VLOOKUP(C978,customers!$A$2:$G$1001,7,FALSE))</f>
        <v>United States</v>
      </c>
      <c r="I978" t="str">
        <f>INDEX(products!$A$1:$G$49,MATCH(orders!$D978,products!$A$1:$A$49,0),MATCH(orders!I$1,products!$A$1:$G$1,0))</f>
        <v>Rob</v>
      </c>
      <c r="J978" t="str">
        <f>INDEX(products!$A$1:$G$49,MATCH(orders!$D978,products!$A$1:$A$49,0),MATCH(orders!J$1,products!$A$1:$G$1,0))</f>
        <v>L</v>
      </c>
      <c r="K978" s="13">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VLOOKUP(C978,customers!$A$1:$I$1001,9,FALSE)</f>
        <v>Yes</v>
      </c>
    </row>
    <row r="979" spans="1:16" x14ac:dyDescent="0.25">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IF(VLOOKUP(C979,customers!$A$2:$G$1001,7,FALSE)=0,"",VLOOKUP(C979,customers!$A$2:$G$1001,7,FALSE))</f>
        <v>United States</v>
      </c>
      <c r="I979" t="str">
        <f>INDEX(products!$A$1:$G$49,MATCH(orders!$D979,products!$A$1:$A$49,0),MATCH(orders!I$1,products!$A$1:$G$1,0))</f>
        <v>Rob</v>
      </c>
      <c r="J979" t="str">
        <f>INDEX(products!$A$1:$G$49,MATCH(orders!$D979,products!$A$1:$A$49,0),MATCH(orders!J$1,products!$A$1:$G$1,0))</f>
        <v>L</v>
      </c>
      <c r="K979" s="13">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VLOOKUP(C979,customers!$A$1:$I$1001,9,FALSE)</f>
        <v>No</v>
      </c>
    </row>
    <row r="980" spans="1:16" x14ac:dyDescent="0.25">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IF(VLOOKUP(C980,customers!$A$2:$G$1001,7,FALSE)=0,"",VLOOKUP(C980,customers!$A$2:$G$1001,7,FALSE))</f>
        <v>United States</v>
      </c>
      <c r="I980" t="str">
        <f>INDEX(products!$A$1:$G$49,MATCH(orders!$D980,products!$A$1:$A$49,0),MATCH(orders!I$1,products!$A$1:$G$1,0))</f>
        <v>Ara</v>
      </c>
      <c r="J980" t="str">
        <f>INDEX(products!$A$1:$G$49,MATCH(orders!$D980,products!$A$1:$A$49,0),MATCH(orders!J$1,products!$A$1:$G$1,0))</f>
        <v>L</v>
      </c>
      <c r="K980" s="13">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VLOOKUP(C980,customers!$A$1:$I$1001,9,FALSE)</f>
        <v>No</v>
      </c>
    </row>
    <row r="981" spans="1:16" x14ac:dyDescent="0.25">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IF(VLOOKUP(C981,customers!$A$2:$G$1001,7,FALSE)=0,"",VLOOKUP(C981,customers!$A$2:$G$1001,7,FALSE))</f>
        <v>United States</v>
      </c>
      <c r="I981" t="str">
        <f>INDEX(products!$A$1:$G$49,MATCH(orders!$D981,products!$A$1:$A$49,0),MATCH(orders!I$1,products!$A$1:$G$1,0))</f>
        <v>Rob</v>
      </c>
      <c r="J981" t="str">
        <f>INDEX(products!$A$1:$G$49,MATCH(orders!$D981,products!$A$1:$A$49,0),MATCH(orders!J$1,products!$A$1:$G$1,0))</f>
        <v>D</v>
      </c>
      <c r="K981" s="13">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VLOOKUP(C981,customers!$A$1:$I$1001,9,FALSE)</f>
        <v>No</v>
      </c>
    </row>
    <row r="982" spans="1:16" x14ac:dyDescent="0.25">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IF(VLOOKUP(C982,customers!$A$2:$G$1001,7,FALSE)=0,"",VLOOKUP(C982,customers!$A$2:$G$1001,7,FALSE))</f>
        <v>United States</v>
      </c>
      <c r="I982" t="str">
        <f>INDEX(products!$A$1:$G$49,MATCH(orders!$D982,products!$A$1:$A$49,0),MATCH(orders!I$1,products!$A$1:$G$1,0))</f>
        <v>Exc</v>
      </c>
      <c r="J982" t="str">
        <f>INDEX(products!$A$1:$G$49,MATCH(orders!$D982,products!$A$1:$A$49,0),MATCH(orders!J$1,products!$A$1:$G$1,0))</f>
        <v>D</v>
      </c>
      <c r="K982" s="13">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VLOOKUP(C982,customers!$A$1:$I$1001,9,FALSE)</f>
        <v>Yes</v>
      </c>
    </row>
    <row r="983" spans="1:16" x14ac:dyDescent="0.25">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IF(VLOOKUP(C983,customers!$A$2:$G$1001,7,FALSE)=0,"",VLOOKUP(C983,customers!$A$2:$G$1001,7,FALSE))</f>
        <v>United States</v>
      </c>
      <c r="I983" t="str">
        <f>INDEX(products!$A$1:$G$49,MATCH(orders!$D983,products!$A$1:$A$49,0),MATCH(orders!I$1,products!$A$1:$G$1,0))</f>
        <v>Exc</v>
      </c>
      <c r="J983" t="str">
        <f>INDEX(products!$A$1:$G$49,MATCH(orders!$D983,products!$A$1:$A$49,0),MATCH(orders!J$1,products!$A$1:$G$1,0))</f>
        <v>D</v>
      </c>
      <c r="K983" s="13">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VLOOKUP(C983,customers!$A$1:$I$1001,9,FALSE)</f>
        <v>Yes</v>
      </c>
    </row>
    <row r="984" spans="1:16" x14ac:dyDescent="0.25">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IF(VLOOKUP(C984,customers!$A$2:$G$1001,7,FALSE)=0,"",VLOOKUP(C984,customers!$A$2:$G$1001,7,FALSE))</f>
        <v>United States</v>
      </c>
      <c r="I984" t="str">
        <f>INDEX(products!$A$1:$G$49,MATCH(orders!$D984,products!$A$1:$A$49,0),MATCH(orders!I$1,products!$A$1:$G$1,0))</f>
        <v>Rob</v>
      </c>
      <c r="J984" t="str">
        <f>INDEX(products!$A$1:$G$49,MATCH(orders!$D984,products!$A$1:$A$49,0),MATCH(orders!J$1,products!$A$1:$G$1,0))</f>
        <v>L</v>
      </c>
      <c r="K984" s="13">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VLOOKUP(C984,customers!$A$1:$I$1001,9,FALSE)</f>
        <v>Yes</v>
      </c>
    </row>
    <row r="985" spans="1:16" x14ac:dyDescent="0.25">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IF(VLOOKUP(C985,customers!$A$2:$G$1001,7,FALSE)=0,"",VLOOKUP(C985,customers!$A$2:$G$1001,7,FALSE))</f>
        <v>United States</v>
      </c>
      <c r="I985" t="str">
        <f>INDEX(products!$A$1:$G$49,MATCH(orders!$D985,products!$A$1:$A$49,0),MATCH(orders!I$1,products!$A$1:$G$1,0))</f>
        <v>Ara</v>
      </c>
      <c r="J985" t="str">
        <f>INDEX(products!$A$1:$G$49,MATCH(orders!$D985,products!$A$1:$A$49,0),MATCH(orders!J$1,products!$A$1:$G$1,0))</f>
        <v>M</v>
      </c>
      <c r="K985" s="13">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VLOOKUP(C985,customers!$A$1:$I$1001,9,FALSE)</f>
        <v>Yes</v>
      </c>
    </row>
    <row r="986" spans="1:16" x14ac:dyDescent="0.25">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IF(VLOOKUP(C986,customers!$A$2:$G$1001,7,FALSE)=0,"",VLOOKUP(C986,customers!$A$2:$G$1001,7,FALSE))</f>
        <v>Ireland</v>
      </c>
      <c r="I986" t="str">
        <f>INDEX(products!$A$1:$G$49,MATCH(orders!$D986,products!$A$1:$A$49,0),MATCH(orders!I$1,products!$A$1:$G$1,0))</f>
        <v>Exc</v>
      </c>
      <c r="J986" t="str">
        <f>INDEX(products!$A$1:$G$49,MATCH(orders!$D986,products!$A$1:$A$49,0),MATCH(orders!J$1,products!$A$1:$G$1,0))</f>
        <v>M</v>
      </c>
      <c r="K986" s="13">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VLOOKUP(C986,customers!$A$1:$I$1001,9,FALSE)</f>
        <v>Yes</v>
      </c>
    </row>
    <row r="987" spans="1:16" x14ac:dyDescent="0.25">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IF(VLOOKUP(C987,customers!$A$2:$G$1001,7,FALSE)=0,"",VLOOKUP(C987,customers!$A$2:$G$1001,7,FALSE))</f>
        <v>United States</v>
      </c>
      <c r="I987" t="str">
        <f>INDEX(products!$A$1:$G$49,MATCH(orders!$D987,products!$A$1:$A$49,0),MATCH(orders!I$1,products!$A$1:$G$1,0))</f>
        <v>Rob</v>
      </c>
      <c r="J987" t="str">
        <f>INDEX(products!$A$1:$G$49,MATCH(orders!$D987,products!$A$1:$A$49,0),MATCH(orders!J$1,products!$A$1:$G$1,0))</f>
        <v>L</v>
      </c>
      <c r="K987" s="13">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VLOOKUP(C987,customers!$A$1:$I$1001,9,FALSE)</f>
        <v>No</v>
      </c>
    </row>
    <row r="988" spans="1:16" x14ac:dyDescent="0.25">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IF(VLOOKUP(C988,customers!$A$2:$G$1001,7,FALSE)=0,"",VLOOKUP(C988,customers!$A$2:$G$1001,7,FALSE))</f>
        <v>United States</v>
      </c>
      <c r="I988" t="str">
        <f>INDEX(products!$A$1:$G$49,MATCH(orders!$D988,products!$A$1:$A$49,0),MATCH(orders!I$1,products!$A$1:$G$1,0))</f>
        <v>Lib</v>
      </c>
      <c r="J988" t="str">
        <f>INDEX(products!$A$1:$G$49,MATCH(orders!$D988,products!$A$1:$A$49,0),MATCH(orders!J$1,products!$A$1:$G$1,0))</f>
        <v>M</v>
      </c>
      <c r="K988" s="13">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VLOOKUP(C988,customers!$A$1:$I$1001,9,FALSE)</f>
        <v>No</v>
      </c>
    </row>
    <row r="989" spans="1:16" x14ac:dyDescent="0.25">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IF(VLOOKUP(C989,customers!$A$2:$G$1001,7,FALSE)=0,"",VLOOKUP(C989,customers!$A$2:$G$1001,7,FALSE))</f>
        <v>United Kingdom</v>
      </c>
      <c r="I989" t="str">
        <f>INDEX(products!$A$1:$G$49,MATCH(orders!$D989,products!$A$1:$A$49,0),MATCH(orders!I$1,products!$A$1:$G$1,0))</f>
        <v>Ara</v>
      </c>
      <c r="J989" t="str">
        <f>INDEX(products!$A$1:$G$49,MATCH(orders!$D989,products!$A$1:$A$49,0),MATCH(orders!J$1,products!$A$1:$G$1,0))</f>
        <v>D</v>
      </c>
      <c r="K989" s="13">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VLOOKUP(C989,customers!$A$1:$I$1001,9,FALSE)</f>
        <v>Yes</v>
      </c>
    </row>
    <row r="990" spans="1:16" x14ac:dyDescent="0.25">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IF(VLOOKUP(C990,customers!$A$2:$G$1001,7,FALSE)=0,"",VLOOKUP(C990,customers!$A$2:$G$1001,7,FALSE))</f>
        <v>United Kingdom</v>
      </c>
      <c r="I990" t="str">
        <f>INDEX(products!$A$1:$G$49,MATCH(orders!$D990,products!$A$1:$A$49,0),MATCH(orders!I$1,products!$A$1:$G$1,0))</f>
        <v>Rob</v>
      </c>
      <c r="J990" t="str">
        <f>INDEX(products!$A$1:$G$49,MATCH(orders!$D990,products!$A$1:$A$49,0),MATCH(orders!J$1,products!$A$1:$G$1,0))</f>
        <v>M</v>
      </c>
      <c r="K990" s="13">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VLOOKUP(C990,customers!$A$1:$I$1001,9,FALSE)</f>
        <v>Yes</v>
      </c>
    </row>
    <row r="991" spans="1:16" x14ac:dyDescent="0.25">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IF(VLOOKUP(C991,customers!$A$2:$G$1001,7,FALSE)=0,"",VLOOKUP(C991,customers!$A$2:$G$1001,7,FALSE))</f>
        <v>United States</v>
      </c>
      <c r="I991" t="str">
        <f>INDEX(products!$A$1:$G$49,MATCH(orders!$D991,products!$A$1:$A$49,0),MATCH(orders!I$1,products!$A$1:$G$1,0))</f>
        <v>Ara</v>
      </c>
      <c r="J991" t="str">
        <f>INDEX(products!$A$1:$G$49,MATCH(orders!$D991,products!$A$1:$A$49,0),MATCH(orders!J$1,products!$A$1:$G$1,0))</f>
        <v>M</v>
      </c>
      <c r="K991" s="13">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VLOOKUP(C991,customers!$A$1:$I$1001,9,FALSE)</f>
        <v>Yes</v>
      </c>
    </row>
    <row r="992" spans="1:16" x14ac:dyDescent="0.25">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IF(VLOOKUP(C992,customers!$A$2:$G$1001,7,FALSE)=0,"",VLOOKUP(C992,customers!$A$2:$G$1001,7,FALSE))</f>
        <v>United States</v>
      </c>
      <c r="I992" t="str">
        <f>INDEX(products!$A$1:$G$49,MATCH(orders!$D992,products!$A$1:$A$49,0),MATCH(orders!I$1,products!$A$1:$G$1,0))</f>
        <v>Exc</v>
      </c>
      <c r="J992" t="str">
        <f>INDEX(products!$A$1:$G$49,MATCH(orders!$D992,products!$A$1:$A$49,0),MATCH(orders!J$1,products!$A$1:$G$1,0))</f>
        <v>D</v>
      </c>
      <c r="K992" s="13">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VLOOKUP(C992,customers!$A$1:$I$1001,9,FALSE)</f>
        <v>No</v>
      </c>
    </row>
    <row r="993" spans="1:16" x14ac:dyDescent="0.25">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IF(VLOOKUP(C993,customers!$A$2:$G$1001,7,FALSE)=0,"",VLOOKUP(C993,customers!$A$2:$G$1001,7,FALSE))</f>
        <v>United States</v>
      </c>
      <c r="I993" t="str">
        <f>INDEX(products!$A$1:$G$49,MATCH(orders!$D993,products!$A$1:$A$49,0),MATCH(orders!I$1,products!$A$1:$G$1,0))</f>
        <v>Lib</v>
      </c>
      <c r="J993" t="str">
        <f>INDEX(products!$A$1:$G$49,MATCH(orders!$D993,products!$A$1:$A$49,0),MATCH(orders!J$1,products!$A$1:$G$1,0))</f>
        <v>D</v>
      </c>
      <c r="K993" s="13">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VLOOKUP(C993,customers!$A$1:$I$1001,9,FALSE)</f>
        <v>No</v>
      </c>
    </row>
    <row r="994" spans="1:16" x14ac:dyDescent="0.25">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IF(VLOOKUP(C994,customers!$A$2:$G$1001,7,FALSE)=0,"",VLOOKUP(C994,customers!$A$2:$G$1001,7,FALSE))</f>
        <v>Ireland</v>
      </c>
      <c r="I994" t="str">
        <f>INDEX(products!$A$1:$G$49,MATCH(orders!$D994,products!$A$1:$A$49,0),MATCH(orders!I$1,products!$A$1:$G$1,0))</f>
        <v>Lib</v>
      </c>
      <c r="J994" t="str">
        <f>INDEX(products!$A$1:$G$49,MATCH(orders!$D994,products!$A$1:$A$49,0),MATCH(orders!J$1,products!$A$1:$G$1,0))</f>
        <v>L</v>
      </c>
      <c r="K994" s="13">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VLOOKUP(C994,customers!$A$1:$I$1001,9,FALSE)</f>
        <v>No</v>
      </c>
    </row>
    <row r="995" spans="1:16" x14ac:dyDescent="0.25">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IF(VLOOKUP(C995,customers!$A$2:$G$1001,7,FALSE)=0,"",VLOOKUP(C995,customers!$A$2:$G$1001,7,FALSE))</f>
        <v>United States</v>
      </c>
      <c r="I995" t="str">
        <f>INDEX(products!$A$1:$G$49,MATCH(orders!$D995,products!$A$1:$A$49,0),MATCH(orders!I$1,products!$A$1:$G$1,0))</f>
        <v>Ara</v>
      </c>
      <c r="J995" t="str">
        <f>INDEX(products!$A$1:$G$49,MATCH(orders!$D995,products!$A$1:$A$49,0),MATCH(orders!J$1,products!$A$1:$G$1,0))</f>
        <v>L</v>
      </c>
      <c r="K995" s="13">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VLOOKUP(C995,customers!$A$1:$I$1001,9,FALSE)</f>
        <v>No</v>
      </c>
    </row>
    <row r="996" spans="1:16" x14ac:dyDescent="0.25">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IF(VLOOKUP(C996,customers!$A$2:$G$1001,7,FALSE)=0,"",VLOOKUP(C996,customers!$A$2:$G$1001,7,FALSE))</f>
        <v>Ireland</v>
      </c>
      <c r="I996" t="str">
        <f>INDEX(products!$A$1:$G$49,MATCH(orders!$D996,products!$A$1:$A$49,0),MATCH(orders!I$1,products!$A$1:$G$1,0))</f>
        <v>Ara</v>
      </c>
      <c r="J996" t="str">
        <f>INDEX(products!$A$1:$G$49,MATCH(orders!$D996,products!$A$1:$A$49,0),MATCH(orders!J$1,products!$A$1:$G$1,0))</f>
        <v>D</v>
      </c>
      <c r="K996" s="13">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VLOOKUP(C996,customers!$A$1:$I$1001,9,FALSE)</f>
        <v>No</v>
      </c>
    </row>
    <row r="997" spans="1:16" x14ac:dyDescent="0.25">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IF(VLOOKUP(C997,customers!$A$2:$G$1001,7,FALSE)=0,"",VLOOKUP(C997,customers!$A$2:$G$1001,7,FALSE))</f>
        <v>United States</v>
      </c>
      <c r="I997" t="str">
        <f>INDEX(products!$A$1:$G$49,MATCH(orders!$D997,products!$A$1:$A$49,0),MATCH(orders!I$1,products!$A$1:$G$1,0))</f>
        <v>Rob</v>
      </c>
      <c r="J997" t="str">
        <f>INDEX(products!$A$1:$G$49,MATCH(orders!$D997,products!$A$1:$A$49,0),MATCH(orders!J$1,products!$A$1:$G$1,0))</f>
        <v>L</v>
      </c>
      <c r="K997" s="13">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VLOOKUP(C997,customers!$A$1:$I$1001,9,FALSE)</f>
        <v>No</v>
      </c>
    </row>
    <row r="998" spans="1:16" x14ac:dyDescent="0.25">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IF(VLOOKUP(C998,customers!$A$2:$G$1001,7,FALSE)=0,"",VLOOKUP(C998,customers!$A$2:$G$1001,7,FALSE))</f>
        <v>United States</v>
      </c>
      <c r="I998" t="str">
        <f>INDEX(products!$A$1:$G$49,MATCH(orders!$D998,products!$A$1:$A$49,0),MATCH(orders!I$1,products!$A$1:$G$1,0))</f>
        <v>Rob</v>
      </c>
      <c r="J998" t="str">
        <f>INDEX(products!$A$1:$G$49,MATCH(orders!$D998,products!$A$1:$A$49,0),MATCH(orders!J$1,products!$A$1:$G$1,0))</f>
        <v>M</v>
      </c>
      <c r="K998" s="13">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VLOOKUP(C998,customers!$A$1:$I$1001,9,FALSE)</f>
        <v>No</v>
      </c>
    </row>
    <row r="999" spans="1:16" x14ac:dyDescent="0.25">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IF(VLOOKUP(C999,customers!$A$2:$G$1001,7,FALSE)=0,"",VLOOKUP(C999,customers!$A$2:$G$1001,7,FALSE))</f>
        <v>United States</v>
      </c>
      <c r="I999" t="str">
        <f>INDEX(products!$A$1:$G$49,MATCH(orders!$D999,products!$A$1:$A$49,0),MATCH(orders!I$1,products!$A$1:$G$1,0))</f>
        <v>Ara</v>
      </c>
      <c r="J999" t="str">
        <f>INDEX(products!$A$1:$G$49,MATCH(orders!$D999,products!$A$1:$A$49,0),MATCH(orders!J$1,products!$A$1:$G$1,0))</f>
        <v>M</v>
      </c>
      <c r="K999" s="13">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VLOOKUP(C999,customers!$A$1:$I$1001,9,FALSE)</f>
        <v>No</v>
      </c>
    </row>
    <row r="1000" spans="1:16" x14ac:dyDescent="0.25">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IF(VLOOKUP(C1000,customers!$A$2:$G$1001,7,FALSE)=0,"",VLOOKUP(C1000,customers!$A$2:$G$1001,7,FALSE))</f>
        <v>United States</v>
      </c>
      <c r="I1000" t="str">
        <f>INDEX(products!$A$1:$G$49,MATCH(orders!$D1000,products!$A$1:$A$49,0),MATCH(orders!I$1,products!$A$1:$G$1,0))</f>
        <v>Ara</v>
      </c>
      <c r="J1000" t="str">
        <f>INDEX(products!$A$1:$G$49,MATCH(orders!$D1000,products!$A$1:$A$49,0),MATCH(orders!J$1,products!$A$1:$G$1,0))</f>
        <v>D</v>
      </c>
      <c r="K1000" s="13">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VLOOKUP(C1000,customers!$A$1:$I$1001,9,FALSE)</f>
        <v>No</v>
      </c>
    </row>
    <row r="1001" spans="1:16" x14ac:dyDescent="0.25">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IF(VLOOKUP(C1001,customers!$A$2:$G$1001,7,FALSE)=0,"",VLOOKUP(C1001,customers!$A$2:$G$1001,7,FALSE))</f>
        <v>United Kingdom</v>
      </c>
      <c r="I1001" t="str">
        <f>INDEX(products!$A$1:$G$49,MATCH(orders!$D1001,products!$A$1:$A$49,0),MATCH(orders!I$1,products!$A$1:$G$1,0))</f>
        <v>Exc</v>
      </c>
      <c r="J1001" t="str">
        <f>INDEX(products!$A$1:$G$49,MATCH(orders!$D1001,products!$A$1:$A$49,0),MATCH(orders!J$1,products!$A$1:$G$1,0))</f>
        <v>M</v>
      </c>
      <c r="K1001" s="13">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VLOOKUP(C1001,customers!$A$1:$I$1001,9,FALSE)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H2" sqref="H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8" max="8" width="17.7109375" bestFit="1" customWidth="1"/>
  </cols>
  <sheetData>
    <row r="1" spans="1:8" x14ac:dyDescent="0.25">
      <c r="A1" t="s">
        <v>11</v>
      </c>
      <c r="B1" t="s">
        <v>9</v>
      </c>
      <c r="C1" t="s">
        <v>10</v>
      </c>
      <c r="D1" t="s">
        <v>12</v>
      </c>
      <c r="E1" t="s">
        <v>13</v>
      </c>
      <c r="F1" t="s">
        <v>17</v>
      </c>
      <c r="G1" t="s">
        <v>16</v>
      </c>
      <c r="H1" t="s">
        <v>6196</v>
      </c>
    </row>
    <row r="2" spans="1:8" x14ac:dyDescent="0.25">
      <c r="A2" t="s">
        <v>6167</v>
      </c>
      <c r="B2" t="s">
        <v>6193</v>
      </c>
      <c r="C2" t="s">
        <v>6186</v>
      </c>
      <c r="D2" s="1">
        <v>0.2</v>
      </c>
      <c r="E2">
        <v>3.8849999999999998</v>
      </c>
      <c r="F2">
        <v>1.9424999999999999</v>
      </c>
      <c r="G2">
        <v>0.34964999999999996</v>
      </c>
      <c r="H2" t="str">
        <f>IF(B2="Ara", "Arabica",IF(B2="Lib","Liberica",IF(B2="Exc",Excelsa,IF(B2="Rob","Robusta"))))</f>
        <v>Arabica</v>
      </c>
    </row>
    <row r="3" spans="1:8" x14ac:dyDescent="0.25">
      <c r="A3" t="s">
        <v>6180</v>
      </c>
      <c r="B3" t="s">
        <v>6193</v>
      </c>
      <c r="C3" t="s">
        <v>6186</v>
      </c>
      <c r="D3" s="1">
        <v>0.5</v>
      </c>
      <c r="E3">
        <v>7.77</v>
      </c>
      <c r="F3">
        <v>1.5539999999999998</v>
      </c>
      <c r="G3">
        <v>0.69929999999999992</v>
      </c>
      <c r="H3" t="str">
        <f>IF(B3="Ara", "Arabica",IF(B3="Lib","Liberica",IF(B3="Exc",Excelsa,IF(B3="Rob","Robusta"))))</f>
        <v>Arabica</v>
      </c>
    </row>
    <row r="4" spans="1:8" x14ac:dyDescent="0.25">
      <c r="A4" t="s">
        <v>6140</v>
      </c>
      <c r="B4" t="s">
        <v>6193</v>
      </c>
      <c r="C4" t="s">
        <v>6186</v>
      </c>
      <c r="D4" s="1">
        <v>1</v>
      </c>
      <c r="E4">
        <v>12.95</v>
      </c>
      <c r="F4">
        <v>1.2949999999999999</v>
      </c>
      <c r="G4">
        <v>1.1655</v>
      </c>
      <c r="H4" t="str">
        <f>IF(B4="Ara", "Arabica",IF(B4="Lib","Liberica",IF(B4="Exc",Excelsa,IF(B4="Rob","Robusta"))))</f>
        <v>Arabica</v>
      </c>
    </row>
    <row r="5" spans="1:8" x14ac:dyDescent="0.25">
      <c r="A5" t="s">
        <v>6182</v>
      </c>
      <c r="B5" t="s">
        <v>6193</v>
      </c>
      <c r="C5" t="s">
        <v>6186</v>
      </c>
      <c r="D5" s="1">
        <v>2.5</v>
      </c>
      <c r="E5">
        <v>29.784999999999997</v>
      </c>
      <c r="F5">
        <v>1.1913999999999998</v>
      </c>
      <c r="G5">
        <v>2.6806499999999995</v>
      </c>
      <c r="H5" t="str">
        <f>IF(B5="Ara", "Arabica",IF(B5="Lib","Liberica",IF(B5="Exc",Excelsa,IF(B5="Rob","Robusta"))))</f>
        <v>Arabica</v>
      </c>
    </row>
    <row r="6" spans="1:8" x14ac:dyDescent="0.25">
      <c r="A6" t="s">
        <v>6152</v>
      </c>
      <c r="B6" t="s">
        <v>6193</v>
      </c>
      <c r="C6" t="s">
        <v>6188</v>
      </c>
      <c r="D6" s="1">
        <v>0.2</v>
      </c>
      <c r="E6">
        <v>3.375</v>
      </c>
      <c r="F6">
        <v>1.6875</v>
      </c>
      <c r="G6">
        <v>0.30374999999999996</v>
      </c>
      <c r="H6" t="str">
        <f>IF(B6="Ara", "Arabica",IF(B6="Lib","Liberica",IF(B6="Exc",Excelsa,IF(B6="Rob","Robusta"))))</f>
        <v>Arabica</v>
      </c>
    </row>
    <row r="7" spans="1:8" x14ac:dyDescent="0.25">
      <c r="A7" t="s">
        <v>6157</v>
      </c>
      <c r="B7" t="s">
        <v>6193</v>
      </c>
      <c r="C7" t="s">
        <v>6188</v>
      </c>
      <c r="D7" s="1">
        <v>0.5</v>
      </c>
      <c r="E7">
        <v>6.75</v>
      </c>
      <c r="F7">
        <v>1.35</v>
      </c>
      <c r="G7">
        <v>0.60749999999999993</v>
      </c>
      <c r="H7" t="str">
        <f>IF(B7="Ara", "Arabica",IF(B7="Lib","Liberica",IF(B7="Exc",Excelsa,IF(B7="Rob","Robusta"))))</f>
        <v>Arabica</v>
      </c>
    </row>
    <row r="8" spans="1:8" x14ac:dyDescent="0.25">
      <c r="A8" t="s">
        <v>6155</v>
      </c>
      <c r="B8" t="s">
        <v>6193</v>
      </c>
      <c r="C8" t="s">
        <v>6188</v>
      </c>
      <c r="D8" s="1">
        <v>1</v>
      </c>
      <c r="E8">
        <v>11.25</v>
      </c>
      <c r="F8">
        <v>1.125</v>
      </c>
      <c r="G8">
        <v>1.0125</v>
      </c>
      <c r="H8" t="str">
        <f>IF(B8="Ara", "Arabica",IF(B8="Lib","Liberica",IF(B8="Exc",Excelsa,IF(B8="Rob","Robusta"))))</f>
        <v>Arabica</v>
      </c>
    </row>
    <row r="9" spans="1:8" ht="15.75" customHeight="1" x14ac:dyDescent="0.25">
      <c r="A9" t="s">
        <v>6175</v>
      </c>
      <c r="B9" t="s">
        <v>6193</v>
      </c>
      <c r="C9" t="s">
        <v>6188</v>
      </c>
      <c r="D9" s="1">
        <v>2.5</v>
      </c>
      <c r="E9">
        <v>25.874999999999996</v>
      </c>
      <c r="F9">
        <v>1.0349999999999999</v>
      </c>
      <c r="G9">
        <v>2.3287499999999994</v>
      </c>
      <c r="H9" t="str">
        <f>IF(B9="Ara", "Arabica",IF(B9="Lib","Liberica",IF(B9="Exc",Excelsa,IF(B9="Rob","Robusta"))))</f>
        <v>Arabica</v>
      </c>
    </row>
    <row r="10" spans="1:8" x14ac:dyDescent="0.25">
      <c r="A10" t="s">
        <v>6154</v>
      </c>
      <c r="B10" t="s">
        <v>6193</v>
      </c>
      <c r="C10" t="s">
        <v>6187</v>
      </c>
      <c r="D10" s="1">
        <v>0.2</v>
      </c>
      <c r="E10">
        <v>2.9849999999999999</v>
      </c>
      <c r="F10">
        <v>1.4924999999999999</v>
      </c>
      <c r="G10">
        <v>0.26865</v>
      </c>
      <c r="H10" t="str">
        <f>IF(B10="Ara", "Arabica",IF(B10="Lib","Liberica",IF(B10="Exc",Excelsa,IF(B10="Rob","Robusta"))))</f>
        <v>Arabica</v>
      </c>
    </row>
    <row r="11" spans="1:8" x14ac:dyDescent="0.25">
      <c r="A11" t="s">
        <v>6158</v>
      </c>
      <c r="B11" t="s">
        <v>6193</v>
      </c>
      <c r="C11" t="s">
        <v>6187</v>
      </c>
      <c r="D11" s="1">
        <v>0.5</v>
      </c>
      <c r="E11">
        <v>5.97</v>
      </c>
      <c r="F11">
        <v>1.194</v>
      </c>
      <c r="G11">
        <v>0.5373</v>
      </c>
      <c r="H11" t="str">
        <f>IF(B11="Ara", "Arabica",IF(B11="Lib","Liberica",IF(B11="Exc",Excelsa,IF(B11="Rob","Robusta"))))</f>
        <v>Arabica</v>
      </c>
    </row>
    <row r="12" spans="1:8" x14ac:dyDescent="0.25">
      <c r="A12" t="s">
        <v>6147</v>
      </c>
      <c r="B12" t="s">
        <v>6193</v>
      </c>
      <c r="C12" t="s">
        <v>6187</v>
      </c>
      <c r="D12" s="1">
        <v>1</v>
      </c>
      <c r="E12">
        <v>9.9499999999999993</v>
      </c>
      <c r="F12">
        <v>0.99499999999999988</v>
      </c>
      <c r="G12">
        <v>0.89549999999999985</v>
      </c>
      <c r="H12" t="str">
        <f>IF(B12="Ara", "Arabica",IF(B12="Lib","Liberica",IF(B12="Exc",Excelsa,IF(B12="Rob","Robusta"))))</f>
        <v>Arabica</v>
      </c>
    </row>
    <row r="13" spans="1:8" x14ac:dyDescent="0.25">
      <c r="A13" t="s">
        <v>6168</v>
      </c>
      <c r="B13" t="s">
        <v>6193</v>
      </c>
      <c r="C13" t="s">
        <v>6187</v>
      </c>
      <c r="D13" s="1">
        <v>2.5</v>
      </c>
      <c r="E13">
        <v>22.884999999999998</v>
      </c>
      <c r="F13">
        <v>0.91539999999999988</v>
      </c>
      <c r="G13">
        <v>2.0596499999999995</v>
      </c>
      <c r="H13" t="str">
        <f>IF(B13="Ara", "Arabica",IF(B13="Lib","Liberica",IF(B13="Exc",Excelsa,IF(B13="Rob","Robusta"))))</f>
        <v>Arabica</v>
      </c>
    </row>
    <row r="14" spans="1:8" x14ac:dyDescent="0.25">
      <c r="A14" t="s">
        <v>6178</v>
      </c>
      <c r="B14" t="s">
        <v>6192</v>
      </c>
      <c r="C14" t="s">
        <v>6186</v>
      </c>
      <c r="D14" s="1">
        <v>0.2</v>
      </c>
      <c r="E14">
        <v>3.5849999999999995</v>
      </c>
      <c r="F14">
        <v>1.7924999999999998</v>
      </c>
      <c r="G14">
        <v>0.21509999999999996</v>
      </c>
      <c r="H14" t="str">
        <f>IF(B14="Ara", "Arabica",IF(B14="Lib","Liberica",IF(B14="Exc",Excelsa,IF(B14="Rob","Robusta"))))</f>
        <v>Robusta</v>
      </c>
    </row>
    <row r="15" spans="1:8" x14ac:dyDescent="0.25">
      <c r="A15" t="s">
        <v>6173</v>
      </c>
      <c r="B15" t="s">
        <v>6192</v>
      </c>
      <c r="C15" t="s">
        <v>6186</v>
      </c>
      <c r="D15" s="1">
        <v>0.5</v>
      </c>
      <c r="E15">
        <v>7.169999999999999</v>
      </c>
      <c r="F15">
        <v>1.4339999999999997</v>
      </c>
      <c r="G15">
        <v>0.43019999999999992</v>
      </c>
      <c r="H15" t="str">
        <f>IF(B15="Ara", "Arabica",IF(B15="Lib","Liberica",IF(B15="Exc",Excelsa,IF(B15="Rob","Robusta"))))</f>
        <v>Robusta</v>
      </c>
    </row>
    <row r="16" spans="1:8" x14ac:dyDescent="0.25">
      <c r="A16" t="s">
        <v>6179</v>
      </c>
      <c r="B16" t="s">
        <v>6192</v>
      </c>
      <c r="C16" t="s">
        <v>6186</v>
      </c>
      <c r="D16" s="1">
        <v>1</v>
      </c>
      <c r="E16">
        <v>11.95</v>
      </c>
      <c r="F16">
        <v>1.1949999999999998</v>
      </c>
      <c r="G16">
        <v>0.71699999999999997</v>
      </c>
      <c r="H16" t="str">
        <f>IF(B16="Ara", "Arabica",IF(B16="Lib","Liberica",IF(B16="Exc",Excelsa,IF(B16="Rob","Robusta"))))</f>
        <v>Robusta</v>
      </c>
    </row>
    <row r="17" spans="1:8" x14ac:dyDescent="0.25">
      <c r="A17" t="s">
        <v>6142</v>
      </c>
      <c r="B17" t="s">
        <v>6192</v>
      </c>
      <c r="C17" t="s">
        <v>6186</v>
      </c>
      <c r="D17" s="1">
        <v>2.5</v>
      </c>
      <c r="E17">
        <v>27.484999999999996</v>
      </c>
      <c r="F17">
        <v>1.0993999999999999</v>
      </c>
      <c r="G17">
        <v>1.6490999999999998</v>
      </c>
      <c r="H17" t="str">
        <f>IF(B17="Ara", "Arabica",IF(B17="Lib","Liberica",IF(B17="Exc",Excelsa,IF(B17="Rob","Robusta"))))</f>
        <v>Robusta</v>
      </c>
    </row>
    <row r="18" spans="1:8" x14ac:dyDescent="0.25">
      <c r="A18" t="s">
        <v>6174</v>
      </c>
      <c r="B18" t="s">
        <v>6192</v>
      </c>
      <c r="C18" t="s">
        <v>6188</v>
      </c>
      <c r="D18" s="1">
        <v>0.2</v>
      </c>
      <c r="E18">
        <v>2.9849999999999999</v>
      </c>
      <c r="F18">
        <v>1.4924999999999999</v>
      </c>
      <c r="G18">
        <v>0.17909999999999998</v>
      </c>
      <c r="H18" t="str">
        <f>IF(B18="Ara", "Arabica",IF(B18="Lib","Liberica",IF(B18="Exc",Excelsa,IF(B18="Rob","Robusta"))))</f>
        <v>Robusta</v>
      </c>
    </row>
    <row r="19" spans="1:8" x14ac:dyDescent="0.25">
      <c r="A19" t="s">
        <v>6146</v>
      </c>
      <c r="B19" t="s">
        <v>6192</v>
      </c>
      <c r="C19" t="s">
        <v>6188</v>
      </c>
      <c r="D19" s="1">
        <v>0.5</v>
      </c>
      <c r="E19">
        <v>5.97</v>
      </c>
      <c r="F19">
        <v>1.194</v>
      </c>
      <c r="G19">
        <v>0.35819999999999996</v>
      </c>
      <c r="H19" t="str">
        <f>IF(B19="Ara", "Arabica",IF(B19="Lib","Liberica",IF(B19="Exc",Excelsa,IF(B19="Rob","Robusta"))))</f>
        <v>Robusta</v>
      </c>
    </row>
    <row r="20" spans="1:8" x14ac:dyDescent="0.25">
      <c r="A20" t="s">
        <v>6138</v>
      </c>
      <c r="B20" t="s">
        <v>6192</v>
      </c>
      <c r="C20" t="s">
        <v>6188</v>
      </c>
      <c r="D20" s="1">
        <v>1</v>
      </c>
      <c r="E20">
        <v>9.9499999999999993</v>
      </c>
      <c r="F20">
        <v>0.99499999999999988</v>
      </c>
      <c r="G20">
        <v>0.59699999999999998</v>
      </c>
      <c r="H20" t="str">
        <f>IF(B20="Ara", "Arabica",IF(B20="Lib","Liberica",IF(B20="Exc",Excelsa,IF(B20="Rob","Robusta"))))</f>
        <v>Robusta</v>
      </c>
    </row>
    <row r="21" spans="1:8" x14ac:dyDescent="0.25">
      <c r="A21" t="s">
        <v>6151</v>
      </c>
      <c r="B21" t="s">
        <v>6192</v>
      </c>
      <c r="C21" t="s">
        <v>6188</v>
      </c>
      <c r="D21" s="1">
        <v>2.5</v>
      </c>
      <c r="E21">
        <v>22.884999999999998</v>
      </c>
      <c r="F21">
        <v>0.91539999999999988</v>
      </c>
      <c r="G21">
        <v>1.3730999999999998</v>
      </c>
      <c r="H21" t="str">
        <f>IF(B21="Ara", "Arabica",IF(B21="Lib","Liberica",IF(B21="Exc",Excelsa,IF(B21="Rob","Robusta"))))</f>
        <v>Robusta</v>
      </c>
    </row>
    <row r="22" spans="1:8" x14ac:dyDescent="0.25">
      <c r="A22" t="s">
        <v>6163</v>
      </c>
      <c r="B22" t="s">
        <v>6192</v>
      </c>
      <c r="C22" t="s">
        <v>6187</v>
      </c>
      <c r="D22" s="1">
        <v>0.2</v>
      </c>
      <c r="E22">
        <v>2.6849999999999996</v>
      </c>
      <c r="F22">
        <v>1.3424999999999998</v>
      </c>
      <c r="G22">
        <v>0.16109999999999997</v>
      </c>
      <c r="H22" t="str">
        <f>IF(B22="Ara", "Arabica",IF(B22="Lib","Liberica",IF(B22="Exc",Excelsa,IF(B22="Rob","Robusta"))))</f>
        <v>Robusta</v>
      </c>
    </row>
    <row r="23" spans="1:8" x14ac:dyDescent="0.25">
      <c r="A23" t="s">
        <v>6172</v>
      </c>
      <c r="B23" t="s">
        <v>6192</v>
      </c>
      <c r="C23" t="s">
        <v>6187</v>
      </c>
      <c r="D23" s="1">
        <v>0.5</v>
      </c>
      <c r="E23">
        <v>5.3699999999999992</v>
      </c>
      <c r="F23">
        <v>1.0739999999999998</v>
      </c>
      <c r="G23">
        <v>0.32219999999999993</v>
      </c>
      <c r="H23" t="str">
        <f>IF(B23="Ara", "Arabica",IF(B23="Lib","Liberica",IF(B23="Exc",Excelsa,IF(B23="Rob","Robusta"))))</f>
        <v>Robusta</v>
      </c>
    </row>
    <row r="24" spans="1:8" x14ac:dyDescent="0.25">
      <c r="A24" t="s">
        <v>6177</v>
      </c>
      <c r="B24" t="s">
        <v>6192</v>
      </c>
      <c r="C24" t="s">
        <v>6187</v>
      </c>
      <c r="D24" s="1">
        <v>1</v>
      </c>
      <c r="E24">
        <v>8.9499999999999993</v>
      </c>
      <c r="F24">
        <v>0.89499999999999991</v>
      </c>
      <c r="G24">
        <v>0.53699999999999992</v>
      </c>
      <c r="H24" t="str">
        <f>IF(B24="Ara", "Arabica",IF(B24="Lib","Liberica",IF(B24="Exc",Excelsa,IF(B24="Rob","Robusta"))))</f>
        <v>Robusta</v>
      </c>
    </row>
    <row r="25" spans="1:8" x14ac:dyDescent="0.25">
      <c r="A25" t="s">
        <v>6149</v>
      </c>
      <c r="B25" t="s">
        <v>6192</v>
      </c>
      <c r="C25" t="s">
        <v>6187</v>
      </c>
      <c r="D25" s="1">
        <v>2.5</v>
      </c>
      <c r="E25">
        <v>20.584999999999997</v>
      </c>
      <c r="F25">
        <v>0.82339999999999991</v>
      </c>
      <c r="G25">
        <v>1.2350999999999999</v>
      </c>
      <c r="H25" t="str">
        <f>IF(B25="Ara", "Arabica",IF(B25="Lib","Liberica",IF(B25="Exc",Excelsa,IF(B25="Rob","Robusta"))))</f>
        <v>Robusta</v>
      </c>
    </row>
    <row r="26" spans="1:8" x14ac:dyDescent="0.25">
      <c r="A26" t="s">
        <v>6145</v>
      </c>
      <c r="B26" t="s">
        <v>6195</v>
      </c>
      <c r="C26" t="s">
        <v>6186</v>
      </c>
      <c r="D26" s="1">
        <v>0.2</v>
      </c>
      <c r="E26">
        <v>4.7549999999999999</v>
      </c>
      <c r="F26">
        <v>2.3774999999999999</v>
      </c>
      <c r="G26">
        <v>0.61814999999999998</v>
      </c>
      <c r="H26" t="str">
        <f>IF(B26="Ara", "Arabica",IF(B26="Lib","Liberica",IF(B26="Exc",Excelsa,IF(B26="Rob","Robusta"))))</f>
        <v>Liberica</v>
      </c>
    </row>
    <row r="27" spans="1:8" x14ac:dyDescent="0.25">
      <c r="A27" t="s">
        <v>6161</v>
      </c>
      <c r="B27" t="s">
        <v>6195</v>
      </c>
      <c r="C27" t="s">
        <v>6186</v>
      </c>
      <c r="D27" s="1">
        <v>0.5</v>
      </c>
      <c r="E27">
        <v>9.51</v>
      </c>
      <c r="F27">
        <v>1.9019999999999999</v>
      </c>
      <c r="G27">
        <v>1.2363</v>
      </c>
      <c r="H27" t="str">
        <f>IF(B27="Ara", "Arabica",IF(B27="Lib","Liberica",IF(B27="Exc",Excelsa,IF(B27="Rob","Robusta"))))</f>
        <v>Liberica</v>
      </c>
    </row>
    <row r="28" spans="1:8" x14ac:dyDescent="0.25">
      <c r="A28" t="s">
        <v>6170</v>
      </c>
      <c r="B28" t="s">
        <v>6195</v>
      </c>
      <c r="C28" t="s">
        <v>6186</v>
      </c>
      <c r="D28" s="1">
        <v>1</v>
      </c>
      <c r="E28">
        <v>15.85</v>
      </c>
      <c r="F28">
        <v>1.585</v>
      </c>
      <c r="G28">
        <v>2.0605000000000002</v>
      </c>
      <c r="H28" t="str">
        <f>IF(B28="Ara", "Arabica",IF(B28="Lib","Liberica",IF(B28="Exc",Excelsa,IF(B28="Rob","Robusta"))))</f>
        <v>Liberica</v>
      </c>
    </row>
    <row r="29" spans="1:8" x14ac:dyDescent="0.25">
      <c r="A29" t="s">
        <v>6164</v>
      </c>
      <c r="B29" t="s">
        <v>6195</v>
      </c>
      <c r="C29" t="s">
        <v>6186</v>
      </c>
      <c r="D29" s="1">
        <v>2.5</v>
      </c>
      <c r="E29">
        <v>36.454999999999998</v>
      </c>
      <c r="F29">
        <v>1.4581999999999999</v>
      </c>
      <c r="G29">
        <v>4.7391499999999995</v>
      </c>
      <c r="H29" t="str">
        <f>IF(B29="Ara", "Arabica",IF(B29="Lib","Liberica",IF(B29="Exc",Excelsa,IF(B29="Rob","Robusta"))))</f>
        <v>Liberica</v>
      </c>
    </row>
    <row r="30" spans="1:8" x14ac:dyDescent="0.25">
      <c r="A30" t="s">
        <v>6159</v>
      </c>
      <c r="B30" t="s">
        <v>6195</v>
      </c>
      <c r="C30" t="s">
        <v>6188</v>
      </c>
      <c r="D30" s="1">
        <v>0.2</v>
      </c>
      <c r="E30">
        <v>4.3650000000000002</v>
      </c>
      <c r="F30">
        <v>2.1825000000000001</v>
      </c>
      <c r="G30">
        <v>0.56745000000000001</v>
      </c>
      <c r="H30" t="str">
        <f>IF(B30="Ara", "Arabica",IF(B30="Lib","Liberica",IF(B30="Exc",Excelsa,IF(B30="Rob","Robusta"))))</f>
        <v>Liberica</v>
      </c>
    </row>
    <row r="31" spans="1:8" x14ac:dyDescent="0.25">
      <c r="A31" t="s">
        <v>6160</v>
      </c>
      <c r="B31" t="s">
        <v>6195</v>
      </c>
      <c r="C31" t="s">
        <v>6188</v>
      </c>
      <c r="D31" s="1">
        <v>0.5</v>
      </c>
      <c r="E31">
        <v>8.73</v>
      </c>
      <c r="F31">
        <v>1.746</v>
      </c>
      <c r="G31">
        <v>1.1349</v>
      </c>
      <c r="H31" t="str">
        <f>IF(B31="Ara", "Arabica",IF(B31="Lib","Liberica",IF(B31="Exc",Excelsa,IF(B31="Rob","Robusta"))))</f>
        <v>Liberica</v>
      </c>
    </row>
    <row r="32" spans="1:8" x14ac:dyDescent="0.25">
      <c r="A32" t="s">
        <v>6162</v>
      </c>
      <c r="B32" t="s">
        <v>6195</v>
      </c>
      <c r="C32" t="s">
        <v>6188</v>
      </c>
      <c r="D32" s="1">
        <v>1</v>
      </c>
      <c r="E32">
        <v>14.55</v>
      </c>
      <c r="F32">
        <v>1.4550000000000001</v>
      </c>
      <c r="G32">
        <v>1.8915000000000002</v>
      </c>
      <c r="H32" t="str">
        <f>IF(B32="Ara", "Arabica",IF(B32="Lib","Liberica",IF(B32="Exc",Excelsa,IF(B32="Rob","Robusta"))))</f>
        <v>Liberica</v>
      </c>
    </row>
    <row r="33" spans="1:8" x14ac:dyDescent="0.25">
      <c r="A33" t="s">
        <v>6181</v>
      </c>
      <c r="B33" t="s">
        <v>6195</v>
      </c>
      <c r="C33" t="s">
        <v>6188</v>
      </c>
      <c r="D33" s="1">
        <v>2.5</v>
      </c>
      <c r="E33">
        <v>33.464999999999996</v>
      </c>
      <c r="F33">
        <v>1.3385999999999998</v>
      </c>
      <c r="G33">
        <v>4.3504499999999995</v>
      </c>
      <c r="H33" t="str">
        <f>IF(B33="Ara", "Arabica",IF(B33="Lib","Liberica",IF(B33="Exc",Excelsa,IF(B33="Rob","Robusta"))))</f>
        <v>Liberica</v>
      </c>
    </row>
    <row r="34" spans="1:8" x14ac:dyDescent="0.25">
      <c r="A34" t="s">
        <v>6150</v>
      </c>
      <c r="B34" t="s">
        <v>6195</v>
      </c>
      <c r="C34" t="s">
        <v>6187</v>
      </c>
      <c r="D34" s="1">
        <v>0.2</v>
      </c>
      <c r="E34">
        <v>3.8849999999999998</v>
      </c>
      <c r="F34">
        <v>1.9424999999999999</v>
      </c>
      <c r="G34">
        <v>0.50505</v>
      </c>
      <c r="H34" t="str">
        <f>IF(B34="Ara", "Arabica",IF(B34="Lib","Liberica",IF(B34="Exc",Excelsa,IF(B34="Rob","Robusta"))))</f>
        <v>Liberica</v>
      </c>
    </row>
    <row r="35" spans="1:8" x14ac:dyDescent="0.25">
      <c r="A35" t="s">
        <v>6169</v>
      </c>
      <c r="B35" t="s">
        <v>6195</v>
      </c>
      <c r="C35" t="s">
        <v>6187</v>
      </c>
      <c r="D35" s="1">
        <v>0.5</v>
      </c>
      <c r="E35">
        <v>7.77</v>
      </c>
      <c r="F35">
        <v>1.5539999999999998</v>
      </c>
      <c r="G35">
        <v>1.0101</v>
      </c>
      <c r="H35" t="str">
        <f>IF(B35="Ara", "Arabica",IF(B35="Lib","Liberica",IF(B35="Exc",Excelsa,IF(B35="Rob","Robusta"))))</f>
        <v>Liberica</v>
      </c>
    </row>
    <row r="36" spans="1:8" x14ac:dyDescent="0.25">
      <c r="A36" t="s">
        <v>6143</v>
      </c>
      <c r="B36" t="s">
        <v>6195</v>
      </c>
      <c r="C36" t="s">
        <v>6187</v>
      </c>
      <c r="D36" s="1">
        <v>1</v>
      </c>
      <c r="E36">
        <v>12.95</v>
      </c>
      <c r="F36">
        <v>1.2949999999999999</v>
      </c>
      <c r="G36">
        <v>1.6835</v>
      </c>
      <c r="H36" t="str">
        <f>IF(B36="Ara", "Arabica",IF(B36="Lib","Liberica",IF(B36="Exc",Excelsa,IF(B36="Rob","Robusta"))))</f>
        <v>Liberica</v>
      </c>
    </row>
    <row r="37" spans="1:8" x14ac:dyDescent="0.25">
      <c r="A37" t="s">
        <v>6165</v>
      </c>
      <c r="B37" t="s">
        <v>6195</v>
      </c>
      <c r="C37" t="s">
        <v>6187</v>
      </c>
      <c r="D37" s="1">
        <v>2.5</v>
      </c>
      <c r="E37">
        <v>29.784999999999997</v>
      </c>
      <c r="F37">
        <v>1.1913999999999998</v>
      </c>
      <c r="G37">
        <v>3.8720499999999998</v>
      </c>
      <c r="H37" t="str">
        <f>IF(B37="Ara", "Arabica",IF(B37="Lib","Liberica",IF(B37="Exc",Excelsa,IF(B37="Rob","Robusta"))))</f>
        <v>Liberica</v>
      </c>
    </row>
    <row r="38" spans="1:8" x14ac:dyDescent="0.25">
      <c r="A38" t="s">
        <v>6184</v>
      </c>
      <c r="B38" t="s">
        <v>6194</v>
      </c>
      <c r="C38" t="s">
        <v>6186</v>
      </c>
      <c r="D38" s="1">
        <v>0.2</v>
      </c>
      <c r="E38">
        <v>4.4550000000000001</v>
      </c>
      <c r="F38">
        <v>2.2275</v>
      </c>
      <c r="G38">
        <v>0.49004999999999999</v>
      </c>
      <c r="H38" t="e">
        <f>IF(B38="Ara", "Arabica",IF(B38="Lib","Liberica",IF(B38="Exc",Excelsa,IF(B38="Rob","Robusta"))))</f>
        <v>#NAME?</v>
      </c>
    </row>
    <row r="39" spans="1:8" x14ac:dyDescent="0.25">
      <c r="A39" t="s">
        <v>6176</v>
      </c>
      <c r="B39" t="s">
        <v>6194</v>
      </c>
      <c r="C39" t="s">
        <v>6186</v>
      </c>
      <c r="D39" s="1">
        <v>0.5</v>
      </c>
      <c r="E39">
        <v>8.91</v>
      </c>
      <c r="F39">
        <v>1.782</v>
      </c>
      <c r="G39">
        <v>0.98009999999999997</v>
      </c>
      <c r="H39" t="e">
        <f>IF(B39="Ara", "Arabica",IF(B39="Lib","Liberica",IF(B39="Exc",Excelsa,IF(B39="Rob","Robusta"))))</f>
        <v>#NAME?</v>
      </c>
    </row>
    <row r="40" spans="1:8" x14ac:dyDescent="0.25">
      <c r="A40" t="s">
        <v>6171</v>
      </c>
      <c r="B40" t="s">
        <v>6194</v>
      </c>
      <c r="C40" t="s">
        <v>6186</v>
      </c>
      <c r="D40" s="1">
        <v>1</v>
      </c>
      <c r="E40">
        <v>14.85</v>
      </c>
      <c r="F40">
        <v>1.4849999999999999</v>
      </c>
      <c r="G40">
        <v>1.6335</v>
      </c>
      <c r="H40" t="e">
        <f>IF(B40="Ara", "Arabica",IF(B40="Lib","Liberica",IF(B40="Exc",Excelsa,IF(B40="Rob","Robusta"))))</f>
        <v>#NAME?</v>
      </c>
    </row>
    <row r="41" spans="1:8" x14ac:dyDescent="0.25">
      <c r="A41" t="s">
        <v>6148</v>
      </c>
      <c r="B41" t="s">
        <v>6194</v>
      </c>
      <c r="C41" t="s">
        <v>6186</v>
      </c>
      <c r="D41" s="1">
        <v>2.5</v>
      </c>
      <c r="E41">
        <v>34.154999999999994</v>
      </c>
      <c r="F41">
        <v>1.3661999999999999</v>
      </c>
      <c r="G41">
        <v>3.7570499999999996</v>
      </c>
      <c r="H41" t="e">
        <f>IF(B41="Ara", "Arabica",IF(B41="Lib","Liberica",IF(B41="Exc",Excelsa,IF(B41="Rob","Robusta"))))</f>
        <v>#NAME?</v>
      </c>
    </row>
    <row r="42" spans="1:8" x14ac:dyDescent="0.25">
      <c r="A42" t="s">
        <v>6156</v>
      </c>
      <c r="B42" t="s">
        <v>6194</v>
      </c>
      <c r="C42" t="s">
        <v>6188</v>
      </c>
      <c r="D42" s="1">
        <v>0.2</v>
      </c>
      <c r="E42">
        <v>4.125</v>
      </c>
      <c r="F42">
        <v>2.0625</v>
      </c>
      <c r="G42">
        <v>0.45374999999999999</v>
      </c>
      <c r="H42" t="e">
        <f>IF(B42="Ara", "Arabica",IF(B42="Lib","Liberica",IF(B42="Exc",Excelsa,IF(B42="Rob","Robusta"))))</f>
        <v>#NAME?</v>
      </c>
    </row>
    <row r="43" spans="1:8" x14ac:dyDescent="0.25">
      <c r="A43" t="s">
        <v>6139</v>
      </c>
      <c r="B43" t="s">
        <v>6194</v>
      </c>
      <c r="C43" t="s">
        <v>6188</v>
      </c>
      <c r="D43" s="1">
        <v>0.5</v>
      </c>
      <c r="E43">
        <v>8.25</v>
      </c>
      <c r="F43">
        <v>1.65</v>
      </c>
      <c r="G43">
        <v>0.90749999999999997</v>
      </c>
      <c r="H43" t="e">
        <f>IF(B43="Ara", "Arabica",IF(B43="Lib","Liberica",IF(B43="Exc",Excelsa,IF(B43="Rob","Robusta"))))</f>
        <v>#NAME?</v>
      </c>
    </row>
    <row r="44" spans="1:8" x14ac:dyDescent="0.25">
      <c r="A44" t="s">
        <v>6141</v>
      </c>
      <c r="B44" t="s">
        <v>6194</v>
      </c>
      <c r="C44" t="s">
        <v>6188</v>
      </c>
      <c r="D44" s="1">
        <v>1</v>
      </c>
      <c r="E44">
        <v>13.75</v>
      </c>
      <c r="F44">
        <v>1.375</v>
      </c>
      <c r="G44">
        <v>1.5125</v>
      </c>
      <c r="H44" t="e">
        <f>IF(B44="Ara", "Arabica",IF(B44="Lib","Liberica",IF(B44="Exc",Excelsa,IF(B44="Rob","Robusta"))))</f>
        <v>#NAME?</v>
      </c>
    </row>
    <row r="45" spans="1:8" x14ac:dyDescent="0.25">
      <c r="A45" t="s">
        <v>6166</v>
      </c>
      <c r="B45" t="s">
        <v>6194</v>
      </c>
      <c r="C45" t="s">
        <v>6188</v>
      </c>
      <c r="D45" s="1">
        <v>2.5</v>
      </c>
      <c r="E45">
        <v>31.624999999999996</v>
      </c>
      <c r="F45">
        <v>1.2649999999999999</v>
      </c>
      <c r="G45">
        <v>3.4787499999999998</v>
      </c>
      <c r="H45" t="e">
        <f>IF(B45="Ara", "Arabica",IF(B45="Lib","Liberica",IF(B45="Exc",Excelsa,IF(B45="Rob","Robusta"))))</f>
        <v>#NAME?</v>
      </c>
    </row>
    <row r="46" spans="1:8" x14ac:dyDescent="0.25">
      <c r="A46" t="s">
        <v>6153</v>
      </c>
      <c r="B46" t="s">
        <v>6194</v>
      </c>
      <c r="C46" t="s">
        <v>6187</v>
      </c>
      <c r="D46" s="1">
        <v>0.2</v>
      </c>
      <c r="E46">
        <v>3.645</v>
      </c>
      <c r="F46">
        <v>1.8225</v>
      </c>
      <c r="G46">
        <v>0.40095000000000003</v>
      </c>
      <c r="H46" t="e">
        <f>IF(B46="Ara", "Arabica",IF(B46="Lib","Liberica",IF(B46="Exc",Excelsa,IF(B46="Rob","Robusta"))))</f>
        <v>#NAME?</v>
      </c>
    </row>
    <row r="47" spans="1:8" x14ac:dyDescent="0.25">
      <c r="A47" t="s">
        <v>6144</v>
      </c>
      <c r="B47" t="s">
        <v>6194</v>
      </c>
      <c r="C47" t="s">
        <v>6187</v>
      </c>
      <c r="D47" s="1">
        <v>0.5</v>
      </c>
      <c r="E47">
        <v>7.29</v>
      </c>
      <c r="F47">
        <v>1.458</v>
      </c>
      <c r="G47">
        <v>0.80190000000000006</v>
      </c>
      <c r="H47" t="e">
        <f>IF(B47="Ara", "Arabica",IF(B47="Lib","Liberica",IF(B47="Exc",Excelsa,IF(B47="Rob","Robusta"))))</f>
        <v>#NAME?</v>
      </c>
    </row>
    <row r="48" spans="1:8" x14ac:dyDescent="0.25">
      <c r="A48" t="s">
        <v>6183</v>
      </c>
      <c r="B48" t="s">
        <v>6194</v>
      </c>
      <c r="C48" t="s">
        <v>6187</v>
      </c>
      <c r="D48" s="1">
        <v>1</v>
      </c>
      <c r="E48">
        <v>12.15</v>
      </c>
      <c r="F48">
        <v>1.2150000000000001</v>
      </c>
      <c r="G48">
        <v>1.3365</v>
      </c>
      <c r="H48" t="e">
        <f>IF(B48="Ara", "Arabica",IF(B48="Lib","Liberica",IF(B48="Exc",Excelsa,IF(B48="Rob","Robusta"))))</f>
        <v>#NAME?</v>
      </c>
    </row>
    <row r="49" spans="1:8" x14ac:dyDescent="0.25">
      <c r="A49" t="s">
        <v>6185</v>
      </c>
      <c r="B49" t="s">
        <v>6194</v>
      </c>
      <c r="C49" t="s">
        <v>6187</v>
      </c>
      <c r="D49" s="1">
        <v>2.5</v>
      </c>
      <c r="E49">
        <v>27.945</v>
      </c>
      <c r="F49">
        <v>1.1177999999999999</v>
      </c>
      <c r="G49">
        <v>3.07395</v>
      </c>
      <c r="H49" t="e">
        <f>IF(B49="Ara", "Arabica",IF(B49="Lib","Liberica",IF(B49="Exc",Excelsa,IF(B49="Rob","Robusta"))))</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DashBoards</vt:lpstr>
      <vt:lpstr>CountryChart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cp:lastPrinted>2023-12-24T03:39:53Z</cp:lastPrinted>
  <dcterms:created xsi:type="dcterms:W3CDTF">2022-11-26T09:51:45Z</dcterms:created>
  <dcterms:modified xsi:type="dcterms:W3CDTF">2023-12-24T04:21:37Z</dcterms:modified>
  <cp:category/>
  <cp:contentStatus/>
</cp:coreProperties>
</file>