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codeName="ThisWorkbook"/>
  <mc:AlternateContent xmlns:mc="http://schemas.openxmlformats.org/markup-compatibility/2006">
    <mc:Choice Requires="x15">
      <x15ac:absPath xmlns:x15ac="http://schemas.microsoft.com/office/spreadsheetml/2010/11/ac" url="/Users/vudangkhoa/Work/EduPKA(Pro)/Documents/Weekly Plan/"/>
    </mc:Choice>
  </mc:AlternateContent>
  <xr:revisionPtr revIDLastSave="0" documentId="13_ncr:1_{F0FF6866-6772-F24D-A013-F680CB4C5B66}" xr6:coauthVersionLast="47" xr6:coauthVersionMax="47" xr10:uidLastSave="{00000000-0000-0000-0000-000000000000}"/>
  <bookViews>
    <workbookView xWindow="0" yWindow="500" windowWidth="33600" windowHeight="19600" activeTab="6" xr2:uid="{00000000-000D-0000-FFFF-FFFF00000000}"/>
  </bookViews>
  <sheets>
    <sheet name="Tuần 1" sheetId="28" r:id="rId1"/>
    <sheet name="Tuần 2" sheetId="33" r:id="rId2"/>
    <sheet name="Tuần 3" sheetId="34" r:id="rId3"/>
    <sheet name="Tuần 4" sheetId="35" r:id="rId4"/>
    <sheet name="Tuần 5" sheetId="36" r:id="rId5"/>
    <sheet name="Tuần 6" sheetId="37" r:id="rId6"/>
    <sheet name="Tuần 7" sheetId="38" r:id="rId7"/>
    <sheet name="Tuần 8" sheetId="30" r:id="rId8"/>
    <sheet name="Tuần 9" sheetId="31" r:id="rId9"/>
    <sheet name="Tuần 10" sheetId="32" r:id="rId10"/>
    <sheet name="About" sheetId="12" r:id="rId11"/>
  </sheets>
  <definedNames>
    <definedName name="Display_Week" localSheetId="0">'Tuần 1'!$Q$2</definedName>
    <definedName name="Display_Week" localSheetId="9">'Tuần 10'!$Q$2</definedName>
    <definedName name="Display_Week" localSheetId="1">'Tuần 2'!$Q$2</definedName>
    <definedName name="Display_Week" localSheetId="2">'Tuần 3'!$Q$2</definedName>
    <definedName name="Display_Week" localSheetId="3">'Tuần 4'!$Q$2</definedName>
    <definedName name="Display_Week" localSheetId="4">'Tuần 5'!$Q$2</definedName>
    <definedName name="Display_Week" localSheetId="5">'Tuần 6'!$Q$2</definedName>
    <definedName name="Display_Week" localSheetId="6">'Tuần 7'!$Q$2</definedName>
    <definedName name="Display_Week" localSheetId="7">'Tuần 8'!$Q$2</definedName>
    <definedName name="Display_Week" localSheetId="8">'Tuần 9'!$Q$2</definedName>
    <definedName name="Display_Week">#REF!</definedName>
    <definedName name="_xlnm.Print_Titles" localSheetId="0">'Tuần 1'!$7:$9</definedName>
    <definedName name="_xlnm.Print_Titles" localSheetId="9">'Tuần 10'!$7:$9</definedName>
    <definedName name="_xlnm.Print_Titles" localSheetId="1">'Tuần 2'!$7:$9</definedName>
    <definedName name="_xlnm.Print_Titles" localSheetId="2">'Tuần 3'!$7:$9</definedName>
    <definedName name="_xlnm.Print_Titles" localSheetId="3">'Tuần 4'!$7:$9</definedName>
    <definedName name="_xlnm.Print_Titles" localSheetId="4">'Tuần 5'!$7:$9</definedName>
    <definedName name="_xlnm.Print_Titles" localSheetId="5">'Tuần 6'!$7:$9</definedName>
    <definedName name="_xlnm.Print_Titles" localSheetId="6">'Tuần 7'!$7:$9</definedName>
    <definedName name="_xlnm.Print_Titles" localSheetId="7">'Tuần 8'!$7:$9</definedName>
    <definedName name="_xlnm.Print_Titles" localSheetId="8">'Tuần 9'!$7:$9</definedName>
    <definedName name="Project_Start" localSheetId="0">'Tuần 1'!$Q$1</definedName>
    <definedName name="Project_Start" localSheetId="9">'Tuần 10'!$Q$1</definedName>
    <definedName name="Project_Start" localSheetId="1">'Tuần 2'!$Q$1</definedName>
    <definedName name="Project_Start" localSheetId="2">'Tuần 3'!$Q$1</definedName>
    <definedName name="Project_Start" localSheetId="3">'Tuần 4'!$Q$1</definedName>
    <definedName name="Project_Start" localSheetId="4">'Tuần 5'!$Q$1</definedName>
    <definedName name="Project_Start" localSheetId="5">'Tuần 6'!$Q$1</definedName>
    <definedName name="Project_Start" localSheetId="6">'Tuần 7'!$Q$1</definedName>
    <definedName name="Project_Start" localSheetId="7">'Tuần 8'!$Q$1</definedName>
    <definedName name="Project_Start" localSheetId="8">'Tuần 9'!$Q$1</definedName>
    <definedName name="Project_Start">#REF!</definedName>
    <definedName name="task_end" localSheetId="0">'Tuần 1'!$F1</definedName>
    <definedName name="task_end" localSheetId="9">'Tuần 10'!$F1</definedName>
    <definedName name="task_end" localSheetId="1">'Tuần 2'!$F1</definedName>
    <definedName name="task_end" localSheetId="2">'Tuần 3'!$F1</definedName>
    <definedName name="task_end" localSheetId="3">'Tuần 4'!$F1</definedName>
    <definedName name="task_end" localSheetId="4">'Tuần 5'!$F1</definedName>
    <definedName name="task_end" localSheetId="5">'Tuần 6'!$F1</definedName>
    <definedName name="task_end" localSheetId="6">'Tuần 7'!$F1</definedName>
    <definedName name="task_end" localSheetId="7">'Tuần 8'!$F1</definedName>
    <definedName name="task_end" localSheetId="8">'Tuần 9'!$F1</definedName>
    <definedName name="task_progress" localSheetId="0">'Tuần 1'!$D1</definedName>
    <definedName name="task_progress" localSheetId="9">'Tuần 10'!$D1</definedName>
    <definedName name="task_progress" localSheetId="1">'Tuần 2'!$D1</definedName>
    <definedName name="task_progress" localSheetId="2">'Tuần 3'!$D1</definedName>
    <definedName name="task_progress" localSheetId="3">'Tuần 4'!$D1</definedName>
    <definedName name="task_progress" localSheetId="4">'Tuần 5'!$D1</definedName>
    <definedName name="task_progress" localSheetId="5">'Tuần 6'!$D1</definedName>
    <definedName name="task_progress" localSheetId="6">'Tuần 7'!$D1</definedName>
    <definedName name="task_progress" localSheetId="7">'Tuần 8'!$D1</definedName>
    <definedName name="task_progress" localSheetId="8">'Tuần 9'!$D1</definedName>
    <definedName name="task_start" localSheetId="0">'Tuần 1'!$E1</definedName>
    <definedName name="task_start" localSheetId="9">'Tuần 10'!$E1</definedName>
    <definedName name="task_start" localSheetId="1">'Tuần 2'!$E1</definedName>
    <definedName name="task_start" localSheetId="2">'Tuần 3'!$E1</definedName>
    <definedName name="task_start" localSheetId="3">'Tuần 4'!$E1</definedName>
    <definedName name="task_start" localSheetId="4">'Tuần 5'!$E1</definedName>
    <definedName name="task_start" localSheetId="5">'Tuần 6'!$E1</definedName>
    <definedName name="task_start" localSheetId="6">'Tuần 7'!$E1</definedName>
    <definedName name="task_start" localSheetId="7">'Tuần 8'!$E1</definedName>
    <definedName name="task_start" localSheetId="8">'Tuần 9'!$E1</definedName>
    <definedName name="today" localSheetId="0">TODAY()</definedName>
    <definedName name="today" localSheetId="9">TODAY()</definedName>
    <definedName name="today" localSheetId="1">TODAY()</definedName>
    <definedName name="today" localSheetId="2">TODAY()</definedName>
    <definedName name="today" localSheetId="3">TODAY()</definedName>
    <definedName name="today" localSheetId="4">TODAY()</definedName>
    <definedName name="today" localSheetId="5">TODAY()</definedName>
    <definedName name="today" localSheetId="6">TODAY()</definedName>
    <definedName name="today" localSheetId="7">TODAY()</definedName>
    <definedName name="today" localSheetId="8">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4" i="38" l="1"/>
  <c r="E34" i="38"/>
  <c r="F32" i="38"/>
  <c r="E32" i="38"/>
  <c r="E31" i="38"/>
  <c r="F31" i="38" s="1"/>
  <c r="E30" i="38"/>
  <c r="F30" i="38" s="1"/>
  <c r="F29" i="38"/>
  <c r="E29" i="38"/>
  <c r="F28" i="38"/>
  <c r="E28" i="38"/>
  <c r="H28" i="38" s="1"/>
  <c r="F27" i="38"/>
  <c r="E27" i="38"/>
  <c r="H27" i="38" s="1"/>
  <c r="H26" i="38"/>
  <c r="H23" i="38"/>
  <c r="F21" i="38"/>
  <c r="F20" i="38"/>
  <c r="H20" i="38" s="1"/>
  <c r="E20" i="38"/>
  <c r="E22" i="38" s="1"/>
  <c r="H19" i="38"/>
  <c r="F18" i="38"/>
  <c r="E18" i="38"/>
  <c r="E17" i="38"/>
  <c r="F17" i="38" s="1"/>
  <c r="E15" i="38"/>
  <c r="F15" i="38" s="1"/>
  <c r="F12" i="38"/>
  <c r="H12" i="38" s="1"/>
  <c r="E12" i="38"/>
  <c r="E16" i="38" s="1"/>
  <c r="F16" i="38" s="1"/>
  <c r="H11" i="38"/>
  <c r="H10" i="38"/>
  <c r="I9" i="38"/>
  <c r="I8" i="38"/>
  <c r="J8" i="38" s="1"/>
  <c r="E32" i="37"/>
  <c r="F32" i="37" s="1"/>
  <c r="E12" i="37"/>
  <c r="E13" i="37" s="1"/>
  <c r="E25" i="37" s="1"/>
  <c r="F25" i="37" s="1"/>
  <c r="I8" i="37"/>
  <c r="I9" i="37" s="1"/>
  <c r="E34" i="37"/>
  <c r="F34" i="37" s="1"/>
  <c r="E31" i="37"/>
  <c r="F31" i="37" s="1"/>
  <c r="E30" i="37"/>
  <c r="F30" i="37" s="1"/>
  <c r="E29" i="37"/>
  <c r="F29" i="37" s="1"/>
  <c r="E28" i="37"/>
  <c r="E27" i="37"/>
  <c r="F27" i="37" s="1"/>
  <c r="H27" i="37" s="1"/>
  <c r="H26" i="37"/>
  <c r="H23" i="37"/>
  <c r="F21" i="37"/>
  <c r="E20" i="37"/>
  <c r="E22" i="37" s="1"/>
  <c r="H19" i="37"/>
  <c r="E18" i="37"/>
  <c r="F18" i="37" s="1"/>
  <c r="E17" i="37"/>
  <c r="F17" i="37" s="1"/>
  <c r="E15" i="37"/>
  <c r="F15" i="37" s="1"/>
  <c r="H11" i="37"/>
  <c r="H10" i="37"/>
  <c r="E29" i="36"/>
  <c r="F29" i="36" s="1"/>
  <c r="H29" i="36" s="1"/>
  <c r="E30" i="36"/>
  <c r="F30" i="36" s="1"/>
  <c r="E31" i="36"/>
  <c r="F31" i="36" s="1"/>
  <c r="E28" i="36"/>
  <c r="F28" i="36" s="1"/>
  <c r="H28" i="36" s="1"/>
  <c r="E17" i="36"/>
  <c r="F17" i="36" s="1"/>
  <c r="E15" i="36"/>
  <c r="F15" i="36" s="1"/>
  <c r="I8" i="36"/>
  <c r="I9" i="36" s="1"/>
  <c r="E18" i="36"/>
  <c r="E32" i="36"/>
  <c r="F32" i="36" s="1"/>
  <c r="E20" i="36"/>
  <c r="E22" i="36" s="1"/>
  <c r="E34" i="36"/>
  <c r="F34" i="36" s="1"/>
  <c r="H27" i="36"/>
  <c r="F26" i="36"/>
  <c r="E25" i="36"/>
  <c r="F25" i="36" s="1"/>
  <c r="E24" i="36"/>
  <c r="H23" i="36"/>
  <c r="F21" i="36"/>
  <c r="H19" i="36"/>
  <c r="F13" i="36"/>
  <c r="H13" i="36" s="1"/>
  <c r="F12" i="36"/>
  <c r="H12" i="36" s="1"/>
  <c r="H11" i="36"/>
  <c r="H10" i="36"/>
  <c r="I8" i="35"/>
  <c r="I9" i="35" s="1"/>
  <c r="E32" i="35"/>
  <c r="F32" i="35" s="1"/>
  <c r="F28" i="35"/>
  <c r="H28" i="35" s="1"/>
  <c r="F27" i="35"/>
  <c r="H27" i="35" s="1"/>
  <c r="H26" i="35"/>
  <c r="H22" i="35"/>
  <c r="F20" i="35"/>
  <c r="E19" i="35"/>
  <c r="E21" i="35" s="1"/>
  <c r="H18" i="35"/>
  <c r="H11" i="35"/>
  <c r="H10" i="35"/>
  <c r="E22" i="34"/>
  <c r="F22" i="34" s="1"/>
  <c r="H22" i="34" s="1"/>
  <c r="E17" i="34"/>
  <c r="E19" i="34" s="1"/>
  <c r="E37" i="34"/>
  <c r="F37" i="34" s="1"/>
  <c r="E12" i="34"/>
  <c r="F12" i="34" s="1"/>
  <c r="I8" i="34"/>
  <c r="I7" i="34" s="1"/>
  <c r="F33" i="34"/>
  <c r="H33" i="34" s="1"/>
  <c r="H31" i="34"/>
  <c r="H26" i="34"/>
  <c r="F23" i="34"/>
  <c r="H21" i="34"/>
  <c r="H11" i="34"/>
  <c r="H10" i="34"/>
  <c r="I8" i="33"/>
  <c r="I7" i="33" s="1"/>
  <c r="F32" i="33"/>
  <c r="H32" i="33" s="1"/>
  <c r="F22" i="33"/>
  <c r="F21" i="33"/>
  <c r="H21" i="33"/>
  <c r="E12" i="33"/>
  <c r="F12" i="33" s="1"/>
  <c r="E29" i="33"/>
  <c r="E33" i="33" s="1"/>
  <c r="E19" i="33"/>
  <c r="E18" i="33"/>
  <c r="F19" i="33"/>
  <c r="F18" i="33"/>
  <c r="E31" i="33"/>
  <c r="F31" i="33" s="1"/>
  <c r="H30" i="33"/>
  <c r="H25" i="33"/>
  <c r="E23" i="33"/>
  <c r="E24" i="33" s="1"/>
  <c r="F24" i="33" s="1"/>
  <c r="H20" i="33"/>
  <c r="H11" i="33"/>
  <c r="H10" i="33"/>
  <c r="F29" i="28"/>
  <c r="F28" i="28"/>
  <c r="E27" i="28"/>
  <c r="F27" i="28" s="1"/>
  <c r="F18" i="28"/>
  <c r="F19" i="28"/>
  <c r="E20" i="28"/>
  <c r="F20" i="28" s="1"/>
  <c r="F22" i="38" l="1"/>
  <c r="H22" i="38"/>
  <c r="K8" i="38"/>
  <c r="J9" i="38"/>
  <c r="I7" i="38"/>
  <c r="E13" i="38"/>
  <c r="E16" i="37"/>
  <c r="F16" i="37" s="1"/>
  <c r="F13" i="37"/>
  <c r="H13" i="37" s="1"/>
  <c r="E24" i="37"/>
  <c r="F12" i="37"/>
  <c r="H12" i="37" s="1"/>
  <c r="F20" i="37"/>
  <c r="H20" i="37"/>
  <c r="F22" i="37"/>
  <c r="H22" i="37" s="1"/>
  <c r="F28" i="37"/>
  <c r="H28" i="37" s="1"/>
  <c r="J8" i="37"/>
  <c r="I7" i="37"/>
  <c r="E30" i="34"/>
  <c r="E35" i="34" s="1"/>
  <c r="F35" i="34" s="1"/>
  <c r="E24" i="34"/>
  <c r="F24" i="34" s="1"/>
  <c r="F24" i="36"/>
  <c r="H24" i="36" s="1"/>
  <c r="F20" i="36"/>
  <c r="H20" i="36" s="1"/>
  <c r="I7" i="36"/>
  <c r="J8" i="36"/>
  <c r="J9" i="36" s="1"/>
  <c r="F22" i="36"/>
  <c r="H22" i="36" s="1"/>
  <c r="E18" i="34"/>
  <c r="J8" i="35"/>
  <c r="F21" i="35"/>
  <c r="H21" i="35" s="1"/>
  <c r="F12" i="35"/>
  <c r="H12" i="35" s="1"/>
  <c r="E30" i="35"/>
  <c r="F30" i="35" s="1"/>
  <c r="E29" i="35"/>
  <c r="F29" i="35" s="1"/>
  <c r="F25" i="35"/>
  <c r="F17" i="34"/>
  <c r="F19" i="35"/>
  <c r="H19" i="35" s="1"/>
  <c r="I7" i="35"/>
  <c r="H24" i="34"/>
  <c r="I9" i="34"/>
  <c r="H12" i="34"/>
  <c r="F32" i="34"/>
  <c r="H32" i="34" s="1"/>
  <c r="E34" i="34"/>
  <c r="F34" i="34" s="1"/>
  <c r="E13" i="34"/>
  <c r="J8" i="34"/>
  <c r="E34" i="33"/>
  <c r="F34" i="33" s="1"/>
  <c r="F29" i="33"/>
  <c r="I9" i="33"/>
  <c r="F33" i="33"/>
  <c r="F23" i="33"/>
  <c r="H23" i="33" s="1"/>
  <c r="H31" i="33"/>
  <c r="H24" i="33"/>
  <c r="E13" i="33"/>
  <c r="J8" i="33"/>
  <c r="J9" i="33" s="1"/>
  <c r="H12" i="33"/>
  <c r="E21" i="28"/>
  <c r="F21" i="28" s="1"/>
  <c r="H42" i="32"/>
  <c r="H41" i="32"/>
  <c r="H35" i="32"/>
  <c r="H29" i="32"/>
  <c r="H23" i="32"/>
  <c r="H17" i="32"/>
  <c r="E12" i="32"/>
  <c r="E30" i="32" s="1"/>
  <c r="H11" i="32"/>
  <c r="H10" i="32"/>
  <c r="I8" i="32"/>
  <c r="J8" i="32" s="1"/>
  <c r="H42" i="31"/>
  <c r="H41" i="31"/>
  <c r="H35" i="31"/>
  <c r="H29" i="31"/>
  <c r="H23" i="31"/>
  <c r="H17" i="31"/>
  <c r="E12" i="31"/>
  <c r="E30" i="31" s="1"/>
  <c r="H11" i="31"/>
  <c r="H10" i="31"/>
  <c r="I8" i="31"/>
  <c r="J8" i="31" s="1"/>
  <c r="H42" i="30"/>
  <c r="H41" i="30"/>
  <c r="H35" i="30"/>
  <c r="H29" i="30"/>
  <c r="H23" i="30"/>
  <c r="H17" i="30"/>
  <c r="E12" i="30"/>
  <c r="E30" i="30" s="1"/>
  <c r="H11" i="30"/>
  <c r="H10" i="30"/>
  <c r="I8" i="30"/>
  <c r="J8" i="30" s="1"/>
  <c r="H26" i="28"/>
  <c r="H22" i="28"/>
  <c r="H17" i="28"/>
  <c r="E12" i="28"/>
  <c r="F12" i="28" s="1"/>
  <c r="H11" i="28"/>
  <c r="H10" i="28"/>
  <c r="I8" i="28"/>
  <c r="I7" i="28" s="1"/>
  <c r="F13" i="38" l="1"/>
  <c r="H13" i="38" s="1"/>
  <c r="E25" i="38"/>
  <c r="F25" i="38" s="1"/>
  <c r="E24" i="38"/>
  <c r="K9" i="38"/>
  <c r="L8" i="38"/>
  <c r="F24" i="37"/>
  <c r="H24" i="37" s="1"/>
  <c r="K8" i="37"/>
  <c r="J9" i="37"/>
  <c r="F30" i="34"/>
  <c r="E25" i="34"/>
  <c r="K8" i="36"/>
  <c r="L8" i="36" s="1"/>
  <c r="F18" i="34"/>
  <c r="F19" i="34"/>
  <c r="K8" i="35"/>
  <c r="J9" i="35"/>
  <c r="E14" i="34"/>
  <c r="F13" i="34"/>
  <c r="H13" i="34" s="1"/>
  <c r="K8" i="34"/>
  <c r="J9" i="34"/>
  <c r="F25" i="34"/>
  <c r="H25" i="34" s="1"/>
  <c r="E14" i="33"/>
  <c r="F14" i="33" s="1"/>
  <c r="F13" i="33"/>
  <c r="H13" i="33" s="1"/>
  <c r="K8" i="33"/>
  <c r="L8" i="33" s="1"/>
  <c r="E13" i="28"/>
  <c r="I7" i="32"/>
  <c r="I7" i="31"/>
  <c r="I9" i="31"/>
  <c r="K8" i="32"/>
  <c r="J9" i="32"/>
  <c r="F30" i="32"/>
  <c r="E31" i="32" s="1"/>
  <c r="E36" i="32"/>
  <c r="F12" i="32"/>
  <c r="E13" i="32" s="1"/>
  <c r="I9" i="32"/>
  <c r="K8" i="31"/>
  <c r="J9" i="31"/>
  <c r="F30" i="31"/>
  <c r="E31" i="31" s="1"/>
  <c r="E36" i="31"/>
  <c r="F12" i="31"/>
  <c r="I7" i="30"/>
  <c r="K8" i="30"/>
  <c r="J9" i="30"/>
  <c r="F30" i="30"/>
  <c r="E31" i="30" s="1"/>
  <c r="E36" i="30"/>
  <c r="F12" i="30"/>
  <c r="E13" i="30" s="1"/>
  <c r="I9" i="30"/>
  <c r="I9" i="28"/>
  <c r="H12" i="28"/>
  <c r="J8" i="28"/>
  <c r="L9" i="38" l="1"/>
  <c r="M8" i="38"/>
  <c r="F24" i="38"/>
  <c r="H24" i="38" s="1"/>
  <c r="L8" i="37"/>
  <c r="K9" i="37"/>
  <c r="K9" i="36"/>
  <c r="L9" i="36"/>
  <c r="M8" i="36"/>
  <c r="F13" i="35"/>
  <c r="H13" i="35" s="1"/>
  <c r="E24" i="35"/>
  <c r="F24" i="35" s="1"/>
  <c r="E23" i="35"/>
  <c r="L8" i="35"/>
  <c r="K9" i="35"/>
  <c r="K9" i="34"/>
  <c r="L8" i="34"/>
  <c r="F14" i="34"/>
  <c r="H14" i="34" s="1"/>
  <c r="E15" i="34"/>
  <c r="E15" i="33"/>
  <c r="F15" i="33" s="1"/>
  <c r="H14" i="33"/>
  <c r="K9" i="33"/>
  <c r="E14" i="28"/>
  <c r="F13" i="28"/>
  <c r="H12" i="32"/>
  <c r="H27" i="28"/>
  <c r="F13" i="32"/>
  <c r="E14" i="32" s="1"/>
  <c r="F36" i="32"/>
  <c r="E37" i="32" s="1"/>
  <c r="E32" i="32"/>
  <c r="F31" i="32"/>
  <c r="H31" i="32" s="1"/>
  <c r="H30" i="32"/>
  <c r="L8" i="32"/>
  <c r="K9" i="32"/>
  <c r="H30" i="30"/>
  <c r="H12" i="31"/>
  <c r="E13" i="31"/>
  <c r="F36" i="31"/>
  <c r="E37" i="31" s="1"/>
  <c r="H12" i="30"/>
  <c r="E32" i="31"/>
  <c r="F31" i="31"/>
  <c r="H31" i="31" s="1"/>
  <c r="H30" i="31"/>
  <c r="L8" i="31"/>
  <c r="K9" i="31"/>
  <c r="F13" i="30"/>
  <c r="E14" i="30" s="1"/>
  <c r="F36" i="30"/>
  <c r="E37" i="30" s="1"/>
  <c r="F31" i="30"/>
  <c r="H31" i="30" s="1"/>
  <c r="E32" i="30"/>
  <c r="L8" i="30"/>
  <c r="K9" i="30"/>
  <c r="K8" i="28"/>
  <c r="J9" i="28"/>
  <c r="H28" i="28"/>
  <c r="M9" i="38" l="1"/>
  <c r="N8" i="38"/>
  <c r="M8" i="37"/>
  <c r="L9" i="37"/>
  <c r="N8" i="36"/>
  <c r="M9" i="36"/>
  <c r="M8" i="35"/>
  <c r="L9" i="35"/>
  <c r="F23" i="35"/>
  <c r="H23" i="35" s="1"/>
  <c r="F15" i="34"/>
  <c r="H15" i="34" s="1"/>
  <c r="E28" i="34"/>
  <c r="F28" i="34" s="1"/>
  <c r="E29" i="34"/>
  <c r="E27" i="34"/>
  <c r="M8" i="34"/>
  <c r="L9" i="34"/>
  <c r="H36" i="32"/>
  <c r="M8" i="33"/>
  <c r="L9" i="33"/>
  <c r="E27" i="33"/>
  <c r="F27" i="33" s="1"/>
  <c r="E26" i="33"/>
  <c r="F26" i="33" s="1"/>
  <c r="H15" i="33"/>
  <c r="E28" i="33"/>
  <c r="F28" i="33" s="1"/>
  <c r="E15" i="28"/>
  <c r="F14" i="28"/>
  <c r="M8" i="32"/>
  <c r="L9" i="32"/>
  <c r="E34" i="32"/>
  <c r="F32" i="32"/>
  <c r="E33" i="32" s="1"/>
  <c r="F37" i="32"/>
  <c r="E38" i="32" s="1"/>
  <c r="F14" i="32"/>
  <c r="E15" i="32" s="1"/>
  <c r="H13" i="32"/>
  <c r="H36" i="30"/>
  <c r="M8" i="31"/>
  <c r="L9" i="31"/>
  <c r="E34" i="31"/>
  <c r="F32" i="31"/>
  <c r="E33" i="31" s="1"/>
  <c r="H36" i="31"/>
  <c r="F37" i="31"/>
  <c r="E38" i="31" s="1"/>
  <c r="F13" i="31"/>
  <c r="E14" i="31" s="1"/>
  <c r="M8" i="30"/>
  <c r="L9" i="30"/>
  <c r="E34" i="30"/>
  <c r="F32" i="30"/>
  <c r="E33" i="30" s="1"/>
  <c r="F37" i="30"/>
  <c r="E38" i="30" s="1"/>
  <c r="F14" i="30"/>
  <c r="E15" i="30" s="1"/>
  <c r="H13" i="30"/>
  <c r="H13" i="28"/>
  <c r="L8" i="28"/>
  <c r="M8" i="28" s="1"/>
  <c r="N8" i="28" s="1"/>
  <c r="O8" i="28" s="1"/>
  <c r="K9" i="28"/>
  <c r="N9" i="38" l="1"/>
  <c r="O8" i="38"/>
  <c r="N8" i="37"/>
  <c r="M9" i="37"/>
  <c r="O8" i="36"/>
  <c r="N9" i="36"/>
  <c r="N8" i="35"/>
  <c r="M9" i="35"/>
  <c r="F27" i="34"/>
  <c r="H27" i="34" s="1"/>
  <c r="M9" i="34"/>
  <c r="N8" i="34"/>
  <c r="F29" i="34"/>
  <c r="H29" i="34" s="1"/>
  <c r="H28" i="33"/>
  <c r="H26" i="33"/>
  <c r="M9" i="33"/>
  <c r="N8" i="33"/>
  <c r="H13" i="31"/>
  <c r="F15" i="28"/>
  <c r="H15" i="28" s="1"/>
  <c r="F15" i="32"/>
  <c r="H15" i="32" s="1"/>
  <c r="E24" i="32"/>
  <c r="E18" i="32"/>
  <c r="H14" i="32"/>
  <c r="F38" i="32"/>
  <c r="H38" i="32" s="1"/>
  <c r="H37" i="32"/>
  <c r="F33" i="32"/>
  <c r="H33" i="32" s="1"/>
  <c r="H32" i="32"/>
  <c r="H32" i="31"/>
  <c r="F34" i="32"/>
  <c r="H34" i="32" s="1"/>
  <c r="N8" i="32"/>
  <c r="M9" i="32"/>
  <c r="F14" i="31"/>
  <c r="E15" i="31" s="1"/>
  <c r="F38" i="31"/>
  <c r="H38" i="31" s="1"/>
  <c r="H37" i="31"/>
  <c r="H14" i="30"/>
  <c r="F33" i="31"/>
  <c r="H33" i="31" s="1"/>
  <c r="F34" i="31"/>
  <c r="H34" i="31" s="1"/>
  <c r="N8" i="31"/>
  <c r="M9" i="31"/>
  <c r="F15" i="30"/>
  <c r="H15" i="30" s="1"/>
  <c r="E24" i="30"/>
  <c r="E18" i="30"/>
  <c r="F38" i="30"/>
  <c r="H38" i="30" s="1"/>
  <c r="H37" i="30"/>
  <c r="F33" i="30"/>
  <c r="H33" i="30" s="1"/>
  <c r="H32" i="30"/>
  <c r="F34" i="30"/>
  <c r="H34" i="30" s="1"/>
  <c r="N8" i="30"/>
  <c r="M9" i="30"/>
  <c r="L9" i="28"/>
  <c r="H29" i="28"/>
  <c r="H14" i="28"/>
  <c r="O9" i="38" l="1"/>
  <c r="P8" i="38"/>
  <c r="O8" i="37"/>
  <c r="N9" i="37"/>
  <c r="P8" i="36"/>
  <c r="O9" i="36"/>
  <c r="O8" i="35"/>
  <c r="N9" i="35"/>
  <c r="N9" i="34"/>
  <c r="O8" i="34"/>
  <c r="H14" i="31"/>
  <c r="O8" i="33"/>
  <c r="N9" i="33"/>
  <c r="E19" i="32"/>
  <c r="F18" i="32"/>
  <c r="H18" i="32" s="1"/>
  <c r="N9" i="32"/>
  <c r="O8" i="32"/>
  <c r="E25" i="32"/>
  <c r="F24" i="32"/>
  <c r="H24" i="32" s="1"/>
  <c r="N9" i="31"/>
  <c r="O8" i="31"/>
  <c r="F15" i="31"/>
  <c r="H15" i="31" s="1"/>
  <c r="E24" i="31"/>
  <c r="E18" i="31"/>
  <c r="E19" i="30"/>
  <c r="F18" i="30"/>
  <c r="H18" i="30" s="1"/>
  <c r="E25" i="30"/>
  <c r="F24" i="30"/>
  <c r="H24" i="30" s="1"/>
  <c r="O8" i="30"/>
  <c r="N9" i="30"/>
  <c r="H18" i="28"/>
  <c r="H23" i="28"/>
  <c r="M9" i="28"/>
  <c r="Q8" i="38" l="1"/>
  <c r="P7" i="38"/>
  <c r="P9" i="38"/>
  <c r="P8" i="37"/>
  <c r="O9" i="37"/>
  <c r="Q8" i="36"/>
  <c r="P7" i="36"/>
  <c r="P9" i="36"/>
  <c r="P8" i="35"/>
  <c r="O9" i="35"/>
  <c r="P8" i="34"/>
  <c r="O9" i="34"/>
  <c r="P8" i="33"/>
  <c r="P7" i="33" s="1"/>
  <c r="O9" i="33"/>
  <c r="F25" i="32"/>
  <c r="E26" i="32" s="1"/>
  <c r="O9" i="32"/>
  <c r="P8" i="32"/>
  <c r="F19" i="32"/>
  <c r="E20" i="32" s="1"/>
  <c r="F18" i="31"/>
  <c r="H18" i="31" s="1"/>
  <c r="E19" i="31"/>
  <c r="E25" i="31"/>
  <c r="F24" i="31"/>
  <c r="H24" i="31" s="1"/>
  <c r="O9" i="31"/>
  <c r="P8" i="31"/>
  <c r="P8" i="30"/>
  <c r="O9" i="30"/>
  <c r="F25" i="30"/>
  <c r="E26" i="30" s="1"/>
  <c r="F19" i="30"/>
  <c r="E20" i="30" s="1"/>
  <c r="N9" i="28"/>
  <c r="R8" i="38" l="1"/>
  <c r="Q9" i="38"/>
  <c r="Q8" i="37"/>
  <c r="P7" i="37"/>
  <c r="P9" i="37"/>
  <c r="R8" i="36"/>
  <c r="Q9" i="36"/>
  <c r="Q8" i="35"/>
  <c r="P7" i="35"/>
  <c r="P9" i="35"/>
  <c r="P7" i="34"/>
  <c r="P9" i="34"/>
  <c r="Q8" i="34"/>
  <c r="H25" i="32"/>
  <c r="Q8" i="33"/>
  <c r="P9" i="33"/>
  <c r="E21" i="32"/>
  <c r="F20" i="32"/>
  <c r="H20" i="32" s="1"/>
  <c r="H19" i="32"/>
  <c r="P7" i="32"/>
  <c r="P9" i="32"/>
  <c r="Q8" i="32"/>
  <c r="E27" i="32"/>
  <c r="F26" i="32"/>
  <c r="H26" i="32" s="1"/>
  <c r="P7" i="31"/>
  <c r="Q8" i="31"/>
  <c r="P9" i="31"/>
  <c r="F25" i="31"/>
  <c r="E26" i="31" s="1"/>
  <c r="F19" i="31"/>
  <c r="E20" i="31" s="1"/>
  <c r="E21" i="30"/>
  <c r="F20" i="30"/>
  <c r="H20" i="30" s="1"/>
  <c r="H19" i="30"/>
  <c r="F26" i="30"/>
  <c r="H26" i="30" s="1"/>
  <c r="E27" i="30"/>
  <c r="H25" i="30"/>
  <c r="P7" i="30"/>
  <c r="P9" i="30"/>
  <c r="Q8" i="30"/>
  <c r="H25" i="28"/>
  <c r="H21" i="28"/>
  <c r="H20" i="28"/>
  <c r="O9" i="28"/>
  <c r="P8" i="28"/>
  <c r="S8" i="38" l="1"/>
  <c r="R9" i="38"/>
  <c r="Q9" i="37"/>
  <c r="R8" i="37"/>
  <c r="S8" i="36"/>
  <c r="R9" i="36"/>
  <c r="Q9" i="35"/>
  <c r="R8" i="35"/>
  <c r="Q9" i="34"/>
  <c r="R8" i="34"/>
  <c r="Q9" i="33"/>
  <c r="R8" i="33"/>
  <c r="E28" i="32"/>
  <c r="F27" i="32"/>
  <c r="H27" i="32" s="1"/>
  <c r="Q9" i="32"/>
  <c r="R8" i="32"/>
  <c r="H19" i="31"/>
  <c r="F21" i="32"/>
  <c r="H21" i="32" s="1"/>
  <c r="E22" i="32"/>
  <c r="E21" i="31"/>
  <c r="F20" i="31"/>
  <c r="H20" i="31" s="1"/>
  <c r="E27" i="31"/>
  <c r="F26" i="31"/>
  <c r="H26" i="31" s="1"/>
  <c r="H25" i="31"/>
  <c r="Q9" i="31"/>
  <c r="R8" i="31"/>
  <c r="Q9" i="30"/>
  <c r="R8" i="30"/>
  <c r="E28" i="30"/>
  <c r="F27" i="30"/>
  <c r="H27" i="30" s="1"/>
  <c r="F21" i="30"/>
  <c r="H21" i="30" s="1"/>
  <c r="E22" i="30"/>
  <c r="P9" i="28"/>
  <c r="Q8" i="28"/>
  <c r="P7" i="28"/>
  <c r="T8" i="38" l="1"/>
  <c r="S9" i="38"/>
  <c r="R9" i="37"/>
  <c r="S8" i="37"/>
  <c r="T8" i="36"/>
  <c r="S9" i="36"/>
  <c r="R9" i="35"/>
  <c r="S8" i="35"/>
  <c r="S8" i="34"/>
  <c r="R9" i="34"/>
  <c r="R9" i="33"/>
  <c r="S8" i="33"/>
  <c r="F22" i="32"/>
  <c r="H22" i="32" s="1"/>
  <c r="R9" i="32"/>
  <c r="S8" i="32"/>
  <c r="F28" i="32"/>
  <c r="H28" i="32" s="1"/>
  <c r="R9" i="31"/>
  <c r="S8" i="31"/>
  <c r="E28" i="31"/>
  <c r="F27" i="31"/>
  <c r="H27" i="31" s="1"/>
  <c r="F21" i="31"/>
  <c r="H21" i="31" s="1"/>
  <c r="E22" i="31"/>
  <c r="F22" i="30"/>
  <c r="H22" i="30" s="1"/>
  <c r="F28" i="30"/>
  <c r="H28" i="30" s="1"/>
  <c r="R9" i="30"/>
  <c r="S8" i="30"/>
  <c r="Q9" i="28"/>
  <c r="R8" i="28"/>
  <c r="U8" i="38" l="1"/>
  <c r="T9" i="38"/>
  <c r="S9" i="37"/>
  <c r="T8" i="37"/>
  <c r="T9" i="36"/>
  <c r="U8" i="36"/>
  <c r="S9" i="35"/>
  <c r="T8" i="35"/>
  <c r="T8" i="34"/>
  <c r="S9" i="34"/>
  <c r="S9" i="33"/>
  <c r="T8" i="33"/>
  <c r="T8" i="32"/>
  <c r="S9" i="32"/>
  <c r="F22" i="31"/>
  <c r="H22" i="31" s="1"/>
  <c r="F28" i="31"/>
  <c r="H28" i="31" s="1"/>
  <c r="T8" i="31"/>
  <c r="S9" i="31"/>
  <c r="T8" i="30"/>
  <c r="S9" i="30"/>
  <c r="S8" i="28"/>
  <c r="R9" i="28"/>
  <c r="V8" i="38" l="1"/>
  <c r="U9" i="38"/>
  <c r="T9" i="37"/>
  <c r="U8" i="37"/>
  <c r="U9" i="36"/>
  <c r="V8" i="36"/>
  <c r="T9" i="35"/>
  <c r="U8" i="35"/>
  <c r="U8" i="34"/>
  <c r="T9" i="34"/>
  <c r="T9" i="33"/>
  <c r="U8" i="33"/>
  <c r="U8" i="32"/>
  <c r="T9" i="32"/>
  <c r="U8" i="31"/>
  <c r="T9" i="31"/>
  <c r="U8" i="30"/>
  <c r="T9" i="30"/>
  <c r="T8" i="28"/>
  <c r="S9" i="28"/>
  <c r="W8" i="38" l="1"/>
  <c r="V9" i="38"/>
  <c r="U9" i="37"/>
  <c r="V8" i="37"/>
  <c r="V9" i="36"/>
  <c r="W8" i="36"/>
  <c r="U9" i="35"/>
  <c r="V8" i="35"/>
  <c r="U9" i="34"/>
  <c r="V8" i="34"/>
  <c r="U9" i="33"/>
  <c r="V8" i="33"/>
  <c r="V8" i="32"/>
  <c r="U9" i="32"/>
  <c r="V8" i="31"/>
  <c r="U9" i="31"/>
  <c r="V8" i="30"/>
  <c r="U9" i="30"/>
  <c r="U8" i="28"/>
  <c r="T9" i="28"/>
  <c r="W9" i="38" l="1"/>
  <c r="W7" i="38"/>
  <c r="X8" i="38"/>
  <c r="V9" i="37"/>
  <c r="W8" i="37"/>
  <c r="W9" i="36"/>
  <c r="W7" i="36"/>
  <c r="X8" i="36"/>
  <c r="W8" i="35"/>
  <c r="V9" i="35"/>
  <c r="V9" i="34"/>
  <c r="W8" i="34"/>
  <c r="W8" i="33"/>
  <c r="V9" i="33"/>
  <c r="W8" i="32"/>
  <c r="V9" i="32"/>
  <c r="W8" i="31"/>
  <c r="V9" i="31"/>
  <c r="W8" i="30"/>
  <c r="V9" i="30"/>
  <c r="V8" i="28"/>
  <c r="U9" i="28"/>
  <c r="X9" i="38" l="1"/>
  <c r="Y8" i="38"/>
  <c r="W7" i="37"/>
  <c r="X8" i="37"/>
  <c r="W9" i="37"/>
  <c r="X9" i="36"/>
  <c r="Y8" i="36"/>
  <c r="W7" i="35"/>
  <c r="X8" i="35"/>
  <c r="W9" i="35"/>
  <c r="W9" i="34"/>
  <c r="W7" i="34"/>
  <c r="X8" i="34"/>
  <c r="X8" i="33"/>
  <c r="W7" i="33"/>
  <c r="W9" i="33"/>
  <c r="X8" i="32"/>
  <c r="W9" i="32"/>
  <c r="W7" i="32"/>
  <c r="X8" i="31"/>
  <c r="W9" i="31"/>
  <c r="W7" i="31"/>
  <c r="X8" i="30"/>
  <c r="W9" i="30"/>
  <c r="W7" i="30"/>
  <c r="W8" i="28"/>
  <c r="V9" i="28"/>
  <c r="Y9" i="38" l="1"/>
  <c r="Z8" i="38"/>
  <c r="Y8" i="37"/>
  <c r="X9" i="37"/>
  <c r="Z8" i="36"/>
  <c r="Y9" i="36"/>
  <c r="Y8" i="35"/>
  <c r="X9" i="35"/>
  <c r="Y8" i="34"/>
  <c r="X9" i="34"/>
  <c r="X9" i="33"/>
  <c r="Y8" i="33"/>
  <c r="Y8" i="32"/>
  <c r="X9" i="32"/>
  <c r="Y8" i="31"/>
  <c r="X9" i="31"/>
  <c r="Y8" i="30"/>
  <c r="X9" i="30"/>
  <c r="X8" i="28"/>
  <c r="W9" i="28"/>
  <c r="W7" i="28"/>
  <c r="Z9" i="38" l="1"/>
  <c r="AA8" i="38"/>
  <c r="Z8" i="37"/>
  <c r="Y9" i="37"/>
  <c r="AA8" i="36"/>
  <c r="Z9" i="36"/>
  <c r="Z8" i="35"/>
  <c r="Y9" i="35"/>
  <c r="Z8" i="34"/>
  <c r="Y9" i="34"/>
  <c r="Y9" i="33"/>
  <c r="Z8" i="33"/>
  <c r="Z8" i="32"/>
  <c r="Y9" i="32"/>
  <c r="Z8" i="31"/>
  <c r="Y9" i="31"/>
  <c r="Z8" i="30"/>
  <c r="Y9" i="30"/>
  <c r="Y8" i="28"/>
  <c r="X9" i="28"/>
  <c r="AA9" i="38" l="1"/>
  <c r="AB8" i="38"/>
  <c r="AA8" i="37"/>
  <c r="Z9" i="37"/>
  <c r="AB8" i="36"/>
  <c r="AA9" i="36"/>
  <c r="AA8" i="35"/>
  <c r="Z9" i="35"/>
  <c r="Z9" i="34"/>
  <c r="AA8" i="34"/>
  <c r="AA8" i="33"/>
  <c r="Z9" i="33"/>
  <c r="Z9" i="32"/>
  <c r="AA8" i="32"/>
  <c r="Z9" i="31"/>
  <c r="AA8" i="31"/>
  <c r="Z9" i="30"/>
  <c r="AA8" i="30"/>
  <c r="Y9" i="28"/>
  <c r="Z8" i="28"/>
  <c r="AC8" i="38" l="1"/>
  <c r="AB9" i="38"/>
  <c r="AB8" i="37"/>
  <c r="AA9" i="37"/>
  <c r="AC8" i="36"/>
  <c r="AB9" i="36"/>
  <c r="AB8" i="35"/>
  <c r="AA9" i="35"/>
  <c r="AB8" i="34"/>
  <c r="AA9" i="34"/>
  <c r="AB8" i="33"/>
  <c r="AA9" i="33"/>
  <c r="AA9" i="32"/>
  <c r="AB8" i="32"/>
  <c r="AA9" i="31"/>
  <c r="AB8" i="31"/>
  <c r="AA9" i="30"/>
  <c r="AB8" i="30"/>
  <c r="Z9" i="28"/>
  <c r="AA8" i="28"/>
  <c r="AD8" i="38" l="1"/>
  <c r="AC9" i="38"/>
  <c r="AC8" i="37"/>
  <c r="AB9" i="37"/>
  <c r="AD8" i="36"/>
  <c r="AC9" i="36"/>
  <c r="AC8" i="35"/>
  <c r="AB9" i="35"/>
  <c r="AC8" i="34"/>
  <c r="AB9" i="34"/>
  <c r="AB9" i="33"/>
  <c r="AC8" i="33"/>
  <c r="AB9" i="32"/>
  <c r="AC8" i="32"/>
  <c r="AB9" i="31"/>
  <c r="AC8" i="31"/>
  <c r="AB9" i="30"/>
  <c r="AC8" i="30"/>
  <c r="AB8" i="28"/>
  <c r="AA9" i="28"/>
  <c r="AE8" i="38" l="1"/>
  <c r="AD9" i="38"/>
  <c r="AD7" i="38"/>
  <c r="AC9" i="37"/>
  <c r="AD8" i="37"/>
  <c r="AE8" i="36"/>
  <c r="AD7" i="36"/>
  <c r="AD9" i="36"/>
  <c r="AC9" i="35"/>
  <c r="AD8" i="35"/>
  <c r="AC9" i="34"/>
  <c r="AD8" i="34"/>
  <c r="AD8" i="33"/>
  <c r="AC9" i="33"/>
  <c r="AC9" i="32"/>
  <c r="AD8" i="32"/>
  <c r="AC9" i="31"/>
  <c r="AD8" i="31"/>
  <c r="AC9" i="30"/>
  <c r="AD8" i="30"/>
  <c r="AB9" i="28"/>
  <c r="AC8" i="28"/>
  <c r="AF8" i="38" l="1"/>
  <c r="AE9" i="38"/>
  <c r="AD7" i="37"/>
  <c r="AD9" i="37"/>
  <c r="AE8" i="37"/>
  <c r="AF8" i="36"/>
  <c r="AE9" i="36"/>
  <c r="AD7" i="35"/>
  <c r="AD9" i="35"/>
  <c r="AE8" i="35"/>
  <c r="AE8" i="34"/>
  <c r="AD7" i="34"/>
  <c r="AD9" i="34"/>
  <c r="AD7" i="33"/>
  <c r="AD9" i="33"/>
  <c r="AE8" i="33"/>
  <c r="AD9" i="32"/>
  <c r="AE8" i="32"/>
  <c r="AD7" i="32"/>
  <c r="AD9" i="31"/>
  <c r="AE8" i="31"/>
  <c r="AD7" i="31"/>
  <c r="AD9" i="30"/>
  <c r="AD7" i="30"/>
  <c r="AE8" i="30"/>
  <c r="AC9" i="28"/>
  <c r="AD8" i="28"/>
  <c r="AG8" i="38" l="1"/>
  <c r="AF9" i="38"/>
  <c r="AE9" i="37"/>
  <c r="AF8" i="37"/>
  <c r="AF9" i="36"/>
  <c r="AG8" i="36"/>
  <c r="AE9" i="35"/>
  <c r="AF8" i="35"/>
  <c r="AF8" i="34"/>
  <c r="AE9" i="34"/>
  <c r="AF8" i="33"/>
  <c r="AE9" i="33"/>
  <c r="AF8" i="32"/>
  <c r="AE9" i="32"/>
  <c r="AF8" i="31"/>
  <c r="AE9" i="31"/>
  <c r="AE9" i="30"/>
  <c r="AF8" i="30"/>
  <c r="AE8" i="28"/>
  <c r="AD7" i="28"/>
  <c r="AD9" i="28"/>
  <c r="AH8" i="38" l="1"/>
  <c r="AG9" i="38"/>
  <c r="AF9" i="37"/>
  <c r="AG8" i="37"/>
  <c r="AG9" i="36"/>
  <c r="AH8" i="36"/>
  <c r="AF9" i="35"/>
  <c r="AG8" i="35"/>
  <c r="AF9" i="34"/>
  <c r="AG8" i="34"/>
  <c r="AF9" i="33"/>
  <c r="AG8" i="33"/>
  <c r="AG8" i="32"/>
  <c r="AF9" i="32"/>
  <c r="AG8" i="31"/>
  <c r="AF9" i="31"/>
  <c r="AG8" i="30"/>
  <c r="AF9" i="30"/>
  <c r="AF8" i="28"/>
  <c r="AE9" i="28"/>
  <c r="AI8" i="38" l="1"/>
  <c r="AH9" i="38"/>
  <c r="AG9" i="37"/>
  <c r="AH8" i="37"/>
  <c r="AH9" i="36"/>
  <c r="AI8" i="36"/>
  <c r="AG9" i="35"/>
  <c r="AH8" i="35"/>
  <c r="AH8" i="34"/>
  <c r="AG9" i="34"/>
  <c r="AG9" i="33"/>
  <c r="AH8" i="33"/>
  <c r="AH8" i="32"/>
  <c r="AG9" i="32"/>
  <c r="AH8" i="31"/>
  <c r="AG9" i="31"/>
  <c r="AH8" i="30"/>
  <c r="AG9" i="30"/>
  <c r="AG8" i="28"/>
  <c r="AF9" i="28"/>
  <c r="AI9" i="38" l="1"/>
  <c r="AJ8" i="38"/>
  <c r="AI8" i="37"/>
  <c r="AH9" i="37"/>
  <c r="AI9" i="36"/>
  <c r="AJ8" i="36"/>
  <c r="AI8" i="35"/>
  <c r="AH9" i="35"/>
  <c r="AH9" i="34"/>
  <c r="AI8" i="34"/>
  <c r="AI8" i="33"/>
  <c r="AH9" i="33"/>
  <c r="AI8" i="32"/>
  <c r="AH9" i="32"/>
  <c r="AI8" i="31"/>
  <c r="AH9" i="31"/>
  <c r="AI8" i="30"/>
  <c r="AH9" i="30"/>
  <c r="AH8" i="28"/>
  <c r="AG9" i="28"/>
  <c r="AJ9" i="38" l="1"/>
  <c r="AK8" i="38"/>
  <c r="AJ8" i="37"/>
  <c r="AI9" i="37"/>
  <c r="AJ9" i="36"/>
  <c r="AK8" i="36"/>
  <c r="AJ8" i="35"/>
  <c r="AI9" i="35"/>
  <c r="AJ8" i="34"/>
  <c r="AI9" i="34"/>
  <c r="AJ8" i="33"/>
  <c r="AI9" i="33"/>
  <c r="AJ8" i="32"/>
  <c r="AI9" i="32"/>
  <c r="AJ8" i="31"/>
  <c r="AI9" i="31"/>
  <c r="AJ8" i="30"/>
  <c r="AI9" i="30"/>
  <c r="AI8" i="28"/>
  <c r="AH9" i="28"/>
  <c r="AK9" i="38" l="1"/>
  <c r="AK7" i="38"/>
  <c r="AL8" i="38"/>
  <c r="AK8" i="37"/>
  <c r="AJ9" i="37"/>
  <c r="AK7" i="36"/>
  <c r="AL8" i="36"/>
  <c r="AK9" i="36"/>
  <c r="AK8" i="35"/>
  <c r="AJ9" i="35"/>
  <c r="AK8" i="34"/>
  <c r="AJ9" i="34"/>
  <c r="AK8" i="33"/>
  <c r="AJ9" i="33"/>
  <c r="AK8" i="32"/>
  <c r="AJ9" i="32"/>
  <c r="AK8" i="31"/>
  <c r="AJ9" i="31"/>
  <c r="AK8" i="30"/>
  <c r="AJ9" i="30"/>
  <c r="AJ8" i="28"/>
  <c r="AI9" i="28"/>
  <c r="AL9" i="38" l="1"/>
  <c r="AM8" i="38"/>
  <c r="AK7" i="37"/>
  <c r="AL8" i="37"/>
  <c r="AK9" i="37"/>
  <c r="AM8" i="36"/>
  <c r="AL9" i="36"/>
  <c r="AK7" i="35"/>
  <c r="AL8" i="35"/>
  <c r="AK9" i="35"/>
  <c r="AK7" i="34"/>
  <c r="AL8" i="34"/>
  <c r="AK9" i="34"/>
  <c r="AL8" i="33"/>
  <c r="AK9" i="33"/>
  <c r="AK7" i="33"/>
  <c r="AL8" i="32"/>
  <c r="AK9" i="32"/>
  <c r="AK7" i="32"/>
  <c r="AL8" i="31"/>
  <c r="AK7" i="31"/>
  <c r="AK9" i="31"/>
  <c r="AL8" i="30"/>
  <c r="AK9" i="30"/>
  <c r="AK7" i="30"/>
  <c r="AK8" i="28"/>
  <c r="AJ9" i="28"/>
  <c r="AM9" i="38" l="1"/>
  <c r="AN8" i="38"/>
  <c r="AM8" i="37"/>
  <c r="AL9" i="37"/>
  <c r="AN8" i="36"/>
  <c r="AM9" i="36"/>
  <c r="AM8" i="35"/>
  <c r="AL9" i="35"/>
  <c r="AL9" i="34"/>
  <c r="AM8" i="34"/>
  <c r="AL9" i="33"/>
  <c r="AM8" i="33"/>
  <c r="AL9" i="32"/>
  <c r="AM8" i="32"/>
  <c r="AL9" i="31"/>
  <c r="AM8" i="31"/>
  <c r="AM8" i="30"/>
  <c r="AL9" i="30"/>
  <c r="AK9" i="28"/>
  <c r="AK7" i="28"/>
  <c r="AL8" i="28"/>
  <c r="AO8" i="38" l="1"/>
  <c r="AN9" i="38"/>
  <c r="AN8" i="37"/>
  <c r="AM9" i="37"/>
  <c r="AO8" i="36"/>
  <c r="AN9" i="36"/>
  <c r="AN8" i="35"/>
  <c r="AM9" i="35"/>
  <c r="AN8" i="34"/>
  <c r="AM9" i="34"/>
  <c r="AN8" i="33"/>
  <c r="AM9" i="33"/>
  <c r="AM9" i="32"/>
  <c r="AN8" i="32"/>
  <c r="AM9" i="31"/>
  <c r="AN8" i="31"/>
  <c r="AM9" i="30"/>
  <c r="AN8" i="30"/>
  <c r="AL9" i="28"/>
  <c r="AM8" i="28"/>
  <c r="AP8" i="38" l="1"/>
  <c r="AO9" i="38"/>
  <c r="AO8" i="37"/>
  <c r="AN9" i="37"/>
  <c r="AP8" i="36"/>
  <c r="AO9" i="36"/>
  <c r="AO8" i="35"/>
  <c r="AN9" i="35"/>
  <c r="AN9" i="34"/>
  <c r="AO8" i="34"/>
  <c r="AN9" i="33"/>
  <c r="AO8" i="33"/>
  <c r="AN9" i="32"/>
  <c r="AO8" i="32"/>
  <c r="AN9" i="31"/>
  <c r="AO8" i="31"/>
  <c r="AN9" i="30"/>
  <c r="AO8" i="30"/>
  <c r="AM9" i="28"/>
  <c r="AN8" i="28"/>
  <c r="AQ8" i="38" l="1"/>
  <c r="AP9" i="38"/>
  <c r="AO9" i="37"/>
  <c r="AP8" i="37"/>
  <c r="AP9" i="36"/>
  <c r="AQ8" i="36"/>
  <c r="AO9" i="35"/>
  <c r="AP8" i="35"/>
  <c r="AO9" i="34"/>
  <c r="AP8" i="34"/>
  <c r="AO9" i="33"/>
  <c r="AP8" i="33"/>
  <c r="AO9" i="32"/>
  <c r="AP8" i="32"/>
  <c r="AO9" i="31"/>
  <c r="AP8" i="31"/>
  <c r="AO9" i="30"/>
  <c r="AP8" i="30"/>
  <c r="AN9" i="28"/>
  <c r="AO8" i="28"/>
  <c r="AR8" i="38" l="1"/>
  <c r="AQ9" i="38"/>
  <c r="AP9" i="37"/>
  <c r="AQ8" i="37"/>
  <c r="AR8" i="36"/>
  <c r="AQ9" i="36"/>
  <c r="AP9" i="35"/>
  <c r="AQ8" i="35"/>
  <c r="AP9" i="34"/>
  <c r="AQ8" i="34"/>
  <c r="AP9" i="33"/>
  <c r="AQ8" i="33"/>
  <c r="AP9" i="32"/>
  <c r="AQ8" i="32"/>
  <c r="AP9" i="31"/>
  <c r="AQ8" i="31"/>
  <c r="AP9" i="30"/>
  <c r="AQ8" i="30"/>
  <c r="AO9" i="28"/>
  <c r="AP8" i="28"/>
  <c r="AS8" i="38" l="1"/>
  <c r="AR7" i="38"/>
  <c r="AR9" i="38"/>
  <c r="AQ9" i="37"/>
  <c r="AR8" i="37"/>
  <c r="AR7" i="36"/>
  <c r="AR9" i="36"/>
  <c r="AS8" i="36"/>
  <c r="AQ9" i="35"/>
  <c r="AR8" i="35"/>
  <c r="AQ9" i="34"/>
  <c r="AR8" i="34"/>
  <c r="AR8" i="33"/>
  <c r="AQ9" i="33"/>
  <c r="AR8" i="32"/>
  <c r="AQ9" i="32"/>
  <c r="AR8" i="31"/>
  <c r="AQ9" i="31"/>
  <c r="AR8" i="30"/>
  <c r="AQ9" i="30"/>
  <c r="AQ8" i="28"/>
  <c r="AP9" i="28"/>
  <c r="AT8" i="38" l="1"/>
  <c r="AS9" i="38"/>
  <c r="AR9" i="37"/>
  <c r="AR7" i="37"/>
  <c r="AS8" i="37"/>
  <c r="AS9" i="36"/>
  <c r="AT8" i="36"/>
  <c r="AR9" i="35"/>
  <c r="AS8" i="35"/>
  <c r="AR7" i="35"/>
  <c r="AS8" i="34"/>
  <c r="AR7" i="34"/>
  <c r="AR9" i="34"/>
  <c r="AR9" i="33"/>
  <c r="AS8" i="33"/>
  <c r="AR7" i="33"/>
  <c r="AS8" i="32"/>
  <c r="AR7" i="32"/>
  <c r="AR9" i="32"/>
  <c r="AS8" i="31"/>
  <c r="AR7" i="31"/>
  <c r="AR9" i="31"/>
  <c r="AS8" i="30"/>
  <c r="AR7" i="30"/>
  <c r="AR9" i="30"/>
  <c r="AR8" i="28"/>
  <c r="AQ9" i="28"/>
  <c r="AU8" i="38" l="1"/>
  <c r="AT9" i="38"/>
  <c r="AS9" i="37"/>
  <c r="AT8" i="37"/>
  <c r="AT9" i="36"/>
  <c r="AU8" i="36"/>
  <c r="AS9" i="35"/>
  <c r="AT8" i="35"/>
  <c r="AT8" i="34"/>
  <c r="AS9" i="34"/>
  <c r="AS9" i="33"/>
  <c r="AT8" i="33"/>
  <c r="AT8" i="32"/>
  <c r="AS9" i="32"/>
  <c r="AT8" i="31"/>
  <c r="AS9" i="31"/>
  <c r="AT8" i="30"/>
  <c r="AS9" i="30"/>
  <c r="AS8" i="28"/>
  <c r="AR7" i="28"/>
  <c r="AR9" i="28"/>
  <c r="AU9" i="38" l="1"/>
  <c r="AV8" i="38"/>
  <c r="AU8" i="37"/>
  <c r="AT9" i="37"/>
  <c r="AU9" i="36"/>
  <c r="AV8" i="36"/>
  <c r="AU8" i="35"/>
  <c r="AT9" i="35"/>
  <c r="AU8" i="34"/>
  <c r="AT9" i="34"/>
  <c r="AU8" i="33"/>
  <c r="AT9" i="33"/>
  <c r="AU8" i="32"/>
  <c r="AT9" i="32"/>
  <c r="AU8" i="31"/>
  <c r="AT9" i="31"/>
  <c r="AU8" i="30"/>
  <c r="AT9" i="30"/>
  <c r="AT8" i="28"/>
  <c r="AS9" i="28"/>
  <c r="AV9" i="38" l="1"/>
  <c r="AW8" i="38"/>
  <c r="AV8" i="37"/>
  <c r="AU9" i="37"/>
  <c r="AV9" i="36"/>
  <c r="AW8" i="36"/>
  <c r="AV8" i="35"/>
  <c r="AU9" i="35"/>
  <c r="AU9" i="34"/>
  <c r="AV8" i="34"/>
  <c r="AV8" i="33"/>
  <c r="AU9" i="33"/>
  <c r="AV8" i="32"/>
  <c r="AU9" i="32"/>
  <c r="AV8" i="31"/>
  <c r="AU9" i="31"/>
  <c r="AV8" i="30"/>
  <c r="AU9" i="30"/>
  <c r="AU8" i="28"/>
  <c r="AT9" i="28"/>
  <c r="AW9" i="38" l="1"/>
  <c r="AX8" i="38"/>
  <c r="AW8" i="37"/>
  <c r="AV9" i="37"/>
  <c r="AX8" i="36"/>
  <c r="AW9" i="36"/>
  <c r="AW8" i="35"/>
  <c r="AV9" i="35"/>
  <c r="AW8" i="34"/>
  <c r="AV9" i="34"/>
  <c r="AW8" i="33"/>
  <c r="AV9" i="33"/>
  <c r="AW8" i="32"/>
  <c r="AV9" i="32"/>
  <c r="AW8" i="31"/>
  <c r="AV9" i="31"/>
  <c r="AW8" i="30"/>
  <c r="AV9" i="30"/>
  <c r="AV8" i="28"/>
  <c r="AU9" i="28"/>
  <c r="AX9" i="38" l="1"/>
  <c r="AY8" i="38"/>
  <c r="AX8" i="37"/>
  <c r="AW9" i="37"/>
  <c r="AY8" i="36"/>
  <c r="AX9" i="36"/>
  <c r="AX8" i="35"/>
  <c r="AW9" i="35"/>
  <c r="AX8" i="34"/>
  <c r="AW9" i="34"/>
  <c r="AX8" i="33"/>
  <c r="AW9" i="33"/>
  <c r="AX8" i="32"/>
  <c r="AW9" i="32"/>
  <c r="AX8" i="31"/>
  <c r="AW9" i="31"/>
  <c r="AX8" i="30"/>
  <c r="AW9" i="30"/>
  <c r="AW8" i="28"/>
  <c r="AV9" i="28"/>
  <c r="AY9" i="38" l="1"/>
  <c r="AY7" i="38"/>
  <c r="AZ8" i="38"/>
  <c r="AY8" i="37"/>
  <c r="AX9" i="37"/>
  <c r="AY7" i="36"/>
  <c r="AZ8" i="36"/>
  <c r="AY9" i="36"/>
  <c r="AY8" i="35"/>
  <c r="AX9" i="35"/>
  <c r="AX9" i="34"/>
  <c r="AY8" i="34"/>
  <c r="AX9" i="33"/>
  <c r="AY8" i="33"/>
  <c r="AX9" i="32"/>
  <c r="AY8" i="32"/>
  <c r="AX9" i="31"/>
  <c r="AY8" i="31"/>
  <c r="AX9" i="30"/>
  <c r="AY8" i="30"/>
  <c r="AW9" i="28"/>
  <c r="AX8" i="28"/>
  <c r="BA8" i="38" l="1"/>
  <c r="AZ9" i="38"/>
  <c r="AZ8" i="37"/>
  <c r="AY9" i="37"/>
  <c r="AY7" i="37"/>
  <c r="BA8" i="36"/>
  <c r="AZ9" i="36"/>
  <c r="AZ8" i="35"/>
  <c r="AY9" i="35"/>
  <c r="AY7" i="35"/>
  <c r="AZ8" i="34"/>
  <c r="AY9" i="34"/>
  <c r="AY7" i="34"/>
  <c r="AZ8" i="33"/>
  <c r="AY9" i="33"/>
  <c r="AY7" i="33"/>
  <c r="AY9" i="32"/>
  <c r="AY7" i="32"/>
  <c r="AZ8" i="32"/>
  <c r="AY9" i="31"/>
  <c r="AY7" i="31"/>
  <c r="AZ8" i="31"/>
  <c r="AY9" i="30"/>
  <c r="AZ8" i="30"/>
  <c r="AY7" i="30"/>
  <c r="AX9" i="28"/>
  <c r="AY8" i="28"/>
  <c r="BB8" i="38" l="1"/>
  <c r="BA9" i="38"/>
  <c r="BA8" i="37"/>
  <c r="AZ9" i="37"/>
  <c r="BB8" i="36"/>
  <c r="BA9" i="36"/>
  <c r="BA8" i="35"/>
  <c r="AZ9" i="35"/>
  <c r="AZ9" i="34"/>
  <c r="BA8" i="34"/>
  <c r="AZ9" i="33"/>
  <c r="BA8" i="33"/>
  <c r="AZ9" i="32"/>
  <c r="BA8" i="32"/>
  <c r="BA8" i="31"/>
  <c r="AZ9" i="31"/>
  <c r="AZ9" i="30"/>
  <c r="BA8" i="30"/>
  <c r="AY7" i="28"/>
  <c r="AZ8" i="28"/>
  <c r="AY9" i="28"/>
  <c r="BC8" i="38" l="1"/>
  <c r="BB9" i="38"/>
  <c r="BB8" i="37"/>
  <c r="BA9" i="37"/>
  <c r="BC8" i="36"/>
  <c r="BB9" i="36"/>
  <c r="BA9" i="35"/>
  <c r="BB8" i="35"/>
  <c r="BA9" i="34"/>
  <c r="BB8" i="34"/>
  <c r="BB8" i="33"/>
  <c r="BA9" i="33"/>
  <c r="BA9" i="32"/>
  <c r="BB8" i="32"/>
  <c r="BA9" i="31"/>
  <c r="BB8" i="31"/>
  <c r="BA9" i="30"/>
  <c r="BB8" i="30"/>
  <c r="AZ9" i="28"/>
  <c r="BA8" i="28"/>
  <c r="BD8" i="38" l="1"/>
  <c r="BC9" i="38"/>
  <c r="BB9" i="37"/>
  <c r="BC8" i="37"/>
  <c r="BD8" i="36"/>
  <c r="BC9" i="36"/>
  <c r="BB9" i="35"/>
  <c r="BC8" i="35"/>
  <c r="BC8" i="34"/>
  <c r="BB9" i="34"/>
  <c r="BB9" i="33"/>
  <c r="BC8" i="33"/>
  <c r="BB9" i="32"/>
  <c r="BC8" i="32"/>
  <c r="BB9" i="31"/>
  <c r="BC8" i="31"/>
  <c r="BB9" i="30"/>
  <c r="BC8" i="30"/>
  <c r="BA9" i="28"/>
  <c r="BB8" i="28"/>
  <c r="BE8" i="38" l="1"/>
  <c r="BD9" i="38"/>
  <c r="BC9" i="37"/>
  <c r="BD8" i="37"/>
  <c r="BD9" i="36"/>
  <c r="BE8" i="36"/>
  <c r="BC9" i="35"/>
  <c r="BD8" i="35"/>
  <c r="BD8" i="34"/>
  <c r="BC9" i="34"/>
  <c r="BD8" i="33"/>
  <c r="BC9" i="33"/>
  <c r="BD8" i="32"/>
  <c r="BC9" i="32"/>
  <c r="BD8" i="31"/>
  <c r="BC9" i="31"/>
  <c r="BD8" i="30"/>
  <c r="BC9" i="30"/>
  <c r="BC8" i="28"/>
  <c r="BB9" i="28"/>
  <c r="BF8" i="38" l="1"/>
  <c r="BE9" i="38"/>
  <c r="BD9" i="37"/>
  <c r="BE8" i="37"/>
  <c r="BE9" i="36"/>
  <c r="BF8" i="36"/>
  <c r="BD9" i="35"/>
  <c r="BE8" i="35"/>
  <c r="BD9" i="34"/>
  <c r="BE8" i="34"/>
  <c r="BD9" i="33"/>
  <c r="BE8" i="33"/>
  <c r="BE8" i="32"/>
  <c r="BD9" i="32"/>
  <c r="BE8" i="31"/>
  <c r="BD9" i="31"/>
  <c r="BE8" i="30"/>
  <c r="BD9" i="30"/>
  <c r="BD8" i="28"/>
  <c r="BC9" i="28"/>
  <c r="BG8" i="38" l="1"/>
  <c r="BF7" i="38"/>
  <c r="BF9" i="38"/>
  <c r="BE9" i="37"/>
  <c r="BF8" i="37"/>
  <c r="BF7" i="36"/>
  <c r="BF9" i="36"/>
  <c r="BG8" i="36"/>
  <c r="BE9" i="35"/>
  <c r="BF8" i="35"/>
  <c r="BE9" i="34"/>
  <c r="BF8" i="34"/>
  <c r="BE9" i="33"/>
  <c r="BF8" i="33"/>
  <c r="BF8" i="32"/>
  <c r="BE9" i="32"/>
  <c r="BF8" i="31"/>
  <c r="BE9" i="31"/>
  <c r="BF8" i="30"/>
  <c r="BE9" i="30"/>
  <c r="BE8" i="28"/>
  <c r="BD9" i="28"/>
  <c r="BG9" i="38" l="1"/>
  <c r="BH8" i="38"/>
  <c r="BF9" i="37"/>
  <c r="BG8" i="37"/>
  <c r="BF7" i="37"/>
  <c r="BG9" i="36"/>
  <c r="BH8" i="36"/>
  <c r="BG8" i="35"/>
  <c r="BF7" i="35"/>
  <c r="BF9" i="35"/>
  <c r="BF9" i="34"/>
  <c r="BF7" i="34"/>
  <c r="BG8" i="34"/>
  <c r="BG8" i="33"/>
  <c r="BF7" i="33"/>
  <c r="BF9" i="33"/>
  <c r="BG8" i="32"/>
  <c r="BF7" i="32"/>
  <c r="BF9" i="32"/>
  <c r="BG8" i="31"/>
  <c r="BF7" i="31"/>
  <c r="BF9" i="31"/>
  <c r="BG8" i="30"/>
  <c r="BF7" i="30"/>
  <c r="BF9" i="30"/>
  <c r="BF8" i="28"/>
  <c r="BE9" i="28"/>
  <c r="BH9" i="38" l="1"/>
  <c r="BI8" i="38"/>
  <c r="BH8" i="37"/>
  <c r="BG9" i="37"/>
  <c r="BH9" i="36"/>
  <c r="BI8" i="36"/>
  <c r="BH8" i="35"/>
  <c r="BG9" i="35"/>
  <c r="BG9" i="34"/>
  <c r="BH8" i="34"/>
  <c r="BH8" i="33"/>
  <c r="BG9" i="33"/>
  <c r="BH8" i="32"/>
  <c r="BG9" i="32"/>
  <c r="BH8" i="31"/>
  <c r="BG9" i="31"/>
  <c r="BH8" i="30"/>
  <c r="BG9" i="30"/>
  <c r="BG8" i="28"/>
  <c r="BF7" i="28"/>
  <c r="BF9" i="28"/>
  <c r="BI9" i="38" l="1"/>
  <c r="BJ8" i="38"/>
  <c r="BI8" i="37"/>
  <c r="BH9" i="37"/>
  <c r="BJ8" i="36"/>
  <c r="BI9" i="36"/>
  <c r="BI8" i="35"/>
  <c r="BH9" i="35"/>
  <c r="BI8" i="34"/>
  <c r="BH9" i="34"/>
  <c r="BI8" i="33"/>
  <c r="BH9" i="33"/>
  <c r="BI8" i="32"/>
  <c r="BH9" i="32"/>
  <c r="BI8" i="31"/>
  <c r="BH9" i="31"/>
  <c r="BI8" i="30"/>
  <c r="BH9" i="30"/>
  <c r="BH8" i="28"/>
  <c r="BG9" i="28"/>
  <c r="BJ9" i="38" l="1"/>
  <c r="BK8" i="38"/>
  <c r="BJ8" i="37"/>
  <c r="BI9" i="37"/>
  <c r="BK8" i="36"/>
  <c r="BJ9" i="36"/>
  <c r="BJ8" i="35"/>
  <c r="BI9" i="35"/>
  <c r="BJ8" i="34"/>
  <c r="BI9" i="34"/>
  <c r="BI9" i="33"/>
  <c r="BJ8" i="33"/>
  <c r="BJ8" i="32"/>
  <c r="BI9" i="32"/>
  <c r="BJ8" i="31"/>
  <c r="BI9" i="31"/>
  <c r="BJ8" i="30"/>
  <c r="BI9" i="30"/>
  <c r="BI8" i="28"/>
  <c r="BH9" i="28"/>
  <c r="BK9" i="38" l="1"/>
  <c r="BL8" i="38"/>
  <c r="BL9" i="38" s="1"/>
  <c r="BK8" i="37"/>
  <c r="BJ9" i="37"/>
  <c r="BL8" i="36"/>
  <c r="BL9" i="36" s="1"/>
  <c r="BK9" i="36"/>
  <c r="BK8" i="35"/>
  <c r="BJ9" i="35"/>
  <c r="BJ9" i="34"/>
  <c r="BK8" i="34"/>
  <c r="BJ9" i="33"/>
  <c r="BK8" i="33"/>
  <c r="BJ9" i="32"/>
  <c r="BK8" i="32"/>
  <c r="BJ9" i="31"/>
  <c r="BK8" i="31"/>
  <c r="BK8" i="30"/>
  <c r="BJ9" i="30"/>
  <c r="BI9" i="28"/>
  <c r="BJ8" i="28"/>
  <c r="BL8" i="37" l="1"/>
  <c r="BL9" i="37" s="1"/>
  <c r="BK9" i="37"/>
  <c r="BL8" i="35"/>
  <c r="BL9" i="35" s="1"/>
  <c r="BK9" i="35"/>
  <c r="BL8" i="34"/>
  <c r="BL9" i="34" s="1"/>
  <c r="BK9" i="34"/>
  <c r="BL8" i="33"/>
  <c r="BL9" i="33" s="1"/>
  <c r="BK9" i="33"/>
  <c r="BK9" i="32"/>
  <c r="BL8" i="32"/>
  <c r="BL9" i="32" s="1"/>
  <c r="BK9" i="31"/>
  <c r="BL8" i="31"/>
  <c r="BL9" i="31" s="1"/>
  <c r="BK9" i="30"/>
  <c r="BL8" i="30"/>
  <c r="BL9" i="30" s="1"/>
  <c r="BJ9" i="28"/>
  <c r="BK8" i="28"/>
  <c r="BK9" i="28" l="1"/>
  <c r="BL8" i="28"/>
  <c r="BL9" i="28" s="1"/>
</calcChain>
</file>

<file path=xl/sharedStrings.xml><?xml version="1.0" encoding="utf-8"?>
<sst xmlns="http://schemas.openxmlformats.org/spreadsheetml/2006/main" count="544" uniqueCount="77">
  <si>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</si>
  <si>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</si>
  <si>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</si>
  <si>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</si>
  <si>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</si>
  <si>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</si>
  <si>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</si>
  <si>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</si>
  <si>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</si>
  <si>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</si>
  <si>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</si>
  <si>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</si>
  <si>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</si>
  <si>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</si>
  <si>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</si>
  <si>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</si>
  <si>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</si>
  <si>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</si>
  <si>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</si>
  <si>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</si>
  <si>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lead</t>
  </si>
  <si>
    <t>Project start:</t>
  </si>
  <si>
    <t>Display week:</t>
  </si>
  <si>
    <t>ASSIGNED TO</t>
  </si>
  <si>
    <t>Khởi tạo</t>
  </si>
  <si>
    <t>Xác định và phân tích yêu cầu</t>
  </si>
  <si>
    <t>Các case study trong dự án</t>
  </si>
  <si>
    <t>Tạo SRS</t>
  </si>
  <si>
    <t>Planning</t>
  </si>
  <si>
    <t>Tạo schedule</t>
  </si>
  <si>
    <t>Xác định các vấn đề/chức năng trong TK</t>
  </si>
  <si>
    <t>Hoàn thiện thiết kế</t>
  </si>
  <si>
    <t>Kiểm tra thiết kế</t>
  </si>
  <si>
    <t>Test plan (UI, chức năng)</t>
  </si>
  <si>
    <t>Coding</t>
  </si>
  <si>
    <t>Testing và đánh giá</t>
  </si>
  <si>
    <t>Tạo tài liệu về test</t>
  </si>
  <si>
    <t>Quản lý source code</t>
  </si>
  <si>
    <t>Đánh giá</t>
  </si>
  <si>
    <t>Hoàn thiện chương trinh</t>
  </si>
  <si>
    <t>Báo cáo</t>
  </si>
  <si>
    <t>Đánh giá về khả năng mở rộng</t>
  </si>
  <si>
    <t>Thiết kế giao diện (chi tiết hơn khi có tài liệu SRS --&gt; chi tiết về các task)</t>
  </si>
  <si>
    <t>Thực thi (chi tiết hơn về các task, chức năng cần làm)</t>
  </si>
  <si>
    <t>Thành viên</t>
  </si>
  <si>
    <t>Xác định kiến trúc chương trình</t>
  </si>
  <si>
    <t>Luồng dữ liệu</t>
  </si>
  <si>
    <t>Thiết kế kiến trúc</t>
  </si>
  <si>
    <t>Thiết kế chương trình (gồm thiết kế kiến trúc và thiết kế chi tiết chức năng)</t>
  </si>
  <si>
    <t xml:space="preserve">EduPNK (E-learning Web Application) </t>
  </si>
  <si>
    <t>Vũ Đăng Khoa</t>
  </si>
  <si>
    <t>Phan Vũ Hoài Nam</t>
  </si>
  <si>
    <t>Tiêu Công Tuấn</t>
  </si>
  <si>
    <t>Trịnh Văn Toàn</t>
  </si>
  <si>
    <t>Thiết kế giao diện(Wireframe và prototype)</t>
  </si>
  <si>
    <t>Tạo tài liệu SRS sơ bộ</t>
  </si>
  <si>
    <t>Xây dựng ý tưởng giao diện</t>
  </si>
  <si>
    <t>Lên kế hoạch cơ sở dữ liệu</t>
  </si>
  <si>
    <t>Vũ Đăng Khoa / Trịnh Văn Toàn</t>
  </si>
  <si>
    <t>Toàn bộ thành viên</t>
  </si>
  <si>
    <t>Mô tả Use Case</t>
  </si>
  <si>
    <t>Thực thi thiết kế</t>
  </si>
  <si>
    <t>Đặc tả hệ thống</t>
  </si>
  <si>
    <t>Thiết kế chức năng</t>
  </si>
  <si>
    <t>Mo</t>
  </si>
  <si>
    <t>Mô tả SRS</t>
  </si>
  <si>
    <t>Phát triển</t>
  </si>
  <si>
    <t>Project Week start:</t>
  </si>
  <si>
    <t>Đặc tả hệ thống (sơ bộ)</t>
  </si>
  <si>
    <t>Đặc tả thành phần hệ thống (flow diagram)</t>
  </si>
  <si>
    <t>Thiết kế về luồng dữ liệu và cơ sở dữ liệu</t>
  </si>
  <si>
    <t>Đặc tả tính sử dụng</t>
  </si>
  <si>
    <t>Demo chương trình</t>
  </si>
  <si>
    <t>Tài liệu đặc tả UML</t>
  </si>
  <si>
    <t>Đặc tả với từng màn hình</t>
  </si>
  <si>
    <t>Đặc tả UML</t>
  </si>
  <si>
    <t>API liên kết dữ liệu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</si>
</sst>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4"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1"/>
      <color rgb="FF1D2129"/>
      <name val="Arial"/>
      <family val="2"/>
      <scheme val="minor"/>
    </font>
    <font>
      <u/>
      <sz val="11"/>
      <color indexed="12"/>
      <name val="Arial"/>
      <family val="2"/>
      <scheme val="minor"/>
    </font>
    <font>
      <b/>
      <sz val="29"/>
      <color theme="9"/>
      <name val="Arial Black"/>
      <family val="2"/>
      <scheme val="major"/>
    </font>
    <font>
      <sz val="11"/>
      <color rgb="FFFF0000"/>
      <name val="Arial"/>
      <family val="2"/>
      <scheme val="minor"/>
    </font>
    <font>
      <sz val="12"/>
      <color theme="1"/>
      <name val="Arial"/>
      <family val="2"/>
      <scheme val="minor"/>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3" tint="0.89999084444715716"/>
        <bgColor indexed="64"/>
      </patternFill>
    </fill>
    <fill>
      <patternFill patternType="solid">
        <fgColor theme="3" tint="0.749992370372631"/>
        <bgColor indexed="64"/>
      </patternFill>
    </fill>
  </fills>
  <borders count="40">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top style="thin">
        <color theme="5" tint="0.59996337778862885"/>
      </top>
      <bottom style="thin">
        <color theme="6" tint="0.59999389629810485"/>
      </bottom>
      <diagonal/>
    </border>
    <border>
      <left/>
      <right/>
      <top style="thin">
        <color theme="6" tint="0.59999389629810485"/>
      </top>
      <bottom/>
      <diagonal/>
    </border>
    <border>
      <left/>
      <right/>
      <top style="thin">
        <color theme="6" tint="0.59999389629810485"/>
      </top>
      <bottom style="thin">
        <color theme="6" tint="0.59999389629810485"/>
      </bottom>
      <diagonal/>
    </border>
    <border>
      <left/>
      <right/>
      <top style="thin">
        <color theme="4" tint="0.59999389629810485"/>
      </top>
      <bottom style="thin">
        <color theme="4" tint="0.59996337778862885"/>
      </bottom>
      <diagonal/>
    </border>
    <border>
      <left/>
      <right/>
      <top style="thin">
        <color theme="4" tint="0.59999389629810485"/>
      </top>
      <bottom style="thin">
        <color theme="4" tint="0.59999389629810485"/>
      </bottom>
      <diagonal/>
    </border>
    <border>
      <left/>
      <right/>
      <top style="thin">
        <color theme="5" tint="0.59996337778862885"/>
      </top>
      <bottom/>
      <diagonal/>
    </border>
    <border>
      <left/>
      <right/>
      <top style="thin">
        <color theme="6" tint="0.59996337778862885"/>
      </top>
      <bottom/>
      <diagonal/>
    </border>
    <border>
      <left/>
      <right/>
      <top style="thin">
        <color theme="5" tint="0.59999389629810485"/>
      </top>
      <bottom/>
      <diagonal/>
    </border>
    <border>
      <left/>
      <right/>
      <top style="thin">
        <color theme="4" tint="0.59999389629810485"/>
      </top>
      <bottom/>
      <diagonal/>
    </border>
    <border>
      <left/>
      <right/>
      <top style="thin">
        <color theme="4" tint="0.59996337778862885"/>
      </top>
      <bottom/>
      <diagonal/>
    </border>
    <border>
      <left/>
      <right/>
      <top style="thin">
        <color theme="4" tint="0.59996337778862885"/>
      </top>
      <bottom style="thin">
        <color theme="4" tint="0.59999389629810485"/>
      </bottom>
      <diagonal/>
    </border>
    <border>
      <left style="thin">
        <color theme="4" tint="0.59999389629810485"/>
      </left>
      <right/>
      <top/>
      <bottom/>
      <diagonal/>
    </border>
    <border>
      <left style="thin">
        <color theme="0" tint="-4.9989318521683403E-2"/>
      </left>
      <right style="thin">
        <color theme="0" tint="-4.9989318521683403E-2"/>
      </right>
      <top style="thin">
        <color theme="0" tint="-4.9989318521683403E-2"/>
      </top>
      <bottom/>
      <diagonal/>
    </border>
    <border>
      <left/>
      <right/>
      <top style="thin">
        <color theme="5" tint="0.59996337778862885"/>
      </top>
      <bottom style="thin">
        <color theme="8" tint="0.59999389629810485"/>
      </bottom>
      <diagonal/>
    </border>
    <border>
      <left/>
      <right/>
      <top style="thin">
        <color theme="8" tint="0.59999389629810485"/>
      </top>
      <bottom/>
      <diagonal/>
    </border>
    <border>
      <left/>
      <right/>
      <top style="thin">
        <color theme="8" tint="0.59999389629810485"/>
      </top>
      <bottom style="thin">
        <color theme="8" tint="0.59999389629810485"/>
      </bottom>
      <diagonal/>
    </border>
    <border>
      <left/>
      <right/>
      <top/>
      <bottom style="thin">
        <color theme="6" tint="0.59999389629810485"/>
      </bottom>
      <diagonal/>
    </border>
    <border>
      <left/>
      <right/>
      <top style="thin">
        <color theme="8" tint="0.59999389629810485"/>
      </top>
      <bottom style="thin">
        <color theme="6" tint="0.59996337778862885"/>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93">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29" fillId="0" borderId="0" xfId="0" applyFont="1" applyAlignment="1">
      <alignment horizontal="left" vertical="top" wrapText="1" indent="1"/>
    </xf>
    <xf numFmtId="0" fontId="0" fillId="0" borderId="0" xfId="0" applyAlignment="1">
      <alignment horizontal="left" vertical="top" wrapText="1" indent="1"/>
    </xf>
    <xf numFmtId="0" fontId="30" fillId="0" borderId="0" xfId="1" applyFont="1" applyAlignment="1" applyProtection="1">
      <alignment horizontal="left" vertical="top" indent="1"/>
    </xf>
    <xf numFmtId="0" fontId="1" fillId="0" borderId="0" xfId="0" applyFont="1" applyAlignment="1">
      <alignment horizontal="left" vertical="top" indent="1"/>
    </xf>
    <xf numFmtId="0" fontId="27" fillId="0" borderId="0" xfId="0" applyFont="1" applyAlignment="1">
      <alignment horizontal="left"/>
    </xf>
    <xf numFmtId="0" fontId="28" fillId="0" borderId="0" xfId="0" applyFont="1"/>
    <xf numFmtId="0" fontId="26" fillId="0" borderId="0" xfId="8" applyFont="1" applyAlignment="1">
      <alignment horizontal="left"/>
    </xf>
    <xf numFmtId="0" fontId="26" fillId="0" borderId="0" xfId="7" applyFont="1" applyFill="1" applyAlignment="1">
      <alignment horizontal="left" vertical="center" indent="1"/>
    </xf>
    <xf numFmtId="0" fontId="23" fillId="13" borderId="0" xfId="0" applyFont="1" applyFill="1" applyAlignment="1">
      <alignment horizontal="left" vertical="center" indent="1"/>
    </xf>
    <xf numFmtId="0" fontId="19" fillId="13" borderId="0" xfId="11" applyFont="1" applyFill="1" applyBorder="1" applyAlignment="1">
      <alignment vertical="center"/>
    </xf>
    <xf numFmtId="9" fontId="1" fillId="13" borderId="0" xfId="2" applyFont="1" applyFill="1" applyBorder="1" applyAlignment="1">
      <alignment horizontal="center" vertical="center"/>
    </xf>
    <xf numFmtId="164" fontId="19" fillId="13" borderId="0" xfId="0" applyNumberFormat="1" applyFont="1" applyFill="1" applyAlignment="1">
      <alignment horizontal="center" vertical="center"/>
    </xf>
    <xf numFmtId="164" fontId="1" fillId="13" borderId="0" xfId="0" applyNumberFormat="1" applyFont="1" applyFill="1" applyAlignment="1">
      <alignment horizontal="center" vertical="center"/>
    </xf>
    <xf numFmtId="0" fontId="19" fillId="10" borderId="5" xfId="12" applyFont="1" applyFill="1" applyBorder="1">
      <alignment horizontal="left" vertical="center" indent="2"/>
    </xf>
    <xf numFmtId="0" fontId="19" fillId="10" borderId="5" xfId="11" applyFont="1" applyFill="1" applyBorder="1" applyAlignment="1">
      <alignment vertical="center"/>
    </xf>
    <xf numFmtId="9" fontId="1" fillId="10" borderId="5" xfId="2" applyFont="1" applyFill="1" applyBorder="1" applyAlignment="1">
      <alignment horizontal="center" vertical="center"/>
    </xf>
    <xf numFmtId="164" fontId="19" fillId="10" borderId="5" xfId="10" applyFont="1" applyFill="1" applyBorder="1">
      <alignment horizontal="center" vertical="center"/>
    </xf>
    <xf numFmtId="0" fontId="31" fillId="0" borderId="0" xfId="5" applyFont="1" applyAlignment="1">
      <alignment horizontal="left"/>
    </xf>
    <xf numFmtId="9" fontId="4" fillId="0" borderId="0" xfId="0" applyNumberFormat="1" applyFont="1" applyAlignment="1">
      <alignment vertical="center"/>
    </xf>
    <xf numFmtId="164" fontId="19" fillId="5" borderId="23" xfId="10" applyFont="1" applyFill="1" applyBorder="1">
      <alignment horizontal="center" vertical="center"/>
    </xf>
    <xf numFmtId="164" fontId="19" fillId="5" borderId="0" xfId="10" applyFont="1" applyFill="1" applyBorder="1">
      <alignment horizontal="center" vertical="center"/>
    </xf>
    <xf numFmtId="164" fontId="1" fillId="8" borderId="22" xfId="0" applyNumberFormat="1" applyFont="1" applyFill="1" applyBorder="1" applyAlignment="1">
      <alignment horizontal="center" vertical="center"/>
    </xf>
    <xf numFmtId="164" fontId="19" fillId="5" borderId="24" xfId="10" applyFont="1" applyFill="1" applyBorder="1">
      <alignment horizontal="center" vertical="center"/>
    </xf>
    <xf numFmtId="0" fontId="19" fillId="3" borderId="0" xfId="11" applyFont="1" applyFill="1" applyBorder="1" applyAlignment="1">
      <alignment vertical="center"/>
    </xf>
    <xf numFmtId="0" fontId="19" fillId="3" borderId="25" xfId="11" applyFont="1" applyFill="1" applyBorder="1" applyAlignment="1">
      <alignment vertical="center"/>
    </xf>
    <xf numFmtId="0" fontId="19" fillId="3" borderId="26" xfId="11" applyFont="1" applyFill="1" applyBorder="1" applyAlignment="1">
      <alignment vertical="center"/>
    </xf>
    <xf numFmtId="0" fontId="19" fillId="5" borderId="0" xfId="12" applyFont="1" applyFill="1" applyBorder="1">
      <alignment horizontal="left" vertical="center" indent="2"/>
    </xf>
    <xf numFmtId="9" fontId="1" fillId="5" borderId="0" xfId="2" applyFont="1" applyFill="1" applyBorder="1" applyAlignment="1">
      <alignment horizontal="center" vertical="center"/>
    </xf>
    <xf numFmtId="0" fontId="19" fillId="10" borderId="0" xfId="12" applyFont="1" applyFill="1" applyBorder="1">
      <alignment horizontal="left" vertical="center" indent="2"/>
    </xf>
    <xf numFmtId="9" fontId="1" fillId="10" borderId="0" xfId="2" applyFont="1" applyFill="1" applyBorder="1" applyAlignment="1">
      <alignment horizontal="center" vertical="center"/>
    </xf>
    <xf numFmtId="164" fontId="19" fillId="10" borderId="0" xfId="10" applyFont="1" applyFill="1" applyBorder="1">
      <alignment horizontal="center" vertical="center"/>
    </xf>
    <xf numFmtId="164" fontId="19" fillId="10" borderId="27" xfId="10" applyFont="1" applyFill="1" applyBorder="1">
      <alignment horizontal="center" vertical="center"/>
    </xf>
    <xf numFmtId="0" fontId="4" fillId="0" borderId="11" xfId="0" applyFont="1" applyBorder="1" applyAlignment="1">
      <alignment horizontal="right" vertical="center"/>
    </xf>
    <xf numFmtId="0" fontId="19" fillId="14" borderId="7" xfId="11" applyFont="1" applyFill="1" applyBorder="1" applyAlignment="1">
      <alignment vertical="center"/>
    </xf>
    <xf numFmtId="9" fontId="1" fillId="14" borderId="7" xfId="2" applyFont="1" applyFill="1" applyBorder="1" applyAlignment="1">
      <alignment horizontal="center" vertical="center"/>
    </xf>
    <xf numFmtId="164" fontId="19" fillId="14" borderId="7" xfId="10" applyFont="1" applyFill="1" applyBorder="1">
      <alignment horizontal="center" vertical="center"/>
    </xf>
    <xf numFmtId="0" fontId="23" fillId="14" borderId="7" xfId="12" applyFont="1" applyFill="1" applyBorder="1">
      <alignment horizontal="left" vertical="center" indent="2"/>
    </xf>
    <xf numFmtId="0" fontId="19" fillId="15" borderId="7" xfId="12" applyFont="1" applyFill="1" applyBorder="1">
      <alignment horizontal="left" vertical="center" indent="2"/>
    </xf>
    <xf numFmtId="0" fontId="19" fillId="15" borderId="7" xfId="11" applyFont="1" applyFill="1" applyBorder="1" applyAlignment="1">
      <alignment vertical="center"/>
    </xf>
    <xf numFmtId="164" fontId="19" fillId="15" borderId="7" xfId="10" applyFont="1" applyFill="1" applyBorder="1">
      <alignment horizontal="center" vertical="center"/>
    </xf>
    <xf numFmtId="9" fontId="1" fillId="15" borderId="0" xfId="2" applyFont="1" applyFill="1" applyBorder="1" applyAlignment="1">
      <alignment horizontal="center" vertical="center"/>
    </xf>
    <xf numFmtId="164" fontId="19" fillId="15" borderId="0" xfId="10" applyFont="1" applyFill="1" applyBorder="1">
      <alignment horizontal="center" vertical="center"/>
    </xf>
    <xf numFmtId="0" fontId="19" fillId="15" borderId="0" xfId="11" applyFont="1" applyFill="1" applyBorder="1" applyAlignment="1">
      <alignment vertical="center"/>
    </xf>
    <xf numFmtId="0" fontId="19" fillId="10" borderId="28" xfId="11" applyFont="1" applyFill="1" applyBorder="1" applyAlignment="1">
      <alignment vertical="center"/>
    </xf>
    <xf numFmtId="0" fontId="19" fillId="10" borderId="29" xfId="11" applyFont="1" applyFill="1" applyBorder="1" applyAlignment="1">
      <alignment vertical="center"/>
    </xf>
    <xf numFmtId="0" fontId="19" fillId="15" borderId="31" xfId="12" applyFont="1" applyFill="1" applyBorder="1">
      <alignment horizontal="left" vertical="center" indent="2"/>
    </xf>
    <xf numFmtId="0" fontId="19" fillId="15" borderId="30" xfId="12" applyFont="1" applyFill="1" applyBorder="1">
      <alignment horizontal="left" vertical="center" indent="2"/>
    </xf>
    <xf numFmtId="9" fontId="1" fillId="15" borderId="30" xfId="2" applyFont="1" applyFill="1" applyBorder="1" applyAlignment="1">
      <alignment horizontal="center" vertical="center"/>
    </xf>
    <xf numFmtId="164" fontId="19" fillId="15" borderId="30" xfId="10" applyFont="1" applyFill="1" applyBorder="1">
      <alignment horizontal="center" vertical="center"/>
    </xf>
    <xf numFmtId="0" fontId="3" fillId="0" borderId="33" xfId="0" applyFont="1" applyBorder="1" applyAlignment="1">
      <alignment horizontal="center" vertical="center"/>
    </xf>
    <xf numFmtId="9" fontId="1" fillId="16" borderId="6" xfId="2" applyFont="1" applyFill="1" applyBorder="1" applyAlignment="1">
      <alignment horizontal="center" vertical="center"/>
    </xf>
    <xf numFmtId="0" fontId="4" fillId="13" borderId="4" xfId="0" applyFont="1" applyFill="1" applyBorder="1" applyAlignment="1">
      <alignment vertical="center"/>
    </xf>
    <xf numFmtId="0" fontId="4" fillId="13" borderId="11" xfId="0" applyFont="1" applyFill="1" applyBorder="1" applyAlignment="1">
      <alignment vertical="center"/>
    </xf>
    <xf numFmtId="0" fontId="4" fillId="13" borderId="34" xfId="0" applyFont="1" applyFill="1" applyBorder="1" applyAlignment="1">
      <alignment vertical="center"/>
    </xf>
    <xf numFmtId="164" fontId="19" fillId="10" borderId="36" xfId="10" applyFont="1" applyFill="1" applyBorder="1">
      <alignment horizontal="center" vertical="center"/>
    </xf>
    <xf numFmtId="164" fontId="19" fillId="10" borderId="37" xfId="10" applyFont="1" applyFill="1" applyBorder="1">
      <alignment horizontal="center" vertical="center"/>
    </xf>
    <xf numFmtId="9" fontId="1" fillId="10" borderId="37" xfId="2" applyFont="1" applyFill="1" applyBorder="1" applyAlignment="1">
      <alignment horizontal="center" vertical="center"/>
    </xf>
    <xf numFmtId="0" fontId="19" fillId="10" borderId="36" xfId="11" applyFont="1" applyFill="1" applyBorder="1" applyAlignment="1">
      <alignment vertical="center"/>
    </xf>
    <xf numFmtId="0" fontId="32" fillId="13" borderId="4" xfId="0" applyFont="1" applyFill="1" applyBorder="1" applyAlignment="1">
      <alignment vertical="center"/>
    </xf>
    <xf numFmtId="0" fontId="19" fillId="10" borderId="36" xfId="12" applyFont="1" applyFill="1" applyBorder="1">
      <alignment horizontal="left" vertical="center" indent="2"/>
    </xf>
    <xf numFmtId="0" fontId="19" fillId="10" borderId="37" xfId="12" applyFont="1" applyFill="1" applyBorder="1">
      <alignment horizontal="left" vertical="center" indent="2"/>
    </xf>
    <xf numFmtId="0" fontId="19" fillId="10" borderId="37" xfId="11" applyFont="1" applyFill="1" applyBorder="1" applyAlignment="1">
      <alignment vertical="center"/>
    </xf>
    <xf numFmtId="9" fontId="1" fillId="13" borderId="35" xfId="2" applyFont="1" applyFill="1" applyBorder="1" applyAlignment="1">
      <alignment horizontal="center" vertical="center"/>
    </xf>
    <xf numFmtId="164" fontId="1" fillId="8" borderId="38" xfId="0" applyNumberFormat="1" applyFont="1" applyFill="1" applyBorder="1" applyAlignment="1">
      <alignment horizontal="center" vertical="center"/>
    </xf>
    <xf numFmtId="0" fontId="19" fillId="8" borderId="39" xfId="11" applyFont="1" applyFill="1" applyBorder="1" applyAlignment="1">
      <alignment vertical="center"/>
    </xf>
    <xf numFmtId="9" fontId="1" fillId="8" borderId="39" xfId="2" applyFont="1" applyFill="1" applyBorder="1" applyAlignment="1">
      <alignment horizontal="center" vertical="center"/>
    </xf>
    <xf numFmtId="0" fontId="4" fillId="13" borderId="0" xfId="0" applyFont="1" applyFill="1" applyAlignment="1">
      <alignment vertical="center"/>
    </xf>
    <xf numFmtId="0" fontId="19" fillId="15" borderId="32" xfId="0" applyFont="1" applyFill="1" applyBorder="1" applyAlignment="1">
      <alignment vertical="center"/>
    </xf>
    <xf numFmtId="0" fontId="19" fillId="17" borderId="0" xfId="11" applyFont="1" applyFill="1" applyBorder="1" applyAlignment="1">
      <alignment vertical="center"/>
    </xf>
    <xf numFmtId="9" fontId="1" fillId="17" borderId="0" xfId="2" applyFont="1" applyFill="1" applyBorder="1" applyAlignment="1">
      <alignment horizontal="center" vertical="center"/>
    </xf>
    <xf numFmtId="164" fontId="19" fillId="17" borderId="0" xfId="10" applyFont="1" applyFill="1" applyBorder="1">
      <alignment horizontal="center" vertical="center"/>
    </xf>
    <xf numFmtId="0" fontId="19" fillId="16" borderId="0" xfId="12" applyFont="1" applyFill="1" applyBorder="1">
      <alignment horizontal="left" vertical="center" indent="2"/>
    </xf>
    <xf numFmtId="0" fontId="19" fillId="16" borderId="0" xfId="11" applyFont="1" applyFill="1" applyBorder="1" applyAlignment="1">
      <alignment vertical="center"/>
    </xf>
    <xf numFmtId="9" fontId="1" fillId="16" borderId="0" xfId="2" applyFont="1" applyFill="1" applyBorder="1" applyAlignment="1">
      <alignment horizontal="center" vertical="center"/>
    </xf>
    <xf numFmtId="164" fontId="19" fillId="16" borderId="0" xfId="10" applyFont="1" applyFill="1" applyBorder="1">
      <alignment horizontal="center" vertical="center"/>
    </xf>
    <xf numFmtId="0" fontId="33" fillId="17" borderId="0" xfId="12" applyFont="1" applyFill="1" applyBorder="1">
      <alignment horizontal="left" vertical="center" indent="2"/>
    </xf>
    <xf numFmtId="0" fontId="19" fillId="15" borderId="0" xfId="12" applyFont="1" applyFill="1" applyBorder="1">
      <alignment horizontal="left" vertical="center" indent="2"/>
    </xf>
    <xf numFmtId="0" fontId="19" fillId="5" borderId="0" xfId="11" applyFont="1" applyFill="1" applyBorder="1" applyAlignment="1">
      <alignment vertical="center"/>
    </xf>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4" fillId="2" borderId="21" xfId="0" applyFont="1" applyFill="1" applyBorder="1"/>
    <xf numFmtId="0" fontId="20" fillId="11" borderId="16" xfId="0" applyFont="1" applyFill="1" applyBorder="1" applyAlignment="1">
      <alignment horizontal="center" vertical="center"/>
    </xf>
    <xf numFmtId="0" fontId="26" fillId="0" borderId="0" xfId="8" applyFont="1" applyAlignment="1">
      <alignment horizontal="left"/>
    </xf>
    <xf numFmtId="0" fontId="4" fillId="0" borderId="0" xfId="0" applyFont="1"/>
    <xf numFmtId="165" fontId="27" fillId="0" borderId="0" xfId="9" applyFont="1" applyBorder="1" applyAlignment="1">
      <alignment horizontal="left"/>
    </xf>
    <xf numFmtId="0" fontId="28" fillId="0" borderId="0" xfId="0" applyFont="1"/>
    <xf numFmtId="0" fontId="27" fillId="0" borderId="0" xfId="0" applyFont="1" applyAlignment="1">
      <alignment horizontal="left"/>
    </xf>
    <xf numFmtId="166" fontId="19" fillId="2" borderId="18"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4">
    <dxf>
      <fill>
        <patternFill>
          <bgColor theme="8"/>
        </patternFill>
      </fill>
      <border>
        <left/>
        <right/>
      </border>
    </dxf>
    <dxf>
      <fill>
        <patternFill>
          <bgColor theme="8" tint="0.59996337778862885"/>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3" tint="0.749961851863155"/>
        </patternFill>
      </fill>
      <border>
        <left/>
        <right/>
        <vertical/>
        <horizontal/>
      </border>
    </dxf>
    <dxf>
      <fill>
        <patternFill>
          <bgColor theme="3" tint="0.89996032593768116"/>
        </patternFill>
      </fill>
      <border>
        <left/>
        <right/>
        <vertical/>
        <horizontal/>
      </border>
    </dxf>
    <dxf>
      <fill>
        <patternFill>
          <bgColor theme="6" tint="0.59996337778862885"/>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8" tint="0.59996337778862885"/>
        </patternFill>
      </fill>
    </dxf>
    <dxf>
      <fill>
        <patternFill>
          <bgColor theme="8" tint="0.39994506668294322"/>
        </patternFill>
      </fill>
      <border>
        <left/>
        <right/>
        <top style="thin">
          <color theme="0" tint="-4.9989318521683403E-2"/>
        </top>
        <bottom style="thin">
          <color theme="0" tint="-4.9989318521683403E-2"/>
        </bottom>
      </border>
    </dxf>
    <dxf>
      <fill>
        <patternFill>
          <bgColor theme="5" tint="0.79998168889431442"/>
        </patternFill>
      </fill>
      <border>
        <left/>
        <right/>
        <vertical/>
        <horizontal/>
      </border>
    </dxf>
    <dxf>
      <fill>
        <patternFill>
          <bgColor theme="5" tint="0.59996337778862885"/>
        </patternFill>
      </fill>
      <border>
        <left/>
        <right/>
        <vertical/>
        <horizontal/>
      </border>
    </dxf>
    <dxf>
      <fill>
        <patternFill>
          <bgColor theme="9" tint="0.79998168889431442"/>
        </patternFill>
      </fill>
      <border>
        <top style="thin">
          <color theme="0" tint="-4.9989318521683403E-2"/>
        </top>
        <bottom style="thin">
          <color theme="0" tint="-4.9989318521683403E-2"/>
        </bottom>
      </border>
    </dxf>
    <dxf>
      <fill>
        <patternFill>
          <bgColor theme="9" tint="0.59996337778862885"/>
        </patternFill>
      </fill>
      <border>
        <left/>
        <right/>
        <top style="thin">
          <color theme="0" tint="-4.9989318521683403E-2"/>
        </top>
        <bottom style="thin">
          <color theme="0" tint="-4.9989318521683403E-2"/>
        </bottom>
      </border>
    </dxf>
    <dxf>
      <fill>
        <patternFill>
          <bgColor theme="4" tint="0.59996337778862885"/>
        </patternFill>
      </fill>
      <border>
        <left/>
        <right/>
        <vertical/>
        <horizontal/>
      </border>
    </dxf>
    <dxf>
      <fill>
        <patternFill>
          <bgColor theme="4" tint="0.79998168889431442"/>
        </patternFill>
      </fill>
      <border>
        <left/>
        <right/>
        <vertical/>
        <horizontal/>
      </border>
    </dxf>
    <dxf>
      <border>
        <left/>
        <right/>
        <vertical/>
        <horizontal/>
      </border>
    </dxf>
    <dxf>
      <fill>
        <patternFill>
          <bgColor theme="3" tint="0.749961851863155"/>
        </patternFill>
      </fill>
      <border>
        <left/>
        <right/>
        <vertical/>
        <horizontal/>
      </border>
    </dxf>
    <dxf>
      <fill>
        <patternFill>
          <bgColor theme="3" tint="0.89996032593768116"/>
        </patternFill>
      </fill>
      <border>
        <left/>
        <right/>
        <vertical/>
        <horizontal/>
      </border>
    </dxf>
    <dxf>
      <fill>
        <patternFill>
          <bgColor theme="6" tint="0.59996337778862885"/>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8" tint="0.59996337778862885"/>
        </patternFill>
      </fill>
    </dxf>
    <dxf>
      <fill>
        <patternFill>
          <bgColor theme="8" tint="0.39994506668294322"/>
        </patternFill>
      </fill>
      <border>
        <left/>
        <right/>
        <top style="thin">
          <color theme="0" tint="-4.9989318521683403E-2"/>
        </top>
        <bottom style="thin">
          <color theme="0" tint="-4.9989318521683403E-2"/>
        </bottom>
      </border>
    </dxf>
    <dxf>
      <fill>
        <patternFill>
          <bgColor theme="5" tint="0.79998168889431442"/>
        </patternFill>
      </fill>
      <border>
        <left/>
        <right/>
        <vertical/>
        <horizontal/>
      </border>
    </dxf>
    <dxf>
      <fill>
        <patternFill>
          <bgColor theme="5" tint="0.59996337778862885"/>
        </patternFill>
      </fill>
      <border>
        <left/>
        <right/>
        <vertical/>
        <horizontal/>
      </border>
    </dxf>
    <dxf>
      <fill>
        <patternFill>
          <bgColor theme="9" tint="0.79998168889431442"/>
        </patternFill>
      </fill>
      <border>
        <top style="thin">
          <color theme="0" tint="-4.9989318521683403E-2"/>
        </top>
        <bottom style="thin">
          <color theme="0" tint="-4.9989318521683403E-2"/>
        </bottom>
      </border>
    </dxf>
    <dxf>
      <fill>
        <patternFill>
          <bgColor theme="9" tint="0.59996337778862885"/>
        </patternFill>
      </fill>
      <border>
        <left/>
        <right/>
        <top style="thin">
          <color theme="0" tint="-4.9989318521683403E-2"/>
        </top>
        <bottom style="thin">
          <color theme="0" tint="-4.9989318521683403E-2"/>
        </bottom>
      </border>
    </dxf>
    <dxf>
      <fill>
        <patternFill>
          <bgColor theme="4" tint="0.59996337778862885"/>
        </patternFill>
      </fill>
      <border>
        <left/>
        <right/>
        <vertical/>
        <horizontal/>
      </border>
    </dxf>
    <dxf>
      <fill>
        <patternFill>
          <bgColor theme="4" tint="0.79998168889431442"/>
        </patternFill>
      </fill>
      <border>
        <left/>
        <right/>
        <vertical/>
        <horizontal/>
      </border>
    </dxf>
    <dxf>
      <border>
        <left/>
        <right/>
        <vertical/>
        <horizontal/>
      </border>
    </dxf>
    <dxf>
      <fill>
        <patternFill>
          <bgColor theme="3" tint="0.749961851863155"/>
        </patternFill>
      </fill>
      <border>
        <left/>
        <right/>
        <vertical/>
        <horizontal/>
      </border>
    </dxf>
    <dxf>
      <fill>
        <patternFill>
          <bgColor theme="3" tint="0.89996032593768116"/>
        </patternFill>
      </fill>
      <border>
        <left/>
        <right/>
        <vertical/>
        <horizontal/>
      </border>
    </dxf>
    <dxf>
      <fill>
        <patternFill>
          <bgColor theme="6" tint="0.59996337778862885"/>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8" tint="0.59996337778862885"/>
        </patternFill>
      </fill>
    </dxf>
    <dxf>
      <fill>
        <patternFill>
          <bgColor theme="8" tint="0.39994506668294322"/>
        </patternFill>
      </fill>
      <border>
        <left/>
        <right/>
        <top style="thin">
          <color theme="0" tint="-4.9989318521683403E-2"/>
        </top>
        <bottom style="thin">
          <color theme="0" tint="-4.9989318521683403E-2"/>
        </bottom>
      </border>
    </dxf>
    <dxf>
      <fill>
        <patternFill>
          <bgColor theme="5" tint="0.79998168889431442"/>
        </patternFill>
      </fill>
      <border>
        <left/>
        <right/>
        <vertical/>
        <horizontal/>
      </border>
    </dxf>
    <dxf>
      <fill>
        <patternFill>
          <bgColor theme="5" tint="0.59996337778862885"/>
        </patternFill>
      </fill>
      <border>
        <left/>
        <right/>
        <vertical/>
        <horizontal/>
      </border>
    </dxf>
    <dxf>
      <fill>
        <patternFill>
          <bgColor theme="9" tint="0.79998168889431442"/>
        </patternFill>
      </fill>
      <border>
        <top style="thin">
          <color theme="0" tint="-4.9989318521683403E-2"/>
        </top>
        <bottom style="thin">
          <color theme="0" tint="-4.9989318521683403E-2"/>
        </bottom>
      </border>
    </dxf>
    <dxf>
      <fill>
        <patternFill>
          <bgColor theme="9" tint="0.59996337778862885"/>
        </patternFill>
      </fill>
      <border>
        <left/>
        <right/>
        <top style="thin">
          <color theme="0" tint="-4.9989318521683403E-2"/>
        </top>
        <bottom style="thin">
          <color theme="0" tint="-4.9989318521683403E-2"/>
        </bottom>
      </border>
    </dxf>
    <dxf>
      <fill>
        <patternFill>
          <bgColor theme="4" tint="0.59996337778862885"/>
        </patternFill>
      </fill>
      <border>
        <left/>
        <right/>
        <vertical/>
        <horizontal/>
      </border>
    </dxf>
    <dxf>
      <fill>
        <patternFill>
          <bgColor theme="4" tint="0.79998168889431442"/>
        </patternFill>
      </fill>
      <border>
        <left/>
        <right/>
        <vertical/>
        <horizontal/>
      </border>
    </dxf>
    <dxf>
      <border>
        <left/>
        <right/>
        <vertical/>
        <horizontal/>
      </border>
    </dxf>
    <dxf>
      <fill>
        <patternFill>
          <bgColor theme="3" tint="0.749961851863155"/>
        </patternFill>
      </fill>
      <border>
        <left/>
        <right/>
        <vertical/>
        <horizontal/>
      </border>
    </dxf>
    <dxf>
      <fill>
        <patternFill>
          <bgColor theme="3" tint="0.89996032593768116"/>
        </patternFill>
      </fill>
      <border>
        <left/>
        <right/>
        <vertical/>
        <horizontal/>
      </border>
    </dxf>
    <dxf>
      <fill>
        <patternFill>
          <bgColor theme="6" tint="0.59996337778862885"/>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8" tint="0.59996337778862885"/>
        </patternFill>
      </fill>
    </dxf>
    <dxf>
      <fill>
        <patternFill>
          <bgColor theme="8" tint="0.39994506668294322"/>
        </patternFill>
      </fill>
      <border>
        <left/>
        <right/>
        <top style="thin">
          <color theme="0" tint="-4.9989318521683403E-2"/>
        </top>
        <bottom style="thin">
          <color theme="0" tint="-4.9989318521683403E-2"/>
        </bottom>
      </border>
    </dxf>
    <dxf>
      <fill>
        <patternFill>
          <bgColor theme="5" tint="0.79998168889431442"/>
        </patternFill>
      </fill>
      <border>
        <left/>
        <right/>
        <vertical/>
        <horizontal/>
      </border>
    </dxf>
    <dxf>
      <fill>
        <patternFill>
          <bgColor theme="5" tint="0.59996337778862885"/>
        </patternFill>
      </fill>
      <border>
        <left/>
        <right/>
        <vertical/>
        <horizontal/>
      </border>
    </dxf>
    <dxf>
      <fill>
        <patternFill>
          <bgColor theme="9" tint="0.79998168889431442"/>
        </patternFill>
      </fill>
      <border>
        <top style="thin">
          <color theme="0" tint="-4.9989318521683403E-2"/>
        </top>
        <bottom style="thin">
          <color theme="0" tint="-4.9989318521683403E-2"/>
        </bottom>
      </border>
    </dxf>
    <dxf>
      <fill>
        <patternFill>
          <bgColor theme="9" tint="0.59996337778862885"/>
        </patternFill>
      </fill>
      <border>
        <left/>
        <right/>
        <top style="thin">
          <color theme="0" tint="-4.9989318521683403E-2"/>
        </top>
        <bottom style="thin">
          <color theme="0" tint="-4.9989318521683403E-2"/>
        </bottom>
      </border>
    </dxf>
    <dxf>
      <fill>
        <patternFill>
          <bgColor theme="4" tint="0.59996337778862885"/>
        </patternFill>
      </fill>
      <border>
        <left/>
        <right/>
        <vertical/>
        <horizontal/>
      </border>
    </dxf>
    <dxf>
      <fill>
        <patternFill>
          <bgColor theme="4" tint="0.79998168889431442"/>
        </patternFill>
      </fill>
      <border>
        <left/>
        <right/>
        <vertical/>
        <horizontal/>
      </border>
    </dxf>
    <dxf>
      <border>
        <left/>
        <right/>
        <vertical/>
        <horizontal/>
      </border>
    </dxf>
    <dxf>
      <fill>
        <patternFill>
          <bgColor theme="3" tint="0.749961851863155"/>
        </patternFill>
      </fill>
      <border>
        <left/>
        <right/>
        <vertical/>
        <horizontal/>
      </border>
    </dxf>
    <dxf>
      <fill>
        <patternFill>
          <bgColor theme="3" tint="0.89996032593768116"/>
        </patternFill>
      </fill>
      <border>
        <left/>
        <right/>
        <vertical/>
        <horizontal/>
      </border>
    </dxf>
    <dxf>
      <fill>
        <patternFill>
          <bgColor theme="6" tint="0.59996337778862885"/>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8" tint="0.59996337778862885"/>
        </patternFill>
      </fill>
    </dxf>
    <dxf>
      <fill>
        <patternFill>
          <bgColor theme="8" tint="0.39994506668294322"/>
        </patternFill>
      </fill>
      <border>
        <left/>
        <right/>
        <top style="thin">
          <color theme="0" tint="-4.9989318521683403E-2"/>
        </top>
        <bottom style="thin">
          <color theme="0" tint="-4.9989318521683403E-2"/>
        </bottom>
      </border>
    </dxf>
    <dxf>
      <fill>
        <patternFill>
          <bgColor theme="5" tint="0.79998168889431442"/>
        </patternFill>
      </fill>
      <border>
        <left/>
        <right/>
        <vertical/>
        <horizontal/>
      </border>
    </dxf>
    <dxf>
      <fill>
        <patternFill>
          <bgColor theme="5" tint="0.59996337778862885"/>
        </patternFill>
      </fill>
      <border>
        <left/>
        <right/>
        <vertical/>
        <horizontal/>
      </border>
    </dxf>
    <dxf>
      <fill>
        <patternFill>
          <bgColor theme="9" tint="0.79998168889431442"/>
        </patternFill>
      </fill>
      <border>
        <top style="thin">
          <color theme="0" tint="-4.9989318521683403E-2"/>
        </top>
        <bottom style="thin">
          <color theme="0" tint="-4.9989318521683403E-2"/>
        </bottom>
      </border>
    </dxf>
    <dxf>
      <fill>
        <patternFill>
          <bgColor theme="9" tint="0.59996337778862885"/>
        </patternFill>
      </fill>
      <border>
        <left/>
        <right/>
        <top style="thin">
          <color theme="0" tint="-4.9989318521683403E-2"/>
        </top>
        <bottom style="thin">
          <color theme="0" tint="-4.9989318521683403E-2"/>
        </bottom>
      </border>
    </dxf>
    <dxf>
      <fill>
        <patternFill>
          <bgColor theme="4" tint="0.59996337778862885"/>
        </patternFill>
      </fill>
      <border>
        <left/>
        <right/>
        <vertical/>
        <horizontal/>
      </border>
    </dxf>
    <dxf>
      <fill>
        <patternFill>
          <bgColor theme="4" tint="0.79998168889431442"/>
        </patternFill>
      </fill>
      <border>
        <left/>
        <right/>
        <vertical/>
        <horizontal/>
      </border>
    </dxf>
    <dxf>
      <border>
        <left/>
        <right/>
        <vertical/>
        <horizontal/>
      </border>
    </dxf>
    <dxf>
      <fill>
        <patternFill>
          <bgColor theme="3" tint="0.749961851863155"/>
        </patternFill>
      </fill>
      <border>
        <left/>
        <right/>
        <vertical/>
        <horizontal/>
      </border>
    </dxf>
    <dxf>
      <fill>
        <patternFill>
          <bgColor theme="3" tint="0.89996032593768116"/>
        </patternFill>
      </fill>
      <border>
        <left/>
        <right/>
        <vertical/>
        <horizontal/>
      </border>
    </dxf>
    <dxf>
      <fill>
        <patternFill>
          <bgColor theme="6" tint="0.59996337778862885"/>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8" tint="0.59996337778862885"/>
        </patternFill>
      </fill>
    </dxf>
    <dxf>
      <fill>
        <patternFill>
          <bgColor theme="8" tint="0.39994506668294322"/>
        </patternFill>
      </fill>
      <border>
        <left/>
        <right/>
        <top style="thin">
          <color theme="0" tint="-4.9989318521683403E-2"/>
        </top>
        <bottom style="thin">
          <color theme="0" tint="-4.9989318521683403E-2"/>
        </bottom>
      </border>
    </dxf>
    <dxf>
      <fill>
        <patternFill>
          <bgColor theme="5" tint="0.79998168889431442"/>
        </patternFill>
      </fill>
      <border>
        <left/>
        <right/>
        <vertical/>
        <horizontal/>
      </border>
    </dxf>
    <dxf>
      <fill>
        <patternFill>
          <bgColor theme="5" tint="0.59996337778862885"/>
        </patternFill>
      </fill>
      <border>
        <left/>
        <right/>
        <vertical/>
        <horizontal/>
      </border>
    </dxf>
    <dxf>
      <fill>
        <patternFill>
          <bgColor theme="9" tint="0.79998168889431442"/>
        </patternFill>
      </fill>
      <border>
        <top style="thin">
          <color theme="0" tint="-4.9989318521683403E-2"/>
        </top>
        <bottom style="thin">
          <color theme="0" tint="-4.9989318521683403E-2"/>
        </bottom>
      </border>
    </dxf>
    <dxf>
      <fill>
        <patternFill>
          <bgColor theme="9" tint="0.59996337778862885"/>
        </patternFill>
      </fill>
      <border>
        <left/>
        <right/>
        <top style="thin">
          <color theme="0" tint="-4.9989318521683403E-2"/>
        </top>
        <bottom style="thin">
          <color theme="0" tint="-4.9989318521683403E-2"/>
        </bottom>
      </border>
    </dxf>
    <dxf>
      <fill>
        <patternFill>
          <bgColor theme="4" tint="0.59996337778862885"/>
        </patternFill>
      </fill>
      <border>
        <left/>
        <right/>
        <vertical/>
        <horizontal/>
      </border>
    </dxf>
    <dxf>
      <fill>
        <patternFill>
          <bgColor theme="4" tint="0.79998168889431442"/>
        </patternFill>
      </fill>
      <border>
        <left/>
        <right/>
        <vertical/>
        <horizontal/>
      </border>
    </dxf>
    <dxf>
      <border>
        <left/>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right/>
        <vertical/>
        <horizontal/>
      </border>
    </dxf>
    <dxf>
      <fill>
        <patternFill>
          <bgColor theme="8" tint="0.59996337778862885"/>
        </patternFill>
      </fill>
    </dxf>
    <dxf>
      <fill>
        <patternFill>
          <bgColor theme="8" tint="0.79998168889431442"/>
        </patternFill>
      </fill>
    </dxf>
    <dxf>
      <fill>
        <patternFill>
          <bgColor theme="5" tint="0.79998168889431442"/>
        </patternFill>
      </fill>
      <border>
        <left/>
        <right/>
        <top style="thin">
          <color theme="0" tint="-4.9989318521683403E-2"/>
        </top>
        <bottom style="thin">
          <color theme="0" tint="-4.9989318521683403E-2"/>
        </bottom>
      </border>
    </dxf>
    <dxf>
      <fill>
        <patternFill>
          <bgColor theme="5" tint="0.59996337778862885"/>
        </patternFill>
      </fill>
      <border>
        <left/>
        <right/>
        <top style="thin">
          <color theme="0" tint="-4.9989318521683403E-2"/>
        </top>
        <bottom style="thin">
          <color theme="0" tint="-4.9989318521683403E-2"/>
        </bottom>
      </border>
    </dxf>
    <dxf>
      <fill>
        <patternFill>
          <bgColor theme="0"/>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23"/>
      <tableStyleElement type="headerRow" dxfId="122"/>
      <tableStyleElement type="totalRow" dxfId="121"/>
      <tableStyleElement type="firstColumn" dxfId="120"/>
      <tableStyleElement type="lastColumn" dxfId="119"/>
      <tableStyleElement type="firstRowStripe" dxfId="118"/>
      <tableStyleElement type="secondRowStripe" dxfId="117"/>
      <tableStyleElement type="firstColumnStripe" dxfId="116"/>
      <tableStyleElement type="secondColumnStripe" dxfId="11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B20E9-FE16-4607-8775-A36BE1CDC6AE}">
  <sheetPr>
    <pageSetUpPr fitToPage="1"/>
  </sheetPr>
  <dimension ref="A1:BL32"/>
  <sheetViews>
    <sheetView showGridLines="0" showRuler="0" topLeftCell="B8" zoomScale="52" zoomScaleNormal="96" zoomScalePageLayoutView="70" workbookViewId="0">
      <selection activeCell="R34" sqref="R34"/>
    </sheetView>
  </sheetViews>
  <sheetFormatPr baseColWidth="10" defaultColWidth="8.6640625" defaultRowHeight="30" customHeight="1" x14ac:dyDescent="0.15"/>
  <cols>
    <col min="1" max="1" width="2.6640625" style="13" customWidth="1"/>
    <col min="2" max="2" width="51.6640625" bestFit="1" customWidth="1"/>
    <col min="3" max="3" width="25" customWidth="1"/>
    <col min="4" max="4" width="10.6640625" customWidth="1"/>
    <col min="5" max="5" width="10.6640625" style="2" customWidth="1"/>
    <col min="6" max="6" width="10.6640625" customWidth="1"/>
    <col min="7" max="7" width="9" customWidth="1"/>
    <col min="8" max="8" width="6" hidden="1" customWidth="1"/>
    <col min="9" max="11" width="2.6640625" customWidth="1"/>
    <col min="12" max="12" width="11.33203125" customWidth="1"/>
    <col min="13" max="14" width="12" customWidth="1"/>
    <col min="15" max="15" width="12.5" customWidth="1"/>
    <col min="16" max="65" width="2.6640625" customWidth="1"/>
  </cols>
  <sheetData>
    <row r="1" spans="1:64" ht="114" customHeight="1" x14ac:dyDescent="0.65">
      <c r="A1" s="14"/>
      <c r="B1" s="118" t="s">
        <v>49</v>
      </c>
      <c r="C1" s="18"/>
      <c r="D1" s="19"/>
      <c r="E1" s="20"/>
      <c r="F1" s="21"/>
      <c r="H1" s="1"/>
      <c r="I1" s="187" t="s">
        <v>21</v>
      </c>
      <c r="J1" s="188"/>
      <c r="K1" s="188"/>
      <c r="L1" s="188"/>
      <c r="M1" s="188"/>
      <c r="N1" s="188"/>
      <c r="O1" s="188"/>
      <c r="P1" s="24"/>
      <c r="Q1" s="189">
        <v>45639</v>
      </c>
      <c r="R1" s="190"/>
      <c r="S1" s="190"/>
      <c r="T1" s="190"/>
      <c r="U1" s="190"/>
      <c r="V1" s="190"/>
      <c r="W1" s="190"/>
      <c r="X1" s="190"/>
      <c r="Y1" s="190"/>
      <c r="Z1" s="190"/>
    </row>
    <row r="2" spans="1:64" ht="30" customHeight="1" x14ac:dyDescent="0.4">
      <c r="B2" s="96" t="s">
        <v>20</v>
      </c>
      <c r="C2" s="97" t="s">
        <v>50</v>
      </c>
      <c r="D2" s="22"/>
      <c r="E2" s="23"/>
      <c r="F2" s="22"/>
      <c r="I2" s="187" t="s">
        <v>22</v>
      </c>
      <c r="J2" s="188"/>
      <c r="K2" s="188"/>
      <c r="L2" s="188"/>
      <c r="M2" s="188"/>
      <c r="N2" s="188"/>
      <c r="O2" s="188"/>
      <c r="P2" s="24"/>
      <c r="Q2" s="191">
        <v>1</v>
      </c>
      <c r="R2" s="190"/>
      <c r="S2" s="190"/>
      <c r="T2" s="190"/>
      <c r="U2" s="190"/>
      <c r="V2" s="190"/>
      <c r="W2" s="190"/>
      <c r="X2" s="190"/>
      <c r="Y2" s="190"/>
      <c r="Z2" s="190"/>
    </row>
    <row r="3" spans="1:64" ht="26" x14ac:dyDescent="0.4">
      <c r="B3" s="96" t="s">
        <v>44</v>
      </c>
      <c r="C3" s="97" t="s">
        <v>51</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52</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53</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c r="D6" s="27"/>
      <c r="E6" s="28"/>
    </row>
    <row r="7" spans="1:64" s="26" customFormat="1" ht="30" customHeight="1" x14ac:dyDescent="0.15">
      <c r="A7" s="14"/>
      <c r="B7" s="29"/>
      <c r="E7" s="30"/>
      <c r="I7" s="192">
        <f>I8</f>
        <v>45635</v>
      </c>
      <c r="J7" s="179"/>
      <c r="K7" s="179"/>
      <c r="L7" s="179"/>
      <c r="M7" s="179"/>
      <c r="N7" s="179"/>
      <c r="O7" s="179"/>
      <c r="P7" s="179">
        <f>P8</f>
        <v>45642</v>
      </c>
      <c r="Q7" s="179"/>
      <c r="R7" s="179"/>
      <c r="S7" s="179"/>
      <c r="T7" s="179"/>
      <c r="U7" s="179"/>
      <c r="V7" s="179"/>
      <c r="W7" s="179">
        <f>W8</f>
        <v>45649</v>
      </c>
      <c r="X7" s="179"/>
      <c r="Y7" s="179"/>
      <c r="Z7" s="179"/>
      <c r="AA7" s="179"/>
      <c r="AB7" s="179"/>
      <c r="AC7" s="179"/>
      <c r="AD7" s="179">
        <f>AD8</f>
        <v>45656</v>
      </c>
      <c r="AE7" s="179"/>
      <c r="AF7" s="179"/>
      <c r="AG7" s="179"/>
      <c r="AH7" s="179"/>
      <c r="AI7" s="179"/>
      <c r="AJ7" s="179"/>
      <c r="AK7" s="179">
        <f>AK8</f>
        <v>45663</v>
      </c>
      <c r="AL7" s="179"/>
      <c r="AM7" s="179"/>
      <c r="AN7" s="179"/>
      <c r="AO7" s="179"/>
      <c r="AP7" s="179"/>
      <c r="AQ7" s="179"/>
      <c r="AR7" s="179">
        <f>AR8</f>
        <v>45670</v>
      </c>
      <c r="AS7" s="179"/>
      <c r="AT7" s="179"/>
      <c r="AU7" s="179"/>
      <c r="AV7" s="179"/>
      <c r="AW7" s="179"/>
      <c r="AX7" s="179"/>
      <c r="AY7" s="179">
        <f>AY8</f>
        <v>45677</v>
      </c>
      <c r="AZ7" s="179"/>
      <c r="BA7" s="179"/>
      <c r="BB7" s="179"/>
      <c r="BC7" s="179"/>
      <c r="BD7" s="179"/>
      <c r="BE7" s="179"/>
      <c r="BF7" s="179">
        <f>BF8</f>
        <v>45684</v>
      </c>
      <c r="BG7" s="179"/>
      <c r="BH7" s="179"/>
      <c r="BI7" s="179"/>
      <c r="BJ7" s="179"/>
      <c r="BK7" s="179"/>
      <c r="BL7" s="180"/>
    </row>
    <row r="8" spans="1:64" s="26" customFormat="1" ht="15" customHeight="1" x14ac:dyDescent="0.15">
      <c r="A8" s="181"/>
      <c r="B8" s="182" t="s">
        <v>5</v>
      </c>
      <c r="C8" s="184" t="s">
        <v>23</v>
      </c>
      <c r="D8" s="186" t="s">
        <v>1</v>
      </c>
      <c r="E8" s="186" t="s">
        <v>3</v>
      </c>
      <c r="F8" s="186" t="s">
        <v>4</v>
      </c>
      <c r="I8" s="31">
        <f>Project_Start-WEEKDAY(Project_Start,1)+2+7*(Display_Week-1)</f>
        <v>45635</v>
      </c>
      <c r="J8" s="31">
        <f>I8+1</f>
        <v>45636</v>
      </c>
      <c r="K8" s="31">
        <f t="shared" ref="K8:AX8" si="0">J8+1</f>
        <v>45637</v>
      </c>
      <c r="L8" s="31">
        <f t="shared" si="0"/>
        <v>45638</v>
      </c>
      <c r="M8" s="31">
        <f>L8+1</f>
        <v>45639</v>
      </c>
      <c r="N8" s="31">
        <f>M8+1</f>
        <v>45640</v>
      </c>
      <c r="O8" s="32">
        <f>N8+1</f>
        <v>45641</v>
      </c>
      <c r="P8" s="33">
        <f>O8+1</f>
        <v>45642</v>
      </c>
      <c r="Q8" s="31">
        <f>P8+1</f>
        <v>45643</v>
      </c>
      <c r="R8" s="31">
        <f t="shared" si="0"/>
        <v>45644</v>
      </c>
      <c r="S8" s="31">
        <f t="shared" si="0"/>
        <v>45645</v>
      </c>
      <c r="T8" s="31">
        <f t="shared" si="0"/>
        <v>45646</v>
      </c>
      <c r="U8" s="31">
        <f t="shared" si="0"/>
        <v>45647</v>
      </c>
      <c r="V8" s="32">
        <f t="shared" si="0"/>
        <v>45648</v>
      </c>
      <c r="W8" s="33">
        <f>V8+1</f>
        <v>45649</v>
      </c>
      <c r="X8" s="31">
        <f>W8+1</f>
        <v>45650</v>
      </c>
      <c r="Y8" s="31">
        <f t="shared" si="0"/>
        <v>45651</v>
      </c>
      <c r="Z8" s="31">
        <f t="shared" si="0"/>
        <v>45652</v>
      </c>
      <c r="AA8" s="31">
        <f t="shared" si="0"/>
        <v>45653</v>
      </c>
      <c r="AB8" s="31">
        <f t="shared" si="0"/>
        <v>45654</v>
      </c>
      <c r="AC8" s="32">
        <f t="shared" si="0"/>
        <v>45655</v>
      </c>
      <c r="AD8" s="33">
        <f>AC8+1</f>
        <v>45656</v>
      </c>
      <c r="AE8" s="31">
        <f>AD8+1</f>
        <v>45657</v>
      </c>
      <c r="AF8" s="31">
        <f t="shared" si="0"/>
        <v>45658</v>
      </c>
      <c r="AG8" s="31">
        <f t="shared" si="0"/>
        <v>45659</v>
      </c>
      <c r="AH8" s="31">
        <f t="shared" si="0"/>
        <v>45660</v>
      </c>
      <c r="AI8" s="31">
        <f t="shared" si="0"/>
        <v>45661</v>
      </c>
      <c r="AJ8" s="32">
        <f t="shared" si="0"/>
        <v>45662</v>
      </c>
      <c r="AK8" s="33">
        <f>AJ8+1</f>
        <v>45663</v>
      </c>
      <c r="AL8" s="31">
        <f>AK8+1</f>
        <v>45664</v>
      </c>
      <c r="AM8" s="31">
        <f t="shared" si="0"/>
        <v>45665</v>
      </c>
      <c r="AN8" s="31">
        <f t="shared" si="0"/>
        <v>45666</v>
      </c>
      <c r="AO8" s="31">
        <f t="shared" si="0"/>
        <v>45667</v>
      </c>
      <c r="AP8" s="31">
        <f t="shared" si="0"/>
        <v>45668</v>
      </c>
      <c r="AQ8" s="32">
        <f t="shared" si="0"/>
        <v>45669</v>
      </c>
      <c r="AR8" s="33">
        <f>AQ8+1</f>
        <v>45670</v>
      </c>
      <c r="AS8" s="31">
        <f>AR8+1</f>
        <v>45671</v>
      </c>
      <c r="AT8" s="31">
        <f t="shared" si="0"/>
        <v>45672</v>
      </c>
      <c r="AU8" s="31">
        <f t="shared" si="0"/>
        <v>45673</v>
      </c>
      <c r="AV8" s="31">
        <f t="shared" si="0"/>
        <v>45674</v>
      </c>
      <c r="AW8" s="31">
        <f t="shared" si="0"/>
        <v>45675</v>
      </c>
      <c r="AX8" s="32">
        <f t="shared" si="0"/>
        <v>45676</v>
      </c>
      <c r="AY8" s="33">
        <f>AX8+1</f>
        <v>45677</v>
      </c>
      <c r="AZ8" s="31">
        <f>AY8+1</f>
        <v>45678</v>
      </c>
      <c r="BA8" s="31">
        <f t="shared" ref="BA8:BE8" si="1">AZ8+1</f>
        <v>45679</v>
      </c>
      <c r="BB8" s="31">
        <f t="shared" si="1"/>
        <v>45680</v>
      </c>
      <c r="BC8" s="31">
        <f t="shared" si="1"/>
        <v>45681</v>
      </c>
      <c r="BD8" s="31">
        <f t="shared" si="1"/>
        <v>45682</v>
      </c>
      <c r="BE8" s="32">
        <f t="shared" si="1"/>
        <v>45683</v>
      </c>
      <c r="BF8" s="33">
        <f>BE8+1</f>
        <v>45684</v>
      </c>
      <c r="BG8" s="31">
        <f>BF8+1</f>
        <v>45685</v>
      </c>
      <c r="BH8" s="31">
        <f t="shared" ref="BH8:BL8" si="2">BG8+1</f>
        <v>45686</v>
      </c>
      <c r="BI8" s="31">
        <f t="shared" si="2"/>
        <v>45687</v>
      </c>
      <c r="BJ8" s="31">
        <f t="shared" si="2"/>
        <v>45688</v>
      </c>
      <c r="BK8" s="31">
        <f t="shared" si="2"/>
        <v>45689</v>
      </c>
      <c r="BL8" s="31">
        <f t="shared" si="2"/>
        <v>45690</v>
      </c>
    </row>
    <row r="9" spans="1:64" s="26" customFormat="1" ht="15" customHeight="1" thickBot="1" x14ac:dyDescent="0.2">
      <c r="A9" s="181"/>
      <c r="B9" s="183"/>
      <c r="C9" s="185"/>
      <c r="D9" s="185"/>
      <c r="E9" s="185"/>
      <c r="F9" s="185"/>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24</v>
      </c>
      <c r="C11" s="41"/>
      <c r="D11" s="42"/>
      <c r="E11" s="43"/>
      <c r="F11" s="44"/>
      <c r="G11" s="17"/>
      <c r="H11" s="5" t="str">
        <f t="shared" ref="H11:H29"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25</v>
      </c>
      <c r="C12" s="124" t="s">
        <v>50</v>
      </c>
      <c r="D12" s="49">
        <v>1</v>
      </c>
      <c r="E12" s="50">
        <f>Project_Start</f>
        <v>45639</v>
      </c>
      <c r="F12" s="50">
        <f>E12+2</f>
        <v>45641</v>
      </c>
      <c r="G12" s="17"/>
      <c r="H12" s="5">
        <f t="shared" si="4"/>
        <v>3</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26</v>
      </c>
      <c r="C13" s="126" t="s">
        <v>59</v>
      </c>
      <c r="D13" s="54">
        <v>0.6</v>
      </c>
      <c r="E13" s="55">
        <f>E12</f>
        <v>45639</v>
      </c>
      <c r="F13" s="55">
        <f>E13+2</f>
        <v>45641</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55</v>
      </c>
      <c r="C14" s="125" t="s">
        <v>58</v>
      </c>
      <c r="D14" s="54">
        <v>1</v>
      </c>
      <c r="E14" s="55">
        <f>E13</f>
        <v>45639</v>
      </c>
      <c r="F14" s="55">
        <f>E14+2</f>
        <v>45641</v>
      </c>
      <c r="G14" s="17"/>
      <c r="H14" s="5">
        <f t="shared" si="4"/>
        <v>3</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28</v>
      </c>
      <c r="C15" s="53" t="s">
        <v>50</v>
      </c>
      <c r="D15" s="54">
        <v>0.75</v>
      </c>
      <c r="E15" s="55">
        <f>E14</f>
        <v>45639</v>
      </c>
      <c r="F15" s="55">
        <f>E15+2</f>
        <v>45641</v>
      </c>
      <c r="G15" s="17"/>
      <c r="H15" s="5">
        <f t="shared" si="4"/>
        <v>3</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4"/>
      <c r="B17" s="57" t="s">
        <v>42</v>
      </c>
      <c r="C17" s="58"/>
      <c r="D17" s="59"/>
      <c r="E17" s="60"/>
      <c r="F17" s="61"/>
      <c r="G17" s="17"/>
      <c r="H17" s="5" t="str">
        <f t="shared" si="4"/>
        <v/>
      </c>
    </row>
    <row r="18" spans="1:64" s="46" customFormat="1" ht="30" customHeight="1" thickBot="1" x14ac:dyDescent="0.2">
      <c r="A18" s="14"/>
      <c r="B18" s="62" t="s">
        <v>29</v>
      </c>
      <c r="C18" s="63" t="s">
        <v>50</v>
      </c>
      <c r="D18" s="64">
        <v>0.5</v>
      </c>
      <c r="E18" s="65">
        <v>45639</v>
      </c>
      <c r="F18" s="65">
        <f>E18+2</f>
        <v>45641</v>
      </c>
      <c r="G18" s="17"/>
      <c r="H18" s="5">
        <f t="shared" si="4"/>
        <v>3</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4"/>
      <c r="B19" s="62" t="s">
        <v>30</v>
      </c>
      <c r="C19" s="63" t="s">
        <v>59</v>
      </c>
      <c r="D19" s="119">
        <v>0.9</v>
      </c>
      <c r="E19" s="65">
        <v>45639</v>
      </c>
      <c r="F19" s="65">
        <f t="shared" ref="F19:F21" si="5">E19+2</f>
        <v>45641</v>
      </c>
      <c r="G19" s="17"/>
      <c r="H19" s="5"/>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2" t="s">
        <v>56</v>
      </c>
      <c r="C20" s="63" t="s">
        <v>59</v>
      </c>
      <c r="D20" s="64">
        <v>0.95</v>
      </c>
      <c r="E20" s="65">
        <f>E18</f>
        <v>45639</v>
      </c>
      <c r="F20" s="65">
        <f t="shared" si="5"/>
        <v>45641</v>
      </c>
      <c r="G20" s="17"/>
      <c r="H20" s="5">
        <f t="shared" si="4"/>
        <v>3</v>
      </c>
      <c r="I20" s="51"/>
      <c r="J20" s="51"/>
      <c r="K20" s="51"/>
      <c r="L20" s="51"/>
      <c r="M20" s="51"/>
      <c r="N20" s="51"/>
      <c r="O20" s="51"/>
      <c r="P20" s="51"/>
      <c r="Q20" s="51"/>
      <c r="R20" s="51"/>
      <c r="S20" s="51"/>
      <c r="T20" s="51"/>
      <c r="U20" s="56"/>
      <c r="V20" s="56"/>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54</v>
      </c>
      <c r="C21" s="63" t="s">
        <v>59</v>
      </c>
      <c r="D21" s="64">
        <v>1</v>
      </c>
      <c r="E21" s="65">
        <f>E20</f>
        <v>45639</v>
      </c>
      <c r="F21" s="65">
        <f t="shared" si="5"/>
        <v>45641</v>
      </c>
      <c r="G21" s="17"/>
      <c r="H21" s="5">
        <f t="shared" si="4"/>
        <v>3</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4"/>
      <c r="B22" s="109" t="s">
        <v>48</v>
      </c>
      <c r="C22" s="110"/>
      <c r="D22" s="163"/>
      <c r="E22" s="112"/>
      <c r="F22" s="113"/>
      <c r="G22" s="17"/>
      <c r="H22" s="5" t="str">
        <f t="shared" si="4"/>
        <v/>
      </c>
    </row>
    <row r="23" spans="1:64" s="46" customFormat="1" ht="30" customHeight="1" thickBot="1" x14ac:dyDescent="0.2">
      <c r="A23" s="14"/>
      <c r="B23" s="161" t="s">
        <v>29</v>
      </c>
      <c r="C23" s="162" t="s">
        <v>50</v>
      </c>
      <c r="D23" s="130">
        <v>0.45</v>
      </c>
      <c r="E23" s="156">
        <v>45639</v>
      </c>
      <c r="F23" s="155">
        <v>45641</v>
      </c>
      <c r="G23" s="17"/>
      <c r="H23" s="5">
        <f t="shared" si="4"/>
        <v>3</v>
      </c>
      <c r="I23" s="51"/>
      <c r="J23" s="51"/>
      <c r="K23" s="51"/>
      <c r="L23" s="51"/>
      <c r="M23" s="159"/>
      <c r="N23" s="159"/>
      <c r="O23" s="159"/>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2">
      <c r="A24" s="14"/>
      <c r="B24" s="160" t="s">
        <v>57</v>
      </c>
      <c r="C24" s="158" t="s">
        <v>50</v>
      </c>
      <c r="D24" s="157">
        <v>0.25</v>
      </c>
      <c r="E24" s="131">
        <v>45639</v>
      </c>
      <c r="F24" s="156">
        <v>45641</v>
      </c>
      <c r="G24" s="17"/>
      <c r="H24" s="5"/>
      <c r="I24" s="51"/>
      <c r="J24" s="51"/>
      <c r="K24" s="51"/>
      <c r="L24" s="51"/>
      <c r="M24" s="159"/>
      <c r="N24" s="159"/>
      <c r="O24" s="159"/>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61" t="s">
        <v>45</v>
      </c>
      <c r="C25" s="162" t="s">
        <v>50</v>
      </c>
      <c r="D25" s="130">
        <v>1</v>
      </c>
      <c r="E25" s="156">
        <v>45639</v>
      </c>
      <c r="F25" s="156">
        <v>45641</v>
      </c>
      <c r="G25" s="17"/>
      <c r="H25" s="5">
        <f t="shared" si="4"/>
        <v>3</v>
      </c>
      <c r="I25" s="51"/>
      <c r="J25" s="51"/>
      <c r="K25" s="51"/>
      <c r="L25" s="51"/>
      <c r="M25" s="159"/>
      <c r="N25" s="159"/>
      <c r="O25" s="159"/>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66" t="s">
        <v>43</v>
      </c>
      <c r="C26" s="165"/>
      <c r="D26" s="166"/>
      <c r="E26" s="69"/>
      <c r="F26" s="164"/>
      <c r="G26" s="17"/>
      <c r="H26" s="5" t="str">
        <f t="shared" si="4"/>
        <v/>
      </c>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row>
    <row r="27" spans="1:64" s="46" customFormat="1" ht="30" customHeight="1" thickBot="1" x14ac:dyDescent="0.2">
      <c r="A27" s="13"/>
      <c r="B27" s="72" t="s">
        <v>33</v>
      </c>
      <c r="C27" s="73" t="s">
        <v>59</v>
      </c>
      <c r="D27" s="74">
        <v>0.15</v>
      </c>
      <c r="E27" s="120">
        <f>E19</f>
        <v>45639</v>
      </c>
      <c r="F27" s="121">
        <f>E27+2</f>
        <v>45641</v>
      </c>
      <c r="G27" s="17"/>
      <c r="H27" s="5">
        <f t="shared" si="4"/>
        <v>3</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72" t="s">
        <v>34</v>
      </c>
      <c r="C28" s="73" t="s">
        <v>59</v>
      </c>
      <c r="D28" s="74">
        <v>0.3</v>
      </c>
      <c r="E28" s="123">
        <v>45639</v>
      </c>
      <c r="F28" s="123">
        <f>E28+2</f>
        <v>45641</v>
      </c>
      <c r="G28" s="17"/>
      <c r="H28" s="5">
        <f t="shared" si="4"/>
        <v>3</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72" t="s">
        <v>37</v>
      </c>
      <c r="C29" s="73" t="s">
        <v>50</v>
      </c>
      <c r="D29" s="74">
        <v>1</v>
      </c>
      <c r="E29" s="123">
        <v>45639</v>
      </c>
      <c r="F29" s="123">
        <f>E29+2</f>
        <v>45641</v>
      </c>
      <c r="G29" s="17"/>
      <c r="H29" s="5">
        <f t="shared" si="4"/>
        <v>3</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ht="30" customHeight="1" x14ac:dyDescent="0.15">
      <c r="G30" s="3"/>
    </row>
    <row r="31" spans="1:64" ht="30" customHeight="1" x14ac:dyDescent="0.15">
      <c r="C31" s="16"/>
      <c r="F31" s="15"/>
    </row>
    <row r="32" spans="1:64" ht="30" customHeight="1" x14ac:dyDescent="0.15">
      <c r="C32"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10:D18 D20:D29">
    <cfRule type="dataBar" priority="15">
      <dataBar>
        <cfvo type="num" val="0"/>
        <cfvo type="num" val="1"/>
        <color theme="0"/>
      </dataBar>
      <extLst>
        <ext xmlns:x14="http://schemas.microsoft.com/office/spreadsheetml/2009/9/main" uri="{B025F937-C7B1-47D3-B67F-A62EFF666E3E}">
          <x14:id>{49A84874-7D91-4346-A225-E8605D249380}</x14:id>
        </ext>
      </extLst>
    </cfRule>
  </conditionalFormatting>
  <conditionalFormatting sqref="I12:BL16">
    <cfRule type="expression" dxfId="114" priority="14" stopIfTrue="1">
      <formula>AND(task_end&gt;=I$8,task_start&lt;J$8)</formula>
    </cfRule>
    <cfRule type="expression" dxfId="113" priority="13">
      <formula>AND(task_start&lt;=I$8,ROUNDDOWN((task_end-task_start+1)*task_progress,0)+task_start-1&gt;=I$8)</formula>
    </cfRule>
  </conditionalFormatting>
  <conditionalFormatting sqref="I18:BL21">
    <cfRule type="expression" dxfId="112" priority="1">
      <formula>AND(TODAY()&gt;=I$8, TODAY()&lt;J$8)</formula>
    </cfRule>
    <cfRule type="expression" dxfId="111" priority="12">
      <formula>AND(task_end&gt;=I$8,task_start&lt;J$8)</formula>
    </cfRule>
    <cfRule type="expression" dxfId="110" priority="2">
      <formula>AND(task_start&lt;=I$8,ROUNDDOWN((task_end-task_start+1)*task_progress,0)+task_start-1&gt;=I$8)</formula>
    </cfRule>
  </conditionalFormatting>
  <conditionalFormatting sqref="I23:BL25">
    <cfRule type="expression" dxfId="109" priority="8">
      <formula>AND(task_start&lt;=I$8,ROUNDDOWN((task_end-task_start+1)*task_progress,0)+task_start-1&gt;=I$8)</formula>
    </cfRule>
    <cfRule type="expression" dxfId="108" priority="11" stopIfTrue="1">
      <formula>AND(task_start&lt;=I$8,ROUNDDOWN((task_end-task_start+1)*task_progress,0)+task_start-1&gt;=I$8)</formula>
    </cfRule>
    <cfRule type="expression" dxfId="107" priority="4">
      <formula>AND(TODAY()&gt;=I$8, TODAY()&lt;J$8)</formula>
    </cfRule>
  </conditionalFormatting>
  <conditionalFormatting sqref="I27:BL29">
    <cfRule type="expression" dxfId="106" priority="9">
      <formula>AND(task_start&lt;=I$8,ROUNDDOWN((task_end-task_start+1)*task_progress,0)+task_start-1&gt;=I$8)</formula>
    </cfRule>
    <cfRule type="expression" dxfId="105" priority="10" stopIfTrue="1">
      <formula>AND(task_end&gt;=I$8,task_start&lt;J$8)</formula>
    </cfRule>
  </conditionalFormatting>
  <dataValidations disablePrompts="1" count="11">
    <dataValidation type="whole" operator="greaterThanOrEqual" allowBlank="1" showInputMessage="1" promptTitle="Display Week" prompt="Changing this number will scroll the Gantt Chart view." sqref="Q2:Q5" xr:uid="{B33EA98D-5DAD-4C63-A6FA-4FCE9FA9722B}">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BAC1D750-8928-49E7-B673-DB5D747EA5BF}"/>
    <dataValidation allowBlank="1" showInputMessage="1" showErrorMessage="1" prompt="Enter Company name in cel B2." sqref="A2:A5" xr:uid="{0EEB403D-762C-424E-AA41-917A40431191}"/>
    <dataValidation allowBlank="1" showInputMessage="1" showErrorMessage="1" prompt="Enter the name of the Project Lead in cell C3. Enter the Project Start date in cell Q1. Project Start: label is in cell I1." sqref="A6" xr:uid="{C3E1EB49-26C4-4B6F-B803-5D640F3F66BF}"/>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FE3E5035-4FAB-487C-8434-7BF759E32AB7}"/>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E1780DA7-4792-44C9-866C-792932F46550}"/>
    <dataValidation allowBlank="1" showInputMessage="1" showErrorMessage="1" prompt="Cell B8 contains the Phase 1 sample title. Enter a new title in cell B8._x000a_To delete the phase and work only from tasks, simply delete this row." sqref="A11" xr:uid="{9CA34E7D-A588-4424-B00B-52B26244C98A}"/>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A998A6F0-2E61-435A-B1F3-63A77DA98653}"/>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6EE34710-CAEC-4F48-AA16-7F578181407D}"/>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2" xr:uid="{D4F71F9C-31E5-4352-9387-FFED4D70AE00}"/>
    <dataValidation allowBlank="1" showInputMessage="1" showErrorMessage="1" prompt="Phase 3's sample block starts in cell B20." sqref="A26" xr:uid="{4DBB5ABE-9755-469F-BCF2-8E29A6387E6F}"/>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49A84874-7D91-4346-A225-E8605D249380}">
            <x14:dataBar minLength="0" maxLength="100" gradient="0">
              <x14:cfvo type="num">
                <xm:f>0</xm:f>
              </x14:cfvo>
              <x14:cfvo type="num">
                <xm:f>1</xm:f>
              </x14:cfvo>
              <x14:negativeFillColor rgb="FFFF0000"/>
              <x14:axisColor rgb="FF000000"/>
            </x14:dataBar>
          </x14:cfRule>
          <xm:sqref>D10:D18 D20:D29</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92357-C2EA-4E3D-B6C2-CC71731125DB}">
  <sheetPr>
    <pageSetUpPr fitToPage="1"/>
  </sheetPr>
  <dimension ref="A1:BL45"/>
  <sheetViews>
    <sheetView showGridLines="0" showRuler="0" zoomScale="64" zoomScaleNormal="100" zoomScalePageLayoutView="70" workbookViewId="0">
      <selection activeCell="BM7" sqref="BM7"/>
    </sheetView>
  </sheetViews>
  <sheetFormatPr baseColWidth="10" defaultColWidth="8.6640625" defaultRowHeight="30" customHeight="1" x14ac:dyDescent="0.15"/>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9" customWidth="1"/>
    <col min="8" max="8" width="6" hidden="1" customWidth="1"/>
    <col min="9" max="65" width="2.6640625" customWidth="1"/>
  </cols>
  <sheetData>
    <row r="1" spans="1:64" ht="114" customHeight="1" x14ac:dyDescent="0.65">
      <c r="A1" s="14"/>
      <c r="B1" s="118" t="s">
        <v>49</v>
      </c>
      <c r="C1" s="18"/>
      <c r="D1" s="19"/>
      <c r="E1" s="20"/>
      <c r="F1" s="21"/>
      <c r="H1" s="1"/>
      <c r="I1" s="187" t="s">
        <v>21</v>
      </c>
      <c r="J1" s="188"/>
      <c r="K1" s="188"/>
      <c r="L1" s="188"/>
      <c r="M1" s="188"/>
      <c r="N1" s="188"/>
      <c r="O1" s="188"/>
      <c r="P1" s="24"/>
      <c r="Q1" s="189">
        <v>45639</v>
      </c>
      <c r="R1" s="190"/>
      <c r="S1" s="190"/>
      <c r="T1" s="190"/>
      <c r="U1" s="190"/>
      <c r="V1" s="190"/>
      <c r="W1" s="190"/>
      <c r="X1" s="190"/>
      <c r="Y1" s="190"/>
      <c r="Z1" s="190"/>
    </row>
    <row r="2" spans="1:64" ht="30" customHeight="1" x14ac:dyDescent="0.4">
      <c r="B2" s="96" t="s">
        <v>20</v>
      </c>
      <c r="C2" s="97" t="s">
        <v>50</v>
      </c>
      <c r="D2" s="22"/>
      <c r="E2" s="23"/>
      <c r="F2" s="22"/>
      <c r="I2" s="187" t="s">
        <v>22</v>
      </c>
      <c r="J2" s="188"/>
      <c r="K2" s="188"/>
      <c r="L2" s="188"/>
      <c r="M2" s="188"/>
      <c r="N2" s="188"/>
      <c r="O2" s="188"/>
      <c r="P2" s="24"/>
      <c r="Q2" s="191">
        <v>10</v>
      </c>
      <c r="R2" s="190"/>
      <c r="S2" s="190"/>
      <c r="T2" s="190"/>
      <c r="U2" s="190"/>
      <c r="V2" s="190"/>
      <c r="W2" s="190"/>
      <c r="X2" s="190"/>
      <c r="Y2" s="190"/>
      <c r="Z2" s="190"/>
    </row>
    <row r="3" spans="1:64" ht="26" x14ac:dyDescent="0.4">
      <c r="B3" s="96" t="s">
        <v>44</v>
      </c>
      <c r="C3" s="97" t="s">
        <v>51</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52</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53</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c r="D6" s="27"/>
      <c r="E6" s="28"/>
    </row>
    <row r="7" spans="1:64" s="26" customFormat="1" ht="30" customHeight="1" x14ac:dyDescent="0.15">
      <c r="A7" s="14"/>
      <c r="B7" s="29"/>
      <c r="E7" s="30"/>
      <c r="I7" s="192">
        <f>I8</f>
        <v>45698</v>
      </c>
      <c r="J7" s="179"/>
      <c r="K7" s="179"/>
      <c r="L7" s="179"/>
      <c r="M7" s="179"/>
      <c r="N7" s="179"/>
      <c r="O7" s="179"/>
      <c r="P7" s="179">
        <f>P8</f>
        <v>45705</v>
      </c>
      <c r="Q7" s="179"/>
      <c r="R7" s="179"/>
      <c r="S7" s="179"/>
      <c r="T7" s="179"/>
      <c r="U7" s="179"/>
      <c r="V7" s="179"/>
      <c r="W7" s="179">
        <f>W8</f>
        <v>45712</v>
      </c>
      <c r="X7" s="179"/>
      <c r="Y7" s="179"/>
      <c r="Z7" s="179"/>
      <c r="AA7" s="179"/>
      <c r="AB7" s="179"/>
      <c r="AC7" s="179"/>
      <c r="AD7" s="179">
        <f>AD8</f>
        <v>45719</v>
      </c>
      <c r="AE7" s="179"/>
      <c r="AF7" s="179"/>
      <c r="AG7" s="179"/>
      <c r="AH7" s="179"/>
      <c r="AI7" s="179"/>
      <c r="AJ7" s="179"/>
      <c r="AK7" s="179">
        <f>AK8</f>
        <v>45726</v>
      </c>
      <c r="AL7" s="179"/>
      <c r="AM7" s="179"/>
      <c r="AN7" s="179"/>
      <c r="AO7" s="179"/>
      <c r="AP7" s="179"/>
      <c r="AQ7" s="179"/>
      <c r="AR7" s="179">
        <f>AR8</f>
        <v>45733</v>
      </c>
      <c r="AS7" s="179"/>
      <c r="AT7" s="179"/>
      <c r="AU7" s="179"/>
      <c r="AV7" s="179"/>
      <c r="AW7" s="179"/>
      <c r="AX7" s="179"/>
      <c r="AY7" s="179">
        <f>AY8</f>
        <v>45740</v>
      </c>
      <c r="AZ7" s="179"/>
      <c r="BA7" s="179"/>
      <c r="BB7" s="179"/>
      <c r="BC7" s="179"/>
      <c r="BD7" s="179"/>
      <c r="BE7" s="179"/>
      <c r="BF7" s="179">
        <f>BF8</f>
        <v>45747</v>
      </c>
      <c r="BG7" s="179"/>
      <c r="BH7" s="179"/>
      <c r="BI7" s="179"/>
      <c r="BJ7" s="179"/>
      <c r="BK7" s="179"/>
      <c r="BL7" s="180"/>
    </row>
    <row r="8" spans="1:64" s="26" customFormat="1" ht="15" customHeight="1" x14ac:dyDescent="0.15">
      <c r="A8" s="181"/>
      <c r="B8" s="182" t="s">
        <v>5</v>
      </c>
      <c r="C8" s="184" t="s">
        <v>23</v>
      </c>
      <c r="D8" s="186" t="s">
        <v>1</v>
      </c>
      <c r="E8" s="186" t="s">
        <v>3</v>
      </c>
      <c r="F8" s="186" t="s">
        <v>4</v>
      </c>
      <c r="I8" s="31">
        <f>Project_Start-WEEKDAY(Project_Start,1)+2+7*(Display_Week-1)</f>
        <v>45698</v>
      </c>
      <c r="J8" s="31">
        <f>I8+1</f>
        <v>45699</v>
      </c>
      <c r="K8" s="31">
        <f t="shared" ref="K8:AX8" si="0">J8+1</f>
        <v>45700</v>
      </c>
      <c r="L8" s="31">
        <f t="shared" si="0"/>
        <v>45701</v>
      </c>
      <c r="M8" s="31">
        <f t="shared" si="0"/>
        <v>45702</v>
      </c>
      <c r="N8" s="31">
        <f t="shared" si="0"/>
        <v>45703</v>
      </c>
      <c r="O8" s="32">
        <f t="shared" si="0"/>
        <v>45704</v>
      </c>
      <c r="P8" s="33">
        <f>O8+1</f>
        <v>45705</v>
      </c>
      <c r="Q8" s="31">
        <f>P8+1</f>
        <v>45706</v>
      </c>
      <c r="R8" s="31">
        <f t="shared" si="0"/>
        <v>45707</v>
      </c>
      <c r="S8" s="31">
        <f t="shared" si="0"/>
        <v>45708</v>
      </c>
      <c r="T8" s="31">
        <f t="shared" si="0"/>
        <v>45709</v>
      </c>
      <c r="U8" s="31">
        <f t="shared" si="0"/>
        <v>45710</v>
      </c>
      <c r="V8" s="32">
        <f t="shared" si="0"/>
        <v>45711</v>
      </c>
      <c r="W8" s="33">
        <f>V8+1</f>
        <v>45712</v>
      </c>
      <c r="X8" s="31">
        <f>W8+1</f>
        <v>45713</v>
      </c>
      <c r="Y8" s="31">
        <f t="shared" si="0"/>
        <v>45714</v>
      </c>
      <c r="Z8" s="31">
        <f t="shared" si="0"/>
        <v>45715</v>
      </c>
      <c r="AA8" s="31">
        <f t="shared" si="0"/>
        <v>45716</v>
      </c>
      <c r="AB8" s="31">
        <f t="shared" si="0"/>
        <v>45717</v>
      </c>
      <c r="AC8" s="32">
        <f t="shared" si="0"/>
        <v>45718</v>
      </c>
      <c r="AD8" s="33">
        <f>AC8+1</f>
        <v>45719</v>
      </c>
      <c r="AE8" s="31">
        <f>AD8+1</f>
        <v>45720</v>
      </c>
      <c r="AF8" s="31">
        <f t="shared" si="0"/>
        <v>45721</v>
      </c>
      <c r="AG8" s="31">
        <f t="shared" si="0"/>
        <v>45722</v>
      </c>
      <c r="AH8" s="31">
        <f t="shared" si="0"/>
        <v>45723</v>
      </c>
      <c r="AI8" s="31">
        <f t="shared" si="0"/>
        <v>45724</v>
      </c>
      <c r="AJ8" s="32">
        <f t="shared" si="0"/>
        <v>45725</v>
      </c>
      <c r="AK8" s="33">
        <f>AJ8+1</f>
        <v>45726</v>
      </c>
      <c r="AL8" s="31">
        <f>AK8+1</f>
        <v>45727</v>
      </c>
      <c r="AM8" s="31">
        <f t="shared" si="0"/>
        <v>45728</v>
      </c>
      <c r="AN8" s="31">
        <f t="shared" si="0"/>
        <v>45729</v>
      </c>
      <c r="AO8" s="31">
        <f t="shared" si="0"/>
        <v>45730</v>
      </c>
      <c r="AP8" s="31">
        <f t="shared" si="0"/>
        <v>45731</v>
      </c>
      <c r="AQ8" s="32">
        <f t="shared" si="0"/>
        <v>45732</v>
      </c>
      <c r="AR8" s="33">
        <f>AQ8+1</f>
        <v>45733</v>
      </c>
      <c r="AS8" s="31">
        <f>AR8+1</f>
        <v>45734</v>
      </c>
      <c r="AT8" s="31">
        <f t="shared" si="0"/>
        <v>45735</v>
      </c>
      <c r="AU8" s="31">
        <f t="shared" si="0"/>
        <v>45736</v>
      </c>
      <c r="AV8" s="31">
        <f t="shared" si="0"/>
        <v>45737</v>
      </c>
      <c r="AW8" s="31">
        <f t="shared" si="0"/>
        <v>45738</v>
      </c>
      <c r="AX8" s="32">
        <f t="shared" si="0"/>
        <v>45739</v>
      </c>
      <c r="AY8" s="33">
        <f>AX8+1</f>
        <v>45740</v>
      </c>
      <c r="AZ8" s="31">
        <f>AY8+1</f>
        <v>45741</v>
      </c>
      <c r="BA8" s="31">
        <f t="shared" ref="BA8:BE8" si="1">AZ8+1</f>
        <v>45742</v>
      </c>
      <c r="BB8" s="31">
        <f t="shared" si="1"/>
        <v>45743</v>
      </c>
      <c r="BC8" s="31">
        <f t="shared" si="1"/>
        <v>45744</v>
      </c>
      <c r="BD8" s="31">
        <f t="shared" si="1"/>
        <v>45745</v>
      </c>
      <c r="BE8" s="32">
        <f t="shared" si="1"/>
        <v>45746</v>
      </c>
      <c r="BF8" s="33">
        <f>BE8+1</f>
        <v>45747</v>
      </c>
      <c r="BG8" s="31">
        <f>BF8+1</f>
        <v>45748</v>
      </c>
      <c r="BH8" s="31">
        <f t="shared" ref="BH8:BL8" si="2">BG8+1</f>
        <v>45749</v>
      </c>
      <c r="BI8" s="31">
        <f t="shared" si="2"/>
        <v>45750</v>
      </c>
      <c r="BJ8" s="31">
        <f t="shared" si="2"/>
        <v>45751</v>
      </c>
      <c r="BK8" s="31">
        <f t="shared" si="2"/>
        <v>45752</v>
      </c>
      <c r="BL8" s="31">
        <f t="shared" si="2"/>
        <v>45753</v>
      </c>
    </row>
    <row r="9" spans="1:64" s="26" customFormat="1" ht="15" customHeight="1" thickBot="1" x14ac:dyDescent="0.2">
      <c r="A9" s="181"/>
      <c r="B9" s="183"/>
      <c r="C9" s="185"/>
      <c r="D9" s="185"/>
      <c r="E9" s="185"/>
      <c r="F9" s="185"/>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24</v>
      </c>
      <c r="C11" s="41"/>
      <c r="D11" s="42"/>
      <c r="E11" s="43"/>
      <c r="F11" s="44"/>
      <c r="G11" s="17"/>
      <c r="H11" s="5" t="str">
        <f t="shared" ref="H11:H4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25</v>
      </c>
      <c r="C12" s="48"/>
      <c r="D12" s="49">
        <v>0.5</v>
      </c>
      <c r="E12" s="50">
        <f>Project_Start</f>
        <v>45639</v>
      </c>
      <c r="F12" s="50">
        <f>E12+3</f>
        <v>45642</v>
      </c>
      <c r="G12" s="17"/>
      <c r="H12" s="5">
        <f t="shared" si="4"/>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26</v>
      </c>
      <c r="C13" s="53"/>
      <c r="D13" s="54">
        <v>0.6</v>
      </c>
      <c r="E13" s="55">
        <f>F12</f>
        <v>45642</v>
      </c>
      <c r="F13" s="55">
        <f>E13+2</f>
        <v>45644</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27</v>
      </c>
      <c r="C14" s="53"/>
      <c r="D14" s="54">
        <v>0.5</v>
      </c>
      <c r="E14" s="55">
        <f>F13</f>
        <v>45644</v>
      </c>
      <c r="F14" s="55">
        <f>E14+4</f>
        <v>45648</v>
      </c>
      <c r="G14" s="17"/>
      <c r="H14" s="5">
        <f t="shared" si="4"/>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28</v>
      </c>
      <c r="C15" s="53"/>
      <c r="D15" s="54">
        <v>0.25</v>
      </c>
      <c r="E15" s="55">
        <f>F14</f>
        <v>45648</v>
      </c>
      <c r="F15" s="55">
        <f>E15+5</f>
        <v>45653</v>
      </c>
      <c r="G15" s="17"/>
      <c r="H15" s="5">
        <f t="shared" si="4"/>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4"/>
      <c r="B17" s="57" t="s">
        <v>42</v>
      </c>
      <c r="C17" s="58"/>
      <c r="D17" s="59"/>
      <c r="E17" s="60"/>
      <c r="F17" s="61"/>
      <c r="G17" s="17"/>
      <c r="H17" s="5" t="str">
        <f t="shared" si="4"/>
        <v/>
      </c>
    </row>
    <row r="18" spans="1:64" s="46" customFormat="1" ht="30" customHeight="1" thickBot="1" x14ac:dyDescent="0.2">
      <c r="A18" s="14"/>
      <c r="B18" s="62" t="s">
        <v>29</v>
      </c>
      <c r="C18" s="63"/>
      <c r="D18" s="64">
        <v>0.5</v>
      </c>
      <c r="E18" s="65">
        <f>E15+1</f>
        <v>45649</v>
      </c>
      <c r="F18" s="65">
        <f>E18+4</f>
        <v>45653</v>
      </c>
      <c r="G18" s="17"/>
      <c r="H18" s="5">
        <f t="shared" si="4"/>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3"/>
      <c r="B19" s="62" t="s">
        <v>30</v>
      </c>
      <c r="C19" s="63"/>
      <c r="D19" s="64">
        <v>0.5</v>
      </c>
      <c r="E19" s="65">
        <f>E18+2</f>
        <v>45651</v>
      </c>
      <c r="F19" s="65">
        <f>E19+5</f>
        <v>45656</v>
      </c>
      <c r="G19" s="17"/>
      <c r="H19" s="5">
        <f t="shared" si="4"/>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2" t="s">
        <v>54</v>
      </c>
      <c r="C20" s="63"/>
      <c r="D20" s="64"/>
      <c r="E20" s="65">
        <f>F19</f>
        <v>45656</v>
      </c>
      <c r="F20" s="65">
        <f>E20+3</f>
        <v>45659</v>
      </c>
      <c r="G20" s="17"/>
      <c r="H20" s="5">
        <f t="shared" si="4"/>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31</v>
      </c>
      <c r="C21" s="63"/>
      <c r="D21" s="64"/>
      <c r="E21" s="65">
        <f>E20</f>
        <v>45656</v>
      </c>
      <c r="F21" s="65">
        <f>E21+2</f>
        <v>45658</v>
      </c>
      <c r="G21" s="17"/>
      <c r="H21" s="5">
        <f t="shared" si="4"/>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62" t="s">
        <v>32</v>
      </c>
      <c r="C22" s="63"/>
      <c r="D22" s="64"/>
      <c r="E22" s="65">
        <f>E21</f>
        <v>45656</v>
      </c>
      <c r="F22" s="65">
        <f>E22+3</f>
        <v>45659</v>
      </c>
      <c r="G22" s="17"/>
      <c r="H22" s="5">
        <f t="shared" si="4"/>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109" t="s">
        <v>48</v>
      </c>
      <c r="C23" s="110"/>
      <c r="D23" s="111"/>
      <c r="E23" s="112"/>
      <c r="F23" s="113"/>
      <c r="G23" s="17"/>
      <c r="H23" s="5" t="str">
        <f t="shared" si="4"/>
        <v/>
      </c>
    </row>
    <row r="24" spans="1:64" s="46" customFormat="1" ht="30" customHeight="1" thickBot="1" x14ac:dyDescent="0.2">
      <c r="A24" s="14"/>
      <c r="B24" s="114" t="s">
        <v>29</v>
      </c>
      <c r="C24" s="115"/>
      <c r="D24" s="116">
        <v>0.5</v>
      </c>
      <c r="E24" s="117">
        <f>E15+1</f>
        <v>45649</v>
      </c>
      <c r="F24" s="117">
        <f>E24+4</f>
        <v>45653</v>
      </c>
      <c r="G24" s="17"/>
      <c r="H24" s="5">
        <f t="shared" si="4"/>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14" t="s">
        <v>45</v>
      </c>
      <c r="C25" s="115"/>
      <c r="D25" s="116">
        <v>0.5</v>
      </c>
      <c r="E25" s="117">
        <f>E24+2</f>
        <v>45651</v>
      </c>
      <c r="F25" s="117">
        <f>E25+5</f>
        <v>45656</v>
      </c>
      <c r="G25" s="17"/>
      <c r="H25" s="5">
        <f t="shared" si="4"/>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114" t="s">
        <v>46</v>
      </c>
      <c r="C26" s="115"/>
      <c r="D26" s="116"/>
      <c r="E26" s="117">
        <f>F25</f>
        <v>45656</v>
      </c>
      <c r="F26" s="117">
        <f>E26+3</f>
        <v>45659</v>
      </c>
      <c r="G26" s="17"/>
      <c r="H26" s="5">
        <f t="shared" si="4"/>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
      <c r="A27" s="13"/>
      <c r="B27" s="114" t="s">
        <v>47</v>
      </c>
      <c r="C27" s="115"/>
      <c r="D27" s="116"/>
      <c r="E27" s="117">
        <f>E26</f>
        <v>45656</v>
      </c>
      <c r="F27" s="117">
        <f>E27+2</f>
        <v>45658</v>
      </c>
      <c r="G27" s="17"/>
      <c r="H27" s="5">
        <f t="shared" si="4"/>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114" t="s">
        <v>32</v>
      </c>
      <c r="C28" s="115"/>
      <c r="D28" s="116"/>
      <c r="E28" s="117">
        <f>E27</f>
        <v>45656</v>
      </c>
      <c r="F28" s="117">
        <f>E28+3</f>
        <v>45659</v>
      </c>
      <c r="G28" s="17"/>
      <c r="H28" s="5">
        <f t="shared" si="4"/>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66" t="s">
        <v>43</v>
      </c>
      <c r="C29" s="67"/>
      <c r="D29" s="68"/>
      <c r="E29" s="69"/>
      <c r="F29" s="70"/>
      <c r="G29" s="17"/>
      <c r="H29" s="5" t="str">
        <f t="shared" si="4"/>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
      <c r="A30" s="13"/>
      <c r="B30" s="72" t="s">
        <v>33</v>
      </c>
      <c r="C30" s="73"/>
      <c r="D30" s="74">
        <v>0.5</v>
      </c>
      <c r="E30" s="75">
        <f>E12+15</f>
        <v>45654</v>
      </c>
      <c r="F30" s="75">
        <f>E30+5</f>
        <v>45659</v>
      </c>
      <c r="G30" s="17"/>
      <c r="H30" s="5">
        <f t="shared" si="4"/>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
      <c r="A31" s="13"/>
      <c r="B31" s="72" t="s">
        <v>34</v>
      </c>
      <c r="C31" s="73"/>
      <c r="D31" s="74">
        <v>0.6</v>
      </c>
      <c r="E31" s="75">
        <f>F30+1</f>
        <v>45660</v>
      </c>
      <c r="F31" s="75">
        <f>E31+4</f>
        <v>45664</v>
      </c>
      <c r="G31" s="17"/>
      <c r="H31" s="5">
        <f t="shared" si="4"/>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
      <c r="A32" s="13"/>
      <c r="B32" s="72" t="s">
        <v>35</v>
      </c>
      <c r="C32" s="73"/>
      <c r="D32" s="74">
        <v>0.5</v>
      </c>
      <c r="E32" s="75">
        <f>E31+5</f>
        <v>45665</v>
      </c>
      <c r="F32" s="75">
        <f>E32+5</f>
        <v>45670</v>
      </c>
      <c r="G32" s="17"/>
      <c r="H32" s="5">
        <f t="shared" si="4"/>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36</v>
      </c>
      <c r="C33" s="73"/>
      <c r="D33" s="74">
        <v>0.25</v>
      </c>
      <c r="E33" s="75">
        <f>F32+1</f>
        <v>45671</v>
      </c>
      <c r="F33" s="75">
        <f>E33+4</f>
        <v>45675</v>
      </c>
      <c r="G33" s="17"/>
      <c r="H33" s="5">
        <f t="shared" si="4"/>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
      <c r="A34" s="13"/>
      <c r="B34" s="72" t="s">
        <v>37</v>
      </c>
      <c r="C34" s="73"/>
      <c r="D34" s="74">
        <v>0.25</v>
      </c>
      <c r="E34" s="75">
        <f>E32</f>
        <v>45665</v>
      </c>
      <c r="F34" s="75">
        <f>E34+4</f>
        <v>45669</v>
      </c>
      <c r="G34" s="17"/>
      <c r="H34" s="5">
        <f t="shared" si="4"/>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2">
      <c r="A35" s="13"/>
      <c r="B35" s="76" t="s">
        <v>38</v>
      </c>
      <c r="C35" s="77"/>
      <c r="D35" s="78"/>
      <c r="E35" s="79"/>
      <c r="F35" s="80"/>
      <c r="G35" s="17"/>
      <c r="H35" s="5" t="str">
        <f t="shared" si="4"/>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2">
      <c r="A36" s="13"/>
      <c r="B36" s="82" t="s">
        <v>39</v>
      </c>
      <c r="C36" s="83"/>
      <c r="D36" s="84">
        <v>0.25</v>
      </c>
      <c r="E36" s="85">
        <f>E30+2</f>
        <v>45656</v>
      </c>
      <c r="F36" s="85">
        <f>E36+3</f>
        <v>45659</v>
      </c>
      <c r="G36" s="17"/>
      <c r="H36" s="5">
        <f t="shared" si="4"/>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2">
      <c r="A37" s="13"/>
      <c r="B37" s="82" t="s">
        <v>40</v>
      </c>
      <c r="C37" s="83"/>
      <c r="D37" s="84">
        <v>0.25</v>
      </c>
      <c r="E37" s="85">
        <f>F36</f>
        <v>45659</v>
      </c>
      <c r="F37" s="85">
        <f>E37+4</f>
        <v>45663</v>
      </c>
      <c r="G37" s="17"/>
      <c r="H37" s="5">
        <f t="shared" si="4"/>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2">
      <c r="A38" s="13"/>
      <c r="B38" s="82" t="s">
        <v>41</v>
      </c>
      <c r="C38" s="83"/>
      <c r="D38" s="84">
        <v>0.5</v>
      </c>
      <c r="E38" s="85">
        <f>F37+1</f>
        <v>45664</v>
      </c>
      <c r="F38" s="85">
        <f>E38+3</f>
        <v>45667</v>
      </c>
      <c r="G38" s="17"/>
      <c r="H38" s="5">
        <f t="shared" si="4"/>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2">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2">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2">
      <c r="A41" s="13"/>
      <c r="B41" s="86"/>
      <c r="C41" s="87"/>
      <c r="D41" s="88"/>
      <c r="E41" s="89"/>
      <c r="F41" s="89"/>
      <c r="G41" s="17"/>
      <c r="H41" s="5" t="str">
        <f t="shared" si="4"/>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2">
      <c r="A42" s="14"/>
      <c r="B42" s="90" t="s">
        <v>0</v>
      </c>
      <c r="C42" s="91"/>
      <c r="D42" s="92"/>
      <c r="E42" s="93"/>
      <c r="F42" s="94"/>
      <c r="G42" s="17"/>
      <c r="H42" s="6" t="str">
        <f t="shared" si="4"/>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15">
      <c r="G43" s="3"/>
    </row>
    <row r="44" spans="1:64" ht="30" customHeight="1" x14ac:dyDescent="0.15">
      <c r="C44" s="16"/>
      <c r="F44" s="15"/>
    </row>
    <row r="45" spans="1:64" ht="30" customHeight="1" x14ac:dyDescent="0.15">
      <c r="C45"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10:D42">
    <cfRule type="dataBar" priority="8">
      <dataBar>
        <cfvo type="num" val="0"/>
        <cfvo type="num" val="1"/>
        <color theme="0"/>
      </dataBar>
      <extLst>
        <ext xmlns:x14="http://schemas.microsoft.com/office/spreadsheetml/2009/9/main" uri="{B025F937-C7B1-47D3-B67F-A62EFF666E3E}">
          <x14:id>{43716EA9-8D43-482D-B14E-51EFD30A5673}</x14:id>
        </ext>
      </extLst>
    </cfRule>
  </conditionalFormatting>
  <conditionalFormatting sqref="I7:BL40">
    <cfRule type="expression" dxfId="8" priority="1">
      <formula>AND(TODAY()&gt;=I$8, TODAY()&lt;J$8)</formula>
    </cfRule>
  </conditionalFormatting>
  <conditionalFormatting sqref="I12:BL16">
    <cfRule type="expression" dxfId="7" priority="6">
      <formula>AND(task_start&lt;=I$8,ROUNDDOWN((task_end-task_start+1)*task_progress,0)+task_start-1&gt;=I$8)</formula>
    </cfRule>
    <cfRule type="expression" dxfId="6" priority="7" stopIfTrue="1">
      <formula>AND(task_end&gt;=I$8,task_start&lt;J$8)</formula>
    </cfRule>
  </conditionalFormatting>
  <conditionalFormatting sqref="I18:BL22 I24:BL28">
    <cfRule type="expression" dxfId="5" priority="5" stopIfTrue="1">
      <formula>AND(task_end&gt;=I$8,task_start&lt;J$8)</formula>
    </cfRule>
    <cfRule type="expression" dxfId="4" priority="4">
      <formula>AND(task_start&lt;=I$8,ROUNDDOWN((task_end-task_start+1)*task_progress,0)+task_start-1&gt;=I$8)</formula>
    </cfRule>
  </conditionalFormatting>
  <conditionalFormatting sqref="I30:BL34">
    <cfRule type="expression" dxfId="3" priority="3" stopIfTrue="1">
      <formula>AND(task_end&gt;=I$8,task_start&lt;J$8)</formula>
    </cfRule>
    <cfRule type="expression" dxfId="2" priority="2">
      <formula>AND(task_start&lt;=I$8,ROUNDDOWN((task_end-task_start+1)*task_progress,0)+task_start-1&gt;=I$8)</formula>
    </cfRule>
  </conditionalFormatting>
  <conditionalFormatting sqref="I36:BL40">
    <cfRule type="expression" dxfId="1" priority="9">
      <formula>AND(task_start&lt;=I$8,ROUNDDOWN((task_end-task_start+1)*task_progress,0)+task_start-1&gt;=I$8)</formula>
    </cfRule>
    <cfRule type="expression" dxfId="0" priority="10" stopIfTrue="1">
      <formula>AND(task_end&gt;=I$8,task_start&lt;J$8)</formula>
    </cfRule>
  </conditionalFormatting>
  <dataValidations count="13">
    <dataValidation allowBlank="1" showInputMessage="1" showErrorMessage="1" prompt="This row marks the end of the Project Schedule. DO NOT enter anything in this row. _x000a_Insert new rows ABOVE this one to continue building out your Project Schedule." sqref="A42" xr:uid="{7247D926-7F2A-4D48-B3E7-5C6CF4915341}"/>
    <dataValidation allowBlank="1" showInputMessage="1" showErrorMessage="1" prompt="Phase 4's sample block starts in cell B26." sqref="A35" xr:uid="{0FBCDB0D-695B-4128-8444-E5B5B6C8CFEC}"/>
    <dataValidation allowBlank="1" showInputMessage="1" showErrorMessage="1" prompt="Phase 3's sample block starts in cell B20." sqref="A29" xr:uid="{27219D01-B40E-463F-B18E-951721DC4BB8}"/>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A73B21C2-C584-4B3B-AD56-1932895D3C2A}"/>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E37B2371-D3A0-4C6F-A0C0-111D44DC2F91}"/>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949189D5-219C-4DC7-B18D-C1C2350ADA41}"/>
    <dataValidation allowBlank="1" showInputMessage="1" showErrorMessage="1" prompt="Cell B8 contains the Phase 1 sample title. Enter a new title in cell B8._x000a_To delete the phase and work only from tasks, simply delete this row." sqref="A11" xr:uid="{93F7D4BD-5035-40CE-85D7-999C70E582E9}"/>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5273CC86-0DA0-4B03-95FC-D074F154EDE7}"/>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6AF05CBD-1E72-466D-A836-CEBE37F29D1B}"/>
    <dataValidation allowBlank="1" showInputMessage="1" showErrorMessage="1" prompt="Enter the name of the Project Lead in cell C3. Enter the Project Start date in cell Q1. Project Start: label is in cell I1." sqref="A6" xr:uid="{DAB7F20E-7A2E-436B-8998-4551B121526D}"/>
    <dataValidation allowBlank="1" showInputMessage="1" showErrorMessage="1" prompt="Enter Company name in cel B2." sqref="A2:A5" xr:uid="{097AD7D2-89FB-4113-B687-16B96364C31B}"/>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028755ED-CACA-44A3-B8C3-10C726065CDF}"/>
    <dataValidation type="whole" operator="greaterThanOrEqual" allowBlank="1" showInputMessage="1" promptTitle="Display Week" prompt="Changing this number will scroll the Gantt Chart view." sqref="Q2:Q5" xr:uid="{3E9CCDE9-1981-4924-98F8-E69400B393BD}">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43716EA9-8D43-482D-B14E-51EFD30A5673}">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election activeCell="Q3" sqref="Q3"/>
    </sheetView>
  </sheetViews>
  <sheetFormatPr baseColWidth="10" defaultColWidth="9" defaultRowHeight="13" x14ac:dyDescent="0.15"/>
  <cols>
    <col min="1" max="1" width="87" style="7" customWidth="1"/>
    <col min="2" max="16384" width="9" style="1"/>
  </cols>
  <sheetData>
    <row r="1" spans="1:2" ht="46.5" customHeight="1" x14ac:dyDescent="0.15"/>
    <row r="2" spans="1:2" s="9" customFormat="1" ht="16" x14ac:dyDescent="0.15">
      <c r="A2" s="98" t="s">
        <v>8</v>
      </c>
      <c r="B2" s="8"/>
    </row>
    <row r="3" spans="1:2" s="11" customFormat="1" ht="27" customHeight="1" x14ac:dyDescent="0.15">
      <c r="A3" s="99"/>
      <c r="B3" s="12"/>
    </row>
    <row r="4" spans="1:2" s="10" customFormat="1" ht="31" x14ac:dyDescent="0.45">
      <c r="A4" s="100" t="s">
        <v>7</v>
      </c>
    </row>
    <row r="5" spans="1:2" ht="74.25" customHeight="1" x14ac:dyDescent="0.15">
      <c r="A5" s="101" t="s">
        <v>15</v>
      </c>
    </row>
    <row r="6" spans="1:2" ht="26.25" customHeight="1" x14ac:dyDescent="0.15">
      <c r="A6" s="100" t="s">
        <v>18</v>
      </c>
    </row>
    <row r="7" spans="1:2" s="7" customFormat="1" ht="205" customHeight="1" x14ac:dyDescent="0.15">
      <c r="A7" s="102" t="s">
        <v>17</v>
      </c>
    </row>
    <row r="8" spans="1:2" s="10" customFormat="1" ht="31" x14ac:dyDescent="0.45">
      <c r="A8" s="100" t="s">
        <v>9</v>
      </c>
    </row>
    <row r="9" spans="1:2" ht="60" x14ac:dyDescent="0.15">
      <c r="A9" s="101" t="s">
        <v>16</v>
      </c>
    </row>
    <row r="10" spans="1:2" s="7" customFormat="1" ht="28" customHeight="1" x14ac:dyDescent="0.15">
      <c r="A10" s="103" t="s">
        <v>14</v>
      </c>
    </row>
    <row r="11" spans="1:2" s="10" customFormat="1" ht="31" x14ac:dyDescent="0.45">
      <c r="A11" s="100" t="s">
        <v>6</v>
      </c>
    </row>
    <row r="12" spans="1:2" ht="30" x14ac:dyDescent="0.15">
      <c r="A12" s="101" t="s">
        <v>13</v>
      </c>
    </row>
    <row r="13" spans="1:2" s="7" customFormat="1" ht="28" customHeight="1" x14ac:dyDescent="0.15">
      <c r="A13" s="103" t="s">
        <v>2</v>
      </c>
    </row>
    <row r="14" spans="1:2" s="10" customFormat="1" ht="31" x14ac:dyDescent="0.45">
      <c r="A14" s="100" t="s">
        <v>10</v>
      </c>
    </row>
    <row r="15" spans="1:2" ht="75" customHeight="1" x14ac:dyDescent="0.15">
      <c r="A15" s="101" t="s">
        <v>11</v>
      </c>
    </row>
    <row r="16" spans="1:2" ht="75" x14ac:dyDescent="0.15">
      <c r="A16" s="101" t="s">
        <v>12</v>
      </c>
    </row>
    <row r="17" spans="1:1" x14ac:dyDescent="0.15">
      <c r="A17" s="104"/>
    </row>
    <row r="18" spans="1:1" x14ac:dyDescent="0.15">
      <c r="A18" s="104"/>
    </row>
    <row r="19" spans="1:1" x14ac:dyDescent="0.15">
      <c r="A19" s="104"/>
    </row>
    <row r="20" spans="1:1" x14ac:dyDescent="0.15">
      <c r="A20" s="104"/>
    </row>
    <row r="21" spans="1:1" x14ac:dyDescent="0.15">
      <c r="A21" s="104"/>
    </row>
    <row r="22" spans="1:1" x14ac:dyDescent="0.15">
      <c r="A22" s="104"/>
    </row>
    <row r="23" spans="1:1" x14ac:dyDescent="0.15">
      <c r="A23" s="104"/>
    </row>
    <row r="24" spans="1:1" x14ac:dyDescent="0.15">
      <c r="A24" s="104"/>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47F41-C129-48A0-87FF-C502BB135586}">
  <sheetPr>
    <pageSetUpPr fitToPage="1"/>
  </sheetPr>
  <dimension ref="A1:BL39"/>
  <sheetViews>
    <sheetView showGridLines="0" showRuler="0" topLeftCell="B26" zoomScale="86" zoomScaleNormal="64" zoomScalePageLayoutView="70" workbookViewId="0">
      <selection activeCell="D30" sqref="D30"/>
    </sheetView>
  </sheetViews>
  <sheetFormatPr baseColWidth="10" defaultColWidth="8.6640625" defaultRowHeight="30" customHeight="1" x14ac:dyDescent="0.15"/>
  <cols>
    <col min="1" max="1" width="2.6640625" style="13" customWidth="1"/>
    <col min="2" max="2" width="51.6640625" bestFit="1" customWidth="1"/>
    <col min="3" max="3" width="25" customWidth="1"/>
    <col min="4" max="4" width="10.6640625" customWidth="1"/>
    <col min="5" max="5" width="10.6640625" style="2" customWidth="1"/>
    <col min="6" max="6" width="10.6640625" customWidth="1"/>
    <col min="7" max="7" width="9" customWidth="1"/>
    <col min="8" max="8" width="6" hidden="1" customWidth="1"/>
    <col min="9" max="9" width="20.5" customWidth="1"/>
    <col min="10" max="11" width="2.6640625" customWidth="1"/>
    <col min="12" max="12" width="11.33203125" customWidth="1"/>
    <col min="13" max="14" width="12" customWidth="1"/>
    <col min="15" max="15" width="12.5" customWidth="1"/>
    <col min="16" max="65" width="2.6640625" customWidth="1"/>
  </cols>
  <sheetData>
    <row r="1" spans="1:64" ht="114" customHeight="1" x14ac:dyDescent="0.65">
      <c r="A1" s="14"/>
      <c r="B1" s="118" t="s">
        <v>49</v>
      </c>
      <c r="C1" s="18"/>
      <c r="D1" s="19"/>
      <c r="E1" s="20"/>
      <c r="F1" s="21"/>
      <c r="H1" s="1"/>
      <c r="I1" s="187" t="s">
        <v>67</v>
      </c>
      <c r="J1" s="188"/>
      <c r="K1" s="188"/>
      <c r="L1" s="188"/>
      <c r="M1" s="188"/>
      <c r="N1" s="188"/>
      <c r="O1" s="188"/>
      <c r="P1" s="24"/>
      <c r="Q1" s="189">
        <v>45642</v>
      </c>
      <c r="R1" s="190"/>
      <c r="S1" s="190"/>
      <c r="T1" s="190"/>
      <c r="U1" s="190"/>
      <c r="V1" s="190"/>
      <c r="W1" s="190"/>
      <c r="X1" s="190"/>
      <c r="Y1" s="190"/>
      <c r="Z1" s="190"/>
    </row>
    <row r="2" spans="1:64" ht="30" customHeight="1" x14ac:dyDescent="0.4">
      <c r="B2" s="96" t="s">
        <v>20</v>
      </c>
      <c r="C2" s="97" t="s">
        <v>50</v>
      </c>
      <c r="D2" s="22"/>
      <c r="E2" s="23"/>
      <c r="F2" s="22"/>
      <c r="I2" s="187" t="s">
        <v>22</v>
      </c>
      <c r="J2" s="188"/>
      <c r="K2" s="188"/>
      <c r="L2" s="188"/>
      <c r="M2" s="188"/>
      <c r="N2" s="188"/>
      <c r="O2" s="188"/>
      <c r="P2" s="24"/>
      <c r="Q2" s="191">
        <v>2</v>
      </c>
      <c r="R2" s="190"/>
      <c r="S2" s="190"/>
      <c r="T2" s="190"/>
      <c r="U2" s="190"/>
      <c r="V2" s="190"/>
      <c r="W2" s="190"/>
      <c r="X2" s="190"/>
      <c r="Y2" s="190"/>
      <c r="Z2" s="190"/>
    </row>
    <row r="3" spans="1:64" ht="26" x14ac:dyDescent="0.4">
      <c r="B3" s="96" t="s">
        <v>44</v>
      </c>
      <c r="C3" s="97" t="s">
        <v>51</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52</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53</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c r="D6" s="27"/>
      <c r="E6" s="28"/>
    </row>
    <row r="7" spans="1:64" s="26" customFormat="1" ht="30" customHeight="1" x14ac:dyDescent="0.15">
      <c r="A7" s="14"/>
      <c r="B7" s="29"/>
      <c r="E7" s="30"/>
      <c r="I7" s="192">
        <f>I8</f>
        <v>45642</v>
      </c>
      <c r="J7" s="179"/>
      <c r="K7" s="179"/>
      <c r="L7" s="179"/>
      <c r="M7" s="179"/>
      <c r="N7" s="179"/>
      <c r="O7" s="179"/>
      <c r="P7" s="179">
        <f>P8</f>
        <v>45649</v>
      </c>
      <c r="Q7" s="179"/>
      <c r="R7" s="179"/>
      <c r="S7" s="179"/>
      <c r="T7" s="179"/>
      <c r="U7" s="179"/>
      <c r="V7" s="179"/>
      <c r="W7" s="179">
        <f>W8</f>
        <v>45656</v>
      </c>
      <c r="X7" s="179"/>
      <c r="Y7" s="179"/>
      <c r="Z7" s="179"/>
      <c r="AA7" s="179"/>
      <c r="AB7" s="179"/>
      <c r="AC7" s="179"/>
      <c r="AD7" s="179">
        <f>AD8</f>
        <v>45663</v>
      </c>
      <c r="AE7" s="179"/>
      <c r="AF7" s="179"/>
      <c r="AG7" s="179"/>
      <c r="AH7" s="179"/>
      <c r="AI7" s="179"/>
      <c r="AJ7" s="179"/>
      <c r="AK7" s="179">
        <f>AK8</f>
        <v>45670</v>
      </c>
      <c r="AL7" s="179"/>
      <c r="AM7" s="179"/>
      <c r="AN7" s="179"/>
      <c r="AO7" s="179"/>
      <c r="AP7" s="179"/>
      <c r="AQ7" s="179"/>
      <c r="AR7" s="179">
        <f>AR8</f>
        <v>45677</v>
      </c>
      <c r="AS7" s="179"/>
      <c r="AT7" s="179"/>
      <c r="AU7" s="179"/>
      <c r="AV7" s="179"/>
      <c r="AW7" s="179"/>
      <c r="AX7" s="179"/>
      <c r="AY7" s="179">
        <f>AY8</f>
        <v>45684</v>
      </c>
      <c r="AZ7" s="179"/>
      <c r="BA7" s="179"/>
      <c r="BB7" s="179"/>
      <c r="BC7" s="179"/>
      <c r="BD7" s="179"/>
      <c r="BE7" s="179"/>
      <c r="BF7" s="179">
        <f>BF8</f>
        <v>45691</v>
      </c>
      <c r="BG7" s="179"/>
      <c r="BH7" s="179"/>
      <c r="BI7" s="179"/>
      <c r="BJ7" s="179"/>
      <c r="BK7" s="179"/>
      <c r="BL7" s="180"/>
    </row>
    <row r="8" spans="1:64" s="26" customFormat="1" ht="15" customHeight="1" x14ac:dyDescent="0.15">
      <c r="A8" s="181"/>
      <c r="B8" s="182" t="s">
        <v>5</v>
      </c>
      <c r="C8" s="184" t="s">
        <v>23</v>
      </c>
      <c r="D8" s="186" t="s">
        <v>1</v>
      </c>
      <c r="E8" s="186" t="s">
        <v>3</v>
      </c>
      <c r="F8" s="186" t="s">
        <v>4</v>
      </c>
      <c r="I8" s="31">
        <f>Project_Start-WEEKDAY(Project_Start,1)-5+7*(Display_Week-1)</f>
        <v>45642</v>
      </c>
      <c r="J8" s="31">
        <f>I8+1</f>
        <v>45643</v>
      </c>
      <c r="K8" s="31">
        <f t="shared" ref="K8:AX8" si="0">J8+1</f>
        <v>45644</v>
      </c>
      <c r="L8" s="31">
        <f>K8+1</f>
        <v>45645</v>
      </c>
      <c r="M8" s="31">
        <f t="shared" si="0"/>
        <v>45646</v>
      </c>
      <c r="N8" s="31">
        <f t="shared" si="0"/>
        <v>45647</v>
      </c>
      <c r="O8" s="32">
        <f t="shared" si="0"/>
        <v>45648</v>
      </c>
      <c r="P8" s="33">
        <f>O8+1</f>
        <v>45649</v>
      </c>
      <c r="Q8" s="31">
        <f>P8+1</f>
        <v>45650</v>
      </c>
      <c r="R8" s="31">
        <f t="shared" si="0"/>
        <v>45651</v>
      </c>
      <c r="S8" s="31">
        <f t="shared" si="0"/>
        <v>45652</v>
      </c>
      <c r="T8" s="31">
        <f t="shared" si="0"/>
        <v>45653</v>
      </c>
      <c r="U8" s="31">
        <f t="shared" si="0"/>
        <v>45654</v>
      </c>
      <c r="V8" s="32">
        <f t="shared" si="0"/>
        <v>45655</v>
      </c>
      <c r="W8" s="33">
        <f>V8+1</f>
        <v>45656</v>
      </c>
      <c r="X8" s="31">
        <f>W8+1</f>
        <v>45657</v>
      </c>
      <c r="Y8" s="31">
        <f t="shared" si="0"/>
        <v>45658</v>
      </c>
      <c r="Z8" s="31">
        <f t="shared" si="0"/>
        <v>45659</v>
      </c>
      <c r="AA8" s="31">
        <f t="shared" si="0"/>
        <v>45660</v>
      </c>
      <c r="AB8" s="31">
        <f t="shared" si="0"/>
        <v>45661</v>
      </c>
      <c r="AC8" s="32">
        <f t="shared" si="0"/>
        <v>45662</v>
      </c>
      <c r="AD8" s="33">
        <f>AC8+1</f>
        <v>45663</v>
      </c>
      <c r="AE8" s="31">
        <f>AD8+1</f>
        <v>45664</v>
      </c>
      <c r="AF8" s="31">
        <f t="shared" si="0"/>
        <v>45665</v>
      </c>
      <c r="AG8" s="31">
        <f t="shared" si="0"/>
        <v>45666</v>
      </c>
      <c r="AH8" s="31">
        <f t="shared" si="0"/>
        <v>45667</v>
      </c>
      <c r="AI8" s="31">
        <f t="shared" si="0"/>
        <v>45668</v>
      </c>
      <c r="AJ8" s="32">
        <f t="shared" si="0"/>
        <v>45669</v>
      </c>
      <c r="AK8" s="33">
        <f>AJ8+1</f>
        <v>45670</v>
      </c>
      <c r="AL8" s="31">
        <f>AK8+1</f>
        <v>45671</v>
      </c>
      <c r="AM8" s="31">
        <f t="shared" si="0"/>
        <v>45672</v>
      </c>
      <c r="AN8" s="31">
        <f t="shared" si="0"/>
        <v>45673</v>
      </c>
      <c r="AO8" s="31">
        <f t="shared" si="0"/>
        <v>45674</v>
      </c>
      <c r="AP8" s="31">
        <f t="shared" si="0"/>
        <v>45675</v>
      </c>
      <c r="AQ8" s="32">
        <f t="shared" si="0"/>
        <v>45676</v>
      </c>
      <c r="AR8" s="33">
        <f>AQ8+1</f>
        <v>45677</v>
      </c>
      <c r="AS8" s="31">
        <f>AR8+1</f>
        <v>45678</v>
      </c>
      <c r="AT8" s="31">
        <f t="shared" si="0"/>
        <v>45679</v>
      </c>
      <c r="AU8" s="31">
        <f t="shared" si="0"/>
        <v>45680</v>
      </c>
      <c r="AV8" s="31">
        <f t="shared" si="0"/>
        <v>45681</v>
      </c>
      <c r="AW8" s="31">
        <f t="shared" si="0"/>
        <v>45682</v>
      </c>
      <c r="AX8" s="32">
        <f t="shared" si="0"/>
        <v>45683</v>
      </c>
      <c r="AY8" s="33">
        <f>AX8+1</f>
        <v>45684</v>
      </c>
      <c r="AZ8" s="31">
        <f>AY8+1</f>
        <v>45685</v>
      </c>
      <c r="BA8" s="31">
        <f t="shared" ref="BA8:BE8" si="1">AZ8+1</f>
        <v>45686</v>
      </c>
      <c r="BB8" s="31">
        <f t="shared" si="1"/>
        <v>45687</v>
      </c>
      <c r="BC8" s="31">
        <f t="shared" si="1"/>
        <v>45688</v>
      </c>
      <c r="BD8" s="31">
        <f t="shared" si="1"/>
        <v>45689</v>
      </c>
      <c r="BE8" s="32">
        <f t="shared" si="1"/>
        <v>45690</v>
      </c>
      <c r="BF8" s="33">
        <f>BE8+1</f>
        <v>45691</v>
      </c>
      <c r="BG8" s="31">
        <f>BF8+1</f>
        <v>45692</v>
      </c>
      <c r="BH8" s="31">
        <f t="shared" ref="BH8:BL8" si="2">BG8+1</f>
        <v>45693</v>
      </c>
      <c r="BI8" s="31">
        <f t="shared" si="2"/>
        <v>45694</v>
      </c>
      <c r="BJ8" s="31">
        <f t="shared" si="2"/>
        <v>45695</v>
      </c>
      <c r="BK8" s="31">
        <f t="shared" si="2"/>
        <v>45696</v>
      </c>
      <c r="BL8" s="31">
        <f t="shared" si="2"/>
        <v>45697</v>
      </c>
    </row>
    <row r="9" spans="1:64" s="26" customFormat="1" ht="15" customHeight="1" thickBot="1" x14ac:dyDescent="0.2">
      <c r="A9" s="181"/>
      <c r="B9" s="183"/>
      <c r="C9" s="185"/>
      <c r="D9" s="185"/>
      <c r="E9" s="185"/>
      <c r="F9" s="185"/>
      <c r="I9" s="34" t="str">
        <f>LEFT(TEXT(I8,"ddd"),1)</f>
        <v>M</v>
      </c>
      <c r="J9" s="35" t="str">
        <f>LEFT(TEXT(J8,"ddd"),1)</f>
        <v>T</v>
      </c>
      <c r="K9" s="35" t="str">
        <f t="shared" ref="K9:BL9" si="3">LEFT(TEXT(K8,"ddd"),1)</f>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24</v>
      </c>
      <c r="C11" s="41"/>
      <c r="D11" s="42"/>
      <c r="E11" s="43"/>
      <c r="F11" s="44"/>
      <c r="G11" s="17"/>
      <c r="H11" s="5" t="str">
        <f t="shared" ref="H11:H3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25</v>
      </c>
      <c r="C12" s="124" t="s">
        <v>50</v>
      </c>
      <c r="D12" s="49">
        <v>1</v>
      </c>
      <c r="E12" s="50">
        <f>Project_Start</f>
        <v>45642</v>
      </c>
      <c r="F12" s="50">
        <f>E12+6</f>
        <v>45648</v>
      </c>
      <c r="G12" s="17"/>
      <c r="H12" s="5">
        <f t="shared" si="4"/>
        <v>7</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26</v>
      </c>
      <c r="C13" s="126" t="s">
        <v>59</v>
      </c>
      <c r="D13" s="54">
        <v>0.6</v>
      </c>
      <c r="E13" s="55">
        <f>E12</f>
        <v>45642</v>
      </c>
      <c r="F13" s="55">
        <f>E13+6</f>
        <v>45648</v>
      </c>
      <c r="G13" s="150"/>
      <c r="H13" s="5">
        <f t="shared" si="4"/>
        <v>7</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55</v>
      </c>
      <c r="C14" s="125" t="s">
        <v>58</v>
      </c>
      <c r="D14" s="54">
        <v>1</v>
      </c>
      <c r="E14" s="55">
        <f>E13</f>
        <v>45642</v>
      </c>
      <c r="F14" s="55">
        <f>E14+6</f>
        <v>45648</v>
      </c>
      <c r="G14" s="17"/>
      <c r="H14" s="5">
        <f t="shared" si="4"/>
        <v>7</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28</v>
      </c>
      <c r="C15" s="53" t="s">
        <v>50</v>
      </c>
      <c r="D15" s="54">
        <v>0.8</v>
      </c>
      <c r="E15" s="55">
        <f>E14</f>
        <v>45642</v>
      </c>
      <c r="F15" s="55">
        <f>E15+6</f>
        <v>45648</v>
      </c>
      <c r="G15" s="17"/>
      <c r="H15" s="5">
        <f t="shared" si="4"/>
        <v>7</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137" t="s">
        <v>66</v>
      </c>
      <c r="C16" s="134"/>
      <c r="D16" s="135"/>
      <c r="E16" s="136"/>
      <c r="F16" s="136"/>
      <c r="G16" s="17"/>
      <c r="H16" s="5"/>
      <c r="I16" s="51"/>
      <c r="J16" s="51"/>
      <c r="K16" s="51"/>
      <c r="L16" s="51"/>
      <c r="M16" s="51"/>
      <c r="N16" s="51"/>
      <c r="O16" s="51"/>
      <c r="P16" s="51"/>
      <c r="Q16" s="51"/>
      <c r="R16" s="51"/>
      <c r="S16" s="51"/>
      <c r="T16" s="51"/>
      <c r="U16" s="51"/>
      <c r="V16" s="51"/>
      <c r="W16" s="51"/>
      <c r="X16" s="51"/>
      <c r="Y16" s="56"/>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3"/>
      <c r="B17" s="138" t="s">
        <v>60</v>
      </c>
      <c r="C17" s="139" t="s">
        <v>51</v>
      </c>
      <c r="D17" s="141">
        <v>0.45</v>
      </c>
      <c r="E17" s="140">
        <v>45642</v>
      </c>
      <c r="F17" s="140">
        <v>45648</v>
      </c>
      <c r="G17" s="17"/>
      <c r="H17" s="5"/>
      <c r="I17" s="152"/>
      <c r="J17" s="152"/>
      <c r="K17" s="152"/>
      <c r="L17" s="152"/>
      <c r="M17" s="152"/>
      <c r="N17" s="154"/>
      <c r="O17" s="152"/>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x14ac:dyDescent="0.2">
      <c r="A18" s="13"/>
      <c r="B18" s="146" t="s">
        <v>62</v>
      </c>
      <c r="C18" s="168" t="s">
        <v>50</v>
      </c>
      <c r="D18" s="151">
        <v>0.75</v>
      </c>
      <c r="E18" s="142">
        <f>E17</f>
        <v>45642</v>
      </c>
      <c r="F18" s="142">
        <f>F17</f>
        <v>45648</v>
      </c>
      <c r="G18" s="17"/>
      <c r="H18" s="5"/>
      <c r="I18" s="167"/>
      <c r="J18" s="167"/>
      <c r="K18" s="167"/>
      <c r="L18" s="167"/>
      <c r="M18" s="167"/>
      <c r="N18" s="167"/>
      <c r="O18" s="167"/>
    </row>
    <row r="19" spans="1:64" s="46" customFormat="1" ht="30" customHeight="1" thickBot="1" x14ac:dyDescent="0.2">
      <c r="A19" s="13" t="s">
        <v>64</v>
      </c>
      <c r="B19" s="147" t="s">
        <v>65</v>
      </c>
      <c r="C19" s="143" t="s">
        <v>53</v>
      </c>
      <c r="D19" s="148">
        <v>0.95</v>
      </c>
      <c r="E19" s="149">
        <f>E17</f>
        <v>45642</v>
      </c>
      <c r="F19" s="149">
        <f>F17</f>
        <v>45648</v>
      </c>
      <c r="G19" s="17"/>
      <c r="H19" s="5"/>
      <c r="I19" s="167"/>
      <c r="J19" s="167"/>
      <c r="K19" s="167"/>
      <c r="L19" s="167"/>
      <c r="M19" s="167"/>
      <c r="N19" s="167"/>
      <c r="O19" s="167"/>
    </row>
    <row r="20" spans="1:64" s="46" customFormat="1" ht="30" customHeight="1" thickBot="1" x14ac:dyDescent="0.2">
      <c r="A20" s="14"/>
      <c r="B20" s="57" t="s">
        <v>42</v>
      </c>
      <c r="C20" s="58"/>
      <c r="D20" s="59"/>
      <c r="E20" s="60"/>
      <c r="F20" s="61"/>
      <c r="G20" s="17"/>
      <c r="H20" s="5" t="str">
        <f t="shared" si="4"/>
        <v/>
      </c>
    </row>
    <row r="21" spans="1:64" s="46" customFormat="1" ht="30" customHeight="1" thickBot="1" x14ac:dyDescent="0.2">
      <c r="A21" s="14"/>
      <c r="B21" s="62" t="s">
        <v>29</v>
      </c>
      <c r="C21" s="63" t="s">
        <v>50</v>
      </c>
      <c r="D21" s="64">
        <v>0.5</v>
      </c>
      <c r="E21" s="65">
        <v>45642</v>
      </c>
      <c r="F21" s="65">
        <f>E21+6</f>
        <v>45648</v>
      </c>
      <c r="G21" s="17"/>
      <c r="H21" s="5">
        <f t="shared" si="4"/>
        <v>7</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4"/>
      <c r="B22" s="62" t="s">
        <v>30</v>
      </c>
      <c r="C22" s="63" t="s">
        <v>59</v>
      </c>
      <c r="D22" s="119">
        <v>0.9</v>
      </c>
      <c r="E22" s="65">
        <v>45642</v>
      </c>
      <c r="F22" s="65">
        <f>E22+6</f>
        <v>45648</v>
      </c>
      <c r="G22" s="17"/>
      <c r="H22" s="5"/>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3"/>
      <c r="B23" s="62" t="s">
        <v>56</v>
      </c>
      <c r="C23" s="63" t="s">
        <v>59</v>
      </c>
      <c r="D23" s="64">
        <v>0.95</v>
      </c>
      <c r="E23" s="65">
        <f>E21</f>
        <v>45642</v>
      </c>
      <c r="F23" s="65">
        <f>E23+6</f>
        <v>45648</v>
      </c>
      <c r="G23" s="17"/>
      <c r="H23" s="5">
        <f t="shared" si="4"/>
        <v>7</v>
      </c>
      <c r="I23" s="51"/>
      <c r="J23" s="51"/>
      <c r="K23" s="51"/>
      <c r="L23" s="51"/>
      <c r="M23" s="51"/>
      <c r="N23" s="51"/>
      <c r="O23" s="51"/>
      <c r="P23" s="51"/>
      <c r="Q23" s="51"/>
      <c r="R23" s="51"/>
      <c r="S23" s="51"/>
      <c r="T23" s="51"/>
      <c r="U23" s="56"/>
      <c r="V23" s="56"/>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2">
      <c r="A24" s="13"/>
      <c r="B24" s="62" t="s">
        <v>54</v>
      </c>
      <c r="C24" s="63" t="s">
        <v>59</v>
      </c>
      <c r="D24" s="64">
        <v>1</v>
      </c>
      <c r="E24" s="65">
        <f>E23</f>
        <v>45642</v>
      </c>
      <c r="F24" s="65">
        <f>E24+6</f>
        <v>45648</v>
      </c>
      <c r="G24" s="17"/>
      <c r="H24" s="5">
        <f t="shared" si="4"/>
        <v>7</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4"/>
      <c r="B25" s="109" t="s">
        <v>48</v>
      </c>
      <c r="C25" s="110"/>
      <c r="D25" s="111"/>
      <c r="E25" s="112"/>
      <c r="F25" s="113"/>
      <c r="G25" s="17"/>
      <c r="H25" s="5" t="str">
        <f t="shared" si="4"/>
        <v/>
      </c>
    </row>
    <row r="26" spans="1:64" s="46" customFormat="1" ht="30" customHeight="1" thickBot="1" x14ac:dyDescent="0.2">
      <c r="A26" s="14"/>
      <c r="B26" s="114" t="s">
        <v>29</v>
      </c>
      <c r="C26" s="115" t="s">
        <v>50</v>
      </c>
      <c r="D26" s="116">
        <v>0.45</v>
      </c>
      <c r="E26" s="117">
        <f>E15</f>
        <v>45642</v>
      </c>
      <c r="F26" s="117">
        <f>E26+6</f>
        <v>45648</v>
      </c>
      <c r="G26" s="17"/>
      <c r="H26" s="5">
        <f t="shared" si="4"/>
        <v>7</v>
      </c>
      <c r="I26" s="152"/>
      <c r="J26" s="152"/>
      <c r="K26" s="152"/>
      <c r="L26" s="152"/>
      <c r="M26" s="152"/>
      <c r="N26" s="152"/>
      <c r="O26" s="152"/>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
      <c r="A27" s="14"/>
      <c r="B27" s="114" t="s">
        <v>57</v>
      </c>
      <c r="C27" s="115" t="s">
        <v>50</v>
      </c>
      <c r="D27" s="116">
        <v>0.25</v>
      </c>
      <c r="E27" s="117">
        <f>E15</f>
        <v>45642</v>
      </c>
      <c r="F27" s="117">
        <f>E27+6</f>
        <v>45648</v>
      </c>
      <c r="G27" s="17"/>
      <c r="H27" s="5"/>
      <c r="I27" s="152"/>
      <c r="J27" s="152"/>
      <c r="K27" s="152"/>
      <c r="L27" s="152"/>
      <c r="M27" s="152"/>
      <c r="N27" s="152"/>
      <c r="O27" s="152"/>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114" t="s">
        <v>45</v>
      </c>
      <c r="C28" s="144" t="s">
        <v>59</v>
      </c>
      <c r="D28" s="116">
        <v>1</v>
      </c>
      <c r="E28" s="117">
        <f>E15</f>
        <v>45642</v>
      </c>
      <c r="F28" s="117">
        <f>E28+6</f>
        <v>45648</v>
      </c>
      <c r="G28" s="17"/>
      <c r="H28" s="5">
        <f t="shared" si="4"/>
        <v>7</v>
      </c>
      <c r="I28" s="152"/>
      <c r="J28" s="152"/>
      <c r="K28" s="152"/>
      <c r="L28" s="152"/>
      <c r="M28" s="152"/>
      <c r="N28" s="152"/>
      <c r="O28" s="152"/>
      <c r="P28" s="51"/>
      <c r="Q28" s="51"/>
      <c r="R28" s="51"/>
      <c r="S28" s="51"/>
      <c r="T28" s="51"/>
      <c r="U28" s="56"/>
      <c r="V28" s="56"/>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129" t="s">
        <v>63</v>
      </c>
      <c r="C29" s="145" t="s">
        <v>52</v>
      </c>
      <c r="D29" s="130">
        <v>0.2</v>
      </c>
      <c r="E29" s="131">
        <f>E17</f>
        <v>45642</v>
      </c>
      <c r="F29" s="132">
        <f>E29+6</f>
        <v>45648</v>
      </c>
      <c r="G29" s="17"/>
      <c r="H29" s="5"/>
      <c r="I29" s="153"/>
      <c r="J29" s="153"/>
      <c r="K29" s="153"/>
      <c r="L29" s="153"/>
      <c r="M29" s="153"/>
      <c r="N29" s="153"/>
      <c r="O29" s="153"/>
      <c r="P29" s="71"/>
      <c r="Q29" s="71"/>
      <c r="R29" s="71"/>
      <c r="S29" s="71"/>
      <c r="T29" s="71"/>
      <c r="U29" s="133"/>
      <c r="V29" s="133"/>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
      <c r="A30" s="13"/>
      <c r="B30" s="66" t="s">
        <v>43</v>
      </c>
      <c r="C30" s="67"/>
      <c r="D30" s="68"/>
      <c r="E30" s="69"/>
      <c r="F30" s="122"/>
      <c r="G30" s="17"/>
      <c r="H30" s="5" t="str">
        <f t="shared" si="4"/>
        <v/>
      </c>
      <c r="I30" s="7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71"/>
      <c r="AY30" s="71"/>
      <c r="AZ30" s="71"/>
      <c r="BA30" s="71"/>
      <c r="BB30" s="71"/>
      <c r="BC30" s="71"/>
      <c r="BD30" s="71"/>
      <c r="BE30" s="71"/>
      <c r="BF30" s="71"/>
      <c r="BG30" s="71"/>
      <c r="BH30" s="71"/>
      <c r="BI30" s="71"/>
      <c r="BJ30" s="71"/>
      <c r="BK30" s="71"/>
      <c r="BL30" s="71"/>
    </row>
    <row r="31" spans="1:64" s="46" customFormat="1" ht="30" customHeight="1" thickBot="1" x14ac:dyDescent="0.2">
      <c r="A31" s="13"/>
      <c r="B31" s="72" t="s">
        <v>33</v>
      </c>
      <c r="C31" s="73" t="s">
        <v>59</v>
      </c>
      <c r="D31" s="74">
        <v>0.15</v>
      </c>
      <c r="E31" s="120">
        <f>E22</f>
        <v>45642</v>
      </c>
      <c r="F31" s="121">
        <f>E31+6</f>
        <v>45648</v>
      </c>
      <c r="G31" s="17"/>
      <c r="H31" s="5">
        <f t="shared" si="4"/>
        <v>7</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
      <c r="A32" s="13"/>
      <c r="B32" s="72" t="s">
        <v>34</v>
      </c>
      <c r="C32" s="73" t="s">
        <v>59</v>
      </c>
      <c r="D32" s="74">
        <v>0.3</v>
      </c>
      <c r="E32" s="123">
        <v>45642</v>
      </c>
      <c r="F32" s="123">
        <f>E32+6</f>
        <v>45648</v>
      </c>
      <c r="G32" s="17"/>
      <c r="H32" s="5">
        <f t="shared" si="4"/>
        <v>7</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37</v>
      </c>
      <c r="C33" s="73" t="s">
        <v>50</v>
      </c>
      <c r="D33" s="74">
        <v>1</v>
      </c>
      <c r="E33" s="123">
        <f>E29-0</f>
        <v>45642</v>
      </c>
      <c r="F33" s="123">
        <f>E33+6</f>
        <v>45648</v>
      </c>
      <c r="G33" s="17"/>
      <c r="H33" s="5"/>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x14ac:dyDescent="0.15">
      <c r="A34" s="13"/>
      <c r="B34" s="127" t="s">
        <v>61</v>
      </c>
      <c r="C34" s="73" t="s">
        <v>59</v>
      </c>
      <c r="D34" s="128">
        <v>0.13</v>
      </c>
      <c r="E34" s="121">
        <f>E29-0</f>
        <v>45642</v>
      </c>
      <c r="F34" s="121">
        <f>E34+6</f>
        <v>45648</v>
      </c>
      <c r="G34" s="17"/>
      <c r="H34" s="17"/>
    </row>
    <row r="35" spans="1:64" s="46" customFormat="1" ht="30" customHeight="1" x14ac:dyDescent="0.15">
      <c r="A35" s="13"/>
      <c r="B35" s="176" t="s">
        <v>38</v>
      </c>
      <c r="C35" s="169"/>
      <c r="D35" s="170"/>
      <c r="E35" s="171"/>
      <c r="F35" s="171"/>
      <c r="G35" s="17"/>
      <c r="H35" s="17"/>
    </row>
    <row r="36" spans="1:64" s="46" customFormat="1" ht="30" customHeight="1" x14ac:dyDescent="0.15">
      <c r="A36" s="13"/>
      <c r="B36" s="172" t="s">
        <v>40</v>
      </c>
      <c r="C36" s="173" t="s">
        <v>59</v>
      </c>
      <c r="D36" s="174">
        <v>0.5</v>
      </c>
      <c r="E36" s="175">
        <v>45642</v>
      </c>
      <c r="F36" s="175">
        <v>45648</v>
      </c>
      <c r="G36" s="17"/>
      <c r="H36" s="17"/>
    </row>
    <row r="37" spans="1:64" ht="30" customHeight="1" x14ac:dyDescent="0.15">
      <c r="G37" s="3"/>
    </row>
    <row r="38" spans="1:64" ht="30" customHeight="1" x14ac:dyDescent="0.15">
      <c r="C38" s="16"/>
      <c r="F38" s="15"/>
    </row>
    <row r="39" spans="1:64" ht="30" customHeight="1" x14ac:dyDescent="0.15">
      <c r="C39"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23:D36 D10:D21">
    <cfRule type="dataBar" priority="14">
      <dataBar>
        <cfvo type="num" val="0"/>
        <cfvo type="num" val="1"/>
        <color theme="0"/>
      </dataBar>
      <extLst>
        <ext xmlns:x14="http://schemas.microsoft.com/office/spreadsheetml/2009/9/main" uri="{B025F937-C7B1-47D3-B67F-A62EFF666E3E}">
          <x14:id>{B9B3F6F1-F0A0-478A-A7AB-0F68CC112910}</x14:id>
        </ext>
      </extLst>
    </cfRule>
  </conditionalFormatting>
  <conditionalFormatting sqref="I7:BL36">
    <cfRule type="expression" dxfId="104" priority="1">
      <formula>AND(TODAY()&gt;=I$8, TODAY()&lt;J$8)</formula>
    </cfRule>
  </conditionalFormatting>
  <conditionalFormatting sqref="I12:BL15">
    <cfRule type="expression" dxfId="103" priority="4">
      <formula>AND(task_start&lt;=I$8,ROUNDDOWN((task_end-task_start+1)*task_progress,0)+task_start-1&gt;=I$8)</formula>
    </cfRule>
    <cfRule type="expression" dxfId="102" priority="5">
      <formula>AND(task_end&gt;=I$8,task_start&lt;J$8)</formula>
    </cfRule>
  </conditionalFormatting>
  <conditionalFormatting sqref="I17:BL19">
    <cfRule type="expression" dxfId="101" priority="13" stopIfTrue="1">
      <formula>AND(task_end&gt;=I$8,task_start&lt;J$8)</formula>
    </cfRule>
    <cfRule type="expression" dxfId="100" priority="12">
      <formula>AND(task_start&lt;=I$8,ROUNDDOWN((task_end-task_start+1)*task_progress,0)+task_start-1&gt;=I$8)</formula>
    </cfRule>
  </conditionalFormatting>
  <conditionalFormatting sqref="I21:BL24">
    <cfRule type="expression" dxfId="99" priority="7" stopIfTrue="1">
      <formula>AND(task_end&gt;=I$8,task_start&lt;J$8)</formula>
    </cfRule>
    <cfRule type="expression" dxfId="98" priority="6" stopIfTrue="1">
      <formula>AND(task_start&lt;=I$8,ROUNDDOWN((task_end-task_start+1)*task_progress,0)+task_start-1&gt;=I$8)</formula>
    </cfRule>
  </conditionalFormatting>
  <conditionalFormatting sqref="I26:BL29">
    <cfRule type="expression" dxfId="97" priority="11" stopIfTrue="1">
      <formula>AND(task_end&gt;=I$8,task_start&lt;J$8)</formula>
    </cfRule>
    <cfRule type="expression" dxfId="96" priority="10">
      <formula>AND(task_start&lt;=I$8,ROUNDDOWN((task_end-task_start+1)*task_progress,0)+task_start-1&gt;=I$8)</formula>
    </cfRule>
  </conditionalFormatting>
  <conditionalFormatting sqref="I31:BL34">
    <cfRule type="expression" dxfId="95" priority="8">
      <formula>AND(task_start&lt;=I$8,ROUNDDOWN((task_end-task_start+1)*task_progress,0)+task_start-1&gt;=I$8)</formula>
    </cfRule>
    <cfRule type="expression" dxfId="94" priority="9" stopIfTrue="1">
      <formula>AND(task_end&gt;=I$8,task_start&lt;J$8)</formula>
    </cfRule>
  </conditionalFormatting>
  <conditionalFormatting sqref="I36:BL36">
    <cfRule type="expression" dxfId="93" priority="2">
      <formula>AND(task_start&lt;=I$8,ROUNDDOWN((task_end-task_start+1)*task_progress,0)+task_start-1&gt;=I$8)</formula>
    </cfRule>
    <cfRule type="expression" dxfId="92" priority="3">
      <formula>AND(task_end&gt;=I$8,task_start&lt;J$8)</formula>
    </cfRule>
  </conditionalFormatting>
  <dataValidations disablePrompts="1" count="11">
    <dataValidation allowBlank="1" showInputMessage="1" showErrorMessage="1" prompt="Phase 3's sample block starts in cell B20." sqref="A30" xr:uid="{A2C0A5E6-7C10-40C9-8D3A-81B0B490166A}"/>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20 A25" xr:uid="{2253556A-24AC-47D9-AD1C-32DEC1E1A791}"/>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F4772482-73FD-40D4-B88D-97BE36D7644E}"/>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1213C16D-040E-4FFD-9810-A60498D55F0C}"/>
    <dataValidation allowBlank="1" showInputMessage="1" showErrorMessage="1" prompt="Cell B8 contains the Phase 1 sample title. Enter a new title in cell B8._x000a_To delete the phase and work only from tasks, simply delete this row." sqref="A11" xr:uid="{01D258ED-D747-4EFB-90DC-FDF0BE2791EB}"/>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1700862F-C914-4B41-B9B1-1F4CD5065047}"/>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2D11D244-60A2-4387-9405-5A84FB340C39}"/>
    <dataValidation allowBlank="1" showInputMessage="1" showErrorMessage="1" prompt="Enter the name of the Project Lead in cell C3. Enter the Project Start date in cell Q1. Project Start: label is in cell I1." sqref="A6" xr:uid="{FEE861BB-863C-415E-BD67-2A73CF7B94D5}"/>
    <dataValidation allowBlank="1" showInputMessage="1" showErrorMessage="1" prompt="Enter Company name in cel B2." sqref="A2:A5" xr:uid="{AA498D48-D2D2-45BE-9CBF-1A9876826842}"/>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4CDD824F-6E23-4B3F-BC7B-9AA65D3185AF}"/>
    <dataValidation type="whole" operator="greaterThanOrEqual" allowBlank="1" showInputMessage="1" promptTitle="Display Week" prompt="Changing this number will scroll the Gantt Chart view." sqref="Q2:Q5" xr:uid="{D214DB65-4766-480E-8A86-98729A8F55C8}">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9B3F6F1-F0A0-478A-A7AB-0F68CC112910}">
            <x14:dataBar minLength="0" maxLength="100" gradient="0">
              <x14:cfvo type="num">
                <xm:f>0</xm:f>
              </x14:cfvo>
              <x14:cfvo type="num">
                <xm:f>1</xm:f>
              </x14:cfvo>
              <x14:negativeFillColor rgb="FFFF0000"/>
              <x14:axisColor rgb="FF000000"/>
            </x14:dataBar>
          </x14:cfRule>
          <xm:sqref>D23:D36 D10:D21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FFF8E-CEA0-4506-A6F2-C6B0C585B126}">
  <sheetPr>
    <pageSetUpPr fitToPage="1"/>
  </sheetPr>
  <dimension ref="A1:BL40"/>
  <sheetViews>
    <sheetView showGridLines="0" showRuler="0" topLeftCell="A17" zoomScale="69" zoomScaleNormal="64" zoomScalePageLayoutView="70" workbookViewId="0">
      <selection activeCell="D30" sqref="D30"/>
    </sheetView>
  </sheetViews>
  <sheetFormatPr baseColWidth="10" defaultColWidth="8.6640625" defaultRowHeight="30" customHeight="1" x14ac:dyDescent="0.15"/>
  <cols>
    <col min="1" max="1" width="2.6640625" style="13" customWidth="1"/>
    <col min="2" max="2" width="51.6640625" bestFit="1" customWidth="1"/>
    <col min="3" max="3" width="25" customWidth="1"/>
    <col min="4" max="4" width="10.6640625" customWidth="1"/>
    <col min="5" max="5" width="10.6640625" style="2" customWidth="1"/>
    <col min="6" max="6" width="10.6640625" customWidth="1"/>
    <col min="7" max="7" width="9" customWidth="1"/>
    <col min="8" max="8" width="6" hidden="1" customWidth="1"/>
    <col min="9" max="9" width="20.5" customWidth="1"/>
    <col min="10" max="11" width="2.6640625" customWidth="1"/>
    <col min="12" max="12" width="11.33203125" customWidth="1"/>
    <col min="13" max="14" width="12" customWidth="1"/>
    <col min="15" max="15" width="12.5" customWidth="1"/>
    <col min="16" max="65" width="2.6640625" customWidth="1"/>
  </cols>
  <sheetData>
    <row r="1" spans="1:64" ht="114" customHeight="1" x14ac:dyDescent="0.65">
      <c r="A1" s="14"/>
      <c r="B1" s="118" t="s">
        <v>49</v>
      </c>
      <c r="C1" s="18"/>
      <c r="D1" s="19"/>
      <c r="E1" s="20"/>
      <c r="F1" s="21"/>
      <c r="H1" s="1"/>
      <c r="I1" s="187" t="s">
        <v>67</v>
      </c>
      <c r="J1" s="188"/>
      <c r="K1" s="188"/>
      <c r="L1" s="188"/>
      <c r="M1" s="188"/>
      <c r="N1" s="188"/>
      <c r="O1" s="188"/>
      <c r="P1" s="24"/>
      <c r="Q1" s="189">
        <v>45649</v>
      </c>
      <c r="R1" s="190"/>
      <c r="S1" s="190"/>
      <c r="T1" s="190"/>
      <c r="U1" s="190"/>
      <c r="V1" s="190"/>
      <c r="W1" s="190"/>
      <c r="X1" s="190"/>
      <c r="Y1" s="190"/>
      <c r="Z1" s="190"/>
    </row>
    <row r="2" spans="1:64" ht="30" customHeight="1" x14ac:dyDescent="0.4">
      <c r="B2" s="96" t="s">
        <v>20</v>
      </c>
      <c r="C2" s="97" t="s">
        <v>50</v>
      </c>
      <c r="D2" s="22"/>
      <c r="E2" s="23"/>
      <c r="F2" s="22"/>
      <c r="I2" s="187" t="s">
        <v>22</v>
      </c>
      <c r="J2" s="188"/>
      <c r="K2" s="188"/>
      <c r="L2" s="188"/>
      <c r="M2" s="188"/>
      <c r="N2" s="188"/>
      <c r="O2" s="188"/>
      <c r="P2" s="24"/>
      <c r="Q2" s="191">
        <v>3</v>
      </c>
      <c r="R2" s="190"/>
      <c r="S2" s="190"/>
      <c r="T2" s="190"/>
      <c r="U2" s="190"/>
      <c r="V2" s="190"/>
      <c r="W2" s="190"/>
      <c r="X2" s="190"/>
      <c r="Y2" s="190"/>
      <c r="Z2" s="190"/>
    </row>
    <row r="3" spans="1:64" ht="26" x14ac:dyDescent="0.4">
      <c r="B3" s="96" t="s">
        <v>44</v>
      </c>
      <c r="C3" s="97" t="s">
        <v>51</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52</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53</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c r="D6" s="27"/>
      <c r="E6" s="28"/>
    </row>
    <row r="7" spans="1:64" s="26" customFormat="1" ht="30" customHeight="1" x14ac:dyDescent="0.15">
      <c r="A7" s="14"/>
      <c r="B7" s="29"/>
      <c r="E7" s="30"/>
      <c r="I7" s="192">
        <f>I8</f>
        <v>45649</v>
      </c>
      <c r="J7" s="179"/>
      <c r="K7" s="179"/>
      <c r="L7" s="179"/>
      <c r="M7" s="179"/>
      <c r="N7" s="179"/>
      <c r="O7" s="179"/>
      <c r="P7" s="179">
        <f>P8</f>
        <v>45656</v>
      </c>
      <c r="Q7" s="179"/>
      <c r="R7" s="179"/>
      <c r="S7" s="179"/>
      <c r="T7" s="179"/>
      <c r="U7" s="179"/>
      <c r="V7" s="179"/>
      <c r="W7" s="179">
        <f>W8</f>
        <v>45663</v>
      </c>
      <c r="X7" s="179"/>
      <c r="Y7" s="179"/>
      <c r="Z7" s="179"/>
      <c r="AA7" s="179"/>
      <c r="AB7" s="179"/>
      <c r="AC7" s="179"/>
      <c r="AD7" s="179">
        <f>AD8</f>
        <v>45670</v>
      </c>
      <c r="AE7" s="179"/>
      <c r="AF7" s="179"/>
      <c r="AG7" s="179"/>
      <c r="AH7" s="179"/>
      <c r="AI7" s="179"/>
      <c r="AJ7" s="179"/>
      <c r="AK7" s="179">
        <f>AK8</f>
        <v>45677</v>
      </c>
      <c r="AL7" s="179"/>
      <c r="AM7" s="179"/>
      <c r="AN7" s="179"/>
      <c r="AO7" s="179"/>
      <c r="AP7" s="179"/>
      <c r="AQ7" s="179"/>
      <c r="AR7" s="179">
        <f>AR8</f>
        <v>45684</v>
      </c>
      <c r="AS7" s="179"/>
      <c r="AT7" s="179"/>
      <c r="AU7" s="179"/>
      <c r="AV7" s="179"/>
      <c r="AW7" s="179"/>
      <c r="AX7" s="179"/>
      <c r="AY7" s="179">
        <f>AY8</f>
        <v>45691</v>
      </c>
      <c r="AZ7" s="179"/>
      <c r="BA7" s="179"/>
      <c r="BB7" s="179"/>
      <c r="BC7" s="179"/>
      <c r="BD7" s="179"/>
      <c r="BE7" s="179"/>
      <c r="BF7" s="179">
        <f>BF8</f>
        <v>45698</v>
      </c>
      <c r="BG7" s="179"/>
      <c r="BH7" s="179"/>
      <c r="BI7" s="179"/>
      <c r="BJ7" s="179"/>
      <c r="BK7" s="179"/>
      <c r="BL7" s="180"/>
    </row>
    <row r="8" spans="1:64" s="26" customFormat="1" ht="15" customHeight="1" x14ac:dyDescent="0.15">
      <c r="A8" s="181"/>
      <c r="B8" s="182" t="s">
        <v>5</v>
      </c>
      <c r="C8" s="184" t="s">
        <v>23</v>
      </c>
      <c r="D8" s="186" t="s">
        <v>1</v>
      </c>
      <c r="E8" s="186" t="s">
        <v>3</v>
      </c>
      <c r="F8" s="186" t="s">
        <v>4</v>
      </c>
      <c r="I8" s="31">
        <f>Project_Start-WEEKDAY(Project_Start,1)-12+7*(Display_Week-1)</f>
        <v>45649</v>
      </c>
      <c r="J8" s="31">
        <f>I8+1</f>
        <v>45650</v>
      </c>
      <c r="K8" s="31">
        <f t="shared" ref="K8:AX8" si="0">J8+1</f>
        <v>45651</v>
      </c>
      <c r="L8" s="31">
        <f>K8+1</f>
        <v>45652</v>
      </c>
      <c r="M8" s="31">
        <f t="shared" si="0"/>
        <v>45653</v>
      </c>
      <c r="N8" s="31">
        <f t="shared" si="0"/>
        <v>45654</v>
      </c>
      <c r="O8" s="32">
        <f t="shared" si="0"/>
        <v>45655</v>
      </c>
      <c r="P8" s="33">
        <f>O8+1</f>
        <v>45656</v>
      </c>
      <c r="Q8" s="31">
        <f>P8+1</f>
        <v>45657</v>
      </c>
      <c r="R8" s="31">
        <f t="shared" si="0"/>
        <v>45658</v>
      </c>
      <c r="S8" s="31">
        <f t="shared" si="0"/>
        <v>45659</v>
      </c>
      <c r="T8" s="31">
        <f t="shared" si="0"/>
        <v>45660</v>
      </c>
      <c r="U8" s="31">
        <f t="shared" si="0"/>
        <v>45661</v>
      </c>
      <c r="V8" s="32">
        <f t="shared" si="0"/>
        <v>45662</v>
      </c>
      <c r="W8" s="33">
        <f>V8+1</f>
        <v>45663</v>
      </c>
      <c r="X8" s="31">
        <f>W8+1</f>
        <v>45664</v>
      </c>
      <c r="Y8" s="31">
        <f t="shared" si="0"/>
        <v>45665</v>
      </c>
      <c r="Z8" s="31">
        <f t="shared" si="0"/>
        <v>45666</v>
      </c>
      <c r="AA8" s="31">
        <f t="shared" si="0"/>
        <v>45667</v>
      </c>
      <c r="AB8" s="31">
        <f t="shared" si="0"/>
        <v>45668</v>
      </c>
      <c r="AC8" s="32">
        <f t="shared" si="0"/>
        <v>45669</v>
      </c>
      <c r="AD8" s="33">
        <f>AC8+1</f>
        <v>45670</v>
      </c>
      <c r="AE8" s="31">
        <f>AD8+1</f>
        <v>45671</v>
      </c>
      <c r="AF8" s="31">
        <f t="shared" si="0"/>
        <v>45672</v>
      </c>
      <c r="AG8" s="31">
        <f t="shared" si="0"/>
        <v>45673</v>
      </c>
      <c r="AH8" s="31">
        <f t="shared" si="0"/>
        <v>45674</v>
      </c>
      <c r="AI8" s="31">
        <f t="shared" si="0"/>
        <v>45675</v>
      </c>
      <c r="AJ8" s="32">
        <f t="shared" si="0"/>
        <v>45676</v>
      </c>
      <c r="AK8" s="33">
        <f>AJ8+1</f>
        <v>45677</v>
      </c>
      <c r="AL8" s="31">
        <f>AK8+1</f>
        <v>45678</v>
      </c>
      <c r="AM8" s="31">
        <f t="shared" si="0"/>
        <v>45679</v>
      </c>
      <c r="AN8" s="31">
        <f t="shared" si="0"/>
        <v>45680</v>
      </c>
      <c r="AO8" s="31">
        <f t="shared" si="0"/>
        <v>45681</v>
      </c>
      <c r="AP8" s="31">
        <f t="shared" si="0"/>
        <v>45682</v>
      </c>
      <c r="AQ8" s="32">
        <f t="shared" si="0"/>
        <v>45683</v>
      </c>
      <c r="AR8" s="33">
        <f>AQ8+1</f>
        <v>45684</v>
      </c>
      <c r="AS8" s="31">
        <f>AR8+1</f>
        <v>45685</v>
      </c>
      <c r="AT8" s="31">
        <f t="shared" si="0"/>
        <v>45686</v>
      </c>
      <c r="AU8" s="31">
        <f t="shared" si="0"/>
        <v>45687</v>
      </c>
      <c r="AV8" s="31">
        <f t="shared" si="0"/>
        <v>45688</v>
      </c>
      <c r="AW8" s="31">
        <f t="shared" si="0"/>
        <v>45689</v>
      </c>
      <c r="AX8" s="32">
        <f t="shared" si="0"/>
        <v>45690</v>
      </c>
      <c r="AY8" s="33">
        <f>AX8+1</f>
        <v>45691</v>
      </c>
      <c r="AZ8" s="31">
        <f>AY8+1</f>
        <v>45692</v>
      </c>
      <c r="BA8" s="31">
        <f t="shared" ref="BA8:BE8" si="1">AZ8+1</f>
        <v>45693</v>
      </c>
      <c r="BB8" s="31">
        <f t="shared" si="1"/>
        <v>45694</v>
      </c>
      <c r="BC8" s="31">
        <f t="shared" si="1"/>
        <v>45695</v>
      </c>
      <c r="BD8" s="31">
        <f t="shared" si="1"/>
        <v>45696</v>
      </c>
      <c r="BE8" s="32">
        <f t="shared" si="1"/>
        <v>45697</v>
      </c>
      <c r="BF8" s="33">
        <f>BE8+1</f>
        <v>45698</v>
      </c>
      <c r="BG8" s="31">
        <f>BF8+1</f>
        <v>45699</v>
      </c>
      <c r="BH8" s="31">
        <f t="shared" ref="BH8:BL8" si="2">BG8+1</f>
        <v>45700</v>
      </c>
      <c r="BI8" s="31">
        <f t="shared" si="2"/>
        <v>45701</v>
      </c>
      <c r="BJ8" s="31">
        <f t="shared" si="2"/>
        <v>45702</v>
      </c>
      <c r="BK8" s="31">
        <f t="shared" si="2"/>
        <v>45703</v>
      </c>
      <c r="BL8" s="31">
        <f t="shared" si="2"/>
        <v>45704</v>
      </c>
    </row>
    <row r="9" spans="1:64" s="26" customFormat="1" ht="15" customHeight="1" thickBot="1" x14ac:dyDescent="0.2">
      <c r="A9" s="181"/>
      <c r="B9" s="183"/>
      <c r="C9" s="185"/>
      <c r="D9" s="185"/>
      <c r="E9" s="185"/>
      <c r="F9" s="185"/>
      <c r="I9" s="34" t="str">
        <f>LEFT(TEXT(I8,"ddd"),1)</f>
        <v>M</v>
      </c>
      <c r="J9" s="35" t="str">
        <f>LEFT(TEXT(J8,"ddd"),1)</f>
        <v>T</v>
      </c>
      <c r="K9" s="35" t="str">
        <f t="shared" ref="K9:BL9" si="3">LEFT(TEXT(K8,"ddd"),1)</f>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24</v>
      </c>
      <c r="C11" s="41"/>
      <c r="D11" s="42"/>
      <c r="E11" s="43"/>
      <c r="F11" s="44"/>
      <c r="G11" s="17"/>
      <c r="H11" s="5" t="str">
        <f t="shared" ref="H11:H33"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25</v>
      </c>
      <c r="C12" s="124" t="s">
        <v>50</v>
      </c>
      <c r="D12" s="49">
        <v>1</v>
      </c>
      <c r="E12" s="50">
        <f>Project_Start</f>
        <v>45649</v>
      </c>
      <c r="F12" s="50">
        <f>E12+6</f>
        <v>45655</v>
      </c>
      <c r="G12" s="17"/>
      <c r="H12" s="5">
        <f t="shared" si="4"/>
        <v>7</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26</v>
      </c>
      <c r="C13" s="126" t="s">
        <v>59</v>
      </c>
      <c r="D13" s="54">
        <v>0.6</v>
      </c>
      <c r="E13" s="55">
        <f>E12</f>
        <v>45649</v>
      </c>
      <c r="F13" s="55">
        <f>E13+6</f>
        <v>45655</v>
      </c>
      <c r="G13" s="150"/>
      <c r="H13" s="5">
        <f t="shared" si="4"/>
        <v>7</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55</v>
      </c>
      <c r="C14" s="125" t="s">
        <v>58</v>
      </c>
      <c r="D14" s="54">
        <v>1</v>
      </c>
      <c r="E14" s="55">
        <f>E13</f>
        <v>45649</v>
      </c>
      <c r="F14" s="55">
        <f>E14+6</f>
        <v>45655</v>
      </c>
      <c r="G14" s="17"/>
      <c r="H14" s="5">
        <f t="shared" si="4"/>
        <v>7</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28</v>
      </c>
      <c r="C15" s="53" t="s">
        <v>50</v>
      </c>
      <c r="D15" s="54">
        <v>0.75</v>
      </c>
      <c r="E15" s="55">
        <f>E14</f>
        <v>45649</v>
      </c>
      <c r="F15" s="55">
        <f>E15+6</f>
        <v>45655</v>
      </c>
      <c r="G15" s="17"/>
      <c r="H15" s="5">
        <f t="shared" si="4"/>
        <v>7</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137" t="s">
        <v>66</v>
      </c>
      <c r="C16" s="134"/>
      <c r="D16" s="135"/>
      <c r="E16" s="136"/>
      <c r="F16" s="136"/>
      <c r="G16" s="17"/>
      <c r="H16" s="5"/>
      <c r="I16" s="51"/>
      <c r="J16" s="51"/>
      <c r="K16" s="51"/>
      <c r="L16" s="51"/>
      <c r="M16" s="51"/>
      <c r="N16" s="51"/>
      <c r="O16" s="51"/>
      <c r="P16" s="51"/>
      <c r="Q16" s="51"/>
      <c r="R16" s="51"/>
      <c r="S16" s="51"/>
      <c r="T16" s="51"/>
      <c r="U16" s="51"/>
      <c r="V16" s="51"/>
      <c r="W16" s="51"/>
      <c r="X16" s="51"/>
      <c r="Y16" s="56"/>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3"/>
      <c r="B17" s="138" t="s">
        <v>60</v>
      </c>
      <c r="C17" s="139" t="s">
        <v>51</v>
      </c>
      <c r="D17" s="141">
        <v>1</v>
      </c>
      <c r="E17" s="140">
        <f>Project_Start</f>
        <v>45649</v>
      </c>
      <c r="F17" s="140">
        <f>E17+6</f>
        <v>45655</v>
      </c>
      <c r="G17" s="17"/>
      <c r="H17" s="5"/>
      <c r="I17" s="152"/>
      <c r="J17" s="152"/>
      <c r="K17" s="152"/>
      <c r="L17" s="152"/>
      <c r="M17" s="152"/>
      <c r="N17" s="154"/>
      <c r="O17" s="152"/>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x14ac:dyDescent="0.2">
      <c r="A18" s="13"/>
      <c r="B18" s="146" t="s">
        <v>68</v>
      </c>
      <c r="C18" s="168" t="s">
        <v>50</v>
      </c>
      <c r="D18" s="151">
        <v>1</v>
      </c>
      <c r="E18" s="142">
        <f>E17</f>
        <v>45649</v>
      </c>
      <c r="F18" s="142">
        <f>F17</f>
        <v>45655</v>
      </c>
      <c r="G18" s="17"/>
      <c r="H18" s="5"/>
      <c r="I18" s="167"/>
      <c r="J18" s="167"/>
      <c r="K18" s="167"/>
      <c r="L18" s="167"/>
      <c r="M18" s="167"/>
      <c r="N18" s="167"/>
      <c r="O18" s="167"/>
    </row>
    <row r="19" spans="1:64" s="46" customFormat="1" ht="30" customHeight="1" thickBot="1" x14ac:dyDescent="0.2">
      <c r="A19" s="13" t="s">
        <v>64</v>
      </c>
      <c r="B19" s="147" t="s">
        <v>65</v>
      </c>
      <c r="C19" s="143" t="s">
        <v>53</v>
      </c>
      <c r="D19" s="148">
        <v>0.95</v>
      </c>
      <c r="E19" s="149">
        <f>E17</f>
        <v>45649</v>
      </c>
      <c r="F19" s="149">
        <f>F17</f>
        <v>45655</v>
      </c>
      <c r="G19" s="17"/>
      <c r="H19" s="5"/>
      <c r="I19" s="167"/>
      <c r="J19" s="167"/>
      <c r="K19" s="167"/>
      <c r="L19" s="167"/>
      <c r="M19" s="167"/>
      <c r="N19" s="167"/>
      <c r="O19" s="167"/>
    </row>
    <row r="20" spans="1:64" s="46" customFormat="1" ht="30" customHeight="1" thickBot="1" x14ac:dyDescent="0.2">
      <c r="A20" s="13"/>
      <c r="B20" s="177" t="s">
        <v>69</v>
      </c>
      <c r="C20" s="143" t="s">
        <v>51</v>
      </c>
      <c r="D20" s="141">
        <v>1</v>
      </c>
      <c r="E20" s="142">
        <v>45649</v>
      </c>
      <c r="F20" s="142">
        <v>45655</v>
      </c>
      <c r="G20" s="17"/>
      <c r="H20" s="5"/>
      <c r="I20" s="167"/>
      <c r="J20" s="167"/>
      <c r="K20" s="167"/>
      <c r="L20" s="167"/>
      <c r="M20" s="167"/>
      <c r="N20" s="167"/>
      <c r="O20" s="167"/>
    </row>
    <row r="21" spans="1:64" s="46" customFormat="1" ht="30" customHeight="1" thickBot="1" x14ac:dyDescent="0.2">
      <c r="A21" s="14"/>
      <c r="B21" s="57" t="s">
        <v>42</v>
      </c>
      <c r="C21" s="58"/>
      <c r="D21" s="59"/>
      <c r="E21" s="60"/>
      <c r="F21" s="61"/>
      <c r="G21" s="17"/>
      <c r="H21" s="5" t="str">
        <f t="shared" si="4"/>
        <v/>
      </c>
    </row>
    <row r="22" spans="1:64" s="46" customFormat="1" ht="30" customHeight="1" thickBot="1" x14ac:dyDescent="0.2">
      <c r="A22" s="14"/>
      <c r="B22" s="62" t="s">
        <v>29</v>
      </c>
      <c r="C22" s="63" t="s">
        <v>50</v>
      </c>
      <c r="D22" s="64">
        <v>0.6</v>
      </c>
      <c r="E22" s="65">
        <f>Project_Start</f>
        <v>45649</v>
      </c>
      <c r="F22" s="65">
        <f>E22+6</f>
        <v>45655</v>
      </c>
      <c r="G22" s="17"/>
      <c r="H22" s="5">
        <f t="shared" si="4"/>
        <v>7</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62" t="s">
        <v>30</v>
      </c>
      <c r="C23" s="63" t="s">
        <v>59</v>
      </c>
      <c r="D23" s="119">
        <v>0.95</v>
      </c>
      <c r="E23" s="65">
        <v>45649</v>
      </c>
      <c r="F23" s="65">
        <f>E23+6</f>
        <v>45655</v>
      </c>
      <c r="G23" s="17"/>
      <c r="H23" s="5"/>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2">
      <c r="A24" s="13"/>
      <c r="B24" s="62" t="s">
        <v>56</v>
      </c>
      <c r="C24" s="63" t="s">
        <v>59</v>
      </c>
      <c r="D24" s="64">
        <v>0.95</v>
      </c>
      <c r="E24" s="65">
        <f>E22</f>
        <v>45649</v>
      </c>
      <c r="F24" s="65">
        <f>E24+6</f>
        <v>45655</v>
      </c>
      <c r="G24" s="17"/>
      <c r="H24" s="5">
        <f t="shared" si="4"/>
        <v>7</v>
      </c>
      <c r="I24" s="51"/>
      <c r="J24" s="51"/>
      <c r="K24" s="51"/>
      <c r="L24" s="51"/>
      <c r="M24" s="51"/>
      <c r="N24" s="51"/>
      <c r="O24" s="51"/>
      <c r="P24" s="51"/>
      <c r="Q24" s="51"/>
      <c r="R24" s="51"/>
      <c r="S24" s="51"/>
      <c r="T24" s="51"/>
      <c r="U24" s="56"/>
      <c r="V24" s="56"/>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62" t="s">
        <v>54</v>
      </c>
      <c r="C25" s="63" t="s">
        <v>59</v>
      </c>
      <c r="D25" s="64">
        <v>1</v>
      </c>
      <c r="E25" s="65">
        <f>E24</f>
        <v>45649</v>
      </c>
      <c r="F25" s="65">
        <f>E25+6</f>
        <v>45655</v>
      </c>
      <c r="G25" s="17"/>
      <c r="H25" s="5">
        <f t="shared" si="4"/>
        <v>7</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4"/>
      <c r="B26" s="109" t="s">
        <v>48</v>
      </c>
      <c r="C26" s="110"/>
      <c r="D26" s="111"/>
      <c r="E26" s="112"/>
      <c r="F26" s="113"/>
      <c r="G26" s="17"/>
      <c r="H26" s="5" t="str">
        <f t="shared" si="4"/>
        <v/>
      </c>
    </row>
    <row r="27" spans="1:64" s="46" customFormat="1" ht="30" customHeight="1" thickBot="1" x14ac:dyDescent="0.2">
      <c r="A27" s="14"/>
      <c r="B27" s="114" t="s">
        <v>29</v>
      </c>
      <c r="C27" s="115" t="s">
        <v>50</v>
      </c>
      <c r="D27" s="116">
        <v>0.6</v>
      </c>
      <c r="E27" s="117">
        <f>E15</f>
        <v>45649</v>
      </c>
      <c r="F27" s="117">
        <f>E27+6</f>
        <v>45655</v>
      </c>
      <c r="G27" s="17"/>
      <c r="H27" s="5">
        <f t="shared" si="4"/>
        <v>7</v>
      </c>
      <c r="I27" s="152"/>
      <c r="J27" s="152"/>
      <c r="K27" s="152"/>
      <c r="L27" s="152"/>
      <c r="M27" s="152"/>
      <c r="N27" s="152"/>
      <c r="O27" s="152"/>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4"/>
      <c r="B28" s="114" t="s">
        <v>57</v>
      </c>
      <c r="C28" s="115" t="s">
        <v>50</v>
      </c>
      <c r="D28" s="116">
        <v>0.65</v>
      </c>
      <c r="E28" s="117">
        <f>E15</f>
        <v>45649</v>
      </c>
      <c r="F28" s="117">
        <f>E28+6</f>
        <v>45655</v>
      </c>
      <c r="G28" s="17"/>
      <c r="H28" s="5"/>
      <c r="I28" s="152"/>
      <c r="J28" s="152"/>
      <c r="K28" s="152"/>
      <c r="L28" s="152"/>
      <c r="M28" s="152"/>
      <c r="N28" s="152"/>
      <c r="O28" s="152"/>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114" t="s">
        <v>45</v>
      </c>
      <c r="C29" s="144" t="s">
        <v>59</v>
      </c>
      <c r="D29" s="116">
        <v>1</v>
      </c>
      <c r="E29" s="117">
        <f>E15</f>
        <v>45649</v>
      </c>
      <c r="F29" s="117">
        <f>E29+6</f>
        <v>45655</v>
      </c>
      <c r="G29" s="17"/>
      <c r="H29" s="5">
        <f t="shared" si="4"/>
        <v>7</v>
      </c>
      <c r="I29" s="152"/>
      <c r="J29" s="152"/>
      <c r="K29" s="152"/>
      <c r="L29" s="152"/>
      <c r="M29" s="152"/>
      <c r="N29" s="152"/>
      <c r="O29" s="152"/>
      <c r="P29" s="51"/>
      <c r="Q29" s="51"/>
      <c r="R29" s="51"/>
      <c r="S29" s="51"/>
      <c r="T29" s="51"/>
      <c r="U29" s="56"/>
      <c r="V29" s="56"/>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thickBot="1" x14ac:dyDescent="0.2">
      <c r="A30" s="13"/>
      <c r="B30" s="129" t="s">
        <v>63</v>
      </c>
      <c r="C30" s="145" t="s">
        <v>52</v>
      </c>
      <c r="D30" s="130">
        <v>0.4</v>
      </c>
      <c r="E30" s="131">
        <f>E17</f>
        <v>45649</v>
      </c>
      <c r="F30" s="132">
        <f>E30+6</f>
        <v>45655</v>
      </c>
      <c r="G30" s="17"/>
      <c r="H30" s="5"/>
      <c r="I30" s="153"/>
      <c r="J30" s="153"/>
      <c r="K30" s="153"/>
      <c r="L30" s="153"/>
      <c r="M30" s="153"/>
      <c r="N30" s="153"/>
      <c r="O30" s="153"/>
      <c r="P30" s="71"/>
      <c r="Q30" s="71"/>
      <c r="R30" s="71"/>
      <c r="S30" s="71"/>
      <c r="T30" s="71"/>
      <c r="U30" s="133"/>
      <c r="V30" s="133"/>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71"/>
      <c r="AY30" s="71"/>
      <c r="AZ30" s="71"/>
      <c r="BA30" s="71"/>
      <c r="BB30" s="71"/>
      <c r="BC30" s="71"/>
      <c r="BD30" s="71"/>
      <c r="BE30" s="71"/>
      <c r="BF30" s="71"/>
      <c r="BG30" s="71"/>
      <c r="BH30" s="71"/>
      <c r="BI30" s="71"/>
      <c r="BJ30" s="71"/>
      <c r="BK30" s="71"/>
      <c r="BL30" s="71"/>
    </row>
    <row r="31" spans="1:64" s="46" customFormat="1" ht="30" customHeight="1" thickBot="1" x14ac:dyDescent="0.2">
      <c r="A31" s="13"/>
      <c r="B31" s="66" t="s">
        <v>43</v>
      </c>
      <c r="C31" s="67"/>
      <c r="D31" s="68"/>
      <c r="E31" s="69"/>
      <c r="F31" s="122"/>
      <c r="G31" s="17"/>
      <c r="H31" s="5" t="str">
        <f t="shared" si="4"/>
        <v/>
      </c>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71"/>
      <c r="AY31" s="71"/>
      <c r="AZ31" s="71"/>
      <c r="BA31" s="71"/>
      <c r="BB31" s="71"/>
      <c r="BC31" s="71"/>
      <c r="BD31" s="71"/>
      <c r="BE31" s="71"/>
      <c r="BF31" s="71"/>
      <c r="BG31" s="71"/>
      <c r="BH31" s="71"/>
      <c r="BI31" s="71"/>
      <c r="BJ31" s="71"/>
      <c r="BK31" s="71"/>
      <c r="BL31" s="71"/>
    </row>
    <row r="32" spans="1:64" s="46" customFormat="1" ht="30" customHeight="1" thickBot="1" x14ac:dyDescent="0.2">
      <c r="A32" s="13"/>
      <c r="B32" s="72" t="s">
        <v>33</v>
      </c>
      <c r="C32" s="73" t="s">
        <v>59</v>
      </c>
      <c r="D32" s="74">
        <v>0.15</v>
      </c>
      <c r="E32" s="120">
        <v>45649</v>
      </c>
      <c r="F32" s="121">
        <f>E32+6</f>
        <v>45655</v>
      </c>
      <c r="G32" s="17"/>
      <c r="H32" s="5">
        <f t="shared" si="4"/>
        <v>7</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34</v>
      </c>
      <c r="C33" s="73" t="s">
        <v>59</v>
      </c>
      <c r="D33" s="74">
        <v>0.35</v>
      </c>
      <c r="E33" s="123">
        <v>45649</v>
      </c>
      <c r="F33" s="123">
        <f>E33+6</f>
        <v>45655</v>
      </c>
      <c r="G33" s="17"/>
      <c r="H33" s="5">
        <f t="shared" si="4"/>
        <v>7</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
      <c r="A34" s="13"/>
      <c r="B34" s="72" t="s">
        <v>37</v>
      </c>
      <c r="C34" s="73" t="s">
        <v>50</v>
      </c>
      <c r="D34" s="74">
        <v>1</v>
      </c>
      <c r="E34" s="123">
        <f>E30-0</f>
        <v>45649</v>
      </c>
      <c r="F34" s="123">
        <f>E34+6</f>
        <v>45655</v>
      </c>
      <c r="G34" s="17"/>
      <c r="H34" s="5"/>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x14ac:dyDescent="0.15">
      <c r="A35" s="13"/>
      <c r="B35" s="127" t="s">
        <v>61</v>
      </c>
      <c r="C35" s="73" t="s">
        <v>59</v>
      </c>
      <c r="D35" s="128">
        <v>0.3</v>
      </c>
      <c r="E35" s="121">
        <f>E30-0</f>
        <v>45649</v>
      </c>
      <c r="F35" s="121">
        <f>E35+6</f>
        <v>45655</v>
      </c>
      <c r="G35" s="17"/>
      <c r="H35" s="17"/>
    </row>
    <row r="36" spans="1:64" s="46" customFormat="1" ht="30" customHeight="1" x14ac:dyDescent="0.15">
      <c r="A36" s="13"/>
      <c r="B36" s="176" t="s">
        <v>38</v>
      </c>
      <c r="C36" s="169"/>
      <c r="D36" s="170"/>
      <c r="E36" s="171"/>
      <c r="F36" s="171"/>
      <c r="G36" s="17"/>
      <c r="H36" s="17"/>
    </row>
    <row r="37" spans="1:64" s="46" customFormat="1" ht="30" customHeight="1" x14ac:dyDescent="0.15">
      <c r="A37" s="13"/>
      <c r="B37" s="172" t="s">
        <v>40</v>
      </c>
      <c r="C37" s="173" t="s">
        <v>59</v>
      </c>
      <c r="D37" s="174">
        <v>0.6</v>
      </c>
      <c r="E37" s="175">
        <f>Project_Start</f>
        <v>45649</v>
      </c>
      <c r="F37" s="175">
        <f>E37+6</f>
        <v>45655</v>
      </c>
      <c r="G37" s="17"/>
      <c r="H37" s="17"/>
    </row>
    <row r="38" spans="1:64" ht="30" customHeight="1" x14ac:dyDescent="0.15">
      <c r="G38" s="3"/>
    </row>
    <row r="39" spans="1:64" ht="30" customHeight="1" x14ac:dyDescent="0.15">
      <c r="C39" s="16"/>
      <c r="F39" s="15"/>
    </row>
    <row r="40" spans="1:64" ht="30" customHeight="1" x14ac:dyDescent="0.15">
      <c r="C40" s="4"/>
    </row>
  </sheetData>
  <mergeCells count="18">
    <mergeCell ref="BF7:BL7"/>
    <mergeCell ref="A8:A9"/>
    <mergeCell ref="B8:B9"/>
    <mergeCell ref="C8:C9"/>
    <mergeCell ref="D8:D9"/>
    <mergeCell ref="E8:E9"/>
    <mergeCell ref="F8:F9"/>
    <mergeCell ref="AD7:AJ7"/>
    <mergeCell ref="AK7:AQ7"/>
    <mergeCell ref="AR7:AX7"/>
    <mergeCell ref="AY7:BE7"/>
    <mergeCell ref="I1:O1"/>
    <mergeCell ref="Q1:Z1"/>
    <mergeCell ref="I2:O2"/>
    <mergeCell ref="Q2:Z2"/>
    <mergeCell ref="I7:O7"/>
    <mergeCell ref="P7:V7"/>
    <mergeCell ref="W7:AC7"/>
  </mergeCells>
  <conditionalFormatting sqref="D24:D37 D10:D22">
    <cfRule type="dataBar" priority="14">
      <dataBar>
        <cfvo type="num" val="0"/>
        <cfvo type="num" val="1"/>
        <color theme="0"/>
      </dataBar>
      <extLst>
        <ext xmlns:x14="http://schemas.microsoft.com/office/spreadsheetml/2009/9/main" uri="{B025F937-C7B1-47D3-B67F-A62EFF666E3E}">
          <x14:id>{2094ED1D-CFB0-4A9C-AD66-6066D74F7227}</x14:id>
        </ext>
      </extLst>
    </cfRule>
  </conditionalFormatting>
  <conditionalFormatting sqref="I7:BL37">
    <cfRule type="expression" dxfId="91" priority="1">
      <formula>AND(TODAY()&gt;=I$8, TODAY()&lt;J$8)</formula>
    </cfRule>
  </conditionalFormatting>
  <conditionalFormatting sqref="I12:BL15">
    <cfRule type="expression" dxfId="90" priority="4">
      <formula>AND(task_start&lt;=I$8,ROUNDDOWN((task_end-task_start+1)*task_progress,0)+task_start-1&gt;=I$8)</formula>
    </cfRule>
    <cfRule type="expression" dxfId="89" priority="5">
      <formula>AND(task_end&gt;=I$8,task_start&lt;J$8)</formula>
    </cfRule>
  </conditionalFormatting>
  <conditionalFormatting sqref="I17:BL20">
    <cfRule type="expression" dxfId="88" priority="13" stopIfTrue="1">
      <formula>AND(task_end&gt;=I$8,task_start&lt;J$8)</formula>
    </cfRule>
    <cfRule type="expression" dxfId="87" priority="12">
      <formula>AND(task_start&lt;=I$8,ROUNDDOWN((task_end-task_start+1)*task_progress,0)+task_start-1&gt;=I$8)</formula>
    </cfRule>
  </conditionalFormatting>
  <conditionalFormatting sqref="I22:BL25">
    <cfRule type="expression" dxfId="86" priority="7" stopIfTrue="1">
      <formula>AND(task_end&gt;=I$8,task_start&lt;J$8)</formula>
    </cfRule>
    <cfRule type="expression" dxfId="85" priority="6" stopIfTrue="1">
      <formula>AND(task_start&lt;=I$8,ROUNDDOWN((task_end-task_start+1)*task_progress,0)+task_start-1&gt;=I$8)</formula>
    </cfRule>
  </conditionalFormatting>
  <conditionalFormatting sqref="I27:BL30">
    <cfRule type="expression" dxfId="84" priority="11" stopIfTrue="1">
      <formula>AND(task_end&gt;=I$8,task_start&lt;J$8)</formula>
    </cfRule>
    <cfRule type="expression" dxfId="83" priority="10">
      <formula>AND(task_start&lt;=I$8,ROUNDDOWN((task_end-task_start+1)*task_progress,0)+task_start-1&gt;=I$8)</formula>
    </cfRule>
  </conditionalFormatting>
  <conditionalFormatting sqref="I32:BL35">
    <cfRule type="expression" dxfId="82" priority="8">
      <formula>AND(task_start&lt;=I$8,ROUNDDOWN((task_end-task_start+1)*task_progress,0)+task_start-1&gt;=I$8)</formula>
    </cfRule>
    <cfRule type="expression" dxfId="81" priority="9" stopIfTrue="1">
      <formula>AND(task_end&gt;=I$8,task_start&lt;J$8)</formula>
    </cfRule>
  </conditionalFormatting>
  <conditionalFormatting sqref="I37:BL37">
    <cfRule type="expression" dxfId="80" priority="2">
      <formula>AND(task_start&lt;=I$8,ROUNDDOWN((task_end-task_start+1)*task_progress,0)+task_start-1&gt;=I$8)</formula>
    </cfRule>
    <cfRule type="expression" dxfId="79" priority="3">
      <formula>AND(task_end&gt;=I$8,task_start&lt;J$8)</formula>
    </cfRule>
  </conditionalFormatting>
  <dataValidations count="11">
    <dataValidation type="whole" operator="greaterThanOrEqual" allowBlank="1" showInputMessage="1" promptTitle="Display Week" prompt="Changing this number will scroll the Gantt Chart view." sqref="Q2:Q5" xr:uid="{F072706C-7AFB-4B70-8633-BC1770B37138}">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6D04CDDB-E102-4780-8D0F-EE8FC28048EA}"/>
    <dataValidation allowBlank="1" showInputMessage="1" showErrorMessage="1" prompt="Enter Company name in cel B2." sqref="A2:A5" xr:uid="{F5C24641-6915-489D-9269-F40DCED81CE8}"/>
    <dataValidation allowBlank="1" showInputMessage="1" showErrorMessage="1" prompt="Enter the name of the Project Lead in cell C3. Enter the Project Start date in cell Q1. Project Start: label is in cell I1." sqref="A6" xr:uid="{435322D1-5B0A-4C95-9B72-49268EACEC3B}"/>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FECE8DB3-43C2-4562-986A-23F42AD7048A}"/>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072130CD-806A-460B-8D71-C34727318E6F}"/>
    <dataValidation allowBlank="1" showInputMessage="1" showErrorMessage="1" prompt="Cell B8 contains the Phase 1 sample title. Enter a new title in cell B8._x000a_To delete the phase and work only from tasks, simply delete this row." sqref="A11" xr:uid="{C361EB83-1C55-4EB5-8E78-7527771FA5B9}"/>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56CC3F4C-9089-472B-B012-F284E16C1EE4}"/>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62D297CD-07AD-4BF7-9229-348A347998B1}"/>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21 A26" xr:uid="{CB39EE16-9438-49FF-A63C-DFB1BC6E62CE}"/>
    <dataValidation allowBlank="1" showInputMessage="1" showErrorMessage="1" prompt="Phase 3's sample block starts in cell B20." sqref="A31" xr:uid="{7A1C99DD-082A-4D46-8D60-23047FB35724}"/>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2094ED1D-CFB0-4A9C-AD66-6066D74F7227}">
            <x14:dataBar minLength="0" maxLength="100" gradient="0">
              <x14:cfvo type="num">
                <xm:f>0</xm:f>
              </x14:cfvo>
              <x14:cfvo type="num">
                <xm:f>1</xm:f>
              </x14:cfvo>
              <x14:negativeFillColor rgb="FFFF0000"/>
              <x14:axisColor rgb="FF000000"/>
            </x14:dataBar>
          </x14:cfRule>
          <xm:sqref>D24:D37 D10:D22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4386E-D52D-4244-AC18-077FDC7E0923}">
  <sheetPr>
    <pageSetUpPr fitToPage="1"/>
  </sheetPr>
  <dimension ref="A1:BL35"/>
  <sheetViews>
    <sheetView showGridLines="0" showRuler="0" topLeftCell="A13" zoomScale="65" zoomScaleNormal="64" zoomScalePageLayoutView="70" workbookViewId="0">
      <selection activeCell="B17" sqref="B17"/>
    </sheetView>
  </sheetViews>
  <sheetFormatPr baseColWidth="10" defaultColWidth="8.6640625" defaultRowHeight="30" customHeight="1" x14ac:dyDescent="0.15"/>
  <cols>
    <col min="1" max="1" width="2.6640625" style="13" customWidth="1"/>
    <col min="2" max="2" width="51.6640625" bestFit="1" customWidth="1"/>
    <col min="3" max="3" width="25" customWidth="1"/>
    <col min="4" max="4" width="10.6640625" customWidth="1"/>
    <col min="5" max="5" width="10.6640625" style="2" customWidth="1"/>
    <col min="6" max="6" width="10.6640625" customWidth="1"/>
    <col min="7" max="7" width="9" customWidth="1"/>
    <col min="8" max="8" width="6" hidden="1" customWidth="1"/>
    <col min="9" max="9" width="20.5" customWidth="1"/>
    <col min="10" max="11" width="2.6640625" customWidth="1"/>
    <col min="12" max="12" width="11.33203125" customWidth="1"/>
    <col min="13" max="14" width="12" customWidth="1"/>
    <col min="15" max="15" width="12.5" customWidth="1"/>
    <col min="16" max="65" width="2.6640625" customWidth="1"/>
  </cols>
  <sheetData>
    <row r="1" spans="1:64" ht="114" customHeight="1" x14ac:dyDescent="0.65">
      <c r="A1" s="14"/>
      <c r="B1" s="118" t="s">
        <v>49</v>
      </c>
      <c r="C1" s="18"/>
      <c r="D1" s="19"/>
      <c r="E1" s="20"/>
      <c r="F1" s="21"/>
      <c r="H1" s="1"/>
      <c r="I1" s="187" t="s">
        <v>67</v>
      </c>
      <c r="J1" s="188"/>
      <c r="K1" s="188"/>
      <c r="L1" s="188"/>
      <c r="M1" s="188"/>
      <c r="N1" s="188"/>
      <c r="O1" s="188"/>
      <c r="P1" s="24"/>
      <c r="Q1" s="189">
        <v>45656</v>
      </c>
      <c r="R1" s="190"/>
      <c r="S1" s="190"/>
      <c r="T1" s="190"/>
      <c r="U1" s="190"/>
      <c r="V1" s="190"/>
      <c r="W1" s="190"/>
      <c r="X1" s="190"/>
      <c r="Y1" s="190"/>
      <c r="Z1" s="190"/>
    </row>
    <row r="2" spans="1:64" ht="30" customHeight="1" x14ac:dyDescent="0.4">
      <c r="B2" s="96" t="s">
        <v>20</v>
      </c>
      <c r="C2" s="97" t="s">
        <v>50</v>
      </c>
      <c r="D2" s="22"/>
      <c r="E2" s="23"/>
      <c r="F2" s="22"/>
      <c r="I2" s="187" t="s">
        <v>22</v>
      </c>
      <c r="J2" s="188"/>
      <c r="K2" s="188"/>
      <c r="L2" s="188"/>
      <c r="M2" s="188"/>
      <c r="N2" s="188"/>
      <c r="O2" s="188"/>
      <c r="P2" s="24"/>
      <c r="Q2" s="191">
        <v>4</v>
      </c>
      <c r="R2" s="190"/>
      <c r="S2" s="190"/>
      <c r="T2" s="190"/>
      <c r="U2" s="190"/>
      <c r="V2" s="190"/>
      <c r="W2" s="190"/>
      <c r="X2" s="190"/>
      <c r="Y2" s="190"/>
      <c r="Z2" s="190"/>
    </row>
    <row r="3" spans="1:64" ht="26" x14ac:dyDescent="0.4">
      <c r="B3" s="96" t="s">
        <v>44</v>
      </c>
      <c r="C3" s="97" t="s">
        <v>51</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52</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53</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c r="D6" s="27"/>
      <c r="E6" s="28"/>
    </row>
    <row r="7" spans="1:64" s="26" customFormat="1" ht="30" customHeight="1" x14ac:dyDescent="0.15">
      <c r="A7" s="14"/>
      <c r="B7" s="29"/>
      <c r="E7" s="30"/>
      <c r="I7" s="192">
        <f>I8</f>
        <v>45656</v>
      </c>
      <c r="J7" s="179"/>
      <c r="K7" s="179"/>
      <c r="L7" s="179"/>
      <c r="M7" s="179"/>
      <c r="N7" s="179"/>
      <c r="O7" s="179"/>
      <c r="P7" s="179">
        <f>P8</f>
        <v>45663</v>
      </c>
      <c r="Q7" s="179"/>
      <c r="R7" s="179"/>
      <c r="S7" s="179"/>
      <c r="T7" s="179"/>
      <c r="U7" s="179"/>
      <c r="V7" s="179"/>
      <c r="W7" s="179">
        <f>W8</f>
        <v>45670</v>
      </c>
      <c r="X7" s="179"/>
      <c r="Y7" s="179"/>
      <c r="Z7" s="179"/>
      <c r="AA7" s="179"/>
      <c r="AB7" s="179"/>
      <c r="AC7" s="179"/>
      <c r="AD7" s="179">
        <f>AD8</f>
        <v>45677</v>
      </c>
      <c r="AE7" s="179"/>
      <c r="AF7" s="179"/>
      <c r="AG7" s="179"/>
      <c r="AH7" s="179"/>
      <c r="AI7" s="179"/>
      <c r="AJ7" s="179"/>
      <c r="AK7" s="179">
        <f>AK8</f>
        <v>45684</v>
      </c>
      <c r="AL7" s="179"/>
      <c r="AM7" s="179"/>
      <c r="AN7" s="179"/>
      <c r="AO7" s="179"/>
      <c r="AP7" s="179"/>
      <c r="AQ7" s="179"/>
      <c r="AR7" s="179">
        <f>AR8</f>
        <v>45691</v>
      </c>
      <c r="AS7" s="179"/>
      <c r="AT7" s="179"/>
      <c r="AU7" s="179"/>
      <c r="AV7" s="179"/>
      <c r="AW7" s="179"/>
      <c r="AX7" s="179"/>
      <c r="AY7" s="179">
        <f>AY8</f>
        <v>45698</v>
      </c>
      <c r="AZ7" s="179"/>
      <c r="BA7" s="179"/>
      <c r="BB7" s="179"/>
      <c r="BC7" s="179"/>
      <c r="BD7" s="179"/>
      <c r="BE7" s="179"/>
      <c r="BF7" s="179">
        <f>BF8</f>
        <v>45705</v>
      </c>
      <c r="BG7" s="179"/>
      <c r="BH7" s="179"/>
      <c r="BI7" s="179"/>
      <c r="BJ7" s="179"/>
      <c r="BK7" s="179"/>
      <c r="BL7" s="180"/>
    </row>
    <row r="8" spans="1:64" s="26" customFormat="1" ht="15" customHeight="1" x14ac:dyDescent="0.15">
      <c r="A8" s="181"/>
      <c r="B8" s="182" t="s">
        <v>5</v>
      </c>
      <c r="C8" s="184" t="s">
        <v>23</v>
      </c>
      <c r="D8" s="186" t="s">
        <v>1</v>
      </c>
      <c r="E8" s="186" t="s">
        <v>3</v>
      </c>
      <c r="F8" s="186" t="s">
        <v>4</v>
      </c>
      <c r="I8" s="31">
        <f>Project_Start-WEEKDAY(Project_Start,1)-19+7*(Display_Week-1)</f>
        <v>45656</v>
      </c>
      <c r="J8" s="31">
        <f>I8+1</f>
        <v>45657</v>
      </c>
      <c r="K8" s="31">
        <f t="shared" ref="K8:AX8" si="0">J8+1</f>
        <v>45658</v>
      </c>
      <c r="L8" s="31">
        <f>K8+1</f>
        <v>45659</v>
      </c>
      <c r="M8" s="31">
        <f t="shared" si="0"/>
        <v>45660</v>
      </c>
      <c r="N8" s="31">
        <f t="shared" si="0"/>
        <v>45661</v>
      </c>
      <c r="O8" s="32">
        <f t="shared" si="0"/>
        <v>45662</v>
      </c>
      <c r="P8" s="33">
        <f>O8+1</f>
        <v>45663</v>
      </c>
      <c r="Q8" s="31">
        <f>P8+1</f>
        <v>45664</v>
      </c>
      <c r="R8" s="31">
        <f t="shared" si="0"/>
        <v>45665</v>
      </c>
      <c r="S8" s="31">
        <f t="shared" si="0"/>
        <v>45666</v>
      </c>
      <c r="T8" s="31">
        <f t="shared" si="0"/>
        <v>45667</v>
      </c>
      <c r="U8" s="31">
        <f t="shared" si="0"/>
        <v>45668</v>
      </c>
      <c r="V8" s="32">
        <f t="shared" si="0"/>
        <v>45669</v>
      </c>
      <c r="W8" s="33">
        <f>V8+1</f>
        <v>45670</v>
      </c>
      <c r="X8" s="31">
        <f>W8+1</f>
        <v>45671</v>
      </c>
      <c r="Y8" s="31">
        <f t="shared" si="0"/>
        <v>45672</v>
      </c>
      <c r="Z8" s="31">
        <f t="shared" si="0"/>
        <v>45673</v>
      </c>
      <c r="AA8" s="31">
        <f t="shared" si="0"/>
        <v>45674</v>
      </c>
      <c r="AB8" s="31">
        <f t="shared" si="0"/>
        <v>45675</v>
      </c>
      <c r="AC8" s="32">
        <f t="shared" si="0"/>
        <v>45676</v>
      </c>
      <c r="AD8" s="33">
        <f>AC8+1</f>
        <v>45677</v>
      </c>
      <c r="AE8" s="31">
        <f>AD8+1</f>
        <v>45678</v>
      </c>
      <c r="AF8" s="31">
        <f t="shared" si="0"/>
        <v>45679</v>
      </c>
      <c r="AG8" s="31">
        <f t="shared" si="0"/>
        <v>45680</v>
      </c>
      <c r="AH8" s="31">
        <f t="shared" si="0"/>
        <v>45681</v>
      </c>
      <c r="AI8" s="31">
        <f t="shared" si="0"/>
        <v>45682</v>
      </c>
      <c r="AJ8" s="32">
        <f t="shared" si="0"/>
        <v>45683</v>
      </c>
      <c r="AK8" s="33">
        <f>AJ8+1</f>
        <v>45684</v>
      </c>
      <c r="AL8" s="31">
        <f>AK8+1</f>
        <v>45685</v>
      </c>
      <c r="AM8" s="31">
        <f t="shared" si="0"/>
        <v>45686</v>
      </c>
      <c r="AN8" s="31">
        <f t="shared" si="0"/>
        <v>45687</v>
      </c>
      <c r="AO8" s="31">
        <f t="shared" si="0"/>
        <v>45688</v>
      </c>
      <c r="AP8" s="31">
        <f t="shared" si="0"/>
        <v>45689</v>
      </c>
      <c r="AQ8" s="32">
        <f t="shared" si="0"/>
        <v>45690</v>
      </c>
      <c r="AR8" s="33">
        <f>AQ8+1</f>
        <v>45691</v>
      </c>
      <c r="AS8" s="31">
        <f>AR8+1</f>
        <v>45692</v>
      </c>
      <c r="AT8" s="31">
        <f t="shared" si="0"/>
        <v>45693</v>
      </c>
      <c r="AU8" s="31">
        <f t="shared" si="0"/>
        <v>45694</v>
      </c>
      <c r="AV8" s="31">
        <f t="shared" si="0"/>
        <v>45695</v>
      </c>
      <c r="AW8" s="31">
        <f t="shared" si="0"/>
        <v>45696</v>
      </c>
      <c r="AX8" s="32">
        <f t="shared" si="0"/>
        <v>45697</v>
      </c>
      <c r="AY8" s="33">
        <f>AX8+1</f>
        <v>45698</v>
      </c>
      <c r="AZ8" s="31">
        <f>AY8+1</f>
        <v>45699</v>
      </c>
      <c r="BA8" s="31">
        <f t="shared" ref="BA8:BE8" si="1">AZ8+1</f>
        <v>45700</v>
      </c>
      <c r="BB8" s="31">
        <f t="shared" si="1"/>
        <v>45701</v>
      </c>
      <c r="BC8" s="31">
        <f t="shared" si="1"/>
        <v>45702</v>
      </c>
      <c r="BD8" s="31">
        <f t="shared" si="1"/>
        <v>45703</v>
      </c>
      <c r="BE8" s="32">
        <f t="shared" si="1"/>
        <v>45704</v>
      </c>
      <c r="BF8" s="33">
        <f>BE8+1</f>
        <v>45705</v>
      </c>
      <c r="BG8" s="31">
        <f>BF8+1</f>
        <v>45706</v>
      </c>
      <c r="BH8" s="31">
        <f t="shared" ref="BH8:BL8" si="2">BG8+1</f>
        <v>45707</v>
      </c>
      <c r="BI8" s="31">
        <f t="shared" si="2"/>
        <v>45708</v>
      </c>
      <c r="BJ8" s="31">
        <f t="shared" si="2"/>
        <v>45709</v>
      </c>
      <c r="BK8" s="31">
        <f t="shared" si="2"/>
        <v>45710</v>
      </c>
      <c r="BL8" s="31">
        <f t="shared" si="2"/>
        <v>45711</v>
      </c>
    </row>
    <row r="9" spans="1:64" s="26" customFormat="1" ht="15" customHeight="1" thickBot="1" x14ac:dyDescent="0.2">
      <c r="A9" s="181"/>
      <c r="B9" s="183"/>
      <c r="C9" s="185"/>
      <c r="D9" s="185"/>
      <c r="E9" s="185"/>
      <c r="F9" s="185"/>
      <c r="I9" s="34" t="str">
        <f>LEFT(TEXT(I8,"ddd"),1)</f>
        <v>M</v>
      </c>
      <c r="J9" s="35" t="str">
        <f>LEFT(TEXT(J8,"ddd"),1)</f>
        <v>T</v>
      </c>
      <c r="K9" s="35" t="str">
        <f t="shared" ref="K9:BL9" si="3">LEFT(TEXT(K8,"ddd"),1)</f>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24</v>
      </c>
      <c r="C11" s="41"/>
      <c r="D11" s="42"/>
      <c r="E11" s="43"/>
      <c r="F11" s="44"/>
      <c r="G11" s="17"/>
      <c r="H11" s="5" t="str">
        <f t="shared" ref="H11:H28"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52" t="s">
        <v>26</v>
      </c>
      <c r="C12" s="126" t="s">
        <v>59</v>
      </c>
      <c r="D12" s="54">
        <v>0.7</v>
      </c>
      <c r="E12" s="55">
        <v>45656</v>
      </c>
      <c r="F12" s="55">
        <f>E12+6</f>
        <v>45662</v>
      </c>
      <c r="G12" s="150"/>
      <c r="H12" s="5">
        <f t="shared" si="4"/>
        <v>7</v>
      </c>
      <c r="I12" s="51"/>
      <c r="J12" s="51"/>
      <c r="K12" s="51"/>
      <c r="L12" s="51"/>
      <c r="M12" s="51"/>
      <c r="N12" s="51"/>
      <c r="O12" s="51"/>
      <c r="P12" s="51"/>
      <c r="Q12" s="51"/>
      <c r="R12" s="51"/>
      <c r="S12" s="51"/>
      <c r="T12" s="51"/>
      <c r="U12" s="56"/>
      <c r="V12" s="56"/>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3"/>
      <c r="B13" s="52" t="s">
        <v>28</v>
      </c>
      <c r="C13" s="53" t="s">
        <v>50</v>
      </c>
      <c r="D13" s="54">
        <v>0.77</v>
      </c>
      <c r="E13" s="55">
        <v>45656</v>
      </c>
      <c r="F13" s="55">
        <f>E13+6</f>
        <v>45662</v>
      </c>
      <c r="G13" s="17"/>
      <c r="H13" s="5">
        <f t="shared" si="4"/>
        <v>7</v>
      </c>
      <c r="I13" s="51"/>
      <c r="J13" s="51"/>
      <c r="K13" s="51"/>
      <c r="L13" s="51"/>
      <c r="M13" s="51"/>
      <c r="N13" s="51"/>
      <c r="O13" s="51"/>
      <c r="P13" s="51"/>
      <c r="Q13" s="51"/>
      <c r="R13" s="51"/>
      <c r="S13" s="51"/>
      <c r="T13" s="51"/>
      <c r="U13" s="51"/>
      <c r="V13" s="51"/>
      <c r="W13" s="51"/>
      <c r="X13" s="51"/>
      <c r="Y13" s="56"/>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137" t="s">
        <v>66</v>
      </c>
      <c r="C14" s="134"/>
      <c r="D14" s="135"/>
      <c r="E14" s="136"/>
      <c r="F14" s="136"/>
      <c r="G14" s="17"/>
      <c r="H14" s="5"/>
      <c r="I14" s="51"/>
      <c r="J14" s="51"/>
      <c r="K14" s="51"/>
      <c r="L14" s="51"/>
      <c r="M14" s="51"/>
      <c r="N14" s="51"/>
      <c r="O14" s="51"/>
      <c r="P14" s="51"/>
      <c r="Q14" s="51"/>
      <c r="R14" s="51"/>
      <c r="S14" s="51"/>
      <c r="T14" s="51"/>
      <c r="U14" s="51"/>
      <c r="V14" s="51"/>
      <c r="W14" s="51"/>
      <c r="X14" s="51"/>
      <c r="Y14" s="56"/>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t="s">
        <v>64</v>
      </c>
      <c r="B15" s="147" t="s">
        <v>65</v>
      </c>
      <c r="C15" s="143" t="s">
        <v>53</v>
      </c>
      <c r="D15" s="148">
        <v>1</v>
      </c>
      <c r="E15" s="149">
        <v>45656</v>
      </c>
      <c r="F15" s="149">
        <v>45662</v>
      </c>
      <c r="G15" s="17"/>
      <c r="H15" s="5"/>
      <c r="I15" s="167"/>
      <c r="J15" s="167"/>
      <c r="K15" s="167"/>
      <c r="L15" s="167"/>
      <c r="M15" s="167"/>
      <c r="N15" s="167"/>
      <c r="O15" s="167"/>
    </row>
    <row r="16" spans="1:64" s="46" customFormat="1" ht="30" customHeight="1" thickBot="1" x14ac:dyDescent="0.2">
      <c r="A16" s="13"/>
      <c r="B16" s="177" t="s">
        <v>70</v>
      </c>
      <c r="C16" s="143" t="s">
        <v>50</v>
      </c>
      <c r="D16" s="141">
        <v>0.3</v>
      </c>
      <c r="E16" s="142">
        <v>45656</v>
      </c>
      <c r="F16" s="142">
        <v>45662</v>
      </c>
      <c r="G16" s="17"/>
      <c r="H16" s="5"/>
      <c r="I16" s="167"/>
      <c r="J16" s="167"/>
      <c r="K16" s="167"/>
      <c r="L16" s="167"/>
      <c r="M16" s="167"/>
      <c r="N16" s="167"/>
      <c r="O16" s="167"/>
    </row>
    <row r="17" spans="1:64" s="46" customFormat="1" ht="30" customHeight="1" thickBot="1" x14ac:dyDescent="0.2">
      <c r="A17" s="13"/>
      <c r="B17" s="177" t="s">
        <v>71</v>
      </c>
      <c r="C17" s="143" t="s">
        <v>53</v>
      </c>
      <c r="D17" s="141">
        <v>1</v>
      </c>
      <c r="E17" s="142">
        <v>45656</v>
      </c>
      <c r="F17" s="142">
        <v>45662</v>
      </c>
      <c r="G17" s="17"/>
      <c r="H17" s="5"/>
      <c r="I17" s="167"/>
      <c r="J17" s="167"/>
      <c r="K17" s="167"/>
      <c r="L17" s="167"/>
      <c r="M17" s="167"/>
      <c r="N17" s="167"/>
      <c r="O17" s="167"/>
    </row>
    <row r="18" spans="1:64" s="46" customFormat="1" ht="30" customHeight="1" thickBot="1" x14ac:dyDescent="0.2">
      <c r="A18" s="14"/>
      <c r="B18" s="57" t="s">
        <v>42</v>
      </c>
      <c r="C18" s="58"/>
      <c r="D18" s="59"/>
      <c r="E18" s="60"/>
      <c r="F18" s="61"/>
      <c r="G18" s="17"/>
      <c r="H18" s="5" t="str">
        <f t="shared" si="4"/>
        <v/>
      </c>
    </row>
    <row r="19" spans="1:64" s="46" customFormat="1" ht="30" customHeight="1" thickBot="1" x14ac:dyDescent="0.2">
      <c r="A19" s="14"/>
      <c r="B19" s="62" t="s">
        <v>29</v>
      </c>
      <c r="C19" s="63" t="s">
        <v>50</v>
      </c>
      <c r="D19" s="64">
        <v>0.6</v>
      </c>
      <c r="E19" s="65">
        <f>Project_Start</f>
        <v>45656</v>
      </c>
      <c r="F19" s="65">
        <f>E19+6</f>
        <v>45662</v>
      </c>
      <c r="G19" s="17"/>
      <c r="H19" s="5">
        <f t="shared" si="4"/>
        <v>7</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4"/>
      <c r="B20" s="62" t="s">
        <v>30</v>
      </c>
      <c r="C20" s="63" t="s">
        <v>59</v>
      </c>
      <c r="D20" s="119">
        <v>0.95</v>
      </c>
      <c r="E20" s="65">
        <v>45656</v>
      </c>
      <c r="F20" s="65">
        <f>E20+6</f>
        <v>45662</v>
      </c>
      <c r="G20" s="17"/>
      <c r="H20" s="5"/>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56</v>
      </c>
      <c r="C21" s="63" t="s">
        <v>59</v>
      </c>
      <c r="D21" s="64">
        <v>0.95</v>
      </c>
      <c r="E21" s="65">
        <f>E19</f>
        <v>45656</v>
      </c>
      <c r="F21" s="65">
        <f>E21+6</f>
        <v>45662</v>
      </c>
      <c r="G21" s="17"/>
      <c r="H21" s="5">
        <f t="shared" si="4"/>
        <v>7</v>
      </c>
      <c r="I21" s="51"/>
      <c r="J21" s="51"/>
      <c r="K21" s="51"/>
      <c r="L21" s="51"/>
      <c r="M21" s="51"/>
      <c r="N21" s="51"/>
      <c r="O21" s="51"/>
      <c r="P21" s="51"/>
      <c r="Q21" s="51"/>
      <c r="R21" s="51"/>
      <c r="S21" s="51"/>
      <c r="T21" s="51"/>
      <c r="U21" s="56"/>
      <c r="V21" s="56"/>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4"/>
      <c r="B22" s="109" t="s">
        <v>48</v>
      </c>
      <c r="C22" s="110"/>
      <c r="D22" s="111"/>
      <c r="E22" s="112"/>
      <c r="F22" s="113"/>
      <c r="G22" s="17"/>
      <c r="H22" s="5" t="str">
        <f t="shared" si="4"/>
        <v/>
      </c>
    </row>
    <row r="23" spans="1:64" s="46" customFormat="1" ht="30" customHeight="1" thickBot="1" x14ac:dyDescent="0.2">
      <c r="A23" s="14"/>
      <c r="B23" s="114" t="s">
        <v>29</v>
      </c>
      <c r="C23" s="115" t="s">
        <v>50</v>
      </c>
      <c r="D23" s="116">
        <v>0.6</v>
      </c>
      <c r="E23" s="117">
        <f>E13</f>
        <v>45656</v>
      </c>
      <c r="F23" s="117">
        <f>E23+6</f>
        <v>45662</v>
      </c>
      <c r="G23" s="17"/>
      <c r="H23" s="5">
        <f t="shared" si="4"/>
        <v>7</v>
      </c>
      <c r="I23" s="152"/>
      <c r="J23" s="152"/>
      <c r="K23" s="152"/>
      <c r="L23" s="152"/>
      <c r="M23" s="152"/>
      <c r="N23" s="152"/>
      <c r="O23" s="152"/>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2">
      <c r="A24" s="14"/>
      <c r="B24" s="114" t="s">
        <v>57</v>
      </c>
      <c r="C24" s="115" t="s">
        <v>50</v>
      </c>
      <c r="D24" s="116">
        <v>0.65</v>
      </c>
      <c r="E24" s="117">
        <f>E13</f>
        <v>45656</v>
      </c>
      <c r="F24" s="117">
        <f>E24+6</f>
        <v>45662</v>
      </c>
      <c r="G24" s="17"/>
      <c r="H24" s="5"/>
      <c r="I24" s="152"/>
      <c r="J24" s="152"/>
      <c r="K24" s="152"/>
      <c r="L24" s="152"/>
      <c r="M24" s="152"/>
      <c r="N24" s="152"/>
      <c r="O24" s="152"/>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29" t="s">
        <v>63</v>
      </c>
      <c r="C25" s="145" t="s">
        <v>52</v>
      </c>
      <c r="D25" s="130">
        <v>0.5</v>
      </c>
      <c r="E25" s="131">
        <v>45656</v>
      </c>
      <c r="F25" s="132">
        <f>E25+6</f>
        <v>45662</v>
      </c>
      <c r="G25" s="17"/>
      <c r="H25" s="5"/>
      <c r="I25" s="153"/>
      <c r="J25" s="153"/>
      <c r="K25" s="153"/>
      <c r="L25" s="153"/>
      <c r="M25" s="153"/>
      <c r="N25" s="153"/>
      <c r="O25" s="153"/>
      <c r="P25" s="71"/>
      <c r="Q25" s="71"/>
      <c r="R25" s="71"/>
      <c r="S25" s="71"/>
      <c r="T25" s="71"/>
      <c r="U25" s="133"/>
      <c r="V25" s="133"/>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71"/>
      <c r="AX25" s="71"/>
      <c r="AY25" s="71"/>
      <c r="AZ25" s="71"/>
      <c r="BA25" s="71"/>
      <c r="BB25" s="71"/>
      <c r="BC25" s="71"/>
      <c r="BD25" s="71"/>
      <c r="BE25" s="71"/>
      <c r="BF25" s="71"/>
      <c r="BG25" s="71"/>
      <c r="BH25" s="71"/>
      <c r="BI25" s="71"/>
      <c r="BJ25" s="71"/>
      <c r="BK25" s="71"/>
      <c r="BL25" s="71"/>
    </row>
    <row r="26" spans="1:64" s="46" customFormat="1" ht="30" customHeight="1" thickBot="1" x14ac:dyDescent="0.2">
      <c r="A26" s="13"/>
      <c r="B26" s="66" t="s">
        <v>43</v>
      </c>
      <c r="C26" s="67"/>
      <c r="D26" s="68"/>
      <c r="E26" s="69"/>
      <c r="F26" s="122"/>
      <c r="G26" s="17"/>
      <c r="H26" s="5" t="str">
        <f t="shared" si="4"/>
        <v/>
      </c>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row>
    <row r="27" spans="1:64" s="46" customFormat="1" ht="30" customHeight="1" thickBot="1" x14ac:dyDescent="0.2">
      <c r="A27" s="13"/>
      <c r="B27" s="72" t="s">
        <v>33</v>
      </c>
      <c r="C27" s="73" t="s">
        <v>59</v>
      </c>
      <c r="D27" s="74">
        <v>0.25</v>
      </c>
      <c r="E27" s="120">
        <v>45656</v>
      </c>
      <c r="F27" s="121">
        <f>E27+6</f>
        <v>45662</v>
      </c>
      <c r="G27" s="17"/>
      <c r="H27" s="5">
        <f t="shared" si="4"/>
        <v>7</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72" t="s">
        <v>34</v>
      </c>
      <c r="C28" s="73" t="s">
        <v>59</v>
      </c>
      <c r="D28" s="74">
        <v>0.4</v>
      </c>
      <c r="E28" s="123">
        <v>45656</v>
      </c>
      <c r="F28" s="123">
        <f>E28+6</f>
        <v>45662</v>
      </c>
      <c r="G28" s="17"/>
      <c r="H28" s="5">
        <f t="shared" si="4"/>
        <v>7</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72" t="s">
        <v>37</v>
      </c>
      <c r="C29" s="73" t="s">
        <v>50</v>
      </c>
      <c r="D29" s="74">
        <v>1</v>
      </c>
      <c r="E29" s="123">
        <f>E25-0</f>
        <v>45656</v>
      </c>
      <c r="F29" s="123">
        <f>E29+6</f>
        <v>45662</v>
      </c>
      <c r="G29" s="17"/>
      <c r="H29" s="5"/>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x14ac:dyDescent="0.15">
      <c r="A30" s="13"/>
      <c r="B30" s="127" t="s">
        <v>61</v>
      </c>
      <c r="C30" s="73" t="s">
        <v>59</v>
      </c>
      <c r="D30" s="128">
        <v>0.35</v>
      </c>
      <c r="E30" s="121">
        <f>E25-0</f>
        <v>45656</v>
      </c>
      <c r="F30" s="121">
        <f>E30+6</f>
        <v>45662</v>
      </c>
      <c r="G30" s="17"/>
      <c r="H30" s="17"/>
    </row>
    <row r="31" spans="1:64" s="46" customFormat="1" ht="30" customHeight="1" x14ac:dyDescent="0.15">
      <c r="A31" s="13"/>
      <c r="B31" s="176" t="s">
        <v>38</v>
      </c>
      <c r="C31" s="169"/>
      <c r="D31" s="170"/>
      <c r="E31" s="171"/>
      <c r="F31" s="171"/>
      <c r="G31" s="17"/>
      <c r="H31" s="17"/>
    </row>
    <row r="32" spans="1:64" s="46" customFormat="1" ht="30" customHeight="1" x14ac:dyDescent="0.15">
      <c r="A32" s="13"/>
      <c r="B32" s="172" t="s">
        <v>40</v>
      </c>
      <c r="C32" s="173" t="s">
        <v>59</v>
      </c>
      <c r="D32" s="174">
        <v>0.65</v>
      </c>
      <c r="E32" s="175">
        <f>Project_Start</f>
        <v>45656</v>
      </c>
      <c r="F32" s="175">
        <f>E32+6</f>
        <v>45662</v>
      </c>
      <c r="G32" s="17"/>
      <c r="H32" s="17"/>
    </row>
    <row r="33" spans="3:7" ht="30" customHeight="1" x14ac:dyDescent="0.15">
      <c r="G33" s="3"/>
    </row>
    <row r="34" spans="3:7" ht="30" customHeight="1" x14ac:dyDescent="0.15">
      <c r="C34" s="16"/>
      <c r="F34" s="15"/>
    </row>
    <row r="35" spans="3:7" ht="30" customHeight="1" x14ac:dyDescent="0.15">
      <c r="C35"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10:D19 D21:D32">
    <cfRule type="dataBar" priority="14">
      <dataBar>
        <cfvo type="num" val="0"/>
        <cfvo type="num" val="1"/>
        <color theme="0"/>
      </dataBar>
      <extLst>
        <ext xmlns:x14="http://schemas.microsoft.com/office/spreadsheetml/2009/9/main" uri="{B025F937-C7B1-47D3-B67F-A62EFF666E3E}">
          <x14:id>{2094BDF0-70DD-4677-AD96-26189002AFE2}</x14:id>
        </ext>
      </extLst>
    </cfRule>
  </conditionalFormatting>
  <conditionalFormatting sqref="I7:BL32">
    <cfRule type="expression" dxfId="78" priority="1">
      <formula>AND(TODAY()&gt;=I$8, TODAY()&lt;J$8)</formula>
    </cfRule>
  </conditionalFormatting>
  <conditionalFormatting sqref="I12:BL13">
    <cfRule type="expression" dxfId="77" priority="4">
      <formula>AND(task_start&lt;=I$8,ROUNDDOWN((task_end-task_start+1)*task_progress,0)+task_start-1&gt;=I$8)</formula>
    </cfRule>
    <cfRule type="expression" dxfId="76" priority="5">
      <formula>AND(task_end&gt;=I$8,task_start&lt;J$8)</formula>
    </cfRule>
  </conditionalFormatting>
  <conditionalFormatting sqref="I15:BL17">
    <cfRule type="expression" dxfId="75" priority="13" stopIfTrue="1">
      <formula>AND(task_end&gt;=I$8,task_start&lt;J$8)</formula>
    </cfRule>
    <cfRule type="expression" dxfId="74" priority="12">
      <formula>AND(task_start&lt;=I$8,ROUNDDOWN((task_end-task_start+1)*task_progress,0)+task_start-1&gt;=I$8)</formula>
    </cfRule>
  </conditionalFormatting>
  <conditionalFormatting sqref="I19:BL21">
    <cfRule type="expression" dxfId="73" priority="7" stopIfTrue="1">
      <formula>AND(task_end&gt;=I$8,task_start&lt;J$8)</formula>
    </cfRule>
    <cfRule type="expression" dxfId="72" priority="6" stopIfTrue="1">
      <formula>AND(task_start&lt;=I$8,ROUNDDOWN((task_end-task_start+1)*task_progress,0)+task_start-1&gt;=I$8)</formula>
    </cfRule>
  </conditionalFormatting>
  <conditionalFormatting sqref="I23:BL25">
    <cfRule type="expression" dxfId="71" priority="11" stopIfTrue="1">
      <formula>AND(task_end&gt;=I$8,task_start&lt;J$8)</formula>
    </cfRule>
    <cfRule type="expression" dxfId="70" priority="10">
      <formula>AND(task_start&lt;=I$8,ROUNDDOWN((task_end-task_start+1)*task_progress,0)+task_start-1&gt;=I$8)</formula>
    </cfRule>
  </conditionalFormatting>
  <conditionalFormatting sqref="I27:BL30">
    <cfRule type="expression" dxfId="69" priority="8">
      <formula>AND(task_start&lt;=I$8,ROUNDDOWN((task_end-task_start+1)*task_progress,0)+task_start-1&gt;=I$8)</formula>
    </cfRule>
    <cfRule type="expression" dxfId="68" priority="9" stopIfTrue="1">
      <formula>AND(task_end&gt;=I$8,task_start&lt;J$8)</formula>
    </cfRule>
  </conditionalFormatting>
  <conditionalFormatting sqref="I32:BL32">
    <cfRule type="expression" dxfId="67" priority="2">
      <formula>AND(task_start&lt;=I$8,ROUNDDOWN((task_end-task_start+1)*task_progress,0)+task_start-1&gt;=I$8)</formula>
    </cfRule>
    <cfRule type="expression" dxfId="66" priority="3">
      <formula>AND(task_end&gt;=I$8,task_start&lt;J$8)</formula>
    </cfRule>
  </conditionalFormatting>
  <dataValidations count="10">
    <dataValidation allowBlank="1" showInputMessage="1" showErrorMessage="1" prompt="Phase 3's sample block starts in cell B20." sqref="A26" xr:uid="{FF193F1A-2B1F-4A5B-86BA-364A13D9C5A8}"/>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8 A22" xr:uid="{3BAA6D33-D802-428F-B6EE-872246546DE8}"/>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2" xr:uid="{B165987E-E688-4535-8B00-0FD46B81E5D9}"/>
    <dataValidation allowBlank="1" showInputMessage="1" showErrorMessage="1" prompt="Cell B8 contains the Phase 1 sample title. Enter a new title in cell B8._x000a_To delete the phase and work only from tasks, simply delete this row." sqref="A11" xr:uid="{C196AE34-9BC9-4134-AB9E-C1E3CD09B5F0}"/>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D6F9553F-D990-4C4E-9BDE-04F3B3C4D7BC}"/>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5EC38AE0-4E57-4DFE-803C-DEB309110037}"/>
    <dataValidation allowBlank="1" showInputMessage="1" showErrorMessage="1" prompt="Enter the name of the Project Lead in cell C3. Enter the Project Start date in cell Q1. Project Start: label is in cell I1." sqref="A6" xr:uid="{A4DDA893-E49F-4D9E-A384-182CF7B5ABCB}"/>
    <dataValidation allowBlank="1" showInputMessage="1" showErrorMessage="1" prompt="Enter Company name in cel B2." sqref="A2:A5" xr:uid="{CF4FD044-E1F1-4F22-88CE-C8365520A55E}"/>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38580CF2-8D3B-47BA-BFFD-2656A6284C1E}"/>
    <dataValidation type="whole" operator="greaterThanOrEqual" allowBlank="1" showInputMessage="1" promptTitle="Display Week" prompt="Changing this number will scroll the Gantt Chart view." sqref="Q2:Q5" xr:uid="{ACE166E0-5137-410C-8953-93C4AE938C3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2094BDF0-70DD-4677-AD96-26189002AFE2}">
            <x14:dataBar minLength="0" maxLength="100" gradient="0">
              <x14:cfvo type="num">
                <xm:f>0</xm:f>
              </x14:cfvo>
              <x14:cfvo type="num">
                <xm:f>1</xm:f>
              </x14:cfvo>
              <x14:negativeFillColor rgb="FFFF0000"/>
              <x14:axisColor rgb="FF000000"/>
            </x14:dataBar>
          </x14:cfRule>
          <xm:sqref>D10:D19 D21:D32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C7732-7CEA-479B-9F9A-D931BB8E2731}">
  <sheetPr>
    <pageSetUpPr fitToPage="1"/>
  </sheetPr>
  <dimension ref="A1:BL37"/>
  <sheetViews>
    <sheetView showGridLines="0" showRuler="0" topLeftCell="A19" zoomScale="68" zoomScaleNormal="64" zoomScalePageLayoutView="70" workbookViewId="0">
      <selection activeCell="D19" sqref="D19"/>
    </sheetView>
  </sheetViews>
  <sheetFormatPr baseColWidth="10" defaultColWidth="8.6640625" defaultRowHeight="30" customHeight="1" x14ac:dyDescent="0.15"/>
  <cols>
    <col min="1" max="1" width="2.6640625" style="13" customWidth="1"/>
    <col min="2" max="2" width="51.6640625" bestFit="1" customWidth="1"/>
    <col min="3" max="3" width="25" customWidth="1"/>
    <col min="4" max="4" width="10.6640625" customWidth="1"/>
    <col min="5" max="5" width="10.6640625" style="2" customWidth="1"/>
    <col min="6" max="6" width="10.6640625" customWidth="1"/>
    <col min="7" max="7" width="9" customWidth="1"/>
    <col min="8" max="8" width="6" hidden="1" customWidth="1"/>
    <col min="9" max="9" width="20.5" customWidth="1"/>
    <col min="10" max="11" width="2.6640625" customWidth="1"/>
    <col min="12" max="12" width="11.33203125" customWidth="1"/>
    <col min="13" max="14" width="12" customWidth="1"/>
    <col min="15" max="15" width="12.5" customWidth="1"/>
    <col min="16" max="65" width="2.6640625" customWidth="1"/>
  </cols>
  <sheetData>
    <row r="1" spans="1:64" ht="114" customHeight="1" x14ac:dyDescent="0.65">
      <c r="A1" s="14"/>
      <c r="B1" s="118" t="s">
        <v>49</v>
      </c>
      <c r="C1" s="18"/>
      <c r="D1" s="19"/>
      <c r="E1" s="20"/>
      <c r="F1" s="21"/>
      <c r="H1" s="1"/>
      <c r="I1" s="187" t="s">
        <v>67</v>
      </c>
      <c r="J1" s="188"/>
      <c r="K1" s="188"/>
      <c r="L1" s="188"/>
      <c r="M1" s="188"/>
      <c r="N1" s="188"/>
      <c r="O1" s="188"/>
      <c r="P1" s="24"/>
      <c r="Q1" s="189">
        <v>45663</v>
      </c>
      <c r="R1" s="190"/>
      <c r="S1" s="190"/>
      <c r="T1" s="190"/>
      <c r="U1" s="190"/>
      <c r="V1" s="190"/>
      <c r="W1" s="190"/>
      <c r="X1" s="190"/>
      <c r="Y1" s="190"/>
      <c r="Z1" s="190"/>
    </row>
    <row r="2" spans="1:64" ht="30" customHeight="1" x14ac:dyDescent="0.4">
      <c r="B2" s="96" t="s">
        <v>20</v>
      </c>
      <c r="C2" s="97" t="s">
        <v>50</v>
      </c>
      <c r="D2" s="22"/>
      <c r="E2" s="23"/>
      <c r="F2" s="22"/>
      <c r="I2" s="187" t="s">
        <v>22</v>
      </c>
      <c r="J2" s="188"/>
      <c r="K2" s="188"/>
      <c r="L2" s="188"/>
      <c r="M2" s="188"/>
      <c r="N2" s="188"/>
      <c r="O2" s="188"/>
      <c r="P2" s="24"/>
      <c r="Q2" s="191">
        <v>5</v>
      </c>
      <c r="R2" s="190"/>
      <c r="S2" s="190"/>
      <c r="T2" s="190"/>
      <c r="U2" s="190"/>
      <c r="V2" s="190"/>
      <c r="W2" s="190"/>
      <c r="X2" s="190"/>
      <c r="Y2" s="190"/>
      <c r="Z2" s="190"/>
    </row>
    <row r="3" spans="1:64" ht="26" x14ac:dyDescent="0.4">
      <c r="B3" s="96" t="s">
        <v>44</v>
      </c>
      <c r="C3" s="97" t="s">
        <v>51</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52</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53</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c r="D6" s="27"/>
      <c r="E6" s="28"/>
    </row>
    <row r="7" spans="1:64" s="26" customFormat="1" ht="30" customHeight="1" x14ac:dyDescent="0.15">
      <c r="A7" s="14"/>
      <c r="B7" s="29"/>
      <c r="E7" s="30"/>
      <c r="I7" s="192">
        <f>I8</f>
        <v>45663</v>
      </c>
      <c r="J7" s="179"/>
      <c r="K7" s="179"/>
      <c r="L7" s="179"/>
      <c r="M7" s="179"/>
      <c r="N7" s="179"/>
      <c r="O7" s="179"/>
      <c r="P7" s="179">
        <f>P8</f>
        <v>45670</v>
      </c>
      <c r="Q7" s="179"/>
      <c r="R7" s="179"/>
      <c r="S7" s="179"/>
      <c r="T7" s="179"/>
      <c r="U7" s="179"/>
      <c r="V7" s="179"/>
      <c r="W7" s="179">
        <f>W8</f>
        <v>45677</v>
      </c>
      <c r="X7" s="179"/>
      <c r="Y7" s="179"/>
      <c r="Z7" s="179"/>
      <c r="AA7" s="179"/>
      <c r="AB7" s="179"/>
      <c r="AC7" s="179"/>
      <c r="AD7" s="179">
        <f>AD8</f>
        <v>45684</v>
      </c>
      <c r="AE7" s="179"/>
      <c r="AF7" s="179"/>
      <c r="AG7" s="179"/>
      <c r="AH7" s="179"/>
      <c r="AI7" s="179"/>
      <c r="AJ7" s="179"/>
      <c r="AK7" s="179">
        <f>AK8</f>
        <v>45691</v>
      </c>
      <c r="AL7" s="179"/>
      <c r="AM7" s="179"/>
      <c r="AN7" s="179"/>
      <c r="AO7" s="179"/>
      <c r="AP7" s="179"/>
      <c r="AQ7" s="179"/>
      <c r="AR7" s="179">
        <f>AR8</f>
        <v>45698</v>
      </c>
      <c r="AS7" s="179"/>
      <c r="AT7" s="179"/>
      <c r="AU7" s="179"/>
      <c r="AV7" s="179"/>
      <c r="AW7" s="179"/>
      <c r="AX7" s="179"/>
      <c r="AY7" s="179">
        <f>AY8</f>
        <v>45705</v>
      </c>
      <c r="AZ7" s="179"/>
      <c r="BA7" s="179"/>
      <c r="BB7" s="179"/>
      <c r="BC7" s="179"/>
      <c r="BD7" s="179"/>
      <c r="BE7" s="179"/>
      <c r="BF7" s="179">
        <f>BF8</f>
        <v>45712</v>
      </c>
      <c r="BG7" s="179"/>
      <c r="BH7" s="179"/>
      <c r="BI7" s="179"/>
      <c r="BJ7" s="179"/>
      <c r="BK7" s="179"/>
      <c r="BL7" s="180"/>
    </row>
    <row r="8" spans="1:64" s="26" customFormat="1" ht="15" customHeight="1" x14ac:dyDescent="0.15">
      <c r="A8" s="181"/>
      <c r="B8" s="182" t="s">
        <v>5</v>
      </c>
      <c r="C8" s="184" t="s">
        <v>23</v>
      </c>
      <c r="D8" s="186" t="s">
        <v>1</v>
      </c>
      <c r="E8" s="186" t="s">
        <v>3</v>
      </c>
      <c r="F8" s="186" t="s">
        <v>4</v>
      </c>
      <c r="I8" s="31">
        <f>Project_Start-WEEKDAY(Project_Start,1)-26+7*(Display_Week-1)</f>
        <v>45663</v>
      </c>
      <c r="J8" s="31">
        <f>I8+1</f>
        <v>45664</v>
      </c>
      <c r="K8" s="31">
        <f t="shared" ref="K8:AX8" si="0">J8+1</f>
        <v>45665</v>
      </c>
      <c r="L8" s="31">
        <f>K8+1</f>
        <v>45666</v>
      </c>
      <c r="M8" s="31">
        <f t="shared" si="0"/>
        <v>45667</v>
      </c>
      <c r="N8" s="31">
        <f t="shared" si="0"/>
        <v>45668</v>
      </c>
      <c r="O8" s="32">
        <f t="shared" si="0"/>
        <v>45669</v>
      </c>
      <c r="P8" s="33">
        <f>O8+1</f>
        <v>45670</v>
      </c>
      <c r="Q8" s="31">
        <f>P8+1</f>
        <v>45671</v>
      </c>
      <c r="R8" s="31">
        <f t="shared" si="0"/>
        <v>45672</v>
      </c>
      <c r="S8" s="31">
        <f t="shared" si="0"/>
        <v>45673</v>
      </c>
      <c r="T8" s="31">
        <f t="shared" si="0"/>
        <v>45674</v>
      </c>
      <c r="U8" s="31">
        <f t="shared" si="0"/>
        <v>45675</v>
      </c>
      <c r="V8" s="32">
        <f t="shared" si="0"/>
        <v>45676</v>
      </c>
      <c r="W8" s="33">
        <f>V8+1</f>
        <v>45677</v>
      </c>
      <c r="X8" s="31">
        <f>W8+1</f>
        <v>45678</v>
      </c>
      <c r="Y8" s="31">
        <f t="shared" si="0"/>
        <v>45679</v>
      </c>
      <c r="Z8" s="31">
        <f t="shared" si="0"/>
        <v>45680</v>
      </c>
      <c r="AA8" s="31">
        <f t="shared" si="0"/>
        <v>45681</v>
      </c>
      <c r="AB8" s="31">
        <f t="shared" si="0"/>
        <v>45682</v>
      </c>
      <c r="AC8" s="32">
        <f t="shared" si="0"/>
        <v>45683</v>
      </c>
      <c r="AD8" s="33">
        <f>AC8+1</f>
        <v>45684</v>
      </c>
      <c r="AE8" s="31">
        <f>AD8+1</f>
        <v>45685</v>
      </c>
      <c r="AF8" s="31">
        <f t="shared" si="0"/>
        <v>45686</v>
      </c>
      <c r="AG8" s="31">
        <f t="shared" si="0"/>
        <v>45687</v>
      </c>
      <c r="AH8" s="31">
        <f t="shared" si="0"/>
        <v>45688</v>
      </c>
      <c r="AI8" s="31">
        <f t="shared" si="0"/>
        <v>45689</v>
      </c>
      <c r="AJ8" s="32">
        <f t="shared" si="0"/>
        <v>45690</v>
      </c>
      <c r="AK8" s="33">
        <f>AJ8+1</f>
        <v>45691</v>
      </c>
      <c r="AL8" s="31">
        <f>AK8+1</f>
        <v>45692</v>
      </c>
      <c r="AM8" s="31">
        <f t="shared" si="0"/>
        <v>45693</v>
      </c>
      <c r="AN8" s="31">
        <f t="shared" si="0"/>
        <v>45694</v>
      </c>
      <c r="AO8" s="31">
        <f t="shared" si="0"/>
        <v>45695</v>
      </c>
      <c r="AP8" s="31">
        <f t="shared" si="0"/>
        <v>45696</v>
      </c>
      <c r="AQ8" s="32">
        <f t="shared" si="0"/>
        <v>45697</v>
      </c>
      <c r="AR8" s="33">
        <f>AQ8+1</f>
        <v>45698</v>
      </c>
      <c r="AS8" s="31">
        <f>AR8+1</f>
        <v>45699</v>
      </c>
      <c r="AT8" s="31">
        <f t="shared" si="0"/>
        <v>45700</v>
      </c>
      <c r="AU8" s="31">
        <f t="shared" si="0"/>
        <v>45701</v>
      </c>
      <c r="AV8" s="31">
        <f t="shared" si="0"/>
        <v>45702</v>
      </c>
      <c r="AW8" s="31">
        <f t="shared" si="0"/>
        <v>45703</v>
      </c>
      <c r="AX8" s="32">
        <f t="shared" si="0"/>
        <v>45704</v>
      </c>
      <c r="AY8" s="33">
        <f>AX8+1</f>
        <v>45705</v>
      </c>
      <c r="AZ8" s="31">
        <f>AY8+1</f>
        <v>45706</v>
      </c>
      <c r="BA8" s="31">
        <f t="shared" ref="BA8:BE8" si="1">AZ8+1</f>
        <v>45707</v>
      </c>
      <c r="BB8" s="31">
        <f t="shared" si="1"/>
        <v>45708</v>
      </c>
      <c r="BC8" s="31">
        <f t="shared" si="1"/>
        <v>45709</v>
      </c>
      <c r="BD8" s="31">
        <f t="shared" si="1"/>
        <v>45710</v>
      </c>
      <c r="BE8" s="32">
        <f t="shared" si="1"/>
        <v>45711</v>
      </c>
      <c r="BF8" s="33">
        <f>BE8+1</f>
        <v>45712</v>
      </c>
      <c r="BG8" s="31">
        <f>BF8+1</f>
        <v>45713</v>
      </c>
      <c r="BH8" s="31">
        <f t="shared" ref="BH8:BL8" si="2">BG8+1</f>
        <v>45714</v>
      </c>
      <c r="BI8" s="31">
        <f t="shared" si="2"/>
        <v>45715</v>
      </c>
      <c r="BJ8" s="31">
        <f t="shared" si="2"/>
        <v>45716</v>
      </c>
      <c r="BK8" s="31">
        <f t="shared" si="2"/>
        <v>45717</v>
      </c>
      <c r="BL8" s="31">
        <f t="shared" si="2"/>
        <v>45718</v>
      </c>
    </row>
    <row r="9" spans="1:64" s="26" customFormat="1" ht="15" customHeight="1" thickBot="1" x14ac:dyDescent="0.2">
      <c r="A9" s="181"/>
      <c r="B9" s="183"/>
      <c r="C9" s="185"/>
      <c r="D9" s="185"/>
      <c r="E9" s="185"/>
      <c r="F9" s="185"/>
      <c r="I9" s="34" t="str">
        <f>LEFT(TEXT(I8,"ddd"),1)</f>
        <v>M</v>
      </c>
      <c r="J9" s="35" t="str">
        <f>LEFT(TEXT(J8,"ddd"),1)</f>
        <v>T</v>
      </c>
      <c r="K9" s="35" t="str">
        <f t="shared" ref="K9:BL9" si="3">LEFT(TEXT(K8,"ddd"),1)</f>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24</v>
      </c>
      <c r="C11" s="41"/>
      <c r="D11" s="42"/>
      <c r="E11" s="43"/>
      <c r="F11" s="44"/>
      <c r="G11" s="17"/>
      <c r="H11" s="5" t="str">
        <f t="shared" ref="H11:H29"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52" t="s">
        <v>26</v>
      </c>
      <c r="C12" s="126" t="s">
        <v>59</v>
      </c>
      <c r="D12" s="54">
        <v>0.7</v>
      </c>
      <c r="E12" s="55">
        <v>45663</v>
      </c>
      <c r="F12" s="55">
        <f>E12+6</f>
        <v>45669</v>
      </c>
      <c r="G12" s="150"/>
      <c r="H12" s="5">
        <f t="shared" si="4"/>
        <v>7</v>
      </c>
      <c r="I12" s="51"/>
      <c r="J12" s="51"/>
      <c r="K12" s="51"/>
      <c r="L12" s="51"/>
      <c r="M12" s="51"/>
      <c r="N12" s="51"/>
      <c r="O12" s="51"/>
      <c r="P12" s="51"/>
      <c r="Q12" s="51"/>
      <c r="R12" s="51"/>
      <c r="S12" s="51"/>
      <c r="T12" s="51"/>
      <c r="U12" s="56"/>
      <c r="V12" s="56"/>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3"/>
      <c r="B13" s="52" t="s">
        <v>28</v>
      </c>
      <c r="C13" s="53" t="s">
        <v>50</v>
      </c>
      <c r="D13" s="54">
        <v>0.77</v>
      </c>
      <c r="E13" s="55">
        <v>45663</v>
      </c>
      <c r="F13" s="55">
        <f>E13+6</f>
        <v>45669</v>
      </c>
      <c r="G13" s="17"/>
      <c r="H13" s="5">
        <f t="shared" si="4"/>
        <v>7</v>
      </c>
      <c r="I13" s="51"/>
      <c r="J13" s="51"/>
      <c r="K13" s="51"/>
      <c r="L13" s="51"/>
      <c r="M13" s="51"/>
      <c r="N13" s="51"/>
      <c r="O13" s="51"/>
      <c r="P13" s="51"/>
      <c r="Q13" s="51"/>
      <c r="R13" s="51"/>
      <c r="S13" s="51"/>
      <c r="T13" s="51"/>
      <c r="U13" s="51"/>
      <c r="V13" s="51"/>
      <c r="W13" s="51"/>
      <c r="X13" s="51"/>
      <c r="Y13" s="56"/>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137" t="s">
        <v>66</v>
      </c>
      <c r="C14" s="134"/>
      <c r="D14" s="135"/>
      <c r="E14" s="136"/>
      <c r="F14" s="136"/>
      <c r="G14" s="17"/>
      <c r="H14" s="5"/>
      <c r="I14" s="51"/>
      <c r="J14" s="51"/>
      <c r="K14" s="51"/>
      <c r="L14" s="51"/>
      <c r="M14" s="51"/>
      <c r="N14" s="51"/>
      <c r="O14" s="51"/>
      <c r="P14" s="51"/>
      <c r="Q14" s="51"/>
      <c r="R14" s="51"/>
      <c r="S14" s="51"/>
      <c r="T14" s="51"/>
      <c r="U14" s="51"/>
      <c r="V14" s="51"/>
      <c r="W14" s="51"/>
      <c r="X14" s="51"/>
      <c r="Y14" s="56"/>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t="s">
        <v>64</v>
      </c>
      <c r="B15" s="147" t="s">
        <v>74</v>
      </c>
      <c r="C15" s="143" t="s">
        <v>59</v>
      </c>
      <c r="D15" s="148">
        <v>0.6</v>
      </c>
      <c r="E15" s="149">
        <f>Project_Start</f>
        <v>45663</v>
      </c>
      <c r="F15" s="149">
        <f>E15+6</f>
        <v>45669</v>
      </c>
      <c r="G15" s="17"/>
      <c r="H15" s="5"/>
      <c r="I15" s="167"/>
      <c r="J15" s="167"/>
      <c r="K15" s="167"/>
      <c r="L15" s="167"/>
      <c r="M15" s="167"/>
      <c r="N15" s="167"/>
      <c r="O15" s="167"/>
    </row>
    <row r="16" spans="1:64" s="46" customFormat="1" ht="30" customHeight="1" thickBot="1" x14ac:dyDescent="0.2">
      <c r="A16" s="13"/>
      <c r="B16" s="177" t="s">
        <v>70</v>
      </c>
      <c r="C16" s="143" t="s">
        <v>50</v>
      </c>
      <c r="D16" s="141">
        <v>0.3</v>
      </c>
      <c r="E16" s="142">
        <v>45656</v>
      </c>
      <c r="F16" s="142">
        <v>45669</v>
      </c>
      <c r="G16" s="17"/>
      <c r="H16" s="5"/>
      <c r="I16" s="167"/>
      <c r="J16" s="167"/>
      <c r="K16" s="167"/>
      <c r="L16" s="167"/>
      <c r="M16" s="167"/>
      <c r="N16" s="167"/>
      <c r="O16" s="167"/>
    </row>
    <row r="17" spans="1:64" s="46" customFormat="1" ht="30" customHeight="1" thickBot="1" x14ac:dyDescent="0.2">
      <c r="A17" s="13"/>
      <c r="B17" s="177" t="s">
        <v>75</v>
      </c>
      <c r="C17" s="143" t="s">
        <v>53</v>
      </c>
      <c r="D17" s="141">
        <v>0.5</v>
      </c>
      <c r="E17" s="142">
        <f>Project_Start</f>
        <v>45663</v>
      </c>
      <c r="F17" s="142">
        <f>E17+6</f>
        <v>45669</v>
      </c>
      <c r="G17" s="17"/>
      <c r="H17" s="5"/>
      <c r="I17" s="167"/>
      <c r="J17" s="167"/>
      <c r="K17" s="167"/>
      <c r="L17" s="167"/>
      <c r="M17" s="167"/>
      <c r="N17" s="167"/>
      <c r="O17" s="167"/>
    </row>
    <row r="18" spans="1:64" s="46" customFormat="1" ht="30" customHeight="1" thickBot="1" x14ac:dyDescent="0.2">
      <c r="A18" s="13"/>
      <c r="B18" s="177" t="s">
        <v>73</v>
      </c>
      <c r="C18" s="143" t="s">
        <v>53</v>
      </c>
      <c r="D18" s="141">
        <v>0.5</v>
      </c>
      <c r="E18" s="142">
        <f>Project_Start</f>
        <v>45663</v>
      </c>
      <c r="F18" s="142">
        <v>45669</v>
      </c>
      <c r="G18" s="17"/>
      <c r="H18" s="5"/>
      <c r="I18" s="167"/>
      <c r="J18" s="167"/>
      <c r="K18" s="167"/>
      <c r="L18" s="167"/>
      <c r="M18" s="167"/>
      <c r="N18" s="167"/>
      <c r="O18" s="167"/>
    </row>
    <row r="19" spans="1:64" s="46" customFormat="1" ht="30" customHeight="1" thickBot="1" x14ac:dyDescent="0.2">
      <c r="A19" s="14"/>
      <c r="B19" s="57" t="s">
        <v>42</v>
      </c>
      <c r="C19" s="58"/>
      <c r="D19" s="59"/>
      <c r="E19" s="60"/>
      <c r="F19" s="61"/>
      <c r="G19" s="17"/>
      <c r="H19" s="5" t="str">
        <f t="shared" si="4"/>
        <v/>
      </c>
    </row>
    <row r="20" spans="1:64" s="46" customFormat="1" ht="30" customHeight="1" thickBot="1" x14ac:dyDescent="0.2">
      <c r="A20" s="14"/>
      <c r="B20" s="62" t="s">
        <v>29</v>
      </c>
      <c r="C20" s="63" t="s">
        <v>50</v>
      </c>
      <c r="D20" s="64">
        <v>0.6</v>
      </c>
      <c r="E20" s="65">
        <f>Project_Start</f>
        <v>45663</v>
      </c>
      <c r="F20" s="65">
        <f>E20+6</f>
        <v>45669</v>
      </c>
      <c r="G20" s="17"/>
      <c r="H20" s="5">
        <f t="shared" si="4"/>
        <v>7</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4"/>
      <c r="B21" s="62" t="s">
        <v>30</v>
      </c>
      <c r="C21" s="63" t="s">
        <v>59</v>
      </c>
      <c r="D21" s="119">
        <v>0.95</v>
      </c>
      <c r="E21" s="65">
        <v>45656</v>
      </c>
      <c r="F21" s="65">
        <f>E21+6</f>
        <v>45662</v>
      </c>
      <c r="G21" s="17"/>
      <c r="H21" s="5"/>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62" t="s">
        <v>56</v>
      </c>
      <c r="C22" s="63" t="s">
        <v>59</v>
      </c>
      <c r="D22" s="64">
        <v>0.95</v>
      </c>
      <c r="E22" s="65">
        <f>E20</f>
        <v>45663</v>
      </c>
      <c r="F22" s="65">
        <f>E22+6</f>
        <v>45669</v>
      </c>
      <c r="G22" s="17"/>
      <c r="H22" s="5">
        <f t="shared" si="4"/>
        <v>7</v>
      </c>
      <c r="I22" s="51"/>
      <c r="J22" s="51"/>
      <c r="K22" s="51"/>
      <c r="L22" s="51"/>
      <c r="M22" s="51"/>
      <c r="N22" s="51"/>
      <c r="O22" s="51"/>
      <c r="P22" s="51"/>
      <c r="Q22" s="51"/>
      <c r="R22" s="51"/>
      <c r="S22" s="51"/>
      <c r="T22" s="51"/>
      <c r="U22" s="56"/>
      <c r="V22" s="56"/>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109" t="s">
        <v>48</v>
      </c>
      <c r="C23" s="110"/>
      <c r="D23" s="111"/>
      <c r="E23" s="112"/>
      <c r="F23" s="113"/>
      <c r="G23" s="17"/>
      <c r="H23" s="5" t="str">
        <f t="shared" si="4"/>
        <v/>
      </c>
    </row>
    <row r="24" spans="1:64" s="46" customFormat="1" ht="30" customHeight="1" thickBot="1" x14ac:dyDescent="0.2">
      <c r="A24" s="14"/>
      <c r="B24" s="114" t="s">
        <v>29</v>
      </c>
      <c r="C24" s="115" t="s">
        <v>50</v>
      </c>
      <c r="D24" s="116">
        <v>0.6</v>
      </c>
      <c r="E24" s="117">
        <f>E13</f>
        <v>45663</v>
      </c>
      <c r="F24" s="117">
        <f>E24+6</f>
        <v>45669</v>
      </c>
      <c r="G24" s="17"/>
      <c r="H24" s="5">
        <f t="shared" si="4"/>
        <v>7</v>
      </c>
      <c r="I24" s="152"/>
      <c r="J24" s="152"/>
      <c r="K24" s="152"/>
      <c r="L24" s="152"/>
      <c r="M24" s="152"/>
      <c r="N24" s="152"/>
      <c r="O24" s="152"/>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4"/>
      <c r="B25" s="114" t="s">
        <v>57</v>
      </c>
      <c r="C25" s="115" t="s">
        <v>50</v>
      </c>
      <c r="D25" s="116">
        <v>0.65</v>
      </c>
      <c r="E25" s="117">
        <f>E13</f>
        <v>45663</v>
      </c>
      <c r="F25" s="117">
        <f>E25+6</f>
        <v>45669</v>
      </c>
      <c r="G25" s="17"/>
      <c r="H25" s="5"/>
      <c r="I25" s="152"/>
      <c r="J25" s="152"/>
      <c r="K25" s="152"/>
      <c r="L25" s="152"/>
      <c r="M25" s="152"/>
      <c r="N25" s="152"/>
      <c r="O25" s="152"/>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129" t="s">
        <v>63</v>
      </c>
      <c r="C26" s="145" t="s">
        <v>52</v>
      </c>
      <c r="D26" s="130">
        <v>1</v>
      </c>
      <c r="E26" s="131">
        <v>45656</v>
      </c>
      <c r="F26" s="132">
        <f>E26+6</f>
        <v>45662</v>
      </c>
      <c r="G26" s="17"/>
      <c r="H26" s="5"/>
      <c r="I26" s="153"/>
      <c r="J26" s="153"/>
      <c r="K26" s="153"/>
      <c r="L26" s="153"/>
      <c r="M26" s="153"/>
      <c r="N26" s="153"/>
      <c r="O26" s="153"/>
      <c r="P26" s="71"/>
      <c r="Q26" s="71"/>
      <c r="R26" s="71"/>
      <c r="S26" s="71"/>
      <c r="T26" s="71"/>
      <c r="U26" s="133"/>
      <c r="V26" s="133"/>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row>
    <row r="27" spans="1:64" s="46" customFormat="1" ht="30" customHeight="1" thickBot="1" x14ac:dyDescent="0.2">
      <c r="A27" s="13"/>
      <c r="B27" s="66" t="s">
        <v>43</v>
      </c>
      <c r="C27" s="67"/>
      <c r="D27" s="68"/>
      <c r="E27" s="69"/>
      <c r="F27" s="122"/>
      <c r="G27" s="17"/>
      <c r="H27" s="5" t="str">
        <f t="shared" si="4"/>
        <v/>
      </c>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c r="AN27" s="71"/>
      <c r="AO27" s="71"/>
      <c r="AP27" s="71"/>
      <c r="AQ27" s="71"/>
      <c r="AR27" s="71"/>
      <c r="AS27" s="71"/>
      <c r="AT27" s="71"/>
      <c r="AU27" s="71"/>
      <c r="AV27" s="71"/>
      <c r="AW27" s="71"/>
      <c r="AX27" s="71"/>
      <c r="AY27" s="71"/>
      <c r="AZ27" s="71"/>
      <c r="BA27" s="71"/>
      <c r="BB27" s="71"/>
      <c r="BC27" s="71"/>
      <c r="BD27" s="71"/>
      <c r="BE27" s="71"/>
      <c r="BF27" s="71"/>
      <c r="BG27" s="71"/>
      <c r="BH27" s="71"/>
      <c r="BI27" s="71"/>
      <c r="BJ27" s="71"/>
      <c r="BK27" s="71"/>
      <c r="BL27" s="71"/>
    </row>
    <row r="28" spans="1:64" s="46" customFormat="1" ht="30" customHeight="1" thickBot="1" x14ac:dyDescent="0.2">
      <c r="A28" s="13"/>
      <c r="B28" s="72" t="s">
        <v>33</v>
      </c>
      <c r="C28" s="73" t="s">
        <v>59</v>
      </c>
      <c r="D28" s="74">
        <v>0.25</v>
      </c>
      <c r="E28" s="120">
        <f>Project_Start</f>
        <v>45663</v>
      </c>
      <c r="F28" s="121">
        <f>E28+6</f>
        <v>45669</v>
      </c>
      <c r="G28" s="17"/>
      <c r="H28" s="5">
        <f t="shared" si="4"/>
        <v>7</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72" t="s">
        <v>34</v>
      </c>
      <c r="C29" s="73" t="s">
        <v>59</v>
      </c>
      <c r="D29" s="74">
        <v>0.4</v>
      </c>
      <c r="E29" s="120">
        <f>Project_Start</f>
        <v>45663</v>
      </c>
      <c r="F29" s="123">
        <f>E29+6</f>
        <v>45669</v>
      </c>
      <c r="G29" s="17"/>
      <c r="H29" s="5">
        <f t="shared" si="4"/>
        <v>7</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thickBot="1" x14ac:dyDescent="0.2">
      <c r="A30" s="13"/>
      <c r="B30" s="72" t="s">
        <v>37</v>
      </c>
      <c r="C30" s="73" t="s">
        <v>50</v>
      </c>
      <c r="D30" s="74">
        <v>1</v>
      </c>
      <c r="E30" s="120">
        <f>Project_Start</f>
        <v>45663</v>
      </c>
      <c r="F30" s="123">
        <f>E30+6</f>
        <v>45669</v>
      </c>
      <c r="G30" s="17"/>
      <c r="H30" s="5"/>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x14ac:dyDescent="0.15">
      <c r="A31" s="13"/>
      <c r="B31" s="127" t="s">
        <v>61</v>
      </c>
      <c r="C31" s="73" t="s">
        <v>59</v>
      </c>
      <c r="D31" s="128">
        <v>0.35</v>
      </c>
      <c r="E31" s="120">
        <f>Project_Start</f>
        <v>45663</v>
      </c>
      <c r="F31" s="121">
        <f>E31+6</f>
        <v>45669</v>
      </c>
      <c r="G31" s="17"/>
      <c r="H31" s="17"/>
    </row>
    <row r="32" spans="1:64" s="46" customFormat="1" ht="30" customHeight="1" x14ac:dyDescent="0.15">
      <c r="A32" s="13"/>
      <c r="B32" s="127" t="s">
        <v>72</v>
      </c>
      <c r="C32" s="178" t="s">
        <v>59</v>
      </c>
      <c r="D32" s="128">
        <v>0.5</v>
      </c>
      <c r="E32" s="121">
        <f>Project_Start</f>
        <v>45663</v>
      </c>
      <c r="F32" s="121">
        <f>E32+6</f>
        <v>45669</v>
      </c>
      <c r="G32" s="17"/>
      <c r="H32" s="17"/>
    </row>
    <row r="33" spans="1:8" s="46" customFormat="1" ht="30" customHeight="1" x14ac:dyDescent="0.15">
      <c r="A33" s="13"/>
      <c r="B33" s="176" t="s">
        <v>38</v>
      </c>
      <c r="C33" s="169"/>
      <c r="D33" s="170"/>
      <c r="E33" s="171"/>
      <c r="F33" s="171"/>
      <c r="G33" s="17"/>
      <c r="H33" s="17"/>
    </row>
    <row r="34" spans="1:8" s="46" customFormat="1" ht="30" customHeight="1" x14ac:dyDescent="0.15">
      <c r="A34" s="13"/>
      <c r="B34" s="172" t="s">
        <v>40</v>
      </c>
      <c r="C34" s="173" t="s">
        <v>59</v>
      </c>
      <c r="D34" s="174">
        <v>0.65</v>
      </c>
      <c r="E34" s="175">
        <f>Project_Start</f>
        <v>45663</v>
      </c>
      <c r="F34" s="175">
        <f>E34+6</f>
        <v>45669</v>
      </c>
      <c r="G34" s="17"/>
      <c r="H34" s="17"/>
    </row>
    <row r="35" spans="1:8" ht="30" customHeight="1" x14ac:dyDescent="0.15">
      <c r="G35" s="3"/>
    </row>
    <row r="36" spans="1:8" ht="30" customHeight="1" x14ac:dyDescent="0.15">
      <c r="C36" s="16"/>
      <c r="F36" s="15"/>
    </row>
    <row r="37" spans="1:8" ht="30" customHeight="1" x14ac:dyDescent="0.15">
      <c r="C37" s="4"/>
    </row>
  </sheetData>
  <mergeCells count="18">
    <mergeCell ref="BF7:BL7"/>
    <mergeCell ref="A8:A9"/>
    <mergeCell ref="B8:B9"/>
    <mergeCell ref="C8:C9"/>
    <mergeCell ref="D8:D9"/>
    <mergeCell ref="E8:E9"/>
    <mergeCell ref="F8:F9"/>
    <mergeCell ref="AD7:AJ7"/>
    <mergeCell ref="AK7:AQ7"/>
    <mergeCell ref="AR7:AX7"/>
    <mergeCell ref="AY7:BE7"/>
    <mergeCell ref="I1:O1"/>
    <mergeCell ref="Q1:Z1"/>
    <mergeCell ref="I2:O2"/>
    <mergeCell ref="Q2:Z2"/>
    <mergeCell ref="I7:O7"/>
    <mergeCell ref="P7:V7"/>
    <mergeCell ref="W7:AC7"/>
  </mergeCells>
  <conditionalFormatting sqref="D10:D20 D22:D34">
    <cfRule type="dataBar" priority="14">
      <dataBar>
        <cfvo type="num" val="0"/>
        <cfvo type="num" val="1"/>
        <color theme="0"/>
      </dataBar>
      <extLst>
        <ext xmlns:x14="http://schemas.microsoft.com/office/spreadsheetml/2009/9/main" uri="{B025F937-C7B1-47D3-B67F-A62EFF666E3E}">
          <x14:id>{FF0B7177-D2A7-4D84-BE00-416B5A4A9FEA}</x14:id>
        </ext>
      </extLst>
    </cfRule>
  </conditionalFormatting>
  <conditionalFormatting sqref="I7:BL34">
    <cfRule type="expression" dxfId="65" priority="1">
      <formula>AND(TODAY()&gt;=I$8, TODAY()&lt;J$8)</formula>
    </cfRule>
  </conditionalFormatting>
  <conditionalFormatting sqref="I12:BL13">
    <cfRule type="expression" dxfId="64" priority="4">
      <formula>AND(task_start&lt;=I$8,ROUNDDOWN((task_end-task_start+1)*task_progress,0)+task_start-1&gt;=I$8)</formula>
    </cfRule>
    <cfRule type="expression" dxfId="63" priority="5">
      <formula>AND(task_end&gt;=I$8,task_start&lt;J$8)</formula>
    </cfRule>
  </conditionalFormatting>
  <conditionalFormatting sqref="I15:BL18">
    <cfRule type="expression" dxfId="62" priority="13" stopIfTrue="1">
      <formula>AND(task_end&gt;=I$8,task_start&lt;J$8)</formula>
    </cfRule>
    <cfRule type="expression" dxfId="61" priority="12">
      <formula>AND(task_start&lt;=I$8,ROUNDDOWN((task_end-task_start+1)*task_progress,0)+task_start-1&gt;=I$8)</formula>
    </cfRule>
  </conditionalFormatting>
  <conditionalFormatting sqref="I20:BL22">
    <cfRule type="expression" dxfId="60" priority="7" stopIfTrue="1">
      <formula>AND(task_end&gt;=I$8,task_start&lt;J$8)</formula>
    </cfRule>
    <cfRule type="expression" dxfId="59" priority="6" stopIfTrue="1">
      <formula>AND(task_start&lt;=I$8,ROUNDDOWN((task_end-task_start+1)*task_progress,0)+task_start-1&gt;=I$8)</formula>
    </cfRule>
  </conditionalFormatting>
  <conditionalFormatting sqref="I24:BL26">
    <cfRule type="expression" dxfId="58" priority="11" stopIfTrue="1">
      <formula>AND(task_end&gt;=I$8,task_start&lt;J$8)</formula>
    </cfRule>
    <cfRule type="expression" dxfId="57" priority="10">
      <formula>AND(task_start&lt;=I$8,ROUNDDOWN((task_end-task_start+1)*task_progress,0)+task_start-1&gt;=I$8)</formula>
    </cfRule>
  </conditionalFormatting>
  <conditionalFormatting sqref="I28:BL32">
    <cfRule type="expression" dxfId="56" priority="8">
      <formula>AND(task_start&lt;=I$8,ROUNDDOWN((task_end-task_start+1)*task_progress,0)+task_start-1&gt;=I$8)</formula>
    </cfRule>
    <cfRule type="expression" dxfId="55" priority="9" stopIfTrue="1">
      <formula>AND(task_end&gt;=I$8,task_start&lt;J$8)</formula>
    </cfRule>
  </conditionalFormatting>
  <conditionalFormatting sqref="I34:BL34">
    <cfRule type="expression" dxfId="54" priority="2">
      <formula>AND(task_start&lt;=I$8,ROUNDDOWN((task_end-task_start+1)*task_progress,0)+task_start-1&gt;=I$8)</formula>
    </cfRule>
    <cfRule type="expression" dxfId="53" priority="3">
      <formula>AND(task_end&gt;=I$8,task_start&lt;J$8)</formula>
    </cfRule>
  </conditionalFormatting>
  <dataValidations count="10">
    <dataValidation type="whole" operator="greaterThanOrEqual" allowBlank="1" showInputMessage="1" promptTitle="Display Week" prompt="Changing this number will scroll the Gantt Chart view." sqref="Q2:Q5" xr:uid="{E50488E9-2698-4955-98C2-A77888FF17EC}">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C7AA5522-1F17-415D-B8E9-CC081B8EF222}"/>
    <dataValidation allowBlank="1" showInputMessage="1" showErrorMessage="1" prompt="Enter Company name in cel B2." sqref="A2:A5" xr:uid="{2E73E192-5943-4C68-A3CF-5D2F58735542}"/>
    <dataValidation allowBlank="1" showInputMessage="1" showErrorMessage="1" prompt="Enter the name of the Project Lead in cell C3. Enter the Project Start date in cell Q1. Project Start: label is in cell I1." sqref="A6" xr:uid="{05C093F8-2170-4B6E-B9BD-A74542ED9F88}"/>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3734CF6D-5289-42BD-BE02-16FA5BB5A462}"/>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27AAB980-950B-42E8-B41C-335355C94068}"/>
    <dataValidation allowBlank="1" showInputMessage="1" showErrorMessage="1" prompt="Cell B8 contains the Phase 1 sample title. Enter a new title in cell B8._x000a_To delete the phase and work only from tasks, simply delete this row." sqref="A11" xr:uid="{31C32E3E-486E-406B-AB69-125D62FD0DA4}"/>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2" xr:uid="{B7DB8DA6-0E9C-4FA7-A900-744D82253760}"/>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9 A23" xr:uid="{C6E8AA80-B15D-4B44-892B-22A3790F6364}"/>
    <dataValidation allowBlank="1" showInputMessage="1" showErrorMessage="1" prompt="Phase 3's sample block starts in cell B20." sqref="A27" xr:uid="{A29CFDB8-3B62-489F-BC47-EC8546BED9F7}"/>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F0B7177-D2A7-4D84-BE00-416B5A4A9FEA}">
            <x14:dataBar minLength="0" maxLength="100" gradient="0">
              <x14:cfvo type="num">
                <xm:f>0</xm:f>
              </x14:cfvo>
              <x14:cfvo type="num">
                <xm:f>1</xm:f>
              </x14:cfvo>
              <x14:negativeFillColor rgb="FFFF0000"/>
              <x14:axisColor rgb="FF000000"/>
            </x14:dataBar>
          </x14:cfRule>
          <xm:sqref>D10:D20 D22:D34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98FDE-3AAB-47E9-8749-A99A438FBBBF}">
  <sheetPr>
    <pageSetUpPr fitToPage="1"/>
  </sheetPr>
  <dimension ref="A1:BL37"/>
  <sheetViews>
    <sheetView showGridLines="0" showRuler="0" topLeftCell="A8" zoomScale="68" zoomScaleNormal="64" zoomScalePageLayoutView="70" workbookViewId="0">
      <selection activeCell="D28" sqref="D28"/>
    </sheetView>
  </sheetViews>
  <sheetFormatPr baseColWidth="10" defaultColWidth="8.6640625" defaultRowHeight="30" customHeight="1" x14ac:dyDescent="0.15"/>
  <cols>
    <col min="1" max="1" width="2.6640625" style="13" customWidth="1"/>
    <col min="2" max="2" width="51.6640625" bestFit="1" customWidth="1"/>
    <col min="3" max="3" width="25" customWidth="1"/>
    <col min="4" max="4" width="10.6640625" customWidth="1"/>
    <col min="5" max="5" width="10.6640625" style="2" customWidth="1"/>
    <col min="6" max="6" width="10.6640625" customWidth="1"/>
    <col min="7" max="7" width="9" customWidth="1"/>
    <col min="8" max="8" width="6" hidden="1" customWidth="1"/>
    <col min="9" max="9" width="20.5" customWidth="1"/>
    <col min="10" max="11" width="2.6640625" customWidth="1"/>
    <col min="12" max="12" width="11.33203125" customWidth="1"/>
    <col min="13" max="14" width="12" customWidth="1"/>
    <col min="15" max="15" width="12.5" customWidth="1"/>
    <col min="16" max="65" width="2.6640625" customWidth="1"/>
  </cols>
  <sheetData>
    <row r="1" spans="1:64" ht="114" customHeight="1" x14ac:dyDescent="0.65">
      <c r="A1" s="14"/>
      <c r="B1" s="118" t="s">
        <v>49</v>
      </c>
      <c r="C1" s="18"/>
      <c r="D1" s="19"/>
      <c r="E1" s="20"/>
      <c r="F1" s="21"/>
      <c r="H1" s="1"/>
      <c r="I1" s="187" t="s">
        <v>67</v>
      </c>
      <c r="J1" s="188"/>
      <c r="K1" s="188"/>
      <c r="L1" s="188"/>
      <c r="M1" s="188"/>
      <c r="N1" s="188"/>
      <c r="O1" s="188"/>
      <c r="P1" s="24"/>
      <c r="Q1" s="189">
        <v>45670</v>
      </c>
      <c r="R1" s="190"/>
      <c r="S1" s="190"/>
      <c r="T1" s="190"/>
      <c r="U1" s="190"/>
      <c r="V1" s="190"/>
      <c r="W1" s="190"/>
      <c r="X1" s="190"/>
      <c r="Y1" s="190"/>
      <c r="Z1" s="190"/>
    </row>
    <row r="2" spans="1:64" ht="30" customHeight="1" x14ac:dyDescent="0.4">
      <c r="B2" s="96" t="s">
        <v>20</v>
      </c>
      <c r="C2" s="97" t="s">
        <v>50</v>
      </c>
      <c r="D2" s="22"/>
      <c r="E2" s="23"/>
      <c r="F2" s="22"/>
      <c r="I2" s="187" t="s">
        <v>22</v>
      </c>
      <c r="J2" s="188"/>
      <c r="K2" s="188"/>
      <c r="L2" s="188"/>
      <c r="M2" s="188"/>
      <c r="N2" s="188"/>
      <c r="O2" s="188"/>
      <c r="P2" s="24"/>
      <c r="Q2" s="191">
        <v>6</v>
      </c>
      <c r="R2" s="190"/>
      <c r="S2" s="190"/>
      <c r="T2" s="190"/>
      <c r="U2" s="190"/>
      <c r="V2" s="190"/>
      <c r="W2" s="190"/>
      <c r="X2" s="190"/>
      <c r="Y2" s="190"/>
      <c r="Z2" s="190"/>
    </row>
    <row r="3" spans="1:64" ht="26" x14ac:dyDescent="0.4">
      <c r="B3" s="96" t="s">
        <v>44</v>
      </c>
      <c r="C3" s="97" t="s">
        <v>51</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52</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53</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c r="D6" s="27"/>
      <c r="E6" s="28"/>
    </row>
    <row r="7" spans="1:64" s="26" customFormat="1" ht="30" customHeight="1" x14ac:dyDescent="0.15">
      <c r="A7" s="14"/>
      <c r="B7" s="29"/>
      <c r="E7" s="30"/>
      <c r="I7" s="192">
        <f>I8</f>
        <v>45670</v>
      </c>
      <c r="J7" s="179"/>
      <c r="K7" s="179"/>
      <c r="L7" s="179"/>
      <c r="M7" s="179"/>
      <c r="N7" s="179"/>
      <c r="O7" s="179"/>
      <c r="P7" s="179">
        <f>P8</f>
        <v>45677</v>
      </c>
      <c r="Q7" s="179"/>
      <c r="R7" s="179"/>
      <c r="S7" s="179"/>
      <c r="T7" s="179"/>
      <c r="U7" s="179"/>
      <c r="V7" s="179"/>
      <c r="W7" s="179">
        <f>W8</f>
        <v>45684</v>
      </c>
      <c r="X7" s="179"/>
      <c r="Y7" s="179"/>
      <c r="Z7" s="179"/>
      <c r="AA7" s="179"/>
      <c r="AB7" s="179"/>
      <c r="AC7" s="179"/>
      <c r="AD7" s="179">
        <f>AD8</f>
        <v>45691</v>
      </c>
      <c r="AE7" s="179"/>
      <c r="AF7" s="179"/>
      <c r="AG7" s="179"/>
      <c r="AH7" s="179"/>
      <c r="AI7" s="179"/>
      <c r="AJ7" s="179"/>
      <c r="AK7" s="179">
        <f>AK8</f>
        <v>45698</v>
      </c>
      <c r="AL7" s="179"/>
      <c r="AM7" s="179"/>
      <c r="AN7" s="179"/>
      <c r="AO7" s="179"/>
      <c r="AP7" s="179"/>
      <c r="AQ7" s="179"/>
      <c r="AR7" s="179">
        <f>AR8</f>
        <v>45705</v>
      </c>
      <c r="AS7" s="179"/>
      <c r="AT7" s="179"/>
      <c r="AU7" s="179"/>
      <c r="AV7" s="179"/>
      <c r="AW7" s="179"/>
      <c r="AX7" s="179"/>
      <c r="AY7" s="179">
        <f>AY8</f>
        <v>45712</v>
      </c>
      <c r="AZ7" s="179"/>
      <c r="BA7" s="179"/>
      <c r="BB7" s="179"/>
      <c r="BC7" s="179"/>
      <c r="BD7" s="179"/>
      <c r="BE7" s="179"/>
      <c r="BF7" s="179">
        <f>BF8</f>
        <v>45719</v>
      </c>
      <c r="BG7" s="179"/>
      <c r="BH7" s="179"/>
      <c r="BI7" s="179"/>
      <c r="BJ7" s="179"/>
      <c r="BK7" s="179"/>
      <c r="BL7" s="180"/>
    </row>
    <row r="8" spans="1:64" s="26" customFormat="1" ht="15" customHeight="1" x14ac:dyDescent="0.15">
      <c r="A8" s="181"/>
      <c r="B8" s="182" t="s">
        <v>5</v>
      </c>
      <c r="C8" s="184" t="s">
        <v>23</v>
      </c>
      <c r="D8" s="186" t="s">
        <v>1</v>
      </c>
      <c r="E8" s="186" t="s">
        <v>3</v>
      </c>
      <c r="F8" s="186" t="s">
        <v>4</v>
      </c>
      <c r="I8" s="31">
        <f>Project_Start-WEEKDAY(Project_Start,1)-33+7*(Display_Week-1)</f>
        <v>45670</v>
      </c>
      <c r="J8" s="31">
        <f>I8+1</f>
        <v>45671</v>
      </c>
      <c r="K8" s="31">
        <f t="shared" ref="K8:AX8" si="0">J8+1</f>
        <v>45672</v>
      </c>
      <c r="L8" s="31">
        <f>K8+1</f>
        <v>45673</v>
      </c>
      <c r="M8" s="31">
        <f t="shared" si="0"/>
        <v>45674</v>
      </c>
      <c r="N8" s="31">
        <f t="shared" si="0"/>
        <v>45675</v>
      </c>
      <c r="O8" s="32">
        <f t="shared" si="0"/>
        <v>45676</v>
      </c>
      <c r="P8" s="33">
        <f>O8+1</f>
        <v>45677</v>
      </c>
      <c r="Q8" s="31">
        <f>P8+1</f>
        <v>45678</v>
      </c>
      <c r="R8" s="31">
        <f t="shared" si="0"/>
        <v>45679</v>
      </c>
      <c r="S8" s="31">
        <f t="shared" si="0"/>
        <v>45680</v>
      </c>
      <c r="T8" s="31">
        <f t="shared" si="0"/>
        <v>45681</v>
      </c>
      <c r="U8" s="31">
        <f t="shared" si="0"/>
        <v>45682</v>
      </c>
      <c r="V8" s="32">
        <f t="shared" si="0"/>
        <v>45683</v>
      </c>
      <c r="W8" s="33">
        <f>V8+1</f>
        <v>45684</v>
      </c>
      <c r="X8" s="31">
        <f>W8+1</f>
        <v>45685</v>
      </c>
      <c r="Y8" s="31">
        <f t="shared" si="0"/>
        <v>45686</v>
      </c>
      <c r="Z8" s="31">
        <f t="shared" si="0"/>
        <v>45687</v>
      </c>
      <c r="AA8" s="31">
        <f t="shared" si="0"/>
        <v>45688</v>
      </c>
      <c r="AB8" s="31">
        <f t="shared" si="0"/>
        <v>45689</v>
      </c>
      <c r="AC8" s="32">
        <f t="shared" si="0"/>
        <v>45690</v>
      </c>
      <c r="AD8" s="33">
        <f>AC8+1</f>
        <v>45691</v>
      </c>
      <c r="AE8" s="31">
        <f>AD8+1</f>
        <v>45692</v>
      </c>
      <c r="AF8" s="31">
        <f t="shared" si="0"/>
        <v>45693</v>
      </c>
      <c r="AG8" s="31">
        <f t="shared" si="0"/>
        <v>45694</v>
      </c>
      <c r="AH8" s="31">
        <f t="shared" si="0"/>
        <v>45695</v>
      </c>
      <c r="AI8" s="31">
        <f t="shared" si="0"/>
        <v>45696</v>
      </c>
      <c r="AJ8" s="32">
        <f t="shared" si="0"/>
        <v>45697</v>
      </c>
      <c r="AK8" s="33">
        <f>AJ8+1</f>
        <v>45698</v>
      </c>
      <c r="AL8" s="31">
        <f>AK8+1</f>
        <v>45699</v>
      </c>
      <c r="AM8" s="31">
        <f t="shared" si="0"/>
        <v>45700</v>
      </c>
      <c r="AN8" s="31">
        <f t="shared" si="0"/>
        <v>45701</v>
      </c>
      <c r="AO8" s="31">
        <f t="shared" si="0"/>
        <v>45702</v>
      </c>
      <c r="AP8" s="31">
        <f t="shared" si="0"/>
        <v>45703</v>
      </c>
      <c r="AQ8" s="32">
        <f t="shared" si="0"/>
        <v>45704</v>
      </c>
      <c r="AR8" s="33">
        <f>AQ8+1</f>
        <v>45705</v>
      </c>
      <c r="AS8" s="31">
        <f>AR8+1</f>
        <v>45706</v>
      </c>
      <c r="AT8" s="31">
        <f t="shared" si="0"/>
        <v>45707</v>
      </c>
      <c r="AU8" s="31">
        <f t="shared" si="0"/>
        <v>45708</v>
      </c>
      <c r="AV8" s="31">
        <f t="shared" si="0"/>
        <v>45709</v>
      </c>
      <c r="AW8" s="31">
        <f t="shared" si="0"/>
        <v>45710</v>
      </c>
      <c r="AX8" s="32">
        <f t="shared" si="0"/>
        <v>45711</v>
      </c>
      <c r="AY8" s="33">
        <f>AX8+1</f>
        <v>45712</v>
      </c>
      <c r="AZ8" s="31">
        <f>AY8+1</f>
        <v>45713</v>
      </c>
      <c r="BA8" s="31">
        <f t="shared" ref="BA8:BE8" si="1">AZ8+1</f>
        <v>45714</v>
      </c>
      <c r="BB8" s="31">
        <f t="shared" si="1"/>
        <v>45715</v>
      </c>
      <c r="BC8" s="31">
        <f t="shared" si="1"/>
        <v>45716</v>
      </c>
      <c r="BD8" s="31">
        <f t="shared" si="1"/>
        <v>45717</v>
      </c>
      <c r="BE8" s="32">
        <f t="shared" si="1"/>
        <v>45718</v>
      </c>
      <c r="BF8" s="33">
        <f>BE8+1</f>
        <v>45719</v>
      </c>
      <c r="BG8" s="31">
        <f>BF8+1</f>
        <v>45720</v>
      </c>
      <c r="BH8" s="31">
        <f t="shared" ref="BH8:BL8" si="2">BG8+1</f>
        <v>45721</v>
      </c>
      <c r="BI8" s="31">
        <f t="shared" si="2"/>
        <v>45722</v>
      </c>
      <c r="BJ8" s="31">
        <f t="shared" si="2"/>
        <v>45723</v>
      </c>
      <c r="BK8" s="31">
        <f t="shared" si="2"/>
        <v>45724</v>
      </c>
      <c r="BL8" s="31">
        <f t="shared" si="2"/>
        <v>45725</v>
      </c>
    </row>
    <row r="9" spans="1:64" s="26" customFormat="1" ht="15" customHeight="1" thickBot="1" x14ac:dyDescent="0.2">
      <c r="A9" s="181"/>
      <c r="B9" s="183"/>
      <c r="C9" s="185"/>
      <c r="D9" s="185"/>
      <c r="E9" s="185"/>
      <c r="F9" s="185"/>
      <c r="I9" s="34" t="str">
        <f>LEFT(TEXT(I8,"ddd"),1)</f>
        <v>M</v>
      </c>
      <c r="J9" s="35" t="str">
        <f>LEFT(TEXT(J8,"ddd"),1)</f>
        <v>T</v>
      </c>
      <c r="K9" s="35" t="str">
        <f t="shared" ref="K9:BL9" si="3">LEFT(TEXT(K8,"ddd"),1)</f>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24</v>
      </c>
      <c r="C11" s="41"/>
      <c r="D11" s="42"/>
      <c r="E11" s="43"/>
      <c r="F11" s="44"/>
      <c r="G11" s="17"/>
      <c r="H11" s="5" t="str">
        <f t="shared" ref="H11:H28"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52" t="s">
        <v>26</v>
      </c>
      <c r="C12" s="126" t="s">
        <v>59</v>
      </c>
      <c r="D12" s="54">
        <v>0.7</v>
      </c>
      <c r="E12" s="55">
        <f>Project_Start</f>
        <v>45670</v>
      </c>
      <c r="F12" s="55">
        <f>E12+6</f>
        <v>45676</v>
      </c>
      <c r="G12" s="150"/>
      <c r="H12" s="5">
        <f t="shared" si="4"/>
        <v>7</v>
      </c>
      <c r="I12" s="51"/>
      <c r="J12" s="51"/>
      <c r="K12" s="51"/>
      <c r="L12" s="51"/>
      <c r="M12" s="51"/>
      <c r="N12" s="51"/>
      <c r="O12" s="51"/>
      <c r="P12" s="51"/>
      <c r="Q12" s="51"/>
      <c r="R12" s="51"/>
      <c r="S12" s="51"/>
      <c r="T12" s="51"/>
      <c r="U12" s="56"/>
      <c r="V12" s="56"/>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3"/>
      <c r="B13" s="52" t="s">
        <v>28</v>
      </c>
      <c r="C13" s="53" t="s">
        <v>50</v>
      </c>
      <c r="D13" s="54">
        <v>0.8</v>
      </c>
      <c r="E13" s="55">
        <f>E12</f>
        <v>45670</v>
      </c>
      <c r="F13" s="55">
        <f>E13+6</f>
        <v>45676</v>
      </c>
      <c r="G13" s="17"/>
      <c r="H13" s="5">
        <f t="shared" si="4"/>
        <v>7</v>
      </c>
      <c r="I13" s="51"/>
      <c r="J13" s="51"/>
      <c r="K13" s="51"/>
      <c r="L13" s="51"/>
      <c r="M13" s="51"/>
      <c r="N13" s="51"/>
      <c r="O13" s="51"/>
      <c r="P13" s="51"/>
      <c r="Q13" s="51"/>
      <c r="R13" s="51"/>
      <c r="S13" s="51"/>
      <c r="T13" s="51"/>
      <c r="U13" s="51"/>
      <c r="V13" s="51"/>
      <c r="W13" s="51"/>
      <c r="X13" s="51"/>
      <c r="Y13" s="56"/>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137" t="s">
        <v>66</v>
      </c>
      <c r="C14" s="134"/>
      <c r="D14" s="135"/>
      <c r="E14" s="136"/>
      <c r="F14" s="136"/>
      <c r="G14" s="17"/>
      <c r="H14" s="5"/>
      <c r="I14" s="51"/>
      <c r="J14" s="51"/>
      <c r="K14" s="51"/>
      <c r="L14" s="51"/>
      <c r="M14" s="51"/>
      <c r="N14" s="51"/>
      <c r="O14" s="51"/>
      <c r="P14" s="51"/>
      <c r="Q14" s="51"/>
      <c r="R14" s="51"/>
      <c r="S14" s="51"/>
      <c r="T14" s="51"/>
      <c r="U14" s="51"/>
      <c r="V14" s="51"/>
      <c r="W14" s="51"/>
      <c r="X14" s="51"/>
      <c r="Y14" s="56"/>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t="s">
        <v>64</v>
      </c>
      <c r="B15" s="147" t="s">
        <v>74</v>
      </c>
      <c r="C15" s="143" t="s">
        <v>59</v>
      </c>
      <c r="D15" s="148">
        <v>0.6</v>
      </c>
      <c r="E15" s="149">
        <f>Project_Start</f>
        <v>45670</v>
      </c>
      <c r="F15" s="149">
        <f>E15+6</f>
        <v>45676</v>
      </c>
      <c r="G15" s="17"/>
      <c r="H15" s="5"/>
      <c r="I15" s="167"/>
      <c r="J15" s="167"/>
      <c r="K15" s="167"/>
      <c r="L15" s="167"/>
      <c r="M15" s="167"/>
      <c r="N15" s="167"/>
      <c r="O15" s="167"/>
    </row>
    <row r="16" spans="1:64" s="46" customFormat="1" ht="30" customHeight="1" thickBot="1" x14ac:dyDescent="0.2">
      <c r="A16" s="13"/>
      <c r="B16" s="177" t="s">
        <v>70</v>
      </c>
      <c r="C16" s="143" t="s">
        <v>50</v>
      </c>
      <c r="D16" s="141">
        <v>0.7</v>
      </c>
      <c r="E16" s="142">
        <f>E12</f>
        <v>45670</v>
      </c>
      <c r="F16" s="142">
        <f>E16+6</f>
        <v>45676</v>
      </c>
      <c r="G16" s="17"/>
      <c r="H16" s="5"/>
      <c r="I16" s="167"/>
      <c r="J16" s="167"/>
      <c r="K16" s="167"/>
      <c r="L16" s="167"/>
      <c r="M16" s="167"/>
      <c r="N16" s="167"/>
      <c r="O16" s="167"/>
    </row>
    <row r="17" spans="1:64" s="46" customFormat="1" ht="30" customHeight="1" thickBot="1" x14ac:dyDescent="0.2">
      <c r="A17" s="13"/>
      <c r="B17" s="177" t="s">
        <v>75</v>
      </c>
      <c r="C17" s="143" t="s">
        <v>53</v>
      </c>
      <c r="D17" s="141">
        <v>0.6</v>
      </c>
      <c r="E17" s="142">
        <f>Project_Start</f>
        <v>45670</v>
      </c>
      <c r="F17" s="142">
        <f>E17+6</f>
        <v>45676</v>
      </c>
      <c r="G17" s="17"/>
      <c r="H17" s="5"/>
      <c r="I17" s="167"/>
      <c r="J17" s="167"/>
      <c r="K17" s="167"/>
      <c r="L17" s="167"/>
      <c r="M17" s="167"/>
      <c r="N17" s="167"/>
      <c r="O17" s="167"/>
    </row>
    <row r="18" spans="1:64" s="46" customFormat="1" ht="30" customHeight="1" thickBot="1" x14ac:dyDescent="0.2">
      <c r="A18" s="13"/>
      <c r="B18" s="177" t="s">
        <v>73</v>
      </c>
      <c r="C18" s="143" t="s">
        <v>53</v>
      </c>
      <c r="D18" s="141">
        <v>0.6</v>
      </c>
      <c r="E18" s="142">
        <f>Project_Start</f>
        <v>45670</v>
      </c>
      <c r="F18" s="142">
        <f>E18+6</f>
        <v>45676</v>
      </c>
      <c r="G18" s="17"/>
      <c r="H18" s="5"/>
      <c r="I18" s="167"/>
      <c r="J18" s="167"/>
      <c r="K18" s="167"/>
      <c r="L18" s="167"/>
      <c r="M18" s="167"/>
      <c r="N18" s="167"/>
      <c r="O18" s="167"/>
    </row>
    <row r="19" spans="1:64" s="46" customFormat="1" ht="30" customHeight="1" thickBot="1" x14ac:dyDescent="0.2">
      <c r="A19" s="14"/>
      <c r="B19" s="57" t="s">
        <v>42</v>
      </c>
      <c r="C19" s="58"/>
      <c r="D19" s="59"/>
      <c r="E19" s="60"/>
      <c r="F19" s="61"/>
      <c r="G19" s="17"/>
      <c r="H19" s="5" t="str">
        <f t="shared" si="4"/>
        <v/>
      </c>
    </row>
    <row r="20" spans="1:64" s="46" customFormat="1" ht="30" customHeight="1" thickBot="1" x14ac:dyDescent="0.2">
      <c r="A20" s="14"/>
      <c r="B20" s="62" t="s">
        <v>29</v>
      </c>
      <c r="C20" s="63" t="s">
        <v>50</v>
      </c>
      <c r="D20" s="64">
        <v>0.6</v>
      </c>
      <c r="E20" s="65">
        <f>Project_Start</f>
        <v>45670</v>
      </c>
      <c r="F20" s="65">
        <f>E20+6</f>
        <v>45676</v>
      </c>
      <c r="G20" s="17"/>
      <c r="H20" s="5">
        <f t="shared" si="4"/>
        <v>7</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4"/>
      <c r="B21" s="62" t="s">
        <v>30</v>
      </c>
      <c r="C21" s="63" t="s">
        <v>59</v>
      </c>
      <c r="D21" s="119">
        <v>0.95</v>
      </c>
      <c r="E21" s="65">
        <v>45656</v>
      </c>
      <c r="F21" s="65">
        <f>E21+6</f>
        <v>45662</v>
      </c>
      <c r="G21" s="17"/>
      <c r="H21" s="5"/>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62" t="s">
        <v>56</v>
      </c>
      <c r="C22" s="63" t="s">
        <v>59</v>
      </c>
      <c r="D22" s="64">
        <v>0.95</v>
      </c>
      <c r="E22" s="65">
        <f>E20</f>
        <v>45670</v>
      </c>
      <c r="F22" s="65">
        <f>E22+6</f>
        <v>45676</v>
      </c>
      <c r="G22" s="17"/>
      <c r="H22" s="5">
        <f t="shared" si="4"/>
        <v>7</v>
      </c>
      <c r="I22" s="51"/>
      <c r="J22" s="51"/>
      <c r="K22" s="51"/>
      <c r="L22" s="51"/>
      <c r="M22" s="51"/>
      <c r="N22" s="51"/>
      <c r="O22" s="51"/>
      <c r="P22" s="51"/>
      <c r="Q22" s="51"/>
      <c r="R22" s="51"/>
      <c r="S22" s="51"/>
      <c r="T22" s="51"/>
      <c r="U22" s="56"/>
      <c r="V22" s="56"/>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109" t="s">
        <v>48</v>
      </c>
      <c r="C23" s="110"/>
      <c r="D23" s="111"/>
      <c r="E23" s="112"/>
      <c r="F23" s="113"/>
      <c r="G23" s="17"/>
      <c r="H23" s="5" t="str">
        <f t="shared" si="4"/>
        <v/>
      </c>
    </row>
    <row r="24" spans="1:64" s="46" customFormat="1" ht="30" customHeight="1" thickBot="1" x14ac:dyDescent="0.2">
      <c r="A24" s="14"/>
      <c r="B24" s="114" t="s">
        <v>29</v>
      </c>
      <c r="C24" s="115" t="s">
        <v>50</v>
      </c>
      <c r="D24" s="116">
        <v>0.6</v>
      </c>
      <c r="E24" s="117">
        <f>E13</f>
        <v>45670</v>
      </c>
      <c r="F24" s="117">
        <f>E24+6</f>
        <v>45676</v>
      </c>
      <c r="G24" s="17"/>
      <c r="H24" s="5">
        <f t="shared" si="4"/>
        <v>7</v>
      </c>
      <c r="I24" s="152"/>
      <c r="J24" s="152"/>
      <c r="K24" s="152"/>
      <c r="L24" s="152"/>
      <c r="M24" s="152"/>
      <c r="N24" s="152"/>
      <c r="O24" s="152"/>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4"/>
      <c r="B25" s="114" t="s">
        <v>57</v>
      </c>
      <c r="C25" s="115" t="s">
        <v>50</v>
      </c>
      <c r="D25" s="116">
        <v>0.65</v>
      </c>
      <c r="E25" s="117">
        <f>E13</f>
        <v>45670</v>
      </c>
      <c r="F25" s="117">
        <f>E25+6</f>
        <v>45676</v>
      </c>
      <c r="G25" s="17"/>
      <c r="H25" s="5"/>
      <c r="I25" s="152"/>
      <c r="J25" s="152"/>
      <c r="K25" s="152"/>
      <c r="L25" s="152"/>
      <c r="M25" s="152"/>
      <c r="N25" s="152"/>
      <c r="O25" s="152"/>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66" t="s">
        <v>43</v>
      </c>
      <c r="C26" s="67"/>
      <c r="D26" s="68"/>
      <c r="E26" s="69"/>
      <c r="F26" s="122"/>
      <c r="G26" s="17"/>
      <c r="H26" s="5" t="str">
        <f t="shared" si="4"/>
        <v/>
      </c>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row>
    <row r="27" spans="1:64" s="46" customFormat="1" ht="30" customHeight="1" thickBot="1" x14ac:dyDescent="0.2">
      <c r="A27" s="13"/>
      <c r="B27" s="72" t="s">
        <v>33</v>
      </c>
      <c r="C27" s="73" t="s">
        <v>59</v>
      </c>
      <c r="D27" s="74">
        <v>0.5</v>
      </c>
      <c r="E27" s="120">
        <f t="shared" ref="E27:E32" si="5">Project_Start</f>
        <v>45670</v>
      </c>
      <c r="F27" s="121">
        <f t="shared" ref="F27:F32" si="6">E27+6</f>
        <v>45676</v>
      </c>
      <c r="G27" s="17"/>
      <c r="H27" s="5">
        <f t="shared" si="4"/>
        <v>7</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72" t="s">
        <v>34</v>
      </c>
      <c r="C28" s="73" t="s">
        <v>59</v>
      </c>
      <c r="D28" s="74">
        <v>0.8</v>
      </c>
      <c r="E28" s="120">
        <f t="shared" si="5"/>
        <v>45670</v>
      </c>
      <c r="F28" s="123">
        <f t="shared" si="6"/>
        <v>45676</v>
      </c>
      <c r="G28" s="17"/>
      <c r="H28" s="5">
        <f t="shared" si="4"/>
        <v>7</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72" t="s">
        <v>37</v>
      </c>
      <c r="C29" s="73" t="s">
        <v>50</v>
      </c>
      <c r="D29" s="74">
        <v>1</v>
      </c>
      <c r="E29" s="120">
        <f t="shared" si="5"/>
        <v>45670</v>
      </c>
      <c r="F29" s="123">
        <f t="shared" si="6"/>
        <v>45676</v>
      </c>
      <c r="G29" s="17"/>
      <c r="H29" s="5"/>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x14ac:dyDescent="0.15">
      <c r="A30" s="13"/>
      <c r="B30" s="127" t="s">
        <v>61</v>
      </c>
      <c r="C30" s="73" t="s">
        <v>59</v>
      </c>
      <c r="D30" s="128">
        <v>0.75</v>
      </c>
      <c r="E30" s="120">
        <f t="shared" si="5"/>
        <v>45670</v>
      </c>
      <c r="F30" s="121">
        <f t="shared" si="6"/>
        <v>45676</v>
      </c>
      <c r="G30" s="17"/>
      <c r="H30" s="17"/>
    </row>
    <row r="31" spans="1:64" s="46" customFormat="1" ht="30" customHeight="1" x14ac:dyDescent="0.15">
      <c r="A31" s="13"/>
      <c r="B31" s="127" t="s">
        <v>72</v>
      </c>
      <c r="C31" s="178" t="s">
        <v>59</v>
      </c>
      <c r="D31" s="128">
        <v>0.6</v>
      </c>
      <c r="E31" s="121">
        <f t="shared" si="5"/>
        <v>45670</v>
      </c>
      <c r="F31" s="121">
        <f t="shared" si="6"/>
        <v>45676</v>
      </c>
      <c r="G31" s="17"/>
      <c r="H31" s="17"/>
    </row>
    <row r="32" spans="1:64" s="46" customFormat="1" ht="30" customHeight="1" x14ac:dyDescent="0.15">
      <c r="A32" s="13"/>
      <c r="B32" s="127" t="s">
        <v>76</v>
      </c>
      <c r="C32" s="178" t="s">
        <v>59</v>
      </c>
      <c r="D32" s="128">
        <v>0.9</v>
      </c>
      <c r="E32" s="121">
        <f t="shared" si="5"/>
        <v>45670</v>
      </c>
      <c r="F32" s="121">
        <f t="shared" si="6"/>
        <v>45676</v>
      </c>
      <c r="G32" s="17"/>
      <c r="H32" s="17"/>
    </row>
    <row r="33" spans="1:8" s="46" customFormat="1" ht="30" customHeight="1" x14ac:dyDescent="0.15">
      <c r="A33" s="13"/>
      <c r="B33" s="176" t="s">
        <v>38</v>
      </c>
      <c r="C33" s="169"/>
      <c r="D33" s="170"/>
      <c r="E33" s="171"/>
      <c r="F33" s="171"/>
      <c r="G33" s="17"/>
      <c r="H33" s="17"/>
    </row>
    <row r="34" spans="1:8" s="46" customFormat="1" ht="30" customHeight="1" x14ac:dyDescent="0.15">
      <c r="A34" s="13"/>
      <c r="B34" s="172" t="s">
        <v>40</v>
      </c>
      <c r="C34" s="173" t="s">
        <v>59</v>
      </c>
      <c r="D34" s="174">
        <v>0.75</v>
      </c>
      <c r="E34" s="175">
        <f>Project_Start</f>
        <v>45670</v>
      </c>
      <c r="F34" s="175">
        <f>E34+6</f>
        <v>45676</v>
      </c>
      <c r="G34" s="17"/>
      <c r="H34" s="17"/>
    </row>
    <row r="35" spans="1:8" ht="30" customHeight="1" x14ac:dyDescent="0.15">
      <c r="G35" s="3"/>
    </row>
    <row r="36" spans="1:8" ht="30" customHeight="1" x14ac:dyDescent="0.15">
      <c r="C36" s="16"/>
      <c r="F36" s="15"/>
    </row>
    <row r="37" spans="1:8" ht="30" customHeight="1" x14ac:dyDescent="0.15">
      <c r="C37"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10:D20 D22:D34">
    <cfRule type="dataBar" priority="14">
      <dataBar>
        <cfvo type="num" val="0"/>
        <cfvo type="num" val="1"/>
        <color theme="0"/>
      </dataBar>
      <extLst>
        <ext xmlns:x14="http://schemas.microsoft.com/office/spreadsheetml/2009/9/main" uri="{B025F937-C7B1-47D3-B67F-A62EFF666E3E}">
          <x14:id>{D9C2A3D8-A3E2-451A-8CDD-0D934AA3763D}</x14:id>
        </ext>
      </extLst>
    </cfRule>
  </conditionalFormatting>
  <conditionalFormatting sqref="I7:BL34">
    <cfRule type="expression" dxfId="52" priority="1">
      <formula>AND(TODAY()&gt;=I$8, TODAY()&lt;J$8)</formula>
    </cfRule>
  </conditionalFormatting>
  <conditionalFormatting sqref="I12:BL13">
    <cfRule type="expression" dxfId="51" priority="4">
      <formula>AND(task_start&lt;=I$8,ROUNDDOWN((task_end-task_start+1)*task_progress,0)+task_start-1&gt;=I$8)</formula>
    </cfRule>
    <cfRule type="expression" dxfId="50" priority="5">
      <formula>AND(task_end&gt;=I$8,task_start&lt;J$8)</formula>
    </cfRule>
  </conditionalFormatting>
  <conditionalFormatting sqref="I15:BL18">
    <cfRule type="expression" dxfId="49" priority="13" stopIfTrue="1">
      <formula>AND(task_end&gt;=I$8,task_start&lt;J$8)</formula>
    </cfRule>
    <cfRule type="expression" dxfId="48" priority="12">
      <formula>AND(task_start&lt;=I$8,ROUNDDOWN((task_end-task_start+1)*task_progress,0)+task_start-1&gt;=I$8)</formula>
    </cfRule>
  </conditionalFormatting>
  <conditionalFormatting sqref="I20:BL22">
    <cfRule type="expression" dxfId="47" priority="7" stopIfTrue="1">
      <formula>AND(task_end&gt;=I$8,task_start&lt;J$8)</formula>
    </cfRule>
    <cfRule type="expression" dxfId="46" priority="6" stopIfTrue="1">
      <formula>AND(task_start&lt;=I$8,ROUNDDOWN((task_end-task_start+1)*task_progress,0)+task_start-1&gt;=I$8)</formula>
    </cfRule>
  </conditionalFormatting>
  <conditionalFormatting sqref="I24:BL25">
    <cfRule type="expression" dxfId="45" priority="11" stopIfTrue="1">
      <formula>AND(task_end&gt;=I$8,task_start&lt;J$8)</formula>
    </cfRule>
    <cfRule type="expression" dxfId="44" priority="10">
      <formula>AND(task_start&lt;=I$8,ROUNDDOWN((task_end-task_start+1)*task_progress,0)+task_start-1&gt;=I$8)</formula>
    </cfRule>
  </conditionalFormatting>
  <conditionalFormatting sqref="I27:BL32">
    <cfRule type="expression" dxfId="43" priority="8">
      <formula>AND(task_start&lt;=I$8,ROUNDDOWN((task_end-task_start+1)*task_progress,0)+task_start-1&gt;=I$8)</formula>
    </cfRule>
    <cfRule type="expression" dxfId="42" priority="9" stopIfTrue="1">
      <formula>AND(task_end&gt;=I$8,task_start&lt;J$8)</formula>
    </cfRule>
  </conditionalFormatting>
  <conditionalFormatting sqref="I34:BL34">
    <cfRule type="expression" dxfId="41" priority="2">
      <formula>AND(task_start&lt;=I$8,ROUNDDOWN((task_end-task_start+1)*task_progress,0)+task_start-1&gt;=I$8)</formula>
    </cfRule>
    <cfRule type="expression" dxfId="40" priority="3">
      <formula>AND(task_end&gt;=I$8,task_start&lt;J$8)</formula>
    </cfRule>
  </conditionalFormatting>
  <dataValidations count="10">
    <dataValidation allowBlank="1" showInputMessage="1" showErrorMessage="1" prompt="Phase 3's sample block starts in cell B20." sqref="A26" xr:uid="{4D6695E5-FB38-480E-9DC5-91E536302842}"/>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9 A23" xr:uid="{C83ABEE2-97CE-4B4C-A6AB-9EB0362645CC}"/>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2" xr:uid="{E253566C-15D6-4A4C-A942-43C96F26DE17}"/>
    <dataValidation allowBlank="1" showInputMessage="1" showErrorMessage="1" prompt="Cell B8 contains the Phase 1 sample title. Enter a new title in cell B8._x000a_To delete the phase and work only from tasks, simply delete this row." sqref="A11" xr:uid="{F45F172E-208E-4396-9F97-550FFD6A233A}"/>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613DA081-3F59-4809-B7CD-1F416B2ABD87}"/>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AC02F8E8-61BE-4D61-896E-309EC639C08D}"/>
    <dataValidation allowBlank="1" showInputMessage="1" showErrorMessage="1" prompt="Enter the name of the Project Lead in cell C3. Enter the Project Start date in cell Q1. Project Start: label is in cell I1." sqref="A6" xr:uid="{165FBA04-22D0-4A1C-B7C3-8B715D4AF0D6}"/>
    <dataValidation allowBlank="1" showInputMessage="1" showErrorMessage="1" prompt="Enter Company name in cel B2." sqref="A2:A5" xr:uid="{1BE3286D-0943-4A49-8756-E807141640C0}"/>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550F7E58-BC8B-4236-8B59-6519377D2AE1}"/>
    <dataValidation type="whole" operator="greaterThanOrEqual" allowBlank="1" showInputMessage="1" promptTitle="Display Week" prompt="Changing this number will scroll the Gantt Chart view." sqref="Q2:Q5" xr:uid="{90B81D28-4256-485B-B07D-F2A32CDBDA0D}">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D9C2A3D8-A3E2-451A-8CDD-0D934AA3763D}">
            <x14:dataBar minLength="0" maxLength="100" gradient="0">
              <x14:cfvo type="num">
                <xm:f>0</xm:f>
              </x14:cfvo>
              <x14:cfvo type="num">
                <xm:f>1</xm:f>
              </x14:cfvo>
              <x14:negativeFillColor rgb="FFFF0000"/>
              <x14:axisColor rgb="FF000000"/>
            </x14:dataBar>
          </x14:cfRule>
          <xm:sqref>D10:D20 D22:D34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49583-3227-411E-B108-F19F19E42735}">
  <sheetPr>
    <pageSetUpPr fitToPage="1"/>
  </sheetPr>
  <dimension ref="A1:BL37"/>
  <sheetViews>
    <sheetView showGridLines="0" tabSelected="1" showRuler="0" zoomScale="68" zoomScaleNormal="64" zoomScalePageLayoutView="70" workbookViewId="0">
      <selection activeCell="AB28" sqref="AB28"/>
    </sheetView>
  </sheetViews>
  <sheetFormatPr baseColWidth="10" defaultColWidth="8.6640625" defaultRowHeight="30" customHeight="1" x14ac:dyDescent="0.15"/>
  <cols>
    <col min="1" max="1" width="2.6640625" style="13" customWidth="1"/>
    <col min="2" max="2" width="51.6640625" bestFit="1" customWidth="1"/>
    <col min="3" max="3" width="25" customWidth="1"/>
    <col min="4" max="4" width="10.6640625" customWidth="1"/>
    <col min="5" max="5" width="10.6640625" style="2" customWidth="1"/>
    <col min="6" max="6" width="10.6640625" customWidth="1"/>
    <col min="7" max="7" width="9" customWidth="1"/>
    <col min="8" max="8" width="6" hidden="1" customWidth="1"/>
    <col min="9" max="9" width="20.5" customWidth="1"/>
    <col min="10" max="11" width="2.6640625" customWidth="1"/>
    <col min="12" max="12" width="11.33203125" customWidth="1"/>
    <col min="13" max="14" width="12" customWidth="1"/>
    <col min="15" max="15" width="12.5" customWidth="1"/>
    <col min="16" max="65" width="2.6640625" customWidth="1"/>
  </cols>
  <sheetData>
    <row r="1" spans="1:64" ht="114" customHeight="1" x14ac:dyDescent="0.65">
      <c r="A1" s="14"/>
      <c r="B1" s="118" t="s">
        <v>49</v>
      </c>
      <c r="C1" s="18"/>
      <c r="D1" s="19"/>
      <c r="E1" s="20"/>
      <c r="F1" s="21"/>
      <c r="H1" s="1"/>
      <c r="I1" s="187" t="s">
        <v>67</v>
      </c>
      <c r="J1" s="188"/>
      <c r="K1" s="188"/>
      <c r="L1" s="188"/>
      <c r="M1" s="188"/>
      <c r="N1" s="188"/>
      <c r="O1" s="188"/>
      <c r="P1" s="24"/>
      <c r="Q1" s="189">
        <v>45670</v>
      </c>
      <c r="R1" s="190"/>
      <c r="S1" s="190"/>
      <c r="T1" s="190"/>
      <c r="U1" s="190"/>
      <c r="V1" s="190"/>
      <c r="W1" s="190"/>
      <c r="X1" s="190"/>
      <c r="Y1" s="190"/>
      <c r="Z1" s="190"/>
    </row>
    <row r="2" spans="1:64" ht="30" customHeight="1" x14ac:dyDescent="0.4">
      <c r="B2" s="96" t="s">
        <v>20</v>
      </c>
      <c r="C2" s="97" t="s">
        <v>50</v>
      </c>
      <c r="D2" s="22"/>
      <c r="E2" s="23"/>
      <c r="F2" s="22"/>
      <c r="I2" s="187" t="s">
        <v>22</v>
      </c>
      <c r="J2" s="188"/>
      <c r="K2" s="188"/>
      <c r="L2" s="188"/>
      <c r="M2" s="188"/>
      <c r="N2" s="188"/>
      <c r="O2" s="188"/>
      <c r="P2" s="24"/>
      <c r="Q2" s="191">
        <v>6</v>
      </c>
      <c r="R2" s="190"/>
      <c r="S2" s="190"/>
      <c r="T2" s="190"/>
      <c r="U2" s="190"/>
      <c r="V2" s="190"/>
      <c r="W2" s="190"/>
      <c r="X2" s="190"/>
      <c r="Y2" s="190"/>
      <c r="Z2" s="190"/>
    </row>
    <row r="3" spans="1:64" ht="26" x14ac:dyDescent="0.4">
      <c r="B3" s="96" t="s">
        <v>44</v>
      </c>
      <c r="C3" s="97" t="s">
        <v>51</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52</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53</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c r="D6" s="27"/>
      <c r="E6" s="28"/>
    </row>
    <row r="7" spans="1:64" s="26" customFormat="1" ht="30" customHeight="1" x14ac:dyDescent="0.15">
      <c r="A7" s="14"/>
      <c r="B7" s="29"/>
      <c r="E7" s="30"/>
      <c r="I7" s="192">
        <f>I8</f>
        <v>45670</v>
      </c>
      <c r="J7" s="179"/>
      <c r="K7" s="179"/>
      <c r="L7" s="179"/>
      <c r="M7" s="179"/>
      <c r="N7" s="179"/>
      <c r="O7" s="179"/>
      <c r="P7" s="179">
        <f>P8</f>
        <v>45677</v>
      </c>
      <c r="Q7" s="179"/>
      <c r="R7" s="179"/>
      <c r="S7" s="179"/>
      <c r="T7" s="179"/>
      <c r="U7" s="179"/>
      <c r="V7" s="179"/>
      <c r="W7" s="179">
        <f>W8</f>
        <v>45684</v>
      </c>
      <c r="X7" s="179"/>
      <c r="Y7" s="179"/>
      <c r="Z7" s="179"/>
      <c r="AA7" s="179"/>
      <c r="AB7" s="179"/>
      <c r="AC7" s="179"/>
      <c r="AD7" s="179">
        <f>AD8</f>
        <v>45691</v>
      </c>
      <c r="AE7" s="179"/>
      <c r="AF7" s="179"/>
      <c r="AG7" s="179"/>
      <c r="AH7" s="179"/>
      <c r="AI7" s="179"/>
      <c r="AJ7" s="179"/>
      <c r="AK7" s="179">
        <f>AK8</f>
        <v>45698</v>
      </c>
      <c r="AL7" s="179"/>
      <c r="AM7" s="179"/>
      <c r="AN7" s="179"/>
      <c r="AO7" s="179"/>
      <c r="AP7" s="179"/>
      <c r="AQ7" s="179"/>
      <c r="AR7" s="179">
        <f>AR8</f>
        <v>45705</v>
      </c>
      <c r="AS7" s="179"/>
      <c r="AT7" s="179"/>
      <c r="AU7" s="179"/>
      <c r="AV7" s="179"/>
      <c r="AW7" s="179"/>
      <c r="AX7" s="179"/>
      <c r="AY7" s="179">
        <f>AY8</f>
        <v>45712</v>
      </c>
      <c r="AZ7" s="179"/>
      <c r="BA7" s="179"/>
      <c r="BB7" s="179"/>
      <c r="BC7" s="179"/>
      <c r="BD7" s="179"/>
      <c r="BE7" s="179"/>
      <c r="BF7" s="179">
        <f>BF8</f>
        <v>45719</v>
      </c>
      <c r="BG7" s="179"/>
      <c r="BH7" s="179"/>
      <c r="BI7" s="179"/>
      <c r="BJ7" s="179"/>
      <c r="BK7" s="179"/>
      <c r="BL7" s="180"/>
    </row>
    <row r="8" spans="1:64" s="26" customFormat="1" ht="15" customHeight="1" x14ac:dyDescent="0.15">
      <c r="A8" s="181"/>
      <c r="B8" s="182" t="s">
        <v>5</v>
      </c>
      <c r="C8" s="184" t="s">
        <v>23</v>
      </c>
      <c r="D8" s="186" t="s">
        <v>1</v>
      </c>
      <c r="E8" s="186" t="s">
        <v>3</v>
      </c>
      <c r="F8" s="186" t="s">
        <v>4</v>
      </c>
      <c r="I8" s="31">
        <f>Project_Start-WEEKDAY(Project_Start,1)-33+7*(Display_Week-1)</f>
        <v>45670</v>
      </c>
      <c r="J8" s="31">
        <f>I8+1</f>
        <v>45671</v>
      </c>
      <c r="K8" s="31">
        <f t="shared" ref="K8:AX8" si="0">J8+1</f>
        <v>45672</v>
      </c>
      <c r="L8" s="31">
        <f>K8+1</f>
        <v>45673</v>
      </c>
      <c r="M8" s="31">
        <f t="shared" si="0"/>
        <v>45674</v>
      </c>
      <c r="N8" s="31">
        <f t="shared" si="0"/>
        <v>45675</v>
      </c>
      <c r="O8" s="32">
        <f t="shared" si="0"/>
        <v>45676</v>
      </c>
      <c r="P8" s="33">
        <f>O8+1</f>
        <v>45677</v>
      </c>
      <c r="Q8" s="31">
        <f>P8+1</f>
        <v>45678</v>
      </c>
      <c r="R8" s="31">
        <f t="shared" si="0"/>
        <v>45679</v>
      </c>
      <c r="S8" s="31">
        <f t="shared" si="0"/>
        <v>45680</v>
      </c>
      <c r="T8" s="31">
        <f t="shared" si="0"/>
        <v>45681</v>
      </c>
      <c r="U8" s="31">
        <f t="shared" si="0"/>
        <v>45682</v>
      </c>
      <c r="V8" s="32">
        <f t="shared" si="0"/>
        <v>45683</v>
      </c>
      <c r="W8" s="33">
        <f>V8+1</f>
        <v>45684</v>
      </c>
      <c r="X8" s="31">
        <f>W8+1</f>
        <v>45685</v>
      </c>
      <c r="Y8" s="31">
        <f t="shared" si="0"/>
        <v>45686</v>
      </c>
      <c r="Z8" s="31">
        <f t="shared" si="0"/>
        <v>45687</v>
      </c>
      <c r="AA8" s="31">
        <f t="shared" si="0"/>
        <v>45688</v>
      </c>
      <c r="AB8" s="31">
        <f t="shared" si="0"/>
        <v>45689</v>
      </c>
      <c r="AC8" s="32">
        <f t="shared" si="0"/>
        <v>45690</v>
      </c>
      <c r="AD8" s="33">
        <f>AC8+1</f>
        <v>45691</v>
      </c>
      <c r="AE8" s="31">
        <f>AD8+1</f>
        <v>45692</v>
      </c>
      <c r="AF8" s="31">
        <f t="shared" si="0"/>
        <v>45693</v>
      </c>
      <c r="AG8" s="31">
        <f t="shared" si="0"/>
        <v>45694</v>
      </c>
      <c r="AH8" s="31">
        <f t="shared" si="0"/>
        <v>45695</v>
      </c>
      <c r="AI8" s="31">
        <f t="shared" si="0"/>
        <v>45696</v>
      </c>
      <c r="AJ8" s="32">
        <f t="shared" si="0"/>
        <v>45697</v>
      </c>
      <c r="AK8" s="33">
        <f>AJ8+1</f>
        <v>45698</v>
      </c>
      <c r="AL8" s="31">
        <f>AK8+1</f>
        <v>45699</v>
      </c>
      <c r="AM8" s="31">
        <f t="shared" si="0"/>
        <v>45700</v>
      </c>
      <c r="AN8" s="31">
        <f t="shared" si="0"/>
        <v>45701</v>
      </c>
      <c r="AO8" s="31">
        <f t="shared" si="0"/>
        <v>45702</v>
      </c>
      <c r="AP8" s="31">
        <f t="shared" si="0"/>
        <v>45703</v>
      </c>
      <c r="AQ8" s="32">
        <f t="shared" si="0"/>
        <v>45704</v>
      </c>
      <c r="AR8" s="33">
        <f>AQ8+1</f>
        <v>45705</v>
      </c>
      <c r="AS8" s="31">
        <f>AR8+1</f>
        <v>45706</v>
      </c>
      <c r="AT8" s="31">
        <f t="shared" si="0"/>
        <v>45707</v>
      </c>
      <c r="AU8" s="31">
        <f t="shared" si="0"/>
        <v>45708</v>
      </c>
      <c r="AV8" s="31">
        <f t="shared" si="0"/>
        <v>45709</v>
      </c>
      <c r="AW8" s="31">
        <f t="shared" si="0"/>
        <v>45710</v>
      </c>
      <c r="AX8" s="32">
        <f t="shared" si="0"/>
        <v>45711</v>
      </c>
      <c r="AY8" s="33">
        <f>AX8+1</f>
        <v>45712</v>
      </c>
      <c r="AZ8" s="31">
        <f>AY8+1</f>
        <v>45713</v>
      </c>
      <c r="BA8" s="31">
        <f t="shared" ref="BA8:BE8" si="1">AZ8+1</f>
        <v>45714</v>
      </c>
      <c r="BB8" s="31">
        <f t="shared" si="1"/>
        <v>45715</v>
      </c>
      <c r="BC8" s="31">
        <f t="shared" si="1"/>
        <v>45716</v>
      </c>
      <c r="BD8" s="31">
        <f t="shared" si="1"/>
        <v>45717</v>
      </c>
      <c r="BE8" s="32">
        <f t="shared" si="1"/>
        <v>45718</v>
      </c>
      <c r="BF8" s="33">
        <f>BE8+1</f>
        <v>45719</v>
      </c>
      <c r="BG8" s="31">
        <f>BF8+1</f>
        <v>45720</v>
      </c>
      <c r="BH8" s="31">
        <f t="shared" ref="BH8:BL8" si="2">BG8+1</f>
        <v>45721</v>
      </c>
      <c r="BI8" s="31">
        <f t="shared" si="2"/>
        <v>45722</v>
      </c>
      <c r="BJ8" s="31">
        <f t="shared" si="2"/>
        <v>45723</v>
      </c>
      <c r="BK8" s="31">
        <f t="shared" si="2"/>
        <v>45724</v>
      </c>
      <c r="BL8" s="31">
        <f t="shared" si="2"/>
        <v>45725</v>
      </c>
    </row>
    <row r="9" spans="1:64" s="26" customFormat="1" ht="15" customHeight="1" thickBot="1" x14ac:dyDescent="0.2">
      <c r="A9" s="181"/>
      <c r="B9" s="183"/>
      <c r="C9" s="185"/>
      <c r="D9" s="185"/>
      <c r="E9" s="185"/>
      <c r="F9" s="185"/>
      <c r="I9" s="34" t="str">
        <f>LEFT(TEXT(I8,"ddd"),1)</f>
        <v>M</v>
      </c>
      <c r="J9" s="35" t="str">
        <f>LEFT(TEXT(J8,"ddd"),1)</f>
        <v>T</v>
      </c>
      <c r="K9" s="35" t="str">
        <f t="shared" ref="K9:BL9" si="3">LEFT(TEXT(K8,"ddd"),1)</f>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24</v>
      </c>
      <c r="C11" s="41"/>
      <c r="D11" s="42"/>
      <c r="E11" s="43"/>
      <c r="F11" s="44"/>
      <c r="G11" s="17"/>
      <c r="H11" s="5" t="str">
        <f t="shared" ref="H11:H28"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52" t="s">
        <v>26</v>
      </c>
      <c r="C12" s="126" t="s">
        <v>59</v>
      </c>
      <c r="D12" s="54">
        <v>0.9</v>
      </c>
      <c r="E12" s="55">
        <f>Project_Start</f>
        <v>45670</v>
      </c>
      <c r="F12" s="55">
        <f>E12+6</f>
        <v>45676</v>
      </c>
      <c r="G12" s="150"/>
      <c r="H12" s="5">
        <f t="shared" si="4"/>
        <v>7</v>
      </c>
      <c r="I12" s="51"/>
      <c r="J12" s="51"/>
      <c r="K12" s="51"/>
      <c r="L12" s="51"/>
      <c r="M12" s="51"/>
      <c r="N12" s="51"/>
      <c r="O12" s="51"/>
      <c r="P12" s="51"/>
      <c r="Q12" s="51"/>
      <c r="R12" s="51"/>
      <c r="S12" s="51"/>
      <c r="T12" s="51"/>
      <c r="U12" s="56"/>
      <c r="V12" s="56"/>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3"/>
      <c r="B13" s="52" t="s">
        <v>28</v>
      </c>
      <c r="C13" s="53" t="s">
        <v>50</v>
      </c>
      <c r="D13" s="54">
        <v>0.9</v>
      </c>
      <c r="E13" s="55">
        <f>E12</f>
        <v>45670</v>
      </c>
      <c r="F13" s="55">
        <f>E13+6</f>
        <v>45676</v>
      </c>
      <c r="G13" s="17"/>
      <c r="H13" s="5">
        <f t="shared" si="4"/>
        <v>7</v>
      </c>
      <c r="I13" s="51"/>
      <c r="J13" s="51"/>
      <c r="K13" s="51"/>
      <c r="L13" s="51"/>
      <c r="M13" s="51"/>
      <c r="N13" s="51"/>
      <c r="O13" s="51"/>
      <c r="P13" s="51"/>
      <c r="Q13" s="51"/>
      <c r="R13" s="51"/>
      <c r="S13" s="51"/>
      <c r="T13" s="51"/>
      <c r="U13" s="51"/>
      <c r="V13" s="51"/>
      <c r="W13" s="51"/>
      <c r="X13" s="51"/>
      <c r="Y13" s="56"/>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137" t="s">
        <v>66</v>
      </c>
      <c r="C14" s="134"/>
      <c r="D14" s="135"/>
      <c r="E14" s="136"/>
      <c r="F14" s="136"/>
      <c r="G14" s="17"/>
      <c r="H14" s="5"/>
      <c r="I14" s="51"/>
      <c r="J14" s="51"/>
      <c r="K14" s="51"/>
      <c r="L14" s="51"/>
      <c r="M14" s="51"/>
      <c r="N14" s="51"/>
      <c r="O14" s="51"/>
      <c r="P14" s="51"/>
      <c r="Q14" s="51"/>
      <c r="R14" s="51"/>
      <c r="S14" s="51"/>
      <c r="T14" s="51"/>
      <c r="U14" s="51"/>
      <c r="V14" s="51"/>
      <c r="W14" s="51"/>
      <c r="X14" s="51"/>
      <c r="Y14" s="56"/>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t="s">
        <v>64</v>
      </c>
      <c r="B15" s="147" t="s">
        <v>74</v>
      </c>
      <c r="C15" s="143" t="s">
        <v>59</v>
      </c>
      <c r="D15" s="148">
        <v>0.85</v>
      </c>
      <c r="E15" s="149">
        <f>Project_Start</f>
        <v>45670</v>
      </c>
      <c r="F15" s="149">
        <f>E15+6</f>
        <v>45676</v>
      </c>
      <c r="G15" s="17"/>
      <c r="H15" s="5"/>
      <c r="I15" s="167"/>
      <c r="J15" s="167"/>
      <c r="K15" s="167"/>
      <c r="L15" s="167"/>
      <c r="M15" s="167"/>
      <c r="N15" s="167"/>
      <c r="O15" s="167"/>
    </row>
    <row r="16" spans="1:64" s="46" customFormat="1" ht="30" customHeight="1" thickBot="1" x14ac:dyDescent="0.2">
      <c r="A16" s="13"/>
      <c r="B16" s="177" t="s">
        <v>70</v>
      </c>
      <c r="C16" s="143" t="s">
        <v>50</v>
      </c>
      <c r="D16" s="141">
        <v>1</v>
      </c>
      <c r="E16" s="142">
        <f>E12</f>
        <v>45670</v>
      </c>
      <c r="F16" s="142">
        <f>E16+6</f>
        <v>45676</v>
      </c>
      <c r="G16" s="17"/>
      <c r="H16" s="5"/>
      <c r="I16" s="167"/>
      <c r="J16" s="167"/>
      <c r="K16" s="167"/>
      <c r="L16" s="167"/>
      <c r="M16" s="167"/>
      <c r="N16" s="167"/>
      <c r="O16" s="167"/>
    </row>
    <row r="17" spans="1:64" s="46" customFormat="1" ht="30" customHeight="1" thickBot="1" x14ac:dyDescent="0.2">
      <c r="A17" s="13"/>
      <c r="B17" s="177" t="s">
        <v>75</v>
      </c>
      <c r="C17" s="143" t="s">
        <v>53</v>
      </c>
      <c r="D17" s="141">
        <v>1</v>
      </c>
      <c r="E17" s="142">
        <f>Project_Start</f>
        <v>45670</v>
      </c>
      <c r="F17" s="142">
        <f>E17+6</f>
        <v>45676</v>
      </c>
      <c r="G17" s="17"/>
      <c r="H17" s="5"/>
      <c r="I17" s="167"/>
      <c r="J17" s="167"/>
      <c r="K17" s="167"/>
      <c r="L17" s="167"/>
      <c r="M17" s="167"/>
      <c r="N17" s="167"/>
      <c r="O17" s="167"/>
    </row>
    <row r="18" spans="1:64" s="46" customFormat="1" ht="30" customHeight="1" thickBot="1" x14ac:dyDescent="0.2">
      <c r="A18" s="13"/>
      <c r="B18" s="177" t="s">
        <v>73</v>
      </c>
      <c r="C18" s="143" t="s">
        <v>53</v>
      </c>
      <c r="D18" s="141">
        <v>1</v>
      </c>
      <c r="E18" s="142">
        <f>Project_Start</f>
        <v>45670</v>
      </c>
      <c r="F18" s="142">
        <f>E18+6</f>
        <v>45676</v>
      </c>
      <c r="G18" s="17"/>
      <c r="H18" s="5"/>
      <c r="I18" s="167"/>
      <c r="J18" s="167"/>
      <c r="K18" s="167"/>
      <c r="L18" s="167"/>
      <c r="M18" s="167"/>
      <c r="N18" s="167"/>
      <c r="O18" s="167"/>
    </row>
    <row r="19" spans="1:64" s="46" customFormat="1" ht="30" customHeight="1" thickBot="1" x14ac:dyDescent="0.2">
      <c r="A19" s="14"/>
      <c r="B19" s="57" t="s">
        <v>42</v>
      </c>
      <c r="C19" s="58"/>
      <c r="D19" s="59"/>
      <c r="E19" s="60"/>
      <c r="F19" s="61"/>
      <c r="G19" s="17"/>
      <c r="H19" s="5" t="str">
        <f t="shared" si="4"/>
        <v/>
      </c>
    </row>
    <row r="20" spans="1:64" s="46" customFormat="1" ht="30" customHeight="1" thickBot="1" x14ac:dyDescent="0.2">
      <c r="A20" s="14"/>
      <c r="B20" s="62" t="s">
        <v>29</v>
      </c>
      <c r="C20" s="63" t="s">
        <v>50</v>
      </c>
      <c r="D20" s="64">
        <v>0.85</v>
      </c>
      <c r="E20" s="65">
        <f>Project_Start</f>
        <v>45670</v>
      </c>
      <c r="F20" s="65">
        <f>E20+6</f>
        <v>45676</v>
      </c>
      <c r="G20" s="17"/>
      <c r="H20" s="5">
        <f t="shared" si="4"/>
        <v>7</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4"/>
      <c r="B21" s="62" t="s">
        <v>30</v>
      </c>
      <c r="C21" s="63" t="s">
        <v>59</v>
      </c>
      <c r="D21" s="119">
        <v>0.95</v>
      </c>
      <c r="E21" s="65">
        <v>45656</v>
      </c>
      <c r="F21" s="65">
        <f>E21+6</f>
        <v>45662</v>
      </c>
      <c r="G21" s="17"/>
      <c r="H21" s="5"/>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62" t="s">
        <v>56</v>
      </c>
      <c r="C22" s="63" t="s">
        <v>59</v>
      </c>
      <c r="D22" s="64">
        <v>0.95</v>
      </c>
      <c r="E22" s="65">
        <f>E20</f>
        <v>45670</v>
      </c>
      <c r="F22" s="65">
        <f>E22+6</f>
        <v>45676</v>
      </c>
      <c r="G22" s="17"/>
      <c r="H22" s="5">
        <f t="shared" si="4"/>
        <v>7</v>
      </c>
      <c r="I22" s="51"/>
      <c r="J22" s="51"/>
      <c r="K22" s="51"/>
      <c r="L22" s="51"/>
      <c r="M22" s="51"/>
      <c r="N22" s="51"/>
      <c r="O22" s="51"/>
      <c r="P22" s="51"/>
      <c r="Q22" s="51"/>
      <c r="R22" s="51"/>
      <c r="S22" s="51"/>
      <c r="T22" s="51"/>
      <c r="U22" s="56"/>
      <c r="V22" s="56"/>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109" t="s">
        <v>48</v>
      </c>
      <c r="C23" s="110"/>
      <c r="D23" s="111"/>
      <c r="E23" s="112"/>
      <c r="F23" s="113"/>
      <c r="G23" s="17"/>
      <c r="H23" s="5" t="str">
        <f t="shared" si="4"/>
        <v/>
      </c>
    </row>
    <row r="24" spans="1:64" s="46" customFormat="1" ht="30" customHeight="1" thickBot="1" x14ac:dyDescent="0.2">
      <c r="A24" s="14"/>
      <c r="B24" s="114" t="s">
        <v>29</v>
      </c>
      <c r="C24" s="115" t="s">
        <v>50</v>
      </c>
      <c r="D24" s="116">
        <v>0.85</v>
      </c>
      <c r="E24" s="117">
        <f>E13</f>
        <v>45670</v>
      </c>
      <c r="F24" s="117">
        <f>E24+6</f>
        <v>45676</v>
      </c>
      <c r="G24" s="17"/>
      <c r="H24" s="5">
        <f t="shared" si="4"/>
        <v>7</v>
      </c>
      <c r="I24" s="152"/>
      <c r="J24" s="152"/>
      <c r="K24" s="152"/>
      <c r="L24" s="152"/>
      <c r="M24" s="152"/>
      <c r="N24" s="152"/>
      <c r="O24" s="152"/>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4"/>
      <c r="B25" s="114" t="s">
        <v>57</v>
      </c>
      <c r="C25" s="115" t="s">
        <v>50</v>
      </c>
      <c r="D25" s="116">
        <v>0.95</v>
      </c>
      <c r="E25" s="117">
        <f>E13</f>
        <v>45670</v>
      </c>
      <c r="F25" s="117">
        <f>E25+6</f>
        <v>45676</v>
      </c>
      <c r="G25" s="17"/>
      <c r="H25" s="5"/>
      <c r="I25" s="152"/>
      <c r="J25" s="152"/>
      <c r="K25" s="152"/>
      <c r="L25" s="152"/>
      <c r="M25" s="152"/>
      <c r="N25" s="152"/>
      <c r="O25" s="152"/>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66" t="s">
        <v>43</v>
      </c>
      <c r="C26" s="67"/>
      <c r="D26" s="68"/>
      <c r="E26" s="69"/>
      <c r="F26" s="122"/>
      <c r="G26" s="17"/>
      <c r="H26" s="5" t="str">
        <f t="shared" si="4"/>
        <v/>
      </c>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row>
    <row r="27" spans="1:64" s="46" customFormat="1" ht="30" customHeight="1" thickBot="1" x14ac:dyDescent="0.2">
      <c r="A27" s="13"/>
      <c r="B27" s="72" t="s">
        <v>33</v>
      </c>
      <c r="C27" s="73" t="s">
        <v>59</v>
      </c>
      <c r="D27" s="74">
        <v>0.8</v>
      </c>
      <c r="E27" s="120">
        <f t="shared" ref="E27:E32" si="5">Project_Start</f>
        <v>45670</v>
      </c>
      <c r="F27" s="121">
        <f t="shared" ref="F27:F32" si="6">E27+6</f>
        <v>45676</v>
      </c>
      <c r="G27" s="17"/>
      <c r="H27" s="5">
        <f t="shared" si="4"/>
        <v>7</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72" t="s">
        <v>34</v>
      </c>
      <c r="C28" s="73" t="s">
        <v>59</v>
      </c>
      <c r="D28" s="74">
        <v>0.85</v>
      </c>
      <c r="E28" s="120">
        <f t="shared" si="5"/>
        <v>45670</v>
      </c>
      <c r="F28" s="123">
        <f t="shared" si="6"/>
        <v>45676</v>
      </c>
      <c r="G28" s="17"/>
      <c r="H28" s="5">
        <f t="shared" si="4"/>
        <v>7</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72" t="s">
        <v>37</v>
      </c>
      <c r="C29" s="73" t="s">
        <v>50</v>
      </c>
      <c r="D29" s="74">
        <v>1</v>
      </c>
      <c r="E29" s="120">
        <f t="shared" si="5"/>
        <v>45670</v>
      </c>
      <c r="F29" s="123">
        <f t="shared" si="6"/>
        <v>45676</v>
      </c>
      <c r="G29" s="17"/>
      <c r="H29" s="5"/>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x14ac:dyDescent="0.15">
      <c r="A30" s="13"/>
      <c r="B30" s="127" t="s">
        <v>61</v>
      </c>
      <c r="C30" s="73" t="s">
        <v>59</v>
      </c>
      <c r="D30" s="128">
        <v>0.95</v>
      </c>
      <c r="E30" s="120">
        <f t="shared" si="5"/>
        <v>45670</v>
      </c>
      <c r="F30" s="121">
        <f t="shared" si="6"/>
        <v>45676</v>
      </c>
      <c r="G30" s="17"/>
      <c r="H30" s="17"/>
    </row>
    <row r="31" spans="1:64" s="46" customFormat="1" ht="30" customHeight="1" x14ac:dyDescent="0.15">
      <c r="A31" s="13"/>
      <c r="B31" s="127" t="s">
        <v>72</v>
      </c>
      <c r="C31" s="178" t="s">
        <v>59</v>
      </c>
      <c r="D31" s="128">
        <v>0.95</v>
      </c>
      <c r="E31" s="121">
        <f t="shared" si="5"/>
        <v>45670</v>
      </c>
      <c r="F31" s="121">
        <f t="shared" si="6"/>
        <v>45676</v>
      </c>
      <c r="G31" s="17"/>
      <c r="H31" s="17"/>
    </row>
    <row r="32" spans="1:64" s="46" customFormat="1" ht="30" customHeight="1" x14ac:dyDescent="0.15">
      <c r="A32" s="13"/>
      <c r="B32" s="127" t="s">
        <v>76</v>
      </c>
      <c r="C32" s="178" t="s">
        <v>59</v>
      </c>
      <c r="D32" s="128">
        <v>0.9</v>
      </c>
      <c r="E32" s="121">
        <f t="shared" si="5"/>
        <v>45670</v>
      </c>
      <c r="F32" s="121">
        <f t="shared" si="6"/>
        <v>45676</v>
      </c>
      <c r="G32" s="17"/>
      <c r="H32" s="17"/>
    </row>
    <row r="33" spans="1:8" s="46" customFormat="1" ht="30" customHeight="1" x14ac:dyDescent="0.15">
      <c r="A33" s="13"/>
      <c r="B33" s="176" t="s">
        <v>38</v>
      </c>
      <c r="C33" s="169"/>
      <c r="D33" s="170"/>
      <c r="E33" s="171"/>
      <c r="F33" s="171"/>
      <c r="G33" s="17"/>
      <c r="H33" s="17"/>
    </row>
    <row r="34" spans="1:8" s="46" customFormat="1" ht="30" customHeight="1" x14ac:dyDescent="0.15">
      <c r="A34" s="13"/>
      <c r="B34" s="172" t="s">
        <v>40</v>
      </c>
      <c r="C34" s="173" t="s">
        <v>59</v>
      </c>
      <c r="D34" s="174">
        <v>0.85</v>
      </c>
      <c r="E34" s="175">
        <f>Project_Start</f>
        <v>45670</v>
      </c>
      <c r="F34" s="175">
        <f>E34+6</f>
        <v>45676</v>
      </c>
      <c r="G34" s="17"/>
      <c r="H34" s="17"/>
    </row>
    <row r="35" spans="1:8" ht="30" customHeight="1" x14ac:dyDescent="0.15">
      <c r="G35" s="3"/>
    </row>
    <row r="36" spans="1:8" ht="30" customHeight="1" x14ac:dyDescent="0.15">
      <c r="C36" s="16"/>
      <c r="F36" s="15"/>
    </row>
    <row r="37" spans="1:8" ht="30" customHeight="1" x14ac:dyDescent="0.15">
      <c r="C37" s="4"/>
    </row>
  </sheetData>
  <mergeCells count="18">
    <mergeCell ref="BF7:BL7"/>
    <mergeCell ref="A8:A9"/>
    <mergeCell ref="B8:B9"/>
    <mergeCell ref="C8:C9"/>
    <mergeCell ref="D8:D9"/>
    <mergeCell ref="E8:E9"/>
    <mergeCell ref="F8:F9"/>
    <mergeCell ref="AD7:AJ7"/>
    <mergeCell ref="AK7:AQ7"/>
    <mergeCell ref="AR7:AX7"/>
    <mergeCell ref="AY7:BE7"/>
    <mergeCell ref="I1:O1"/>
    <mergeCell ref="Q1:Z1"/>
    <mergeCell ref="I2:O2"/>
    <mergeCell ref="Q2:Z2"/>
    <mergeCell ref="I7:O7"/>
    <mergeCell ref="P7:V7"/>
    <mergeCell ref="W7:AC7"/>
  </mergeCells>
  <conditionalFormatting sqref="D10:D20 D22:D34">
    <cfRule type="dataBar" priority="14">
      <dataBar>
        <cfvo type="num" val="0"/>
        <cfvo type="num" val="1"/>
        <color theme="0"/>
      </dataBar>
      <extLst>
        <ext xmlns:x14="http://schemas.microsoft.com/office/spreadsheetml/2009/9/main" uri="{B025F937-C7B1-47D3-B67F-A62EFF666E3E}">
          <x14:id>{768701C8-88D4-4470-A64B-3F8B4E0D05A3}</x14:id>
        </ext>
      </extLst>
    </cfRule>
  </conditionalFormatting>
  <conditionalFormatting sqref="I7:BL34">
    <cfRule type="expression" dxfId="39" priority="1">
      <formula>AND(TODAY()&gt;=I$8, TODAY()&lt;J$8)</formula>
    </cfRule>
  </conditionalFormatting>
  <conditionalFormatting sqref="I12:BL13">
    <cfRule type="expression" dxfId="38" priority="4">
      <formula>AND(task_start&lt;=I$8,ROUNDDOWN((task_end-task_start+1)*task_progress,0)+task_start-1&gt;=I$8)</formula>
    </cfRule>
    <cfRule type="expression" dxfId="37" priority="5">
      <formula>AND(task_end&gt;=I$8,task_start&lt;J$8)</formula>
    </cfRule>
  </conditionalFormatting>
  <conditionalFormatting sqref="I15:BL18">
    <cfRule type="expression" dxfId="36" priority="13" stopIfTrue="1">
      <formula>AND(task_end&gt;=I$8,task_start&lt;J$8)</formula>
    </cfRule>
    <cfRule type="expression" dxfId="35" priority="12">
      <formula>AND(task_start&lt;=I$8,ROUNDDOWN((task_end-task_start+1)*task_progress,0)+task_start-1&gt;=I$8)</formula>
    </cfRule>
  </conditionalFormatting>
  <conditionalFormatting sqref="I20:BL22">
    <cfRule type="expression" dxfId="34" priority="7" stopIfTrue="1">
      <formula>AND(task_end&gt;=I$8,task_start&lt;J$8)</formula>
    </cfRule>
    <cfRule type="expression" dxfId="33" priority="6" stopIfTrue="1">
      <formula>AND(task_start&lt;=I$8,ROUNDDOWN((task_end-task_start+1)*task_progress,0)+task_start-1&gt;=I$8)</formula>
    </cfRule>
  </conditionalFormatting>
  <conditionalFormatting sqref="I24:BL25">
    <cfRule type="expression" dxfId="32" priority="11" stopIfTrue="1">
      <formula>AND(task_end&gt;=I$8,task_start&lt;J$8)</formula>
    </cfRule>
    <cfRule type="expression" dxfId="31" priority="10">
      <formula>AND(task_start&lt;=I$8,ROUNDDOWN((task_end-task_start+1)*task_progress,0)+task_start-1&gt;=I$8)</formula>
    </cfRule>
  </conditionalFormatting>
  <conditionalFormatting sqref="I27:BL32">
    <cfRule type="expression" dxfId="30" priority="8">
      <formula>AND(task_start&lt;=I$8,ROUNDDOWN((task_end-task_start+1)*task_progress,0)+task_start-1&gt;=I$8)</formula>
    </cfRule>
    <cfRule type="expression" dxfId="29" priority="9" stopIfTrue="1">
      <formula>AND(task_end&gt;=I$8,task_start&lt;J$8)</formula>
    </cfRule>
  </conditionalFormatting>
  <conditionalFormatting sqref="I34:BL34">
    <cfRule type="expression" dxfId="28" priority="2">
      <formula>AND(task_start&lt;=I$8,ROUNDDOWN((task_end-task_start+1)*task_progress,0)+task_start-1&gt;=I$8)</formula>
    </cfRule>
    <cfRule type="expression" dxfId="27" priority="3">
      <formula>AND(task_end&gt;=I$8,task_start&lt;J$8)</formula>
    </cfRule>
  </conditionalFormatting>
  <dataValidations count="10">
    <dataValidation type="whole" operator="greaterThanOrEqual" allowBlank="1" showInputMessage="1" promptTitle="Display Week" prompt="Changing this number will scroll the Gantt Chart view." sqref="Q2:Q5" xr:uid="{985A480A-AFA0-4D39-8DC3-CC8ADA234385}">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0C776737-7C76-4329-98B1-1A880F841951}"/>
    <dataValidation allowBlank="1" showInputMessage="1" showErrorMessage="1" prompt="Enter Company name in cel B2." sqref="A2:A5" xr:uid="{D57B44D9-CEBC-473A-B25E-1675A8BD7B46}"/>
    <dataValidation allowBlank="1" showInputMessage="1" showErrorMessage="1" prompt="Enter the name of the Project Lead in cell C3. Enter the Project Start date in cell Q1. Project Start: label is in cell I1." sqref="A6" xr:uid="{B9CA309E-B9C7-464A-88F0-B9158C42F867}"/>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38B8E822-5A3D-42C7-B1A3-8373A6E8F47D}"/>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CFA07C0C-249D-44EA-8E49-6722F8C6E8DE}"/>
    <dataValidation allowBlank="1" showInputMessage="1" showErrorMessage="1" prompt="Cell B8 contains the Phase 1 sample title. Enter a new title in cell B8._x000a_To delete the phase and work only from tasks, simply delete this row." sqref="A11" xr:uid="{6445DF8B-221F-4CAD-8BB8-B17C0A48AA29}"/>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2" xr:uid="{3DE42542-54B4-4DCF-B909-0B80E0CBCF0C}"/>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9 A23" xr:uid="{13E5A44F-9815-4DFE-B21D-6DACB76B0334}"/>
    <dataValidation allowBlank="1" showInputMessage="1" showErrorMessage="1" prompt="Phase 3's sample block starts in cell B20." sqref="A26" xr:uid="{437E32DE-1722-414A-B46F-48753280DDC1}"/>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768701C8-88D4-4470-A64B-3F8B4E0D05A3}">
            <x14:dataBar minLength="0" maxLength="100" gradient="0">
              <x14:cfvo type="num">
                <xm:f>0</xm:f>
              </x14:cfvo>
              <x14:cfvo type="num">
                <xm:f>1</xm:f>
              </x14:cfvo>
              <x14:negativeFillColor rgb="FFFF0000"/>
              <x14:axisColor rgb="FF000000"/>
            </x14:dataBar>
          </x14:cfRule>
          <xm:sqref>D10:D20 D22:D34</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0BB85-FB58-43A6-A19F-B217A42EFFFF}">
  <sheetPr>
    <pageSetUpPr fitToPage="1"/>
  </sheetPr>
  <dimension ref="A1:BL45"/>
  <sheetViews>
    <sheetView showGridLines="0" showRuler="0" topLeftCell="B1" zoomScale="64" zoomScaleNormal="100" zoomScalePageLayoutView="70" workbookViewId="0">
      <selection activeCell="Q3" sqref="Q3"/>
    </sheetView>
  </sheetViews>
  <sheetFormatPr baseColWidth="10" defaultColWidth="8.6640625" defaultRowHeight="30" customHeight="1" x14ac:dyDescent="0.15"/>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9" customWidth="1"/>
    <col min="8" max="8" width="6" hidden="1" customWidth="1"/>
    <col min="9" max="65" width="2.6640625" customWidth="1"/>
  </cols>
  <sheetData>
    <row r="1" spans="1:64" ht="114" customHeight="1" x14ac:dyDescent="0.65">
      <c r="A1" s="14"/>
      <c r="B1" s="118" t="s">
        <v>49</v>
      </c>
      <c r="C1" s="18"/>
      <c r="D1" s="19"/>
      <c r="E1" s="20"/>
      <c r="F1" s="21"/>
      <c r="H1" s="1"/>
      <c r="I1" s="187" t="s">
        <v>21</v>
      </c>
      <c r="J1" s="188"/>
      <c r="K1" s="188"/>
      <c r="L1" s="188"/>
      <c r="M1" s="188"/>
      <c r="N1" s="188"/>
      <c r="O1" s="188"/>
      <c r="P1" s="24"/>
      <c r="Q1" s="189">
        <v>45639</v>
      </c>
      <c r="R1" s="190"/>
      <c r="S1" s="190"/>
      <c r="T1" s="190"/>
      <c r="U1" s="190"/>
      <c r="V1" s="190"/>
      <c r="W1" s="190"/>
      <c r="X1" s="190"/>
      <c r="Y1" s="190"/>
      <c r="Z1" s="190"/>
    </row>
    <row r="2" spans="1:64" ht="30" customHeight="1" x14ac:dyDescent="0.4">
      <c r="B2" s="96" t="s">
        <v>20</v>
      </c>
      <c r="C2" s="97" t="s">
        <v>50</v>
      </c>
      <c r="D2" s="22"/>
      <c r="E2" s="23"/>
      <c r="F2" s="22"/>
      <c r="I2" s="187" t="s">
        <v>22</v>
      </c>
      <c r="J2" s="188"/>
      <c r="K2" s="188"/>
      <c r="L2" s="188"/>
      <c r="M2" s="188"/>
      <c r="N2" s="188"/>
      <c r="O2" s="188"/>
      <c r="P2" s="24"/>
      <c r="Q2" s="191">
        <v>8</v>
      </c>
      <c r="R2" s="190"/>
      <c r="S2" s="190"/>
      <c r="T2" s="190"/>
      <c r="U2" s="190"/>
      <c r="V2" s="190"/>
      <c r="W2" s="190"/>
      <c r="X2" s="190"/>
      <c r="Y2" s="190"/>
      <c r="Z2" s="190"/>
    </row>
    <row r="3" spans="1:64" ht="26" x14ac:dyDescent="0.4">
      <c r="B3" s="96" t="s">
        <v>44</v>
      </c>
      <c r="C3" s="97" t="s">
        <v>51</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52</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53</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c r="D6" s="27"/>
      <c r="E6" s="28"/>
    </row>
    <row r="7" spans="1:64" s="26" customFormat="1" ht="30" customHeight="1" x14ac:dyDescent="0.15">
      <c r="A7" s="14"/>
      <c r="B7" s="29"/>
      <c r="E7" s="30"/>
      <c r="I7" s="192">
        <f>I8</f>
        <v>45684</v>
      </c>
      <c r="J7" s="179"/>
      <c r="K7" s="179"/>
      <c r="L7" s="179"/>
      <c r="M7" s="179"/>
      <c r="N7" s="179"/>
      <c r="O7" s="179"/>
      <c r="P7" s="179">
        <f>P8</f>
        <v>45691</v>
      </c>
      <c r="Q7" s="179"/>
      <c r="R7" s="179"/>
      <c r="S7" s="179"/>
      <c r="T7" s="179"/>
      <c r="U7" s="179"/>
      <c r="V7" s="179"/>
      <c r="W7" s="179">
        <f>W8</f>
        <v>45698</v>
      </c>
      <c r="X7" s="179"/>
      <c r="Y7" s="179"/>
      <c r="Z7" s="179"/>
      <c r="AA7" s="179"/>
      <c r="AB7" s="179"/>
      <c r="AC7" s="179"/>
      <c r="AD7" s="179">
        <f>AD8</f>
        <v>45705</v>
      </c>
      <c r="AE7" s="179"/>
      <c r="AF7" s="179"/>
      <c r="AG7" s="179"/>
      <c r="AH7" s="179"/>
      <c r="AI7" s="179"/>
      <c r="AJ7" s="179"/>
      <c r="AK7" s="179">
        <f>AK8</f>
        <v>45712</v>
      </c>
      <c r="AL7" s="179"/>
      <c r="AM7" s="179"/>
      <c r="AN7" s="179"/>
      <c r="AO7" s="179"/>
      <c r="AP7" s="179"/>
      <c r="AQ7" s="179"/>
      <c r="AR7" s="179">
        <f>AR8</f>
        <v>45719</v>
      </c>
      <c r="AS7" s="179"/>
      <c r="AT7" s="179"/>
      <c r="AU7" s="179"/>
      <c r="AV7" s="179"/>
      <c r="AW7" s="179"/>
      <c r="AX7" s="179"/>
      <c r="AY7" s="179">
        <f>AY8</f>
        <v>45726</v>
      </c>
      <c r="AZ7" s="179"/>
      <c r="BA7" s="179"/>
      <c r="BB7" s="179"/>
      <c r="BC7" s="179"/>
      <c r="BD7" s="179"/>
      <c r="BE7" s="179"/>
      <c r="BF7" s="179">
        <f>BF8</f>
        <v>45733</v>
      </c>
      <c r="BG7" s="179"/>
      <c r="BH7" s="179"/>
      <c r="BI7" s="179"/>
      <c r="BJ7" s="179"/>
      <c r="BK7" s="179"/>
      <c r="BL7" s="180"/>
    </row>
    <row r="8" spans="1:64" s="26" customFormat="1" ht="15" customHeight="1" x14ac:dyDescent="0.15">
      <c r="A8" s="181"/>
      <c r="B8" s="182" t="s">
        <v>5</v>
      </c>
      <c r="C8" s="184" t="s">
        <v>23</v>
      </c>
      <c r="D8" s="186" t="s">
        <v>1</v>
      </c>
      <c r="E8" s="186" t="s">
        <v>3</v>
      </c>
      <c r="F8" s="186" t="s">
        <v>4</v>
      </c>
      <c r="I8" s="31">
        <f>Project_Start-WEEKDAY(Project_Start,1)+2+7*(Display_Week-1)</f>
        <v>45684</v>
      </c>
      <c r="J8" s="31">
        <f>I8+1</f>
        <v>45685</v>
      </c>
      <c r="K8" s="31">
        <f t="shared" ref="K8:AX8" si="0">J8+1</f>
        <v>45686</v>
      </c>
      <c r="L8" s="31">
        <f t="shared" si="0"/>
        <v>45687</v>
      </c>
      <c r="M8" s="31">
        <f t="shared" si="0"/>
        <v>45688</v>
      </c>
      <c r="N8" s="31">
        <f t="shared" si="0"/>
        <v>45689</v>
      </c>
      <c r="O8" s="32">
        <f t="shared" si="0"/>
        <v>45690</v>
      </c>
      <c r="P8" s="33">
        <f>O8+1</f>
        <v>45691</v>
      </c>
      <c r="Q8" s="31">
        <f>P8+1</f>
        <v>45692</v>
      </c>
      <c r="R8" s="31">
        <f t="shared" si="0"/>
        <v>45693</v>
      </c>
      <c r="S8" s="31">
        <f t="shared" si="0"/>
        <v>45694</v>
      </c>
      <c r="T8" s="31">
        <f t="shared" si="0"/>
        <v>45695</v>
      </c>
      <c r="U8" s="31">
        <f t="shared" si="0"/>
        <v>45696</v>
      </c>
      <c r="V8" s="32">
        <f t="shared" si="0"/>
        <v>45697</v>
      </c>
      <c r="W8" s="33">
        <f>V8+1</f>
        <v>45698</v>
      </c>
      <c r="X8" s="31">
        <f>W8+1</f>
        <v>45699</v>
      </c>
      <c r="Y8" s="31">
        <f t="shared" si="0"/>
        <v>45700</v>
      </c>
      <c r="Z8" s="31">
        <f t="shared" si="0"/>
        <v>45701</v>
      </c>
      <c r="AA8" s="31">
        <f t="shared" si="0"/>
        <v>45702</v>
      </c>
      <c r="AB8" s="31">
        <f t="shared" si="0"/>
        <v>45703</v>
      </c>
      <c r="AC8" s="32">
        <f t="shared" si="0"/>
        <v>45704</v>
      </c>
      <c r="AD8" s="33">
        <f>AC8+1</f>
        <v>45705</v>
      </c>
      <c r="AE8" s="31">
        <f>AD8+1</f>
        <v>45706</v>
      </c>
      <c r="AF8" s="31">
        <f t="shared" si="0"/>
        <v>45707</v>
      </c>
      <c r="AG8" s="31">
        <f t="shared" si="0"/>
        <v>45708</v>
      </c>
      <c r="AH8" s="31">
        <f t="shared" si="0"/>
        <v>45709</v>
      </c>
      <c r="AI8" s="31">
        <f t="shared" si="0"/>
        <v>45710</v>
      </c>
      <c r="AJ8" s="32">
        <f t="shared" si="0"/>
        <v>45711</v>
      </c>
      <c r="AK8" s="33">
        <f>AJ8+1</f>
        <v>45712</v>
      </c>
      <c r="AL8" s="31">
        <f>AK8+1</f>
        <v>45713</v>
      </c>
      <c r="AM8" s="31">
        <f t="shared" si="0"/>
        <v>45714</v>
      </c>
      <c r="AN8" s="31">
        <f t="shared" si="0"/>
        <v>45715</v>
      </c>
      <c r="AO8" s="31">
        <f t="shared" si="0"/>
        <v>45716</v>
      </c>
      <c r="AP8" s="31">
        <f t="shared" si="0"/>
        <v>45717</v>
      </c>
      <c r="AQ8" s="32">
        <f t="shared" si="0"/>
        <v>45718</v>
      </c>
      <c r="AR8" s="33">
        <f>AQ8+1</f>
        <v>45719</v>
      </c>
      <c r="AS8" s="31">
        <f>AR8+1</f>
        <v>45720</v>
      </c>
      <c r="AT8" s="31">
        <f t="shared" si="0"/>
        <v>45721</v>
      </c>
      <c r="AU8" s="31">
        <f t="shared" si="0"/>
        <v>45722</v>
      </c>
      <c r="AV8" s="31">
        <f t="shared" si="0"/>
        <v>45723</v>
      </c>
      <c r="AW8" s="31">
        <f t="shared" si="0"/>
        <v>45724</v>
      </c>
      <c r="AX8" s="32">
        <f t="shared" si="0"/>
        <v>45725</v>
      </c>
      <c r="AY8" s="33">
        <f>AX8+1</f>
        <v>45726</v>
      </c>
      <c r="AZ8" s="31">
        <f>AY8+1</f>
        <v>45727</v>
      </c>
      <c r="BA8" s="31">
        <f t="shared" ref="BA8:BE8" si="1">AZ8+1</f>
        <v>45728</v>
      </c>
      <c r="BB8" s="31">
        <f t="shared" si="1"/>
        <v>45729</v>
      </c>
      <c r="BC8" s="31">
        <f t="shared" si="1"/>
        <v>45730</v>
      </c>
      <c r="BD8" s="31">
        <f t="shared" si="1"/>
        <v>45731</v>
      </c>
      <c r="BE8" s="32">
        <f t="shared" si="1"/>
        <v>45732</v>
      </c>
      <c r="BF8" s="33">
        <f>BE8+1</f>
        <v>45733</v>
      </c>
      <c r="BG8" s="31">
        <f>BF8+1</f>
        <v>45734</v>
      </c>
      <c r="BH8" s="31">
        <f t="shared" ref="BH8:BL8" si="2">BG8+1</f>
        <v>45735</v>
      </c>
      <c r="BI8" s="31">
        <f t="shared" si="2"/>
        <v>45736</v>
      </c>
      <c r="BJ8" s="31">
        <f t="shared" si="2"/>
        <v>45737</v>
      </c>
      <c r="BK8" s="31">
        <f t="shared" si="2"/>
        <v>45738</v>
      </c>
      <c r="BL8" s="31">
        <f t="shared" si="2"/>
        <v>45739</v>
      </c>
    </row>
    <row r="9" spans="1:64" s="26" customFormat="1" ht="15" customHeight="1" thickBot="1" x14ac:dyDescent="0.2">
      <c r="A9" s="181"/>
      <c r="B9" s="183"/>
      <c r="C9" s="185"/>
      <c r="D9" s="185"/>
      <c r="E9" s="185"/>
      <c r="F9" s="185"/>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24</v>
      </c>
      <c r="C11" s="41"/>
      <c r="D11" s="42"/>
      <c r="E11" s="43"/>
      <c r="F11" s="44"/>
      <c r="G11" s="17"/>
      <c r="H11" s="5" t="str">
        <f t="shared" ref="H11:H4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25</v>
      </c>
      <c r="C12" s="48"/>
      <c r="D12" s="49">
        <v>0.5</v>
      </c>
      <c r="E12" s="50">
        <f>Project_Start</f>
        <v>45639</v>
      </c>
      <c r="F12" s="50">
        <f>E12+3</f>
        <v>45642</v>
      </c>
      <c r="G12" s="17"/>
      <c r="H12" s="5">
        <f t="shared" si="4"/>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26</v>
      </c>
      <c r="C13" s="53"/>
      <c r="D13" s="54">
        <v>0.6</v>
      </c>
      <c r="E13" s="55">
        <f>F12</f>
        <v>45642</v>
      </c>
      <c r="F13" s="55">
        <f>E13+2</f>
        <v>45644</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27</v>
      </c>
      <c r="C14" s="53"/>
      <c r="D14" s="54">
        <v>0.5</v>
      </c>
      <c r="E14" s="55">
        <f>F13</f>
        <v>45644</v>
      </c>
      <c r="F14" s="55">
        <f>E14+4</f>
        <v>45648</v>
      </c>
      <c r="G14" s="17"/>
      <c r="H14" s="5">
        <f t="shared" si="4"/>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28</v>
      </c>
      <c r="C15" s="53"/>
      <c r="D15" s="54">
        <v>0.25</v>
      </c>
      <c r="E15" s="55">
        <f>F14</f>
        <v>45648</v>
      </c>
      <c r="F15" s="55">
        <f>E15+5</f>
        <v>45653</v>
      </c>
      <c r="G15" s="17"/>
      <c r="H15" s="5">
        <f t="shared" si="4"/>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4"/>
      <c r="B17" s="57" t="s">
        <v>42</v>
      </c>
      <c r="C17" s="58"/>
      <c r="D17" s="59"/>
      <c r="E17" s="60"/>
      <c r="F17" s="61"/>
      <c r="G17" s="17"/>
      <c r="H17" s="5" t="str">
        <f t="shared" si="4"/>
        <v/>
      </c>
    </row>
    <row r="18" spans="1:64" s="46" customFormat="1" ht="30" customHeight="1" thickBot="1" x14ac:dyDescent="0.2">
      <c r="A18" s="14"/>
      <c r="B18" s="62" t="s">
        <v>29</v>
      </c>
      <c r="C18" s="63"/>
      <c r="D18" s="64">
        <v>0.5</v>
      </c>
      <c r="E18" s="65">
        <f>E15+1</f>
        <v>45649</v>
      </c>
      <c r="F18" s="65">
        <f>E18+4</f>
        <v>45653</v>
      </c>
      <c r="G18" s="17"/>
      <c r="H18" s="5">
        <f t="shared" si="4"/>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3"/>
      <c r="B19" s="62" t="s">
        <v>30</v>
      </c>
      <c r="C19" s="63"/>
      <c r="D19" s="64">
        <v>0.5</v>
      </c>
      <c r="E19" s="65">
        <f>E18+2</f>
        <v>45651</v>
      </c>
      <c r="F19" s="65">
        <f>E19+5</f>
        <v>45656</v>
      </c>
      <c r="G19" s="17"/>
      <c r="H19" s="5">
        <f t="shared" si="4"/>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2" t="s">
        <v>54</v>
      </c>
      <c r="C20" s="63"/>
      <c r="D20" s="64"/>
      <c r="E20" s="65">
        <f>F19</f>
        <v>45656</v>
      </c>
      <c r="F20" s="65">
        <f>E20+3</f>
        <v>45659</v>
      </c>
      <c r="G20" s="17"/>
      <c r="H20" s="5">
        <f t="shared" si="4"/>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31</v>
      </c>
      <c r="C21" s="63"/>
      <c r="D21" s="64"/>
      <c r="E21" s="65">
        <f>E20</f>
        <v>45656</v>
      </c>
      <c r="F21" s="65">
        <f>E21+2</f>
        <v>45658</v>
      </c>
      <c r="G21" s="17"/>
      <c r="H21" s="5">
        <f t="shared" si="4"/>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62" t="s">
        <v>32</v>
      </c>
      <c r="C22" s="63"/>
      <c r="D22" s="64"/>
      <c r="E22" s="65">
        <f>E21</f>
        <v>45656</v>
      </c>
      <c r="F22" s="65">
        <f>E22+3</f>
        <v>45659</v>
      </c>
      <c r="G22" s="17"/>
      <c r="H22" s="5">
        <f t="shared" si="4"/>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109" t="s">
        <v>48</v>
      </c>
      <c r="C23" s="110"/>
      <c r="D23" s="111"/>
      <c r="E23" s="112"/>
      <c r="F23" s="113"/>
      <c r="G23" s="17"/>
      <c r="H23" s="5" t="str">
        <f t="shared" si="4"/>
        <v/>
      </c>
    </row>
    <row r="24" spans="1:64" s="46" customFormat="1" ht="30" customHeight="1" thickBot="1" x14ac:dyDescent="0.2">
      <c r="A24" s="14"/>
      <c r="B24" s="114" t="s">
        <v>29</v>
      </c>
      <c r="C24" s="115"/>
      <c r="D24" s="116">
        <v>0.5</v>
      </c>
      <c r="E24" s="117">
        <f>E15+1</f>
        <v>45649</v>
      </c>
      <c r="F24" s="117">
        <f>E24+4</f>
        <v>45653</v>
      </c>
      <c r="G24" s="17"/>
      <c r="H24" s="5">
        <f t="shared" si="4"/>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14" t="s">
        <v>45</v>
      </c>
      <c r="C25" s="115"/>
      <c r="D25" s="116">
        <v>0.5</v>
      </c>
      <c r="E25" s="117">
        <f>E24+2</f>
        <v>45651</v>
      </c>
      <c r="F25" s="117">
        <f>E25+5</f>
        <v>45656</v>
      </c>
      <c r="G25" s="17"/>
      <c r="H25" s="5">
        <f t="shared" si="4"/>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114" t="s">
        <v>46</v>
      </c>
      <c r="C26" s="115"/>
      <c r="D26" s="116"/>
      <c r="E26" s="117">
        <f>F25</f>
        <v>45656</v>
      </c>
      <c r="F26" s="117">
        <f>E26+3</f>
        <v>45659</v>
      </c>
      <c r="G26" s="17"/>
      <c r="H26" s="5">
        <f t="shared" si="4"/>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
      <c r="A27" s="13"/>
      <c r="B27" s="114" t="s">
        <v>47</v>
      </c>
      <c r="C27" s="115"/>
      <c r="D27" s="116"/>
      <c r="E27" s="117">
        <f>E26</f>
        <v>45656</v>
      </c>
      <c r="F27" s="117">
        <f>E27+2</f>
        <v>45658</v>
      </c>
      <c r="G27" s="17"/>
      <c r="H27" s="5">
        <f t="shared" si="4"/>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114" t="s">
        <v>32</v>
      </c>
      <c r="C28" s="115"/>
      <c r="D28" s="116"/>
      <c r="E28" s="117">
        <f>E27</f>
        <v>45656</v>
      </c>
      <c r="F28" s="117">
        <f>E28+3</f>
        <v>45659</v>
      </c>
      <c r="G28" s="17"/>
      <c r="H28" s="5">
        <f t="shared" si="4"/>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66" t="s">
        <v>43</v>
      </c>
      <c r="C29" s="67"/>
      <c r="D29" s="68"/>
      <c r="E29" s="69"/>
      <c r="F29" s="70"/>
      <c r="G29" s="17"/>
      <c r="H29" s="5" t="str">
        <f t="shared" si="4"/>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
      <c r="A30" s="13"/>
      <c r="B30" s="72" t="s">
        <v>33</v>
      </c>
      <c r="C30" s="73"/>
      <c r="D30" s="74">
        <v>0.5</v>
      </c>
      <c r="E30" s="75">
        <f>E12+15</f>
        <v>45654</v>
      </c>
      <c r="F30" s="75">
        <f>E30+5</f>
        <v>45659</v>
      </c>
      <c r="G30" s="17"/>
      <c r="H30" s="5">
        <f t="shared" si="4"/>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
      <c r="A31" s="13"/>
      <c r="B31" s="72" t="s">
        <v>34</v>
      </c>
      <c r="C31" s="73"/>
      <c r="D31" s="74">
        <v>0.6</v>
      </c>
      <c r="E31" s="75">
        <f>F30+1</f>
        <v>45660</v>
      </c>
      <c r="F31" s="75">
        <f>E31+4</f>
        <v>45664</v>
      </c>
      <c r="G31" s="17"/>
      <c r="H31" s="5">
        <f t="shared" si="4"/>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
      <c r="A32" s="13"/>
      <c r="B32" s="72" t="s">
        <v>35</v>
      </c>
      <c r="C32" s="73"/>
      <c r="D32" s="74">
        <v>0.5</v>
      </c>
      <c r="E32" s="75">
        <f>E31+5</f>
        <v>45665</v>
      </c>
      <c r="F32" s="75">
        <f>E32+5</f>
        <v>45670</v>
      </c>
      <c r="G32" s="17"/>
      <c r="H32" s="5">
        <f t="shared" si="4"/>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36</v>
      </c>
      <c r="C33" s="73"/>
      <c r="D33" s="74">
        <v>0.25</v>
      </c>
      <c r="E33" s="75">
        <f>F32+1</f>
        <v>45671</v>
      </c>
      <c r="F33" s="75">
        <f>E33+4</f>
        <v>45675</v>
      </c>
      <c r="G33" s="17"/>
      <c r="H33" s="5">
        <f t="shared" si="4"/>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
      <c r="A34" s="13"/>
      <c r="B34" s="72" t="s">
        <v>37</v>
      </c>
      <c r="C34" s="73"/>
      <c r="D34" s="74">
        <v>0.25</v>
      </c>
      <c r="E34" s="75">
        <f>E32</f>
        <v>45665</v>
      </c>
      <c r="F34" s="75">
        <f>E34+4</f>
        <v>45669</v>
      </c>
      <c r="G34" s="17"/>
      <c r="H34" s="5">
        <f t="shared" si="4"/>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2">
      <c r="A35" s="13"/>
      <c r="B35" s="76" t="s">
        <v>38</v>
      </c>
      <c r="C35" s="77"/>
      <c r="D35" s="78"/>
      <c r="E35" s="79"/>
      <c r="F35" s="80"/>
      <c r="G35" s="17"/>
      <c r="H35" s="5" t="str">
        <f t="shared" si="4"/>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2">
      <c r="A36" s="13"/>
      <c r="B36" s="82" t="s">
        <v>39</v>
      </c>
      <c r="C36" s="83"/>
      <c r="D36" s="84">
        <v>0.25</v>
      </c>
      <c r="E36" s="85">
        <f>E30+2</f>
        <v>45656</v>
      </c>
      <c r="F36" s="85">
        <f>E36+3</f>
        <v>45659</v>
      </c>
      <c r="G36" s="17"/>
      <c r="H36" s="5">
        <f t="shared" si="4"/>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2">
      <c r="A37" s="13"/>
      <c r="B37" s="82" t="s">
        <v>40</v>
      </c>
      <c r="C37" s="83"/>
      <c r="D37" s="84">
        <v>0.25</v>
      </c>
      <c r="E37" s="85">
        <f>F36</f>
        <v>45659</v>
      </c>
      <c r="F37" s="85">
        <f>E37+4</f>
        <v>45663</v>
      </c>
      <c r="G37" s="17"/>
      <c r="H37" s="5">
        <f t="shared" si="4"/>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2">
      <c r="A38" s="13"/>
      <c r="B38" s="82" t="s">
        <v>41</v>
      </c>
      <c r="C38" s="83"/>
      <c r="D38" s="84">
        <v>0.5</v>
      </c>
      <c r="E38" s="85">
        <f>F37+1</f>
        <v>45664</v>
      </c>
      <c r="F38" s="85">
        <f>E38+3</f>
        <v>45667</v>
      </c>
      <c r="G38" s="17"/>
      <c r="H38" s="5">
        <f t="shared" si="4"/>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2">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2">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2">
      <c r="A41" s="13"/>
      <c r="B41" s="86"/>
      <c r="C41" s="87"/>
      <c r="D41" s="88"/>
      <c r="E41" s="89"/>
      <c r="F41" s="89"/>
      <c r="G41" s="17"/>
      <c r="H41" s="5" t="str">
        <f t="shared" si="4"/>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2">
      <c r="A42" s="14"/>
      <c r="B42" s="90" t="s">
        <v>0</v>
      </c>
      <c r="C42" s="91"/>
      <c r="D42" s="92"/>
      <c r="E42" s="93"/>
      <c r="F42" s="94"/>
      <c r="G42" s="17"/>
      <c r="H42" s="6" t="str">
        <f t="shared" si="4"/>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15">
      <c r="G43" s="3"/>
    </row>
    <row r="44" spans="1:64" ht="30" customHeight="1" x14ac:dyDescent="0.15">
      <c r="C44" s="16"/>
      <c r="F44" s="15"/>
    </row>
    <row r="45" spans="1:64" ht="30" customHeight="1" x14ac:dyDescent="0.15">
      <c r="C45"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10:D42">
    <cfRule type="dataBar" priority="8">
      <dataBar>
        <cfvo type="num" val="0"/>
        <cfvo type="num" val="1"/>
        <color theme="0"/>
      </dataBar>
      <extLst>
        <ext xmlns:x14="http://schemas.microsoft.com/office/spreadsheetml/2009/9/main" uri="{B025F937-C7B1-47D3-B67F-A62EFF666E3E}">
          <x14:id>{C03EE0AD-2149-4D68-BDB1-3FAEEE3E8B83}</x14:id>
        </ext>
      </extLst>
    </cfRule>
  </conditionalFormatting>
  <conditionalFormatting sqref="I7:BL40">
    <cfRule type="expression" dxfId="26" priority="1">
      <formula>AND(TODAY()&gt;=I$8, TODAY()&lt;J$8)</formula>
    </cfRule>
  </conditionalFormatting>
  <conditionalFormatting sqref="I12:BL16">
    <cfRule type="expression" dxfId="25" priority="6">
      <formula>AND(task_start&lt;=I$8,ROUNDDOWN((task_end-task_start+1)*task_progress,0)+task_start-1&gt;=I$8)</formula>
    </cfRule>
    <cfRule type="expression" dxfId="24" priority="7" stopIfTrue="1">
      <formula>AND(task_end&gt;=I$8,task_start&lt;J$8)</formula>
    </cfRule>
  </conditionalFormatting>
  <conditionalFormatting sqref="I18:BL22 I24:BL28">
    <cfRule type="expression" dxfId="23" priority="5" stopIfTrue="1">
      <formula>AND(task_end&gt;=I$8,task_start&lt;J$8)</formula>
    </cfRule>
    <cfRule type="expression" dxfId="22" priority="4">
      <formula>AND(task_start&lt;=I$8,ROUNDDOWN((task_end-task_start+1)*task_progress,0)+task_start-1&gt;=I$8)</formula>
    </cfRule>
  </conditionalFormatting>
  <conditionalFormatting sqref="I30:BL34">
    <cfRule type="expression" dxfId="21" priority="3" stopIfTrue="1">
      <formula>AND(task_end&gt;=I$8,task_start&lt;J$8)</formula>
    </cfRule>
    <cfRule type="expression" dxfId="20" priority="2">
      <formula>AND(task_start&lt;=I$8,ROUNDDOWN((task_end-task_start+1)*task_progress,0)+task_start-1&gt;=I$8)</formula>
    </cfRule>
  </conditionalFormatting>
  <conditionalFormatting sqref="I36:BL40">
    <cfRule type="expression" dxfId="19" priority="9">
      <formula>AND(task_start&lt;=I$8,ROUNDDOWN((task_end-task_start+1)*task_progress,0)+task_start-1&gt;=I$8)</formula>
    </cfRule>
    <cfRule type="expression" dxfId="18" priority="10" stopIfTrue="1">
      <formula>AND(task_end&gt;=I$8,task_start&lt;J$8)</formula>
    </cfRule>
  </conditionalFormatting>
  <dataValidations count="13">
    <dataValidation allowBlank="1" showInputMessage="1" showErrorMessage="1" prompt="This row marks the end of the Project Schedule. DO NOT enter anything in this row. _x000a_Insert new rows ABOVE this one to continue building out your Project Schedule." sqref="A42" xr:uid="{BA711D81-02F7-420A-AD9A-6F4D976989F3}"/>
    <dataValidation allowBlank="1" showInputMessage="1" showErrorMessage="1" prompt="Phase 4's sample block starts in cell B26." sqref="A35" xr:uid="{A04AA71B-499C-4892-9278-FF23E71CF6AC}"/>
    <dataValidation allowBlank="1" showInputMessage="1" showErrorMessage="1" prompt="Phase 3's sample block starts in cell B20." sqref="A29" xr:uid="{4CDE4C97-B85B-433B-A23A-DAC9B06E86F1}"/>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43C33B1F-7BBD-4ECC-81F7-1D2FD27E3B03}"/>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9CEE880F-5BFB-48D7-9150-DBE8195948A4}"/>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EF1108D2-F78C-4CE0-9563-F70042AF6EF4}"/>
    <dataValidation allowBlank="1" showInputMessage="1" showErrorMessage="1" prompt="Cell B8 contains the Phase 1 sample title. Enter a new title in cell B8._x000a_To delete the phase and work only from tasks, simply delete this row." sqref="A11" xr:uid="{B83BC9BE-318D-469C-8BF8-F3B209D39AE4}"/>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150D8FCA-6A5E-499F-9B61-B78EE7EB1373}"/>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54EBA62A-447D-41CD-B155-B6127B429A1F}"/>
    <dataValidation allowBlank="1" showInputMessage="1" showErrorMessage="1" prompt="Enter the name of the Project Lead in cell C3. Enter the Project Start date in cell Q1. Project Start: label is in cell I1." sqref="A6" xr:uid="{4C481014-5B97-455B-AE8A-4C188AD4A0B1}"/>
    <dataValidation allowBlank="1" showInputMessage="1" showErrorMessage="1" prompt="Enter Company name in cel B2." sqref="A2:A5" xr:uid="{5EA8BA9F-E868-4233-B478-39A41F4F5751}"/>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478220B1-F4D0-4303-B161-9BFDE68DD07C}"/>
    <dataValidation type="whole" operator="greaterThanOrEqual" allowBlank="1" showInputMessage="1" promptTitle="Display Week" prompt="Changing this number will scroll the Gantt Chart view." sqref="Q2:Q5" xr:uid="{107074B4-F555-4CD4-B731-6ADE9A0824E3}">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03EE0AD-2149-4D68-BDB1-3FAEEE3E8B83}">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3BBD1-5995-4413-A0A8-F9AC971D4C77}">
  <sheetPr>
    <pageSetUpPr fitToPage="1"/>
  </sheetPr>
  <dimension ref="A1:BL45"/>
  <sheetViews>
    <sheetView showGridLines="0" showRuler="0" zoomScale="64" zoomScaleNormal="100" zoomScalePageLayoutView="70" workbookViewId="0">
      <selection activeCell="Q3" sqref="Q3"/>
    </sheetView>
  </sheetViews>
  <sheetFormatPr baseColWidth="10" defaultColWidth="8.6640625" defaultRowHeight="30" customHeight="1" x14ac:dyDescent="0.15"/>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9" customWidth="1"/>
    <col min="8" max="8" width="6" hidden="1" customWidth="1"/>
    <col min="9" max="65" width="2.6640625" customWidth="1"/>
  </cols>
  <sheetData>
    <row r="1" spans="1:64" ht="114" customHeight="1" x14ac:dyDescent="0.65">
      <c r="A1" s="14"/>
      <c r="B1" s="118" t="s">
        <v>49</v>
      </c>
      <c r="C1" s="18"/>
      <c r="D1" s="19"/>
      <c r="E1" s="20"/>
      <c r="F1" s="21"/>
      <c r="H1" s="1"/>
      <c r="I1" s="187" t="s">
        <v>21</v>
      </c>
      <c r="J1" s="188"/>
      <c r="K1" s="188"/>
      <c r="L1" s="188"/>
      <c r="M1" s="188"/>
      <c r="N1" s="188"/>
      <c r="O1" s="188"/>
      <c r="P1" s="24"/>
      <c r="Q1" s="189">
        <v>45639</v>
      </c>
      <c r="R1" s="190"/>
      <c r="S1" s="190"/>
      <c r="T1" s="190"/>
      <c r="U1" s="190"/>
      <c r="V1" s="190"/>
      <c r="W1" s="190"/>
      <c r="X1" s="190"/>
      <c r="Y1" s="190"/>
      <c r="Z1" s="190"/>
    </row>
    <row r="2" spans="1:64" ht="30" customHeight="1" x14ac:dyDescent="0.4">
      <c r="B2" s="96" t="s">
        <v>20</v>
      </c>
      <c r="C2" s="97" t="s">
        <v>50</v>
      </c>
      <c r="D2" s="22"/>
      <c r="E2" s="23"/>
      <c r="F2" s="22"/>
      <c r="I2" s="187" t="s">
        <v>22</v>
      </c>
      <c r="J2" s="188"/>
      <c r="K2" s="188"/>
      <c r="L2" s="188"/>
      <c r="M2" s="188"/>
      <c r="N2" s="188"/>
      <c r="O2" s="188"/>
      <c r="P2" s="24"/>
      <c r="Q2" s="191">
        <v>9</v>
      </c>
      <c r="R2" s="190"/>
      <c r="S2" s="190"/>
      <c r="T2" s="190"/>
      <c r="U2" s="190"/>
      <c r="V2" s="190"/>
      <c r="W2" s="190"/>
      <c r="X2" s="190"/>
      <c r="Y2" s="190"/>
      <c r="Z2" s="190"/>
    </row>
    <row r="3" spans="1:64" ht="26" x14ac:dyDescent="0.4">
      <c r="B3" s="96" t="s">
        <v>44</v>
      </c>
      <c r="C3" s="97" t="s">
        <v>51</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52</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53</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c r="D6" s="27"/>
      <c r="E6" s="28"/>
    </row>
    <row r="7" spans="1:64" s="26" customFormat="1" ht="30" customHeight="1" x14ac:dyDescent="0.15">
      <c r="A7" s="14"/>
      <c r="B7" s="29"/>
      <c r="E7" s="30"/>
      <c r="I7" s="192">
        <f>I8</f>
        <v>45691</v>
      </c>
      <c r="J7" s="179"/>
      <c r="K7" s="179"/>
      <c r="L7" s="179"/>
      <c r="M7" s="179"/>
      <c r="N7" s="179"/>
      <c r="O7" s="179"/>
      <c r="P7" s="179">
        <f>P8</f>
        <v>45698</v>
      </c>
      <c r="Q7" s="179"/>
      <c r="R7" s="179"/>
      <c r="S7" s="179"/>
      <c r="T7" s="179"/>
      <c r="U7" s="179"/>
      <c r="V7" s="179"/>
      <c r="W7" s="179">
        <f>W8</f>
        <v>45705</v>
      </c>
      <c r="X7" s="179"/>
      <c r="Y7" s="179"/>
      <c r="Z7" s="179"/>
      <c r="AA7" s="179"/>
      <c r="AB7" s="179"/>
      <c r="AC7" s="179"/>
      <c r="AD7" s="179">
        <f>AD8</f>
        <v>45712</v>
      </c>
      <c r="AE7" s="179"/>
      <c r="AF7" s="179"/>
      <c r="AG7" s="179"/>
      <c r="AH7" s="179"/>
      <c r="AI7" s="179"/>
      <c r="AJ7" s="179"/>
      <c r="AK7" s="179">
        <f>AK8</f>
        <v>45719</v>
      </c>
      <c r="AL7" s="179"/>
      <c r="AM7" s="179"/>
      <c r="AN7" s="179"/>
      <c r="AO7" s="179"/>
      <c r="AP7" s="179"/>
      <c r="AQ7" s="179"/>
      <c r="AR7" s="179">
        <f>AR8</f>
        <v>45726</v>
      </c>
      <c r="AS7" s="179"/>
      <c r="AT7" s="179"/>
      <c r="AU7" s="179"/>
      <c r="AV7" s="179"/>
      <c r="AW7" s="179"/>
      <c r="AX7" s="179"/>
      <c r="AY7" s="179">
        <f>AY8</f>
        <v>45733</v>
      </c>
      <c r="AZ7" s="179"/>
      <c r="BA7" s="179"/>
      <c r="BB7" s="179"/>
      <c r="BC7" s="179"/>
      <c r="BD7" s="179"/>
      <c r="BE7" s="179"/>
      <c r="BF7" s="179">
        <f>BF8</f>
        <v>45740</v>
      </c>
      <c r="BG7" s="179"/>
      <c r="BH7" s="179"/>
      <c r="BI7" s="179"/>
      <c r="BJ7" s="179"/>
      <c r="BK7" s="179"/>
      <c r="BL7" s="180"/>
    </row>
    <row r="8" spans="1:64" s="26" customFormat="1" ht="15" customHeight="1" x14ac:dyDescent="0.15">
      <c r="A8" s="181"/>
      <c r="B8" s="182" t="s">
        <v>5</v>
      </c>
      <c r="C8" s="184" t="s">
        <v>23</v>
      </c>
      <c r="D8" s="186" t="s">
        <v>1</v>
      </c>
      <c r="E8" s="186" t="s">
        <v>3</v>
      </c>
      <c r="F8" s="186" t="s">
        <v>4</v>
      </c>
      <c r="I8" s="31">
        <f>Project_Start-WEEKDAY(Project_Start,1)+2+7*(Display_Week-1)</f>
        <v>45691</v>
      </c>
      <c r="J8" s="31">
        <f>I8+1</f>
        <v>45692</v>
      </c>
      <c r="K8" s="31">
        <f t="shared" ref="K8:AX8" si="0">J8+1</f>
        <v>45693</v>
      </c>
      <c r="L8" s="31">
        <f t="shared" si="0"/>
        <v>45694</v>
      </c>
      <c r="M8" s="31">
        <f t="shared" si="0"/>
        <v>45695</v>
      </c>
      <c r="N8" s="31">
        <f t="shared" si="0"/>
        <v>45696</v>
      </c>
      <c r="O8" s="32">
        <f t="shared" si="0"/>
        <v>45697</v>
      </c>
      <c r="P8" s="33">
        <f>O8+1</f>
        <v>45698</v>
      </c>
      <c r="Q8" s="31">
        <f>P8+1</f>
        <v>45699</v>
      </c>
      <c r="R8" s="31">
        <f t="shared" si="0"/>
        <v>45700</v>
      </c>
      <c r="S8" s="31">
        <f t="shared" si="0"/>
        <v>45701</v>
      </c>
      <c r="T8" s="31">
        <f t="shared" si="0"/>
        <v>45702</v>
      </c>
      <c r="U8" s="31">
        <f t="shared" si="0"/>
        <v>45703</v>
      </c>
      <c r="V8" s="32">
        <f t="shared" si="0"/>
        <v>45704</v>
      </c>
      <c r="W8" s="33">
        <f>V8+1</f>
        <v>45705</v>
      </c>
      <c r="X8" s="31">
        <f>W8+1</f>
        <v>45706</v>
      </c>
      <c r="Y8" s="31">
        <f t="shared" si="0"/>
        <v>45707</v>
      </c>
      <c r="Z8" s="31">
        <f t="shared" si="0"/>
        <v>45708</v>
      </c>
      <c r="AA8" s="31">
        <f t="shared" si="0"/>
        <v>45709</v>
      </c>
      <c r="AB8" s="31">
        <f t="shared" si="0"/>
        <v>45710</v>
      </c>
      <c r="AC8" s="32">
        <f t="shared" si="0"/>
        <v>45711</v>
      </c>
      <c r="AD8" s="33">
        <f>AC8+1</f>
        <v>45712</v>
      </c>
      <c r="AE8" s="31">
        <f>AD8+1</f>
        <v>45713</v>
      </c>
      <c r="AF8" s="31">
        <f t="shared" si="0"/>
        <v>45714</v>
      </c>
      <c r="AG8" s="31">
        <f t="shared" si="0"/>
        <v>45715</v>
      </c>
      <c r="AH8" s="31">
        <f t="shared" si="0"/>
        <v>45716</v>
      </c>
      <c r="AI8" s="31">
        <f t="shared" si="0"/>
        <v>45717</v>
      </c>
      <c r="AJ8" s="32">
        <f t="shared" si="0"/>
        <v>45718</v>
      </c>
      <c r="AK8" s="33">
        <f>AJ8+1</f>
        <v>45719</v>
      </c>
      <c r="AL8" s="31">
        <f>AK8+1</f>
        <v>45720</v>
      </c>
      <c r="AM8" s="31">
        <f t="shared" si="0"/>
        <v>45721</v>
      </c>
      <c r="AN8" s="31">
        <f t="shared" si="0"/>
        <v>45722</v>
      </c>
      <c r="AO8" s="31">
        <f t="shared" si="0"/>
        <v>45723</v>
      </c>
      <c r="AP8" s="31">
        <f t="shared" si="0"/>
        <v>45724</v>
      </c>
      <c r="AQ8" s="32">
        <f t="shared" si="0"/>
        <v>45725</v>
      </c>
      <c r="AR8" s="33">
        <f>AQ8+1</f>
        <v>45726</v>
      </c>
      <c r="AS8" s="31">
        <f>AR8+1</f>
        <v>45727</v>
      </c>
      <c r="AT8" s="31">
        <f t="shared" si="0"/>
        <v>45728</v>
      </c>
      <c r="AU8" s="31">
        <f t="shared" si="0"/>
        <v>45729</v>
      </c>
      <c r="AV8" s="31">
        <f t="shared" si="0"/>
        <v>45730</v>
      </c>
      <c r="AW8" s="31">
        <f t="shared" si="0"/>
        <v>45731</v>
      </c>
      <c r="AX8" s="32">
        <f t="shared" si="0"/>
        <v>45732</v>
      </c>
      <c r="AY8" s="33">
        <f>AX8+1</f>
        <v>45733</v>
      </c>
      <c r="AZ8" s="31">
        <f>AY8+1</f>
        <v>45734</v>
      </c>
      <c r="BA8" s="31">
        <f t="shared" ref="BA8:BE8" si="1">AZ8+1</f>
        <v>45735</v>
      </c>
      <c r="BB8" s="31">
        <f t="shared" si="1"/>
        <v>45736</v>
      </c>
      <c r="BC8" s="31">
        <f t="shared" si="1"/>
        <v>45737</v>
      </c>
      <c r="BD8" s="31">
        <f t="shared" si="1"/>
        <v>45738</v>
      </c>
      <c r="BE8" s="32">
        <f t="shared" si="1"/>
        <v>45739</v>
      </c>
      <c r="BF8" s="33">
        <f>BE8+1</f>
        <v>45740</v>
      </c>
      <c r="BG8" s="31">
        <f>BF8+1</f>
        <v>45741</v>
      </c>
      <c r="BH8" s="31">
        <f t="shared" ref="BH8:BL8" si="2">BG8+1</f>
        <v>45742</v>
      </c>
      <c r="BI8" s="31">
        <f t="shared" si="2"/>
        <v>45743</v>
      </c>
      <c r="BJ8" s="31">
        <f t="shared" si="2"/>
        <v>45744</v>
      </c>
      <c r="BK8" s="31">
        <f t="shared" si="2"/>
        <v>45745</v>
      </c>
      <c r="BL8" s="31">
        <f t="shared" si="2"/>
        <v>45746</v>
      </c>
    </row>
    <row r="9" spans="1:64" s="26" customFormat="1" ht="15" customHeight="1" thickBot="1" x14ac:dyDescent="0.2">
      <c r="A9" s="181"/>
      <c r="B9" s="183"/>
      <c r="C9" s="185"/>
      <c r="D9" s="185"/>
      <c r="E9" s="185"/>
      <c r="F9" s="185"/>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24</v>
      </c>
      <c r="C11" s="41"/>
      <c r="D11" s="42"/>
      <c r="E11" s="43"/>
      <c r="F11" s="44"/>
      <c r="G11" s="17"/>
      <c r="H11" s="5" t="str">
        <f t="shared" ref="H11:H4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25</v>
      </c>
      <c r="C12" s="48"/>
      <c r="D12" s="49">
        <v>0.5</v>
      </c>
      <c r="E12" s="50">
        <f>Project_Start</f>
        <v>45639</v>
      </c>
      <c r="F12" s="50">
        <f>E12+3</f>
        <v>45642</v>
      </c>
      <c r="G12" s="17"/>
      <c r="H12" s="5">
        <f t="shared" si="4"/>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26</v>
      </c>
      <c r="C13" s="53"/>
      <c r="D13" s="54">
        <v>0.6</v>
      </c>
      <c r="E13" s="55">
        <f>F12</f>
        <v>45642</v>
      </c>
      <c r="F13" s="55">
        <f>E13+2</f>
        <v>45644</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27</v>
      </c>
      <c r="C14" s="53"/>
      <c r="D14" s="54">
        <v>0.5</v>
      </c>
      <c r="E14" s="55">
        <f>F13</f>
        <v>45644</v>
      </c>
      <c r="F14" s="55">
        <f>E14+4</f>
        <v>45648</v>
      </c>
      <c r="G14" s="17"/>
      <c r="H14" s="5">
        <f t="shared" si="4"/>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28</v>
      </c>
      <c r="C15" s="53"/>
      <c r="D15" s="54">
        <v>0.25</v>
      </c>
      <c r="E15" s="55">
        <f>F14</f>
        <v>45648</v>
      </c>
      <c r="F15" s="55">
        <f>E15+5</f>
        <v>45653</v>
      </c>
      <c r="G15" s="17"/>
      <c r="H15" s="5">
        <f t="shared" si="4"/>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4"/>
      <c r="B17" s="57" t="s">
        <v>42</v>
      </c>
      <c r="C17" s="58"/>
      <c r="D17" s="59"/>
      <c r="E17" s="60"/>
      <c r="F17" s="61"/>
      <c r="G17" s="17"/>
      <c r="H17" s="5" t="str">
        <f t="shared" si="4"/>
        <v/>
      </c>
    </row>
    <row r="18" spans="1:64" s="46" customFormat="1" ht="30" customHeight="1" thickBot="1" x14ac:dyDescent="0.2">
      <c r="A18" s="14"/>
      <c r="B18" s="62" t="s">
        <v>29</v>
      </c>
      <c r="C18" s="63"/>
      <c r="D18" s="64">
        <v>0.5</v>
      </c>
      <c r="E18" s="65">
        <f>E15+1</f>
        <v>45649</v>
      </c>
      <c r="F18" s="65">
        <f>E18+4</f>
        <v>45653</v>
      </c>
      <c r="G18" s="17"/>
      <c r="H18" s="5">
        <f t="shared" si="4"/>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3"/>
      <c r="B19" s="62" t="s">
        <v>30</v>
      </c>
      <c r="C19" s="63"/>
      <c r="D19" s="64">
        <v>0.5</v>
      </c>
      <c r="E19" s="65">
        <f>E18+2</f>
        <v>45651</v>
      </c>
      <c r="F19" s="65">
        <f>E19+5</f>
        <v>45656</v>
      </c>
      <c r="G19" s="17"/>
      <c r="H19" s="5">
        <f t="shared" si="4"/>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2" t="s">
        <v>54</v>
      </c>
      <c r="C20" s="63"/>
      <c r="D20" s="64"/>
      <c r="E20" s="65">
        <f>F19</f>
        <v>45656</v>
      </c>
      <c r="F20" s="65">
        <f>E20+3</f>
        <v>45659</v>
      </c>
      <c r="G20" s="17"/>
      <c r="H20" s="5">
        <f t="shared" si="4"/>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31</v>
      </c>
      <c r="C21" s="63"/>
      <c r="D21" s="64"/>
      <c r="E21" s="65">
        <f>E20</f>
        <v>45656</v>
      </c>
      <c r="F21" s="65">
        <f>E21+2</f>
        <v>45658</v>
      </c>
      <c r="G21" s="17"/>
      <c r="H21" s="5">
        <f t="shared" si="4"/>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62" t="s">
        <v>32</v>
      </c>
      <c r="C22" s="63"/>
      <c r="D22" s="64"/>
      <c r="E22" s="65">
        <f>E21</f>
        <v>45656</v>
      </c>
      <c r="F22" s="65">
        <f>E22+3</f>
        <v>45659</v>
      </c>
      <c r="G22" s="17"/>
      <c r="H22" s="5">
        <f t="shared" si="4"/>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109" t="s">
        <v>48</v>
      </c>
      <c r="C23" s="110"/>
      <c r="D23" s="111"/>
      <c r="E23" s="112"/>
      <c r="F23" s="113"/>
      <c r="G23" s="17"/>
      <c r="H23" s="5" t="str">
        <f t="shared" si="4"/>
        <v/>
      </c>
    </row>
    <row r="24" spans="1:64" s="46" customFormat="1" ht="30" customHeight="1" thickBot="1" x14ac:dyDescent="0.2">
      <c r="A24" s="14"/>
      <c r="B24" s="114" t="s">
        <v>29</v>
      </c>
      <c r="C24" s="115"/>
      <c r="D24" s="116">
        <v>0.5</v>
      </c>
      <c r="E24" s="117">
        <f>E15+1</f>
        <v>45649</v>
      </c>
      <c r="F24" s="117">
        <f>E24+4</f>
        <v>45653</v>
      </c>
      <c r="G24" s="17"/>
      <c r="H24" s="5">
        <f t="shared" si="4"/>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14" t="s">
        <v>45</v>
      </c>
      <c r="C25" s="115"/>
      <c r="D25" s="116">
        <v>0.5</v>
      </c>
      <c r="E25" s="117">
        <f>E24+2</f>
        <v>45651</v>
      </c>
      <c r="F25" s="117">
        <f>E25+5</f>
        <v>45656</v>
      </c>
      <c r="G25" s="17"/>
      <c r="H25" s="5">
        <f t="shared" si="4"/>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114" t="s">
        <v>46</v>
      </c>
      <c r="C26" s="115"/>
      <c r="D26" s="116"/>
      <c r="E26" s="117">
        <f>F25</f>
        <v>45656</v>
      </c>
      <c r="F26" s="117">
        <f>E26+3</f>
        <v>45659</v>
      </c>
      <c r="G26" s="17"/>
      <c r="H26" s="5">
        <f t="shared" si="4"/>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
      <c r="A27" s="13"/>
      <c r="B27" s="114" t="s">
        <v>47</v>
      </c>
      <c r="C27" s="115"/>
      <c r="D27" s="116"/>
      <c r="E27" s="117">
        <f>E26</f>
        <v>45656</v>
      </c>
      <c r="F27" s="117">
        <f>E27+2</f>
        <v>45658</v>
      </c>
      <c r="G27" s="17"/>
      <c r="H27" s="5">
        <f t="shared" si="4"/>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114" t="s">
        <v>32</v>
      </c>
      <c r="C28" s="115"/>
      <c r="D28" s="116"/>
      <c r="E28" s="117">
        <f>E27</f>
        <v>45656</v>
      </c>
      <c r="F28" s="117">
        <f>E28+3</f>
        <v>45659</v>
      </c>
      <c r="G28" s="17"/>
      <c r="H28" s="5">
        <f t="shared" si="4"/>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66" t="s">
        <v>43</v>
      </c>
      <c r="C29" s="67"/>
      <c r="D29" s="68"/>
      <c r="E29" s="69"/>
      <c r="F29" s="70"/>
      <c r="G29" s="17"/>
      <c r="H29" s="5" t="str">
        <f t="shared" si="4"/>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
      <c r="A30" s="13"/>
      <c r="B30" s="72" t="s">
        <v>33</v>
      </c>
      <c r="C30" s="73"/>
      <c r="D30" s="74">
        <v>0.5</v>
      </c>
      <c r="E30" s="75">
        <f>E12+15</f>
        <v>45654</v>
      </c>
      <c r="F30" s="75">
        <f>E30+5</f>
        <v>45659</v>
      </c>
      <c r="G30" s="17"/>
      <c r="H30" s="5">
        <f t="shared" si="4"/>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
      <c r="A31" s="13"/>
      <c r="B31" s="72" t="s">
        <v>34</v>
      </c>
      <c r="C31" s="73"/>
      <c r="D31" s="74">
        <v>0.6</v>
      </c>
      <c r="E31" s="75">
        <f>F30+1</f>
        <v>45660</v>
      </c>
      <c r="F31" s="75">
        <f>E31+4</f>
        <v>45664</v>
      </c>
      <c r="G31" s="17"/>
      <c r="H31" s="5">
        <f t="shared" si="4"/>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
      <c r="A32" s="13"/>
      <c r="B32" s="72" t="s">
        <v>35</v>
      </c>
      <c r="C32" s="73"/>
      <c r="D32" s="74">
        <v>0.5</v>
      </c>
      <c r="E32" s="75">
        <f>E31+5</f>
        <v>45665</v>
      </c>
      <c r="F32" s="75">
        <f>E32+5</f>
        <v>45670</v>
      </c>
      <c r="G32" s="17"/>
      <c r="H32" s="5">
        <f t="shared" si="4"/>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36</v>
      </c>
      <c r="C33" s="73"/>
      <c r="D33" s="74">
        <v>0.25</v>
      </c>
      <c r="E33" s="75">
        <f>F32+1</f>
        <v>45671</v>
      </c>
      <c r="F33" s="75">
        <f>E33+4</f>
        <v>45675</v>
      </c>
      <c r="G33" s="17"/>
      <c r="H33" s="5">
        <f t="shared" si="4"/>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
      <c r="A34" s="13"/>
      <c r="B34" s="72" t="s">
        <v>37</v>
      </c>
      <c r="C34" s="73"/>
      <c r="D34" s="74">
        <v>0.25</v>
      </c>
      <c r="E34" s="75">
        <f>E32</f>
        <v>45665</v>
      </c>
      <c r="F34" s="75">
        <f>E34+4</f>
        <v>45669</v>
      </c>
      <c r="G34" s="17"/>
      <c r="H34" s="5">
        <f t="shared" si="4"/>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2">
      <c r="A35" s="13"/>
      <c r="B35" s="76" t="s">
        <v>38</v>
      </c>
      <c r="C35" s="77"/>
      <c r="D35" s="78"/>
      <c r="E35" s="79"/>
      <c r="F35" s="80"/>
      <c r="G35" s="17"/>
      <c r="H35" s="5" t="str">
        <f t="shared" si="4"/>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2">
      <c r="A36" s="13"/>
      <c r="B36" s="82" t="s">
        <v>39</v>
      </c>
      <c r="C36" s="83"/>
      <c r="D36" s="84">
        <v>0.25</v>
      </c>
      <c r="E36" s="85">
        <f>E30+2</f>
        <v>45656</v>
      </c>
      <c r="F36" s="85">
        <f>E36+3</f>
        <v>45659</v>
      </c>
      <c r="G36" s="17"/>
      <c r="H36" s="5">
        <f t="shared" si="4"/>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2">
      <c r="A37" s="13"/>
      <c r="B37" s="82" t="s">
        <v>40</v>
      </c>
      <c r="C37" s="83"/>
      <c r="D37" s="84">
        <v>0.25</v>
      </c>
      <c r="E37" s="85">
        <f>F36</f>
        <v>45659</v>
      </c>
      <c r="F37" s="85">
        <f>E37+4</f>
        <v>45663</v>
      </c>
      <c r="G37" s="17"/>
      <c r="H37" s="5">
        <f t="shared" si="4"/>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2">
      <c r="A38" s="13"/>
      <c r="B38" s="82" t="s">
        <v>41</v>
      </c>
      <c r="C38" s="83"/>
      <c r="D38" s="84">
        <v>0.5</v>
      </c>
      <c r="E38" s="85">
        <f>F37+1</f>
        <v>45664</v>
      </c>
      <c r="F38" s="85">
        <f>E38+3</f>
        <v>45667</v>
      </c>
      <c r="G38" s="17"/>
      <c r="H38" s="5">
        <f t="shared" si="4"/>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2">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2">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2">
      <c r="A41" s="13"/>
      <c r="B41" s="86"/>
      <c r="C41" s="87"/>
      <c r="D41" s="88"/>
      <c r="E41" s="89"/>
      <c r="F41" s="89"/>
      <c r="G41" s="17"/>
      <c r="H41" s="5" t="str">
        <f t="shared" si="4"/>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2">
      <c r="A42" s="14"/>
      <c r="B42" s="90" t="s">
        <v>0</v>
      </c>
      <c r="C42" s="91"/>
      <c r="D42" s="92"/>
      <c r="E42" s="93"/>
      <c r="F42" s="94"/>
      <c r="G42" s="17"/>
      <c r="H42" s="6" t="str">
        <f t="shared" si="4"/>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15">
      <c r="G43" s="3"/>
    </row>
    <row r="44" spans="1:64" ht="30" customHeight="1" x14ac:dyDescent="0.15">
      <c r="C44" s="16"/>
      <c r="F44" s="15"/>
    </row>
    <row r="45" spans="1:64" ht="30" customHeight="1" x14ac:dyDescent="0.15">
      <c r="C45"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10:D42">
    <cfRule type="dataBar" priority="8">
      <dataBar>
        <cfvo type="num" val="0"/>
        <cfvo type="num" val="1"/>
        <color theme="0"/>
      </dataBar>
      <extLst>
        <ext xmlns:x14="http://schemas.microsoft.com/office/spreadsheetml/2009/9/main" uri="{B025F937-C7B1-47D3-B67F-A62EFF666E3E}">
          <x14:id>{D4355920-BD0C-4509-94BE-E9CA909698DE}</x14:id>
        </ext>
      </extLst>
    </cfRule>
  </conditionalFormatting>
  <conditionalFormatting sqref="I7:BL40">
    <cfRule type="expression" dxfId="17" priority="1">
      <formula>AND(TODAY()&gt;=I$8, TODAY()&lt;J$8)</formula>
    </cfRule>
  </conditionalFormatting>
  <conditionalFormatting sqref="I12:BL16">
    <cfRule type="expression" dxfId="16" priority="6">
      <formula>AND(task_start&lt;=I$8,ROUNDDOWN((task_end-task_start+1)*task_progress,0)+task_start-1&gt;=I$8)</formula>
    </cfRule>
    <cfRule type="expression" dxfId="15" priority="7" stopIfTrue="1">
      <formula>AND(task_end&gt;=I$8,task_start&lt;J$8)</formula>
    </cfRule>
  </conditionalFormatting>
  <conditionalFormatting sqref="I18:BL22 I24:BL28">
    <cfRule type="expression" dxfId="14" priority="5" stopIfTrue="1">
      <formula>AND(task_end&gt;=I$8,task_start&lt;J$8)</formula>
    </cfRule>
    <cfRule type="expression" dxfId="13" priority="4">
      <formula>AND(task_start&lt;=I$8,ROUNDDOWN((task_end-task_start+1)*task_progress,0)+task_start-1&gt;=I$8)</formula>
    </cfRule>
  </conditionalFormatting>
  <conditionalFormatting sqref="I30:BL34">
    <cfRule type="expression" dxfId="12" priority="3" stopIfTrue="1">
      <formula>AND(task_end&gt;=I$8,task_start&lt;J$8)</formula>
    </cfRule>
    <cfRule type="expression" dxfId="11" priority="2">
      <formula>AND(task_start&lt;=I$8,ROUNDDOWN((task_end-task_start+1)*task_progress,0)+task_start-1&gt;=I$8)</formula>
    </cfRule>
  </conditionalFormatting>
  <conditionalFormatting sqref="I36:BL40">
    <cfRule type="expression" dxfId="10" priority="9">
      <formula>AND(task_start&lt;=I$8,ROUNDDOWN((task_end-task_start+1)*task_progress,0)+task_start-1&gt;=I$8)</formula>
    </cfRule>
    <cfRule type="expression" dxfId="9" priority="10" stopIfTrue="1">
      <formula>AND(task_end&gt;=I$8,task_start&lt;J$8)</formula>
    </cfRule>
  </conditionalFormatting>
  <dataValidations count="13">
    <dataValidation allowBlank="1" showInputMessage="1" showErrorMessage="1" prompt="This row marks the end of the Project Schedule. DO NOT enter anything in this row. _x000a_Insert new rows ABOVE this one to continue building out your Project Schedule." sqref="A42" xr:uid="{CF3F497E-6881-4F31-9909-02469AB006CB}"/>
    <dataValidation allowBlank="1" showInputMessage="1" showErrorMessage="1" prompt="Phase 4's sample block starts in cell B26." sqref="A35" xr:uid="{F3972DC3-678D-43EF-9DFE-2AC07D0F3922}"/>
    <dataValidation allowBlank="1" showInputMessage="1" showErrorMessage="1" prompt="Phase 3's sample block starts in cell B20." sqref="A29" xr:uid="{308AE268-FE4F-4141-A4C3-720CE82B33EE}"/>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9EF6497A-80E8-4BAB-B52C-7408AA18AC5D}"/>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8111BAD9-F207-49CF-8911-50117A187E79}"/>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959A30FB-A179-46CF-91A7-4343F8D4B888}"/>
    <dataValidation allowBlank="1" showInputMessage="1" showErrorMessage="1" prompt="Cell B8 contains the Phase 1 sample title. Enter a new title in cell B8._x000a_To delete the phase and work only from tasks, simply delete this row." sqref="A11" xr:uid="{B88A9133-6A3A-4204-84E0-D2F7468FD364}"/>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FF6AF97E-E6CC-49B4-A4EF-0A93252C2353}"/>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B345F441-FDE6-4AD8-A159-17D2A62B206D}"/>
    <dataValidation allowBlank="1" showInputMessage="1" showErrorMessage="1" prompt="Enter the name of the Project Lead in cell C3. Enter the Project Start date in cell Q1. Project Start: label is in cell I1." sqref="A6" xr:uid="{9ABFD8F2-CB4F-4B2C-B1D9-F28C50841AE3}"/>
    <dataValidation allowBlank="1" showInputMessage="1" showErrorMessage="1" prompt="Enter Company name in cel B2." sqref="A2:A5" xr:uid="{7B130C56-3476-43F4-9231-B3ED777B4288}"/>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4C095645-EEFF-40CD-AAE1-4466C9F26692}"/>
    <dataValidation type="whole" operator="greaterThanOrEqual" allowBlank="1" showInputMessage="1" promptTitle="Display Week" prompt="Changing this number will scroll the Gantt Chart view." sqref="Q2:Q5" xr:uid="{10C42E09-2F28-4D4C-9300-3A0BBA49179B}">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D4355920-BD0C-4509-94BE-E9CA909698DE}">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11</vt:i4>
      </vt:variant>
      <vt:variant>
        <vt:lpstr>Named Ranges</vt:lpstr>
      </vt:variant>
      <vt:variant>
        <vt:i4>60</vt:i4>
      </vt:variant>
    </vt:vector>
  </HeadingPairs>
  <TitlesOfParts>
    <vt:vector size="71" baseType="lpstr">
      <vt:lpstr>Tuần 1</vt:lpstr>
      <vt:lpstr>Tuần 2</vt:lpstr>
      <vt:lpstr>Tuần 3</vt:lpstr>
      <vt:lpstr>Tuần 4</vt:lpstr>
      <vt:lpstr>Tuần 5</vt:lpstr>
      <vt:lpstr>Tuần 6</vt:lpstr>
      <vt:lpstr>Tuần 7</vt:lpstr>
      <vt:lpstr>Tuần 8</vt:lpstr>
      <vt:lpstr>Tuần 9</vt:lpstr>
      <vt:lpstr>Tuần 10</vt:lpstr>
      <vt:lpstr>About</vt:lpstr>
      <vt:lpstr>'Tuần 1'!Display_Week</vt:lpstr>
      <vt:lpstr>'Tuần 10'!Display_Week</vt:lpstr>
      <vt:lpstr>'Tuần 2'!Display_Week</vt:lpstr>
      <vt:lpstr>'Tuần 3'!Display_Week</vt:lpstr>
      <vt:lpstr>'Tuần 4'!Display_Week</vt:lpstr>
      <vt:lpstr>'Tuần 5'!Display_Week</vt:lpstr>
      <vt:lpstr>'Tuần 6'!Display_Week</vt:lpstr>
      <vt:lpstr>'Tuần 7'!Display_Week</vt:lpstr>
      <vt:lpstr>'Tuần 8'!Display_Week</vt:lpstr>
      <vt:lpstr>'Tuần 9'!Display_Week</vt:lpstr>
      <vt:lpstr>'Tuần 1'!Print_Titles</vt:lpstr>
      <vt:lpstr>'Tuần 10'!Print_Titles</vt:lpstr>
      <vt:lpstr>'Tuần 2'!Print_Titles</vt:lpstr>
      <vt:lpstr>'Tuần 3'!Print_Titles</vt:lpstr>
      <vt:lpstr>'Tuần 4'!Print_Titles</vt:lpstr>
      <vt:lpstr>'Tuần 5'!Print_Titles</vt:lpstr>
      <vt:lpstr>'Tuần 6'!Print_Titles</vt:lpstr>
      <vt:lpstr>'Tuần 7'!Print_Titles</vt:lpstr>
      <vt:lpstr>'Tuần 8'!Print_Titles</vt:lpstr>
      <vt:lpstr>'Tuần 9'!Print_Titles</vt:lpstr>
      <vt:lpstr>'Tuần 1'!Project_Start</vt:lpstr>
      <vt:lpstr>'Tuần 10'!Project_Start</vt:lpstr>
      <vt:lpstr>'Tuần 2'!Project_Start</vt:lpstr>
      <vt:lpstr>'Tuần 3'!Project_Start</vt:lpstr>
      <vt:lpstr>'Tuần 4'!Project_Start</vt:lpstr>
      <vt:lpstr>'Tuần 5'!Project_Start</vt:lpstr>
      <vt:lpstr>'Tuần 6'!Project_Start</vt:lpstr>
      <vt:lpstr>'Tuần 7'!Project_Start</vt:lpstr>
      <vt:lpstr>'Tuần 8'!Project_Start</vt:lpstr>
      <vt:lpstr>'Tuần 9'!Project_Start</vt:lpstr>
      <vt:lpstr>'Tuần 1'!task_end</vt:lpstr>
      <vt:lpstr>'Tuần 10'!task_end</vt:lpstr>
      <vt:lpstr>'Tuần 2'!task_end</vt:lpstr>
      <vt:lpstr>'Tuần 3'!task_end</vt:lpstr>
      <vt:lpstr>'Tuần 4'!task_end</vt:lpstr>
      <vt:lpstr>'Tuần 5'!task_end</vt:lpstr>
      <vt:lpstr>'Tuần 6'!task_end</vt:lpstr>
      <vt:lpstr>'Tuần 7'!task_end</vt:lpstr>
      <vt:lpstr>'Tuần 8'!task_end</vt:lpstr>
      <vt:lpstr>'Tuần 9'!task_end</vt:lpstr>
      <vt:lpstr>'Tuần 1'!task_progress</vt:lpstr>
      <vt:lpstr>'Tuần 10'!task_progress</vt:lpstr>
      <vt:lpstr>'Tuần 2'!task_progress</vt:lpstr>
      <vt:lpstr>'Tuần 3'!task_progress</vt:lpstr>
      <vt:lpstr>'Tuần 4'!task_progress</vt:lpstr>
      <vt:lpstr>'Tuần 5'!task_progress</vt:lpstr>
      <vt:lpstr>'Tuần 6'!task_progress</vt:lpstr>
      <vt:lpstr>'Tuần 7'!task_progress</vt:lpstr>
      <vt:lpstr>'Tuần 8'!task_progress</vt:lpstr>
      <vt:lpstr>'Tuần 9'!task_progress</vt:lpstr>
      <vt:lpstr>'Tuần 1'!task_start</vt:lpstr>
      <vt:lpstr>'Tuần 10'!task_start</vt:lpstr>
      <vt:lpstr>'Tuần 2'!task_start</vt:lpstr>
      <vt:lpstr>'Tuần 3'!task_start</vt:lpstr>
      <vt:lpstr>'Tuần 4'!task_start</vt:lpstr>
      <vt:lpstr>'Tuần 5'!task_start</vt:lpstr>
      <vt:lpstr>'Tuần 6'!task_start</vt:lpstr>
      <vt:lpstr>'Tuần 7'!task_start</vt:lpstr>
      <vt:lpstr>'Tuần 8'!task_start</vt:lpstr>
      <vt:lpstr>'Tuần 9'!task_start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Dung Vu</dc:creator>
  <dc:description/>
  <cp:lastModifiedBy>Vu Dang Khoa</cp:lastModifiedBy>
  <dcterms:created xsi:type="dcterms:W3CDTF">2022-03-11T22:41:12Z</dcterms:created>
  <dcterms:modified xsi:type="dcterms:W3CDTF">2025-02-16T15:55:48Z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