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/>
  <mc:AlternateContent xmlns:mc="http://schemas.openxmlformats.org/markup-compatibility/2006">
    <mc:Choice Requires="x15">
      <x15ac:absPath xmlns:x15ac="http://schemas.microsoft.com/office/spreadsheetml/2010/11/ac" url="/Users/luca/Desktop/PhD/My Papers/FBDD review 2020/Fig4/S64315:MIK665/s64315/smi/"/>
    </mc:Choice>
  </mc:AlternateContent>
  <xr:revisionPtr revIDLastSave="0" documentId="13_ncr:9_{152EC3EB-83C4-2D4C-9694-E96685C9677E}" xr6:coauthVersionLast="45" xr6:coauthVersionMax="45" xr10:uidLastSave="{00000000-0000-0000-0000-000000000000}"/>
  <bookViews>
    <workbookView xWindow="34840" yWindow="460" windowWidth="25740" windowHeight="20540" xr2:uid="{00000000-000D-0000-FFFF-FFFF00000000}"/>
  </bookViews>
  <sheets>
    <sheet name="Sheet1" sheetId="1" r:id="rId1"/>
  </sheets>
  <definedNames>
    <definedName name="_xlchart.v1.0" hidden="1">Sheet1!$D$2:$D$19</definedName>
    <definedName name="_xlchart.v1.1" hidden="1">Sheet1!$E$2:$E$19</definedName>
    <definedName name="_xlchart.v1.2" hidden="1">Sheet1!$J$2:$J$19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L2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E6" i="1" l="1"/>
  <c r="E13" i="1"/>
  <c r="E5" i="1"/>
  <c r="E9" i="1"/>
  <c r="E4" i="1"/>
  <c r="E15" i="1"/>
  <c r="E3" i="1"/>
  <c r="E17" i="1"/>
  <c r="E16" i="1"/>
  <c r="E8" i="1"/>
  <c r="E7" i="1"/>
  <c r="E14" i="1"/>
  <c r="E12" i="1"/>
  <c r="E19" i="1"/>
  <c r="E11" i="1"/>
  <c r="E18" i="1"/>
  <c r="E10" i="1"/>
  <c r="E2" i="1"/>
</calcChain>
</file>

<file path=xl/sharedStrings.xml><?xml version="1.0" encoding="utf-8"?>
<sst xmlns="http://schemas.openxmlformats.org/spreadsheetml/2006/main" count="67" uniqueCount="66">
  <si>
    <t>name</t>
  </si>
  <si>
    <t>smiles</t>
  </si>
  <si>
    <t>similarities</t>
  </si>
  <si>
    <t>1a</t>
  </si>
  <si>
    <t>CC[C@@H]1[C@@H](CC)S[C@@H]2[C@H]1[C@H](NCN2)N[C@@H](C(=O)O)C</t>
  </si>
  <si>
    <t>13</t>
  </si>
  <si>
    <t>CC[C@H]1S[C@@H]2[C@H]([C@@H]1c1cc(N3CCN(CC3)C)c(c(c1C)Cl)O)[C@H](NCN2)O[C@H](C(=O)O)Cc1ccccc1</t>
  </si>
  <si>
    <t>14</t>
  </si>
  <si>
    <t>CC[C@H]1S[C@@H]2[C@H]([C@@H]1c1cc(CN3CCN(CC3)C)c(c(c1C)Cl)O)[C@H](NCN2)O[C@H](C(=O)O)Cc1ccccc1</t>
  </si>
  <si>
    <t>15</t>
  </si>
  <si>
    <t>CC[C@H]1S[C@@H]2[C@H]([C@@H]1c1cc(OC(=O)N3CCN(CC3)C)c(c(c1C)Cl)O)[C@H](NCN2)O[C@H](C(=O)O)Cc1ccccc1</t>
  </si>
  <si>
    <t>12</t>
  </si>
  <si>
    <t>CC[C@H]1S[C@@H]2[C@H]([C@@H]1c1cccc(c1C)Cl)[C@H](NCN2)O[C@H](C(=O)O)Cc1ccccc1OCN1CCN(CC1)C</t>
  </si>
  <si>
    <t>8d</t>
  </si>
  <si>
    <t>CC[C@H]1S[C@@H]2[C@H]([C@@H]1c1ccccc1C)[C@H](NCN2)N[C@@H](C(=O)O)Cc1ccccc1</t>
  </si>
  <si>
    <t>8a</t>
  </si>
  <si>
    <t>CC[C@H]1S[C@@H]2[C@H]([C@@H]1c1ccc3c(c1)CNC3)[C@H](NCN2)N[C@@H](C(=O)O)Cc1ccccc1</t>
  </si>
  <si>
    <t>10d</t>
  </si>
  <si>
    <t>CC[C@H]1S[C@@H]2[C@H]([C@@H]1c1ccc(c(c1C)Cl)O)[C@H](NCN2)O[C@H](C(=O)O)Cc1ccccc1</t>
  </si>
  <si>
    <t>17a</t>
  </si>
  <si>
    <t>CC[C@H]1S[C@@H]2[C@H]([C@@H]1c1ccc(c(c1C)Cl)OCCN1CCN(CC1)C)[C@H](NCN2)N[C@H](C(=O)O)Cc1ccccc1</t>
  </si>
  <si>
    <t>1b</t>
  </si>
  <si>
    <t>CC[C@H]1S[C@@H]2[C@H]([C@@H]1c1ccccc1)[C@H](NCN2)N[C@@H](C(=O)O)C</t>
  </si>
  <si>
    <t>7a</t>
  </si>
  <si>
    <t>CC[C@H]1S[C@@H]2[C@H]([C@@H]1c1ccc3c(c1)CNC3)[C@H](NCN2)O[C@H](C(=O)O)C</t>
  </si>
  <si>
    <t>10c</t>
  </si>
  <si>
    <t>CC[C@H]1S[C@@H]2[C@H]([C@@H]1c1cccc(c1C)Cl)[C@H](NCN2)O[C@H](C(=O)O)Cc1ccccc1</t>
  </si>
  <si>
    <t>S64315</t>
  </si>
  <si>
    <t>COc1ccccc1c1cccc(n1)COc1ccccc1C[C@@H](C(=O)O)O[C@H]1NCN[C@H]2[C@@H]1[C@@H]([C@H](S2)c1ccc(cc1)F)c1ccc(c(c1C)Cl)OCCN1CCN(CC1)C</t>
  </si>
  <si>
    <t>18a</t>
  </si>
  <si>
    <t>CC[C@H]1S[C@@H]2[C@H]([C@@H]1c1ccc(c(c1C)Cl)OCCN1CCN(CC1)C)[C@H](NCN2)O[C@H](C(=O)O)Cc1ccccc1</t>
  </si>
  <si>
    <t>5d</t>
  </si>
  <si>
    <t>CC[C@H]1S[C@@H]2[C@H]([C@@H]1c1ccc3c(c1)CCCC3)[C@H](NCN2)N[C@@H](C(=O)O)C</t>
  </si>
  <si>
    <t>2a</t>
  </si>
  <si>
    <t>CC[C@H]1S[C@@H]2[C@H]([C@@H]1c1cccc(c1)OC(=O)Cc1ccc(cc1)F)[C@@H](N[C@@H](C(=O)O)C)N[C@@H](N2)S(O)(O)C</t>
  </si>
  <si>
    <t>6a</t>
  </si>
  <si>
    <t>CC[C@H]1S[C@@H]2[C@H]([C@@H]1c1ccc3c(c1)CNC3)[C@H](NCN2)N[C@@H](C(=O)O)C</t>
  </si>
  <si>
    <t>16</t>
  </si>
  <si>
    <t>CC[C@H]1S[C@@H]2[C@H]([C@@H]1c1cc3C[C@H](Oc3c(c1C)Cl)CN(C)C)[C@H](NCN2)O[C@H](C(=O)O)Cc1ccccc1</t>
  </si>
  <si>
    <t>Column1</t>
  </si>
  <si>
    <t>mw</t>
  </si>
  <si>
    <t>MF</t>
  </si>
  <si>
    <t>logP</t>
  </si>
  <si>
    <t>logS</t>
  </si>
  <si>
    <t>C13H25N3O2S</t>
  </si>
  <si>
    <t>C17H25N3O2S</t>
  </si>
  <si>
    <t>C26H34N3O6FS2</t>
  </si>
  <si>
    <t>C21H31N3O2S</t>
  </si>
  <si>
    <t>C19H28N4O2S</t>
  </si>
  <si>
    <t>C19H27N3O3S</t>
  </si>
  <si>
    <t>C25H32N4O2S</t>
  </si>
  <si>
    <t>C24H31N3O2S</t>
  </si>
  <si>
    <t>C24H29N2O3ClS</t>
  </si>
  <si>
    <t>C24H29N2O4ClS</t>
  </si>
  <si>
    <t>C30H41N4O4ClS</t>
  </si>
  <si>
    <t>C29H39N4O4ClS</t>
  </si>
  <si>
    <t>C30H39N4O6ClS</t>
  </si>
  <si>
    <t>C29H38N3O4ClS</t>
  </si>
  <si>
    <t>C31H44N5O3ClS</t>
  </si>
  <si>
    <t>C31H43N4O4ClS</t>
  </si>
  <si>
    <t>C48H53N5O6ClFS</t>
  </si>
  <si>
    <t>serial</t>
  </si>
  <si>
    <t>scaled_MW</t>
  </si>
  <si>
    <t>Max_MW</t>
  </si>
  <si>
    <t>Max_PS</t>
  </si>
  <si>
    <t>PolarSurfaceArea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</si>
</sst>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Chart Title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25400">
                <a:solidFill>
                  <a:schemeClr val="accent1"/>
                </a:solidFill>
              </a:ln>
              <a:effectLst/>
            </c:spPr>
          </c:marker>
          <c:val>
            <c:numRef>
              <c:f>Sheet1!$D$2:$D$19</c:f>
              <c:numCache>
                <c:formatCode>General</c:formatCode>
                <c:ptCount val="18"/>
                <c:pt idx="0">
                  <c:v>1</c:v>
                </c:pt>
                <c:pt idx="1">
                  <c:v>0.74789915966386555</c:v>
                </c:pt>
                <c:pt idx="2">
                  <c:v>0.49444444444444452</c:v>
                </c:pt>
                <c:pt idx="3">
                  <c:v>0.68992248062015504</c:v>
                </c:pt>
                <c:pt idx="4">
                  <c:v>0.64028776978417268</c:v>
                </c:pt>
                <c:pt idx="5">
                  <c:v>0.36216216216216218</c:v>
                </c:pt>
                <c:pt idx="6">
                  <c:v>0.59333333333333338</c:v>
                </c:pt>
                <c:pt idx="7">
                  <c:v>0.65925925925925921</c:v>
                </c:pt>
                <c:pt idx="8">
                  <c:v>0.36269430051813473</c:v>
                </c:pt>
                <c:pt idx="9">
                  <c:v>0.36</c:v>
                </c:pt>
                <c:pt idx="10">
                  <c:v>0.32444444444444442</c:v>
                </c:pt>
                <c:pt idx="11">
                  <c:v>0.30901287553648071</c:v>
                </c:pt>
                <c:pt idx="12">
                  <c:v>0.31718061674008807</c:v>
                </c:pt>
                <c:pt idx="13">
                  <c:v>0.30252100840336132</c:v>
                </c:pt>
                <c:pt idx="14">
                  <c:v>0.32034632034632032</c:v>
                </c:pt>
                <c:pt idx="15">
                  <c:v>0.4972067039106145</c:v>
                </c:pt>
                <c:pt idx="16">
                  <c:v>0.33482142857142849</c:v>
                </c:pt>
                <c:pt idx="17">
                  <c:v>0.244299674267101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03-A248-99D5-B0CA02789B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1064047"/>
        <c:axId val="1008059663"/>
      </c:lineChart>
      <c:lineChart>
        <c:grouping val="standard"/>
        <c:varyColors val="0"/>
        <c:ser>
          <c:idx val="1"/>
          <c:order val="1"/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25400">
                <a:solidFill>
                  <a:schemeClr val="accent2"/>
                </a:solidFill>
              </a:ln>
              <a:effectLst/>
            </c:spPr>
          </c:marker>
          <c:val>
            <c:numRef>
              <c:f>Sheet1!$E$2:$E$19</c:f>
              <c:numCache>
                <c:formatCode>General</c:formatCode>
                <c:ptCount val="18"/>
                <c:pt idx="0">
                  <c:v>0.32569766245200166</c:v>
                </c:pt>
                <c:pt idx="1">
                  <c:v>0.38013877520550204</c:v>
                </c:pt>
                <c:pt idx="2">
                  <c:v>0.64329098271647644</c:v>
                </c:pt>
                <c:pt idx="3">
                  <c:v>0.44143277804168868</c:v>
                </c:pt>
                <c:pt idx="4">
                  <c:v>0.42665782446179118</c:v>
                </c:pt>
                <c:pt idx="5">
                  <c:v>0.42777291315998889</c:v>
                </c:pt>
                <c:pt idx="6">
                  <c:v>0.51288808698049926</c:v>
                </c:pt>
                <c:pt idx="7">
                  <c:v>0.48226361260681394</c:v>
                </c:pt>
                <c:pt idx="8">
                  <c:v>0.52241015986926698</c:v>
                </c:pt>
                <c:pt idx="9">
                  <c:v>0.54053944475277482</c:v>
                </c:pt>
                <c:pt idx="10">
                  <c:v>0.66765098972478953</c:v>
                </c:pt>
                <c:pt idx="11">
                  <c:v>0.65175641484218572</c:v>
                </c:pt>
                <c:pt idx="12">
                  <c:v>0.66765098972478953</c:v>
                </c:pt>
                <c:pt idx="13">
                  <c:v>0.70162526279757653</c:v>
                </c:pt>
                <c:pt idx="14">
                  <c:v>0.63474221865687541</c:v>
                </c:pt>
                <c:pt idx="15">
                  <c:v>0.68243047590919448</c:v>
                </c:pt>
                <c:pt idx="16">
                  <c:v>0.68354556460739335</c:v>
                </c:pt>
                <c:pt idx="1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03-A248-99D5-B0CA02789BD6}"/>
            </c:ext>
          </c:extLst>
        </c:ser>
        <c:ser>
          <c:idx val="2"/>
          <c:order val="2"/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25400">
                <a:solidFill>
                  <a:srgbClr val="00B050"/>
                </a:solidFill>
              </a:ln>
              <a:effectLst/>
            </c:spPr>
          </c:marker>
          <c:val>
            <c:numRef>
              <c:f>Sheet1!$J$2:$J$19</c:f>
              <c:numCache>
                <c:formatCode>General</c:formatCode>
                <c:ptCount val="18"/>
                <c:pt idx="0">
                  <c:v>0.59649440956333033</c:v>
                </c:pt>
                <c:pt idx="1">
                  <c:v>0.59649440956333033</c:v>
                </c:pt>
                <c:pt idx="2">
                  <c:v>1</c:v>
                </c:pt>
                <c:pt idx="3">
                  <c:v>0.59649440956333033</c:v>
                </c:pt>
                <c:pt idx="4">
                  <c:v>0.66920519846758297</c:v>
                </c:pt>
                <c:pt idx="5">
                  <c:v>0.65228165504951019</c:v>
                </c:pt>
                <c:pt idx="6">
                  <c:v>0.66920519846758297</c:v>
                </c:pt>
                <c:pt idx="7">
                  <c:v>0.59649440956333033</c:v>
                </c:pt>
                <c:pt idx="8">
                  <c:v>0.57957086614525288</c:v>
                </c:pt>
                <c:pt idx="9">
                  <c:v>0.70184345624492572</c:v>
                </c:pt>
                <c:pt idx="10">
                  <c:v>0.67452402384629673</c:v>
                </c:pt>
                <c:pt idx="11">
                  <c:v>0.74100936845979071</c:v>
                </c:pt>
                <c:pt idx="12">
                  <c:v>0.74100936845979071</c:v>
                </c:pt>
                <c:pt idx="13">
                  <c:v>0.89996977869712091</c:v>
                </c:pt>
                <c:pt idx="14">
                  <c:v>0.65494106773886107</c:v>
                </c:pt>
                <c:pt idx="15">
                  <c:v>0.6914475672643754</c:v>
                </c:pt>
                <c:pt idx="16">
                  <c:v>0.67452402384629673</c:v>
                </c:pt>
                <c:pt idx="17">
                  <c:v>0.86400725253628385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EC-A347-B7D5-EF1B2F38E5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9735647"/>
        <c:axId val="1027648543"/>
      </c:lineChart>
      <c:catAx>
        <c:axId val="9910640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8059663"/>
        <c:crosses val="autoZero"/>
        <c:auto val="1"/>
        <c:lblAlgn val="ctr"/>
        <c:lblOffset val="100"/>
        <c:noMultiLvlLbl val="0"/>
      </c:catAx>
      <c:valAx>
        <c:axId val="100805966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1064047"/>
        <c:crosses val="autoZero"/>
        <c:crossBetween val="between"/>
        <c:majorUnit val="0.1"/>
      </c:valAx>
      <c:valAx>
        <c:axId val="1027648543"/>
        <c:scaling>
          <c:orientation val="minMax"/>
          <c:max val="1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735647"/>
        <c:crosses val="max"/>
        <c:crossBetween val="between"/>
      </c:valAx>
      <c:catAx>
        <c:axId val="1029735647"/>
        <c:scaling>
          <c:orientation val="minMax"/>
        </c:scaling>
        <c:delete val="1"/>
        <c:axPos val="b"/>
        <c:majorTickMark val="out"/>
        <c:minorTickMark val="none"/>
        <c:tickLblPos val="nextTo"/>
        <c:crossAx val="102764854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2305050</xdr:colOff>
      <xdr:row>21</xdr:row>
      <xdr:rowOff>12700</xdr:rowOff>
    </xdr:from>
    <xdr:to>
      <xdr:col>7</xdr:col>
      <xdr:colOff>609600</xdr:colOff>
      <xdr:row>49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8E4AD29-2AE6-7E4C-A681-9EB019EED8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0BD3298-3C7D-1347-A095-D2349AE0F604}" name="Table4" displayName="Table4" ref="A1:M19" totalsRowShown="0">
  <autoFilter ref="A1:M19" xr:uid="{ADB26F45-F07C-CD46-86EA-4FD0378E9FA3}"/>
  <tableColumns count="13">
    <tableColumn id="1" xr3:uid="{913F2E1E-491A-A940-BD0E-0FC2E2F57B79}" name="name"/>
    <tableColumn id="2" xr3:uid="{BA5F0EFD-9741-DB4C-8560-796678D43EE2}" name="serial" dataDxfId="4"/>
    <tableColumn id="3" xr3:uid="{B62EBBF3-FEB9-1C47-BFE7-55E44CD69287}" name="smiles"/>
    <tableColumn id="4" xr3:uid="{A4AE1E09-98DC-F947-944F-8AE5162FD8B5}" name="similarities"/>
    <tableColumn id="11" xr3:uid="{3A383DE0-44E9-4B47-B3C0-C55E3B70E0B9}" name="scaled_MW" dataDxfId="2">
      <calculatedColumnFormula>Table4[[#This Row],[mw]]/Table4[[#This Row],[Max_MW]]</calculatedColumnFormula>
    </tableColumn>
    <tableColumn id="5" xr3:uid="{4F978EEC-CB68-9549-B147-29FDCDD557A4}" name="mw"/>
    <tableColumn id="6" xr3:uid="{6DC4F628-3BBF-AA46-9DD2-81F0DA8B36CB}" name="MF"/>
    <tableColumn id="7" xr3:uid="{8E1795BA-9B1C-634D-9CF9-420BC21D619B}" name="logP"/>
    <tableColumn id="8" xr3:uid="{40EA5DC6-A4CE-5241-95E6-FCF0B5AE57BA}" name="logS"/>
    <tableColumn id="13" xr3:uid="{609F3702-1A81-0440-B856-320B75910D26}" name="Column1" dataDxfId="0">
      <calculatedColumnFormula>Table4[[#This Row],[PolarSurfaceArea]]/Table4[[#This Row],[Max_PS]]</calculatedColumnFormula>
    </tableColumn>
    <tableColumn id="9" xr3:uid="{DF8E2B87-44BC-4049-B8C2-8DE6C2FF4292}" name="PolarSurfaceArea"/>
    <tableColumn id="10" xr3:uid="{EF920043-02E8-E04F-A990-AE2FA1A380C0}" name="Max_MW" dataDxfId="3">
      <calculatedColumnFormula>MAX(Table4[mw])</calculatedColumnFormula>
    </tableColumn>
    <tableColumn id="12" xr3:uid="{D50A917A-9201-2B45-B4BE-3BDF535857E6}" name="Max_PS" dataDxfId="1">
      <calculatedColumnFormula>MAX(Table4[PolarSurfaceArea])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9"/>
  <sheetViews>
    <sheetView tabSelected="1" zoomScale="78" zoomScaleNormal="78" workbookViewId="0">
      <selection activeCell="B33" sqref="B33"/>
    </sheetView>
  </sheetViews>
  <sheetFormatPr baseColWidth="10" defaultColWidth="8.83203125" defaultRowHeight="15" x14ac:dyDescent="0.2"/>
  <cols>
    <col min="1" max="1" width="13.5" customWidth="1"/>
    <col min="2" max="2" width="31" customWidth="1"/>
    <col min="3" max="3" width="85.1640625" customWidth="1"/>
    <col min="4" max="4" width="13" customWidth="1"/>
    <col min="5" max="5" width="11.1640625" customWidth="1"/>
    <col min="9" max="9" width="17" customWidth="1"/>
    <col min="10" max="10" width="15.33203125" customWidth="1"/>
    <col min="12" max="12" width="16.5" customWidth="1"/>
  </cols>
  <sheetData>
    <row r="1" spans="1:13" x14ac:dyDescent="0.2">
      <c r="A1" s="2" t="s">
        <v>0</v>
      </c>
      <c r="B1" s="2" t="s">
        <v>61</v>
      </c>
      <c r="C1" s="2" t="s">
        <v>1</v>
      </c>
      <c r="D1" s="2" t="s">
        <v>2</v>
      </c>
      <c r="E1" s="4" t="s">
        <v>62</v>
      </c>
      <c r="F1" t="s">
        <v>40</v>
      </c>
      <c r="G1" t="s">
        <v>41</v>
      </c>
      <c r="H1" t="s">
        <v>42</v>
      </c>
      <c r="I1" t="s">
        <v>43</v>
      </c>
      <c r="J1" t="s">
        <v>39</v>
      </c>
      <c r="K1" t="s">
        <v>65</v>
      </c>
      <c r="L1" t="s">
        <v>63</v>
      </c>
      <c r="M1" t="s">
        <v>64</v>
      </c>
    </row>
    <row r="2" spans="1:13" x14ac:dyDescent="0.2">
      <c r="A2" t="s">
        <v>3</v>
      </c>
      <c r="B2" s="1">
        <v>1</v>
      </c>
      <c r="C2" t="s">
        <v>4</v>
      </c>
      <c r="D2">
        <v>1</v>
      </c>
      <c r="E2">
        <f>Table4[[#This Row],[mw]]/Table4[[#This Row],[Max_MW]]</f>
        <v>0.32569766245200166</v>
      </c>
      <c r="F2">
        <v>287.42649999999998</v>
      </c>
      <c r="G2" t="s">
        <v>44</v>
      </c>
      <c r="H2">
        <v>-3.6386999897658798</v>
      </c>
      <c r="I2">
        <v>-2.47499996237456</v>
      </c>
      <c r="J2">
        <f>Table4[[#This Row],[PolarSurfaceArea]]/Table4[[#This Row],[Max_PS]]</f>
        <v>0.59649440956333033</v>
      </c>
      <c r="K2">
        <v>98.689997673034597</v>
      </c>
      <c r="L2">
        <f>MAX(Table4[mw])</f>
        <v>882.49482</v>
      </c>
      <c r="M2">
        <f>MAX(Table4[PolarSurfaceArea])</f>
        <v>165.44999599456699</v>
      </c>
    </row>
    <row r="3" spans="1:13" x14ac:dyDescent="0.2">
      <c r="A3" t="s">
        <v>21</v>
      </c>
      <c r="B3" s="1">
        <v>2</v>
      </c>
      <c r="C3" t="s">
        <v>22</v>
      </c>
      <c r="D3">
        <v>0.74789915966386555</v>
      </c>
      <c r="E3">
        <f>Table4[[#This Row],[mw]]/Table4[[#This Row],[Max_MW]]</f>
        <v>0.38013877520550204</v>
      </c>
      <c r="F3">
        <v>335.47050000000002</v>
      </c>
      <c r="G3" t="s">
        <v>45</v>
      </c>
      <c r="H3">
        <v>-2.6179999820887998</v>
      </c>
      <c r="I3">
        <v>-3.2779999803751698</v>
      </c>
      <c r="J3">
        <f>Table4[[#This Row],[PolarSurfaceArea]]/Table4[[#This Row],[Max_PS]]</f>
        <v>0.59649440956333033</v>
      </c>
      <c r="K3">
        <v>98.689997673034597</v>
      </c>
      <c r="L3">
        <f>MAX(Table4[mw])</f>
        <v>882.49482</v>
      </c>
      <c r="M3">
        <f>MAX(Table4[PolarSurfaceArea])</f>
        <v>165.44999599456699</v>
      </c>
    </row>
    <row r="4" spans="1:13" x14ac:dyDescent="0.2">
      <c r="A4" t="s">
        <v>33</v>
      </c>
      <c r="B4" s="1">
        <v>3</v>
      </c>
      <c r="C4" t="s">
        <v>34</v>
      </c>
      <c r="D4">
        <v>0.49444444444444452</v>
      </c>
      <c r="E4">
        <f>Table4[[#This Row],[mw]]/Table4[[#This Row],[Max_MW]]</f>
        <v>0.64329098271647644</v>
      </c>
      <c r="F4">
        <v>567.70096000000001</v>
      </c>
      <c r="G4" t="s">
        <v>46</v>
      </c>
      <c r="H4">
        <v>-3.1206999085843501</v>
      </c>
      <c r="I4">
        <v>-4.5989999864250404</v>
      </c>
      <c r="J4">
        <f>Table4[[#This Row],[PolarSurfaceArea]]/Table4[[#This Row],[Max_PS]]</f>
        <v>1</v>
      </c>
      <c r="K4">
        <v>165.44999599456699</v>
      </c>
      <c r="L4">
        <f>MAX(Table4[mw])</f>
        <v>882.49482</v>
      </c>
      <c r="M4">
        <f>MAX(Table4[PolarSurfaceArea])</f>
        <v>165.44999599456699</v>
      </c>
    </row>
    <row r="5" spans="1:13" x14ac:dyDescent="0.2">
      <c r="A5" t="s">
        <v>31</v>
      </c>
      <c r="B5" s="1">
        <v>4</v>
      </c>
      <c r="C5" t="s">
        <v>32</v>
      </c>
      <c r="D5">
        <v>0.68992248062015504</v>
      </c>
      <c r="E5">
        <f>Table4[[#This Row],[mw]]/Table4[[#This Row],[Max_MW]]</f>
        <v>0.44143277804168868</v>
      </c>
      <c r="F5">
        <v>389.56214</v>
      </c>
      <c r="G5" t="s">
        <v>47</v>
      </c>
      <c r="H5">
        <v>-1.4611999653279699</v>
      </c>
      <c r="I5">
        <v>-4.37000004760921</v>
      </c>
      <c r="J5">
        <f>Table4[[#This Row],[PolarSurfaceArea]]/Table4[[#This Row],[Max_PS]]</f>
        <v>0.59649440956333033</v>
      </c>
      <c r="K5">
        <v>98.689997673034597</v>
      </c>
      <c r="L5">
        <f>MAX(Table4[mw])</f>
        <v>882.49482</v>
      </c>
      <c r="M5">
        <f>MAX(Table4[PolarSurfaceArea])</f>
        <v>165.44999599456699</v>
      </c>
    </row>
    <row r="6" spans="1:13" x14ac:dyDescent="0.2">
      <c r="A6" t="s">
        <v>35</v>
      </c>
      <c r="B6" s="1">
        <v>5</v>
      </c>
      <c r="C6" t="s">
        <v>36</v>
      </c>
      <c r="D6">
        <v>0.64028776978417268</v>
      </c>
      <c r="E6">
        <f>Table4[[#This Row],[mw]]/Table4[[#This Row],[Max_MW]]</f>
        <v>0.42665782446179118</v>
      </c>
      <c r="F6">
        <v>376.52332000000001</v>
      </c>
      <c r="G6" t="s">
        <v>48</v>
      </c>
      <c r="H6">
        <v>-5.9411000274121699</v>
      </c>
      <c r="I6">
        <v>-3.3910000007599499</v>
      </c>
      <c r="J6">
        <f>Table4[[#This Row],[PolarSurfaceArea]]/Table4[[#This Row],[Max_PS]]</f>
        <v>0.66920519846758297</v>
      </c>
      <c r="K6">
        <v>110.71999740600501</v>
      </c>
      <c r="L6">
        <f>MAX(Table4[mw])</f>
        <v>882.49482</v>
      </c>
      <c r="M6">
        <f>MAX(Table4[PolarSurfaceArea])</f>
        <v>165.44999599456699</v>
      </c>
    </row>
    <row r="7" spans="1:13" x14ac:dyDescent="0.2">
      <c r="A7" t="s">
        <v>23</v>
      </c>
      <c r="B7" s="1">
        <v>6</v>
      </c>
      <c r="C7" t="s">
        <v>24</v>
      </c>
      <c r="D7">
        <v>0.36216216216216218</v>
      </c>
      <c r="E7">
        <f>Table4[[#This Row],[mw]]/Table4[[#This Row],[Max_MW]]</f>
        <v>0.42777291315998889</v>
      </c>
      <c r="F7">
        <v>377.50738000000001</v>
      </c>
      <c r="G7" t="s">
        <v>49</v>
      </c>
      <c r="H7">
        <v>-4.0758000276982704</v>
      </c>
      <c r="I7">
        <v>-3.52699999324977</v>
      </c>
      <c r="J7">
        <f>Table4[[#This Row],[PolarSurfaceArea]]/Table4[[#This Row],[Max_PS]]</f>
        <v>0.65228165504951019</v>
      </c>
      <c r="K7">
        <v>107.919997215271</v>
      </c>
      <c r="L7">
        <f>MAX(Table4[mw])</f>
        <v>882.49482</v>
      </c>
      <c r="M7">
        <f>MAX(Table4[PolarSurfaceArea])</f>
        <v>165.44999599456699</v>
      </c>
    </row>
    <row r="8" spans="1:13" x14ac:dyDescent="0.2">
      <c r="A8" t="s">
        <v>15</v>
      </c>
      <c r="B8" s="1">
        <v>7</v>
      </c>
      <c r="C8" t="s">
        <v>16</v>
      </c>
      <c r="D8">
        <v>0.59333333333333338</v>
      </c>
      <c r="E8">
        <f>Table4[[#This Row],[mw]]/Table4[[#This Row],[Max_MW]]</f>
        <v>0.51288808698049926</v>
      </c>
      <c r="F8">
        <v>452.62108000000001</v>
      </c>
      <c r="G8" t="s">
        <v>50</v>
      </c>
      <c r="H8">
        <v>-4.4991999901831097</v>
      </c>
      <c r="I8">
        <v>-4.5259999912232098</v>
      </c>
      <c r="J8">
        <f>Table4[[#This Row],[PolarSurfaceArea]]/Table4[[#This Row],[Max_PS]]</f>
        <v>0.66920519846758297</v>
      </c>
      <c r="K8">
        <v>110.71999740600501</v>
      </c>
      <c r="L8">
        <f>MAX(Table4[mw])</f>
        <v>882.49482</v>
      </c>
      <c r="M8">
        <f>MAX(Table4[PolarSurfaceArea])</f>
        <v>165.44999599456699</v>
      </c>
    </row>
    <row r="9" spans="1:13" x14ac:dyDescent="0.2">
      <c r="A9" t="s">
        <v>13</v>
      </c>
      <c r="B9" s="1">
        <v>8</v>
      </c>
      <c r="C9" t="s">
        <v>14</v>
      </c>
      <c r="D9">
        <v>0.65925925925925921</v>
      </c>
      <c r="E9">
        <f>Table4[[#This Row],[mw]]/Table4[[#This Row],[Max_MW]]</f>
        <v>0.48226361260681394</v>
      </c>
      <c r="F9">
        <v>425.59514000000001</v>
      </c>
      <c r="G9" t="s">
        <v>51</v>
      </c>
      <c r="H9">
        <v>-0.832199957221746</v>
      </c>
      <c r="I9">
        <v>-4.7570000123232603</v>
      </c>
      <c r="J9">
        <f>Table4[[#This Row],[PolarSurfaceArea]]/Table4[[#This Row],[Max_PS]]</f>
        <v>0.59649440956333033</v>
      </c>
      <c r="K9">
        <v>98.689997673034597</v>
      </c>
      <c r="L9">
        <f>MAX(Table4[mw])</f>
        <v>882.49482</v>
      </c>
      <c r="M9">
        <f>MAX(Table4[PolarSurfaceArea])</f>
        <v>165.44999599456699</v>
      </c>
    </row>
    <row r="10" spans="1:13" x14ac:dyDescent="0.2">
      <c r="A10" t="s">
        <v>25</v>
      </c>
      <c r="B10" s="1">
        <v>9</v>
      </c>
      <c r="C10" t="s">
        <v>26</v>
      </c>
      <c r="D10">
        <v>0.36269430051813473</v>
      </c>
      <c r="E10">
        <f>Table4[[#This Row],[mw]]/Table4[[#This Row],[Max_MW]]</f>
        <v>0.52241015986926698</v>
      </c>
      <c r="F10">
        <v>461.02426000000003</v>
      </c>
      <c r="G10" t="s">
        <v>52</v>
      </c>
      <c r="H10">
        <v>1.6391000486910301</v>
      </c>
      <c r="I10">
        <v>-5.6290000062435803</v>
      </c>
      <c r="J10">
        <f>Table4[[#This Row],[PolarSurfaceArea]]/Table4[[#This Row],[Max_PS]]</f>
        <v>0.57957086614525288</v>
      </c>
      <c r="K10">
        <v>95.889997482299805</v>
      </c>
      <c r="L10">
        <f>MAX(Table4[mw])</f>
        <v>882.49482</v>
      </c>
      <c r="M10">
        <f>MAX(Table4[PolarSurfaceArea])</f>
        <v>165.44999599456699</v>
      </c>
    </row>
    <row r="11" spans="1:13" x14ac:dyDescent="0.2">
      <c r="A11" t="s">
        <v>17</v>
      </c>
      <c r="B11" s="1">
        <v>10</v>
      </c>
      <c r="C11" t="s">
        <v>18</v>
      </c>
      <c r="D11">
        <v>0.36</v>
      </c>
      <c r="E11">
        <f>Table4[[#This Row],[mw]]/Table4[[#This Row],[Max_MW]]</f>
        <v>0.54053944475277482</v>
      </c>
      <c r="F11">
        <v>477.02325999999999</v>
      </c>
      <c r="G11" t="s">
        <v>53</v>
      </c>
      <c r="H11">
        <v>1.2934000492095901</v>
      </c>
      <c r="I11">
        <v>-5.3330000024288804</v>
      </c>
      <c r="J11">
        <f>Table4[[#This Row],[PolarSurfaceArea]]/Table4[[#This Row],[Max_PS]]</f>
        <v>0.70184345624492572</v>
      </c>
      <c r="K11">
        <v>116.119997024536</v>
      </c>
      <c r="L11">
        <f>MAX(Table4[mw])</f>
        <v>882.49482</v>
      </c>
      <c r="M11">
        <f>MAX(Table4[PolarSurfaceArea])</f>
        <v>165.44999599456699</v>
      </c>
    </row>
    <row r="12" spans="1:13" x14ac:dyDescent="0.2">
      <c r="A12" t="s">
        <v>11</v>
      </c>
      <c r="B12" s="1">
        <v>11</v>
      </c>
      <c r="C12" t="s">
        <v>12</v>
      </c>
      <c r="D12">
        <v>0.32444444444444442</v>
      </c>
      <c r="E12">
        <f>Table4[[#This Row],[mw]]/Table4[[#This Row],[Max_MW]]</f>
        <v>0.66765098972478953</v>
      </c>
      <c r="F12">
        <v>589.19853999999998</v>
      </c>
      <c r="G12" t="s">
        <v>54</v>
      </c>
      <c r="H12">
        <v>-0.48629995435476298</v>
      </c>
      <c r="I12">
        <v>-5.1680000107735298</v>
      </c>
      <c r="J12">
        <f>Table4[[#This Row],[PolarSurfaceArea]]/Table4[[#This Row],[Max_PS]]</f>
        <v>0.67452402384629673</v>
      </c>
      <c r="K12">
        <v>111.59999704360899</v>
      </c>
      <c r="L12">
        <f>MAX(Table4[mw])</f>
        <v>882.49482</v>
      </c>
      <c r="M12">
        <f>MAX(Table4[PolarSurfaceArea])</f>
        <v>165.44999599456699</v>
      </c>
    </row>
    <row r="13" spans="1:13" x14ac:dyDescent="0.2">
      <c r="A13" t="s">
        <v>5</v>
      </c>
      <c r="B13" s="1">
        <v>12</v>
      </c>
      <c r="C13" t="s">
        <v>6</v>
      </c>
      <c r="D13">
        <v>0.30901287553648071</v>
      </c>
      <c r="E13">
        <f>Table4[[#This Row],[mw]]/Table4[[#This Row],[Max_MW]]</f>
        <v>0.65175641484218572</v>
      </c>
      <c r="F13">
        <v>575.17165999999997</v>
      </c>
      <c r="G13" t="s">
        <v>55</v>
      </c>
      <c r="H13">
        <v>0.14530007913708601</v>
      </c>
      <c r="I13">
        <v>-4.9380000140517897</v>
      </c>
      <c r="J13">
        <f>Table4[[#This Row],[PolarSurfaceArea]]/Table4[[#This Row],[Max_PS]]</f>
        <v>0.74100936845979071</v>
      </c>
      <c r="K13">
        <v>122.59999704360899</v>
      </c>
      <c r="L13">
        <f>MAX(Table4[mw])</f>
        <v>882.49482</v>
      </c>
      <c r="M13">
        <f>MAX(Table4[PolarSurfaceArea])</f>
        <v>165.44999599456699</v>
      </c>
    </row>
    <row r="14" spans="1:13" x14ac:dyDescent="0.2">
      <c r="A14" t="s">
        <v>7</v>
      </c>
      <c r="B14" s="1">
        <v>13</v>
      </c>
      <c r="C14" t="s">
        <v>8</v>
      </c>
      <c r="D14">
        <v>0.31718061674008807</v>
      </c>
      <c r="E14">
        <f>Table4[[#This Row],[mw]]/Table4[[#This Row],[Max_MW]]</f>
        <v>0.66765098972478953</v>
      </c>
      <c r="F14">
        <v>589.19853999999998</v>
      </c>
      <c r="G14" t="s">
        <v>54</v>
      </c>
      <c r="H14">
        <v>-0.85829991847276599</v>
      </c>
      <c r="I14">
        <v>-4.4160000365227399</v>
      </c>
      <c r="J14">
        <f>Table4[[#This Row],[PolarSurfaceArea]]/Table4[[#This Row],[Max_PS]]</f>
        <v>0.74100936845979071</v>
      </c>
      <c r="K14">
        <v>122.59999704360899</v>
      </c>
      <c r="L14">
        <f>MAX(Table4[mw])</f>
        <v>882.49482</v>
      </c>
      <c r="M14">
        <f>MAX(Table4[PolarSurfaceArea])</f>
        <v>165.44999599456699</v>
      </c>
    </row>
    <row r="15" spans="1:13" x14ac:dyDescent="0.2">
      <c r="A15" t="s">
        <v>9</v>
      </c>
      <c r="B15" s="1">
        <v>14</v>
      </c>
      <c r="C15" t="s">
        <v>10</v>
      </c>
      <c r="D15">
        <v>0.30252100840336132</v>
      </c>
      <c r="E15">
        <f>Table4[[#This Row],[mw]]/Table4[[#This Row],[Max_MW]]</f>
        <v>0.70162526279757653</v>
      </c>
      <c r="F15">
        <v>619.18065999999999</v>
      </c>
      <c r="G15" t="s">
        <v>56</v>
      </c>
      <c r="H15">
        <v>0.42750007286667802</v>
      </c>
      <c r="I15">
        <v>-5.0190000105649197</v>
      </c>
      <c r="J15">
        <f>Table4[[#This Row],[PolarSurfaceArea]]/Table4[[#This Row],[Max_PS]]</f>
        <v>0.89996977869712091</v>
      </c>
      <c r="K15">
        <v>148.89999628067</v>
      </c>
      <c r="L15">
        <f>MAX(Table4[mw])</f>
        <v>882.49482</v>
      </c>
      <c r="M15">
        <f>MAX(Table4[PolarSurfaceArea])</f>
        <v>165.44999599456699</v>
      </c>
    </row>
    <row r="16" spans="1:13" x14ac:dyDescent="0.2">
      <c r="A16" t="s">
        <v>37</v>
      </c>
      <c r="B16" s="1">
        <v>15</v>
      </c>
      <c r="C16" t="s">
        <v>38</v>
      </c>
      <c r="D16">
        <v>0.32034632034632032</v>
      </c>
      <c r="E16">
        <f>Table4[[#This Row],[mw]]/Table4[[#This Row],[Max_MW]]</f>
        <v>0.63474221865687541</v>
      </c>
      <c r="F16">
        <v>560.15671999999995</v>
      </c>
      <c r="G16" t="s">
        <v>57</v>
      </c>
      <c r="H16">
        <v>0.369300067424774</v>
      </c>
      <c r="I16">
        <v>-5.4970000311732203</v>
      </c>
      <c r="J16">
        <f>Table4[[#This Row],[PolarSurfaceArea]]/Table4[[#This Row],[Max_PS]]</f>
        <v>0.65494106773886107</v>
      </c>
      <c r="K16">
        <v>108.35999703407199</v>
      </c>
      <c r="L16">
        <f>MAX(Table4[mw])</f>
        <v>882.49482</v>
      </c>
      <c r="M16">
        <f>MAX(Table4[PolarSurfaceArea])</f>
        <v>165.44999599456699</v>
      </c>
    </row>
    <row r="17" spans="1:13" x14ac:dyDescent="0.2">
      <c r="A17" t="s">
        <v>19</v>
      </c>
      <c r="B17" s="1">
        <v>16</v>
      </c>
      <c r="C17" t="s">
        <v>20</v>
      </c>
      <c r="D17">
        <v>0.4972067039106145</v>
      </c>
      <c r="E17">
        <f>Table4[[#This Row],[mw]]/Table4[[#This Row],[Max_MW]]</f>
        <v>0.68243047590919448</v>
      </c>
      <c r="F17">
        <v>602.24135999999896</v>
      </c>
      <c r="G17" t="s">
        <v>58</v>
      </c>
      <c r="H17">
        <v>-2.37099995464086</v>
      </c>
      <c r="I17">
        <v>-4.5030000340193501</v>
      </c>
      <c r="J17">
        <f>Table4[[#This Row],[PolarSurfaceArea]]/Table4[[#This Row],[Max_PS]]</f>
        <v>0.6914475672643754</v>
      </c>
      <c r="K17">
        <v>114.399997234344</v>
      </c>
      <c r="L17">
        <f>MAX(Table4[mw])</f>
        <v>882.49482</v>
      </c>
      <c r="M17">
        <f>MAX(Table4[PolarSurfaceArea])</f>
        <v>165.44999599456699</v>
      </c>
    </row>
    <row r="18" spans="1:13" x14ac:dyDescent="0.2">
      <c r="A18" t="s">
        <v>29</v>
      </c>
      <c r="B18" s="1">
        <v>17</v>
      </c>
      <c r="C18" t="s">
        <v>30</v>
      </c>
      <c r="D18">
        <v>0.33482142857142849</v>
      </c>
      <c r="E18">
        <f>Table4[[#This Row],[mw]]/Table4[[#This Row],[Max_MW]]</f>
        <v>0.68354556460739335</v>
      </c>
      <c r="F18">
        <v>603.22541999999999</v>
      </c>
      <c r="G18" t="s">
        <v>59</v>
      </c>
      <c r="H18">
        <v>-0.50569995492696695</v>
      </c>
      <c r="I18">
        <v>-4.6390000265091604</v>
      </c>
      <c r="J18">
        <f>Table4[[#This Row],[PolarSurfaceArea]]/Table4[[#This Row],[Max_PS]]</f>
        <v>0.67452402384629673</v>
      </c>
      <c r="K18">
        <v>111.59999704360899</v>
      </c>
      <c r="L18">
        <f>MAX(Table4[mw])</f>
        <v>882.49482</v>
      </c>
      <c r="M18">
        <f>MAX(Table4[PolarSurfaceArea])</f>
        <v>165.44999599456699</v>
      </c>
    </row>
    <row r="19" spans="1:13" x14ac:dyDescent="0.2">
      <c r="A19" t="s">
        <v>27</v>
      </c>
      <c r="B19" s="3">
        <v>18</v>
      </c>
      <c r="C19" t="s">
        <v>28</v>
      </c>
      <c r="D19">
        <v>0.244299674267101</v>
      </c>
      <c r="E19">
        <f>Table4[[#This Row],[mw]]/Table4[[#This Row],[Max_MW]]</f>
        <v>1</v>
      </c>
      <c r="F19">
        <v>882.49482</v>
      </c>
      <c r="G19" t="s">
        <v>60</v>
      </c>
      <c r="H19">
        <v>2.93440007418394</v>
      </c>
      <c r="I19">
        <v>-7.9789999555796296</v>
      </c>
      <c r="J19">
        <f>Table4[[#This Row],[PolarSurfaceArea]]/Table4[[#This Row],[Max_PS]]</f>
        <v>0.86400725253628385</v>
      </c>
      <c r="K19">
        <v>142.949996471405</v>
      </c>
      <c r="L19">
        <f>MAX(Table4[mw])</f>
        <v>882.49482</v>
      </c>
      <c r="M19">
        <f>MAX(Table4[PolarSurfaceArea])</f>
        <v>165.44999599456699</v>
      </c>
    </row>
  </sheetData>
  <pageMargins left="0.75" right="0.75" top="1" bottom="1" header="0.5" footer="0.5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Luca M</cp:lastModifiedBy>
  <dcterms:created xsi:type="dcterms:W3CDTF">2020-01-10T16:32:15Z</dcterms:created>
  <dcterms:modified xsi:type="dcterms:W3CDTF">2020-01-10T19:24:15Z</dcterms:modified>
</cp:coreProperties>
</file>