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Characteristics!$A$1:$O$102</definedName>
    <definedName name="_xlnm._FilterDatabase" localSheetId="1" hidden="1">Performance!$A$1:$I$102</definedName>
  </definedNames>
  <calcPr calcId="124519" fullCalcOnLoad="1"/>
</workbook>
</file>

<file path=xl/sharedStrings.xml><?xml version="1.0" encoding="utf-8"?>
<sst xmlns="http://schemas.openxmlformats.org/spreadsheetml/2006/main" count="476" uniqueCount="134">
  <si>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</si>
  <si>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</si>
  <si>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</si>
  <si>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</si>
  <si>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</si>
  <si>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</si>
  <si>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</si>
  <si>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</si>
  <si>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</si>
  <si>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</si>
  <si>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</si>
  <si>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</si>
  <si>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</si>
  <si>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</si>
  <si>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AAPL</t>
  </si>
  <si>
    <t>ADBE</t>
  </si>
  <si>
    <t>ADI</t>
  </si>
  <si>
    <t>ADP</t>
  </si>
  <si>
    <t>ADSK</t>
  </si>
  <si>
    <t>ALGN</t>
  </si>
  <si>
    <t>ALXN</t>
  </si>
  <si>
    <t>AMAT</t>
  </si>
  <si>
    <t>AMD</t>
  </si>
  <si>
    <t>AMGN</t>
  </si>
  <si>
    <t>AMZN</t>
  </si>
  <si>
    <t>ASML</t>
  </si>
  <si>
    <t>ATVI</t>
  </si>
  <si>
    <t>AVGO</t>
  </si>
  <si>
    <t>BIDU</t>
  </si>
  <si>
    <t>BIIB</t>
  </si>
  <si>
    <t>BKNG</t>
  </si>
  <si>
    <t>BMRN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</si>
  <si>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</si>
  <si>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</si>
  <si>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</si>
  <si>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</si>
  <si>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</si>
  <si>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</si>
  <si>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</si>
  <si>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</si>
  <si>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</si>
  <si>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</si>
  <si>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</si>
  <si>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</si>
  <si>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</si>
  <si>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</si>
  <si>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</si>
  <si>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</si>
  <si>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</si>
  <si>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</si>
  <si>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FB</t>
  </si>
  <si>
    <t>FISV</t>
  </si>
  <si>
    <t>FTNT</t>
  </si>
  <si>
    <t>GILD</t>
  </si>
  <si>
    <t>GOOG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</si>
  <si>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</si>
  <si>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</si>
  <si>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</si>
  <si>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</si>
  <si>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</si>
  <si>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</si>
  <si>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</si>
  <si>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</si>
  <si>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</si>
  <si>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</si>
  <si>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</si>
  <si>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</si>
  <si>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</si>
  <si>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</si>
  <si>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</si>
  <si>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</si>
  <si>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MDLZ</t>
  </si>
  <si>
    <t>MELI</t>
  </si>
  <si>
    <t>MNST</t>
  </si>
  <si>
    <t>MRNA</t>
  </si>
  <si>
    <t>MRVL</t>
  </si>
  <si>
    <t>MSFT</t>
  </si>
  <si>
    <t>MTCH</t>
  </si>
  <si>
    <t>MU</t>
  </si>
  <si>
    <t>NFLX</t>
  </si>
  <si>
    <t>NTES</t>
  </si>
  <si>
    <t>NVDA</t>
  </si>
  <si>
    <t>NXPI</t>
  </si>
  <si>
    <t>OKTA</t>
  </si>
  <si>
    <t>ORLY</t>
  </si>
  <si>
    <t>PANW</t>
  </si>
  <si>
    <t>PAYX</t>
  </si>
  <si>
    <t>PCAR</t>
  </si>
  <si>
    <t>PDD</t>
  </si>
  <si>
    <t>PEP</t>
  </si>
  <si>
    <t>PTON</t>
  </si>
  <si>
    <t>PYPL</t>
  </si>
  <si>
    <t>QCOM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</si>
  <si>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</si>
  <si>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</si>
  <si>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</si>
  <si>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</si>
  <si>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</si>
  <si>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</si>
  <si>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</si>
  <si>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</si>
  <si>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</si>
  <si>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</si>
  <si>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TSLA</t>
  </si>
  <si>
    <t>TTWO</t>
  </si>
  <si>
    <t>TXN</t>
  </si>
  <si>
    <t>VRSK</t>
  </si>
  <si>
    <t>VRSN</t>
  </si>
  <si>
    <t>VRTX</t>
  </si>
  <si>
    <t>WBA</t>
  </si>
  <si>
    <t>WDAY</t>
  </si>
  <si>
    <t>XEL</t>
  </si>
  <si>
    <t>XLNX</t>
  </si>
  <si>
    <t>ZM</t>
  </si>
  <si>
    <t>ZS</t>
  </si>
  <si>
    <t>Technology</t>
  </si>
  <si>
    <t>Industrials</t>
  </si>
  <si>
    <t>Healthcare</t>
  </si>
  <si>
    <t>Consumer Cyclical</t>
  </si>
  <si>
    <t>Communication Services</t>
  </si>
  <si>
    <t>Consumer Defensive</t>
  </si>
  <si>
    <t>Utilities</t>
  </si>
  <si>
    <t>N/A</t>
  </si>
  <si>
    <t>Financial Services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</si>
  <si>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</si>
  <si>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</si>
  <si>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</si>
  <si>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</si>
  <si>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</si>
  <si>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</si>
  <si>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</si>
  <si>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</si>
  <si>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</si>
  <si>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2023-06-23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</si>
</sst>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HYPERLINK("https://www.suredividend.com/sure-analysis-AAPL/","Apple Inc")</f>
        <v>0</v>
      </c>
      <c r="C2" t="s">
        <v>115</v>
      </c>
      <c r="D2">
        <v>187</v>
      </c>
      <c r="E2">
        <v>0.005133689839572192</v>
      </c>
      <c r="F2">
        <v>0.04347826086956519</v>
      </c>
      <c r="G2">
        <v>-0.1994698811129858</v>
      </c>
      <c r="H2">
        <v>0.9264396314120721</v>
      </c>
      <c r="I2">
        <v>2941267.274</v>
      </c>
      <c r="J2">
        <v>31.18358874481823</v>
      </c>
      <c r="K2">
        <v>0.1575577604442299</v>
      </c>
      <c r="L2">
        <v>1.272285200413048</v>
      </c>
      <c r="M2">
        <v>187.05</v>
      </c>
      <c r="N2">
        <v>123.64</v>
      </c>
    </row>
    <row r="3" spans="1:14">
      <c r="A3" s="1" t="s">
        <v>15</v>
      </c>
      <c r="B3">
        <f>HYPERLINK("https://www.suredividend.com/sure-analysis-research-database/","Adobe Inc")</f>
        <v>0</v>
      </c>
      <c r="C3" t="s">
        <v>115</v>
      </c>
      <c r="D3">
        <v>477.58</v>
      </c>
      <c r="E3">
        <v>0</v>
      </c>
      <c r="F3" t="s">
        <v>122</v>
      </c>
      <c r="G3" t="s">
        <v>122</v>
      </c>
      <c r="H3">
        <v>0</v>
      </c>
      <c r="I3">
        <v>219065.946</v>
      </c>
      <c r="J3">
        <v>46.24571374287524</v>
      </c>
      <c r="K3">
        <v>0</v>
      </c>
      <c r="M3">
        <v>518.74</v>
      </c>
      <c r="N3">
        <v>274.73</v>
      </c>
    </row>
    <row r="4" spans="1:14">
      <c r="A4" s="1" t="s">
        <v>16</v>
      </c>
      <c r="B4">
        <f>HYPERLINK("https://www.suredividend.com/sure-analysis-ADI/","Analog Devices Inc.")</f>
        <v>0</v>
      </c>
      <c r="C4" t="s">
        <v>115</v>
      </c>
      <c r="D4">
        <v>186.11</v>
      </c>
      <c r="E4">
        <v>0.01848369243995486</v>
      </c>
      <c r="F4">
        <v>0.131578947368421</v>
      </c>
      <c r="G4">
        <v>0.1237027476042598</v>
      </c>
      <c r="H4">
        <v>3.207068232852917</v>
      </c>
      <c r="I4">
        <v>93318.960557</v>
      </c>
      <c r="J4">
        <v>25.74784231324812</v>
      </c>
      <c r="K4">
        <v>0.4549032954401301</v>
      </c>
      <c r="L4">
        <v>1.233041216789276</v>
      </c>
      <c r="M4">
        <v>196.36</v>
      </c>
      <c r="N4">
        <v>131.01</v>
      </c>
    </row>
    <row r="5" spans="1:14">
      <c r="A5" s="1" t="s">
        <v>17</v>
      </c>
      <c r="B5">
        <f>HYPERLINK("https://www.suredividend.com/sure-analysis-ADP/","Automatic Data Processing Inc.")</f>
        <v>0</v>
      </c>
      <c r="C5" t="s">
        <v>116</v>
      </c>
      <c r="D5">
        <v>220.4</v>
      </c>
      <c r="E5">
        <v>0.02268602540834846</v>
      </c>
      <c r="F5">
        <v>0.2019230769230769</v>
      </c>
      <c r="G5">
        <v>0.1261913425989749</v>
      </c>
      <c r="H5">
        <v>4.731549624525333</v>
      </c>
      <c r="I5">
        <v>91052.25608399999</v>
      </c>
      <c r="J5">
        <v>27.92414392112124</v>
      </c>
      <c r="K5">
        <v>0.60505749674237</v>
      </c>
      <c r="L5">
        <v>0.9287850114369691</v>
      </c>
      <c r="M5">
        <v>270.22</v>
      </c>
      <c r="N5">
        <v>199.14</v>
      </c>
    </row>
    <row r="6" spans="1:14">
      <c r="A6" s="1" t="s">
        <v>18</v>
      </c>
      <c r="B6">
        <f>HYPERLINK("https://www.suredividend.com/sure-analysis-research-database/","Autodesk Inc.")</f>
        <v>0</v>
      </c>
      <c r="C6" t="s">
        <v>115</v>
      </c>
      <c r="D6">
        <v>206.7</v>
      </c>
      <c r="E6">
        <v>0</v>
      </c>
      <c r="F6" t="s">
        <v>122</v>
      </c>
      <c r="G6" t="s">
        <v>122</v>
      </c>
      <c r="H6">
        <v>0</v>
      </c>
      <c r="I6">
        <v>44177.250807</v>
      </c>
      <c r="J6">
        <v>52.71748306360382</v>
      </c>
      <c r="K6">
        <v>0</v>
      </c>
      <c r="M6">
        <v>235.01</v>
      </c>
      <c r="N6">
        <v>166.94</v>
      </c>
    </row>
    <row r="7" spans="1:14">
      <c r="A7" s="1" t="s">
        <v>19</v>
      </c>
      <c r="B7">
        <f>HYPERLINK("https://www.suredividend.com/sure-analysis-research-database/","Align Technology, Inc.")</f>
        <v>0</v>
      </c>
      <c r="C7" t="s">
        <v>117</v>
      </c>
      <c r="D7">
        <v>334.4</v>
      </c>
      <c r="E7">
        <v>0</v>
      </c>
      <c r="F7" t="s">
        <v>122</v>
      </c>
      <c r="G7" t="s">
        <v>122</v>
      </c>
      <c r="H7">
        <v>0</v>
      </c>
      <c r="I7">
        <v>25587.268414</v>
      </c>
      <c r="J7">
        <v>81.21060330272667</v>
      </c>
      <c r="K7">
        <v>0</v>
      </c>
      <c r="M7">
        <v>368.87</v>
      </c>
      <c r="N7">
        <v>172.05</v>
      </c>
    </row>
    <row r="8" spans="1:14">
      <c r="A8" s="1" t="s">
        <v>20</v>
      </c>
      <c r="B8">
        <f>HYPERLINK("https://www.suredividend.com/sure-analysis-research-database/","Alexion Pharmaceuticals Inc.")</f>
        <v>0</v>
      </c>
      <c r="C8" t="s">
        <v>117</v>
      </c>
      <c r="D8">
        <v>182.5</v>
      </c>
      <c r="E8">
        <v>0</v>
      </c>
      <c r="F8" t="s">
        <v>122</v>
      </c>
      <c r="G8" t="s">
        <v>122</v>
      </c>
      <c r="H8">
        <v>0</v>
      </c>
      <c r="I8">
        <v>0</v>
      </c>
      <c r="J8">
        <v>0</v>
      </c>
      <c r="K8">
        <v>0</v>
      </c>
    </row>
    <row r="9" spans="1:14">
      <c r="A9" s="1" t="s">
        <v>21</v>
      </c>
      <c r="B9">
        <f>HYPERLINK("https://www.suredividend.com/sure-analysis-AMAT/","Applied Materials Inc.")</f>
        <v>0</v>
      </c>
      <c r="C9" t="s">
        <v>115</v>
      </c>
      <c r="D9">
        <v>138.92</v>
      </c>
      <c r="E9">
        <v>0.009213936078318458</v>
      </c>
      <c r="F9">
        <v>0.2307692307692308</v>
      </c>
      <c r="G9">
        <v>0.09856054330611763</v>
      </c>
      <c r="H9">
        <v>1.094159629469169</v>
      </c>
      <c r="I9">
        <v>116657.710892</v>
      </c>
      <c r="J9">
        <v>17.97776404558483</v>
      </c>
      <c r="K9">
        <v>0.1443482360777268</v>
      </c>
      <c r="L9">
        <v>1.633884274062313</v>
      </c>
      <c r="M9">
        <v>142.53</v>
      </c>
      <c r="N9">
        <v>70.42</v>
      </c>
    </row>
    <row r="10" spans="1:14">
      <c r="A10" s="1" t="s">
        <v>22</v>
      </c>
      <c r="B10">
        <f>HYPERLINK("https://www.suredividend.com/sure-analysis-research-database/","Advanced Micro Devices Inc.")</f>
        <v>0</v>
      </c>
      <c r="C10" t="s">
        <v>115</v>
      </c>
      <c r="D10">
        <v>110.7</v>
      </c>
      <c r="E10">
        <v>0</v>
      </c>
      <c r="F10" t="s">
        <v>122</v>
      </c>
      <c r="G10" t="s">
        <v>122</v>
      </c>
      <c r="H10">
        <v>0</v>
      </c>
      <c r="I10">
        <v>178267.059009</v>
      </c>
      <c r="J10">
        <v>451.3090101493671</v>
      </c>
      <c r="K10">
        <v>0</v>
      </c>
      <c r="M10">
        <v>132.83</v>
      </c>
      <c r="N10">
        <v>54.57</v>
      </c>
    </row>
    <row r="11" spans="1:14">
      <c r="A11" s="1" t="s">
        <v>23</v>
      </c>
      <c r="B11">
        <f>HYPERLINK("https://www.suredividend.com/sure-analysis-AMGN/","AMGEN Inc.")</f>
        <v>0</v>
      </c>
      <c r="C11" t="s">
        <v>117</v>
      </c>
      <c r="D11">
        <v>229.66</v>
      </c>
      <c r="E11">
        <v>0.0370983192545502</v>
      </c>
      <c r="F11">
        <v>0.09793814432989678</v>
      </c>
      <c r="G11">
        <v>0.1004267384562354</v>
      </c>
      <c r="H11">
        <v>7.981977310502295</v>
      </c>
      <c r="I11">
        <v>122713.445578</v>
      </c>
      <c r="J11">
        <v>15.49999312593659</v>
      </c>
      <c r="K11">
        <v>0.5422538933765145</v>
      </c>
      <c r="L11">
        <v>0.390677133633377</v>
      </c>
      <c r="M11">
        <v>286.63</v>
      </c>
      <c r="N11">
        <v>211.71</v>
      </c>
    </row>
    <row r="12" spans="1:14">
      <c r="A12" s="1" t="s">
        <v>24</v>
      </c>
      <c r="B12">
        <f>HYPERLINK("https://www.suredividend.com/sure-analysis-research-database/","Amazon.com Inc.")</f>
        <v>0</v>
      </c>
      <c r="C12" t="s">
        <v>118</v>
      </c>
      <c r="D12">
        <v>130.15</v>
      </c>
      <c r="E12">
        <v>0</v>
      </c>
      <c r="F12" t="s">
        <v>122</v>
      </c>
      <c r="G12" t="s">
        <v>122</v>
      </c>
      <c r="H12">
        <v>0</v>
      </c>
      <c r="I12">
        <v>1335385.032493</v>
      </c>
      <c r="J12">
        <v>310.9885962955752</v>
      </c>
      <c r="K12">
        <v>0</v>
      </c>
      <c r="M12">
        <v>146.57</v>
      </c>
      <c r="N12">
        <v>81.43000000000001</v>
      </c>
    </row>
    <row r="13" spans="1:14">
      <c r="A13" s="1" t="s">
        <v>25</v>
      </c>
      <c r="B13">
        <f>HYPERLINK("https://www.suredividend.com/sure-analysis-ASML/","ASML Holding NV")</f>
        <v>0</v>
      </c>
      <c r="C13" t="s">
        <v>115</v>
      </c>
      <c r="D13">
        <v>717.41</v>
      </c>
      <c r="E13">
        <v>0.0102591265803376</v>
      </c>
      <c r="F13" t="s">
        <v>122</v>
      </c>
      <c r="G13" t="s">
        <v>122</v>
      </c>
      <c r="H13">
        <v>6.031215406621673</v>
      </c>
      <c r="I13">
        <v>289215.396149</v>
      </c>
      <c r="J13">
        <v>39.13445128032441</v>
      </c>
      <c r="K13">
        <v>0.3233895660386956</v>
      </c>
      <c r="L13">
        <v>1.684154272628875</v>
      </c>
      <c r="M13">
        <v>747.13</v>
      </c>
      <c r="N13">
        <v>359.17</v>
      </c>
    </row>
    <row r="14" spans="1:14">
      <c r="A14" s="1" t="s">
        <v>26</v>
      </c>
      <c r="B14">
        <f>HYPERLINK("https://www.suredividend.com/sure-analysis-research-database/","Activision Blizzard Inc")</f>
        <v>0</v>
      </c>
      <c r="C14" t="s">
        <v>119</v>
      </c>
      <c r="D14">
        <v>82.3</v>
      </c>
      <c r="E14">
        <v>0</v>
      </c>
      <c r="F14" t="s">
        <v>122</v>
      </c>
      <c r="G14" t="s">
        <v>122</v>
      </c>
      <c r="H14">
        <v>0</v>
      </c>
      <c r="I14">
        <v>64547.89</v>
      </c>
      <c r="J14">
        <v>34.74052206673843</v>
      </c>
      <c r="K14">
        <v>0</v>
      </c>
      <c r="M14">
        <v>87.01000000000001</v>
      </c>
      <c r="N14">
        <v>70.94</v>
      </c>
    </row>
    <row r="15" spans="1:14">
      <c r="A15" s="1" t="s">
        <v>27</v>
      </c>
      <c r="B15">
        <f>HYPERLINK("https://www.suredividend.com/sure-analysis-AVGO/","Broadcom Inc")</f>
        <v>0</v>
      </c>
      <c r="C15" t="s">
        <v>115</v>
      </c>
      <c r="D15">
        <v>842.4299999999999</v>
      </c>
      <c r="E15">
        <v>0.02184157734173759</v>
      </c>
      <c r="F15">
        <v>0.1219512195121952</v>
      </c>
      <c r="G15">
        <v>0.2132322791678671</v>
      </c>
      <c r="H15">
        <v>17.66455177527069</v>
      </c>
      <c r="I15">
        <v>347658.565734</v>
      </c>
      <c r="J15">
        <v>25.62908704269444</v>
      </c>
      <c r="K15">
        <v>0.5518447914798716</v>
      </c>
      <c r="L15">
        <v>1.293555627373208</v>
      </c>
      <c r="M15">
        <v>912.03</v>
      </c>
      <c r="N15">
        <v>404.37</v>
      </c>
    </row>
    <row r="16" spans="1:14">
      <c r="A16" s="1" t="s">
        <v>28</v>
      </c>
      <c r="B16">
        <f>HYPERLINK("https://www.suredividend.com/sure-analysis-research-database/","Baidu Inc")</f>
        <v>0</v>
      </c>
      <c r="C16" t="s">
        <v>119</v>
      </c>
      <c r="D16">
        <v>141.92</v>
      </c>
      <c r="E16">
        <v>0</v>
      </c>
      <c r="F16" t="s">
        <v>122</v>
      </c>
      <c r="G16" t="s">
        <v>122</v>
      </c>
      <c r="H16">
        <v>0</v>
      </c>
      <c r="I16">
        <v>40251.013908</v>
      </c>
      <c r="J16">
        <v>19.31073998524455</v>
      </c>
      <c r="K16">
        <v>0</v>
      </c>
      <c r="M16">
        <v>160.88</v>
      </c>
      <c r="N16">
        <v>73.58</v>
      </c>
    </row>
    <row r="17" spans="1:14">
      <c r="A17" s="1" t="s">
        <v>29</v>
      </c>
      <c r="B17">
        <f>HYPERLINK("https://www.suredividend.com/sure-analysis-research-database/","Biogen Inc")</f>
        <v>0</v>
      </c>
      <c r="C17" t="s">
        <v>117</v>
      </c>
      <c r="D17">
        <v>293.95</v>
      </c>
      <c r="E17">
        <v>0</v>
      </c>
      <c r="F17" t="s">
        <v>122</v>
      </c>
      <c r="G17" t="s">
        <v>122</v>
      </c>
      <c r="H17">
        <v>0</v>
      </c>
      <c r="I17">
        <v>42547.000555</v>
      </c>
      <c r="J17">
        <v>13.58894939468221</v>
      </c>
      <c r="K17">
        <v>0</v>
      </c>
      <c r="M17">
        <v>319.76</v>
      </c>
      <c r="N17">
        <v>193.65</v>
      </c>
    </row>
    <row r="18" spans="1:14">
      <c r="A18" s="1" t="s">
        <v>30</v>
      </c>
      <c r="B18">
        <f>HYPERLINK("https://www.suredividend.com/sure-analysis-research-database/","Booking Holdings Inc")</f>
        <v>0</v>
      </c>
      <c r="C18" t="s">
        <v>118</v>
      </c>
      <c r="D18">
        <v>2677.9</v>
      </c>
      <c r="E18">
        <v>0</v>
      </c>
      <c r="F18" t="s">
        <v>122</v>
      </c>
      <c r="G18" t="s">
        <v>122</v>
      </c>
      <c r="H18">
        <v>0</v>
      </c>
      <c r="I18">
        <v>98904.626691</v>
      </c>
      <c r="J18">
        <v>24.57868456530815</v>
      </c>
      <c r="K18">
        <v>0</v>
      </c>
      <c r="M18">
        <v>2786.85</v>
      </c>
      <c r="N18">
        <v>1616.85</v>
      </c>
    </row>
    <row r="19" spans="1:14">
      <c r="A19" s="1" t="s">
        <v>31</v>
      </c>
      <c r="B19">
        <f>HYPERLINK("https://www.suredividend.com/sure-analysis-research-database/","Biomarin Pharmaceutical Inc.")</f>
        <v>0</v>
      </c>
      <c r="C19" t="s">
        <v>117</v>
      </c>
      <c r="D19">
        <v>95.61</v>
      </c>
      <c r="E19">
        <v>0</v>
      </c>
      <c r="F19" t="s">
        <v>122</v>
      </c>
      <c r="G19" t="s">
        <v>122</v>
      </c>
      <c r="H19">
        <v>0</v>
      </c>
      <c r="I19">
        <v>17946.087065</v>
      </c>
      <c r="J19">
        <v>250.5911759354884</v>
      </c>
      <c r="K19">
        <v>0</v>
      </c>
      <c r="M19">
        <v>117.77</v>
      </c>
      <c r="N19">
        <v>80.53</v>
      </c>
    </row>
    <row r="20" spans="1:14">
      <c r="A20" s="1" t="s">
        <v>32</v>
      </c>
      <c r="B20">
        <f>HYPERLINK("https://www.suredividend.com/sure-analysis-research-database/","Cadence Design Systems, Inc.")</f>
        <v>0</v>
      </c>
      <c r="C20" t="s">
        <v>115</v>
      </c>
      <c r="D20">
        <v>227</v>
      </c>
      <c r="E20">
        <v>0</v>
      </c>
      <c r="F20" t="s">
        <v>122</v>
      </c>
      <c r="G20" t="s">
        <v>122</v>
      </c>
      <c r="H20">
        <v>0</v>
      </c>
      <c r="I20">
        <v>61899.268</v>
      </c>
      <c r="J20">
        <v>72.36117420544971</v>
      </c>
      <c r="K20">
        <v>0</v>
      </c>
      <c r="M20">
        <v>242.65</v>
      </c>
      <c r="N20">
        <v>138.76</v>
      </c>
    </row>
    <row r="21" spans="1:14">
      <c r="A21" s="1" t="s">
        <v>33</v>
      </c>
      <c r="B21">
        <f>HYPERLINK("https://www.suredividend.com/sure-analysis-research-database/","Charter Communications Inc.")</f>
        <v>0</v>
      </c>
      <c r="C21" t="s">
        <v>119</v>
      </c>
      <c r="D21">
        <v>325.91</v>
      </c>
      <c r="E21">
        <v>0</v>
      </c>
      <c r="F21" t="s">
        <v>122</v>
      </c>
      <c r="G21" t="s">
        <v>122</v>
      </c>
      <c r="H21">
        <v>0</v>
      </c>
      <c r="I21">
        <v>49073.973209</v>
      </c>
      <c r="J21">
        <v>10.07058756603735</v>
      </c>
      <c r="K21">
        <v>0</v>
      </c>
      <c r="M21">
        <v>496.37</v>
      </c>
      <c r="N21">
        <v>297.66</v>
      </c>
    </row>
    <row r="22" spans="1:14">
      <c r="A22" s="1" t="s">
        <v>34</v>
      </c>
      <c r="B22">
        <f>HYPERLINK("https://www.suredividend.com/sure-analysis-CMCSA/","Comcast Corp")</f>
        <v>0</v>
      </c>
      <c r="C22" t="s">
        <v>119</v>
      </c>
      <c r="D22">
        <v>40.58</v>
      </c>
      <c r="E22">
        <v>0.02858551010349926</v>
      </c>
      <c r="F22">
        <v>0.07407407407407396</v>
      </c>
      <c r="G22">
        <v>0.08825051007784368</v>
      </c>
      <c r="H22">
        <v>1.085343292929022</v>
      </c>
      <c r="I22">
        <v>168787.762668</v>
      </c>
      <c r="J22">
        <v>29.84224941080976</v>
      </c>
      <c r="K22">
        <v>0.8348794560992477</v>
      </c>
      <c r="L22">
        <v>0.8472887841198781</v>
      </c>
      <c r="M22">
        <v>42.67</v>
      </c>
      <c r="N22">
        <v>27.96</v>
      </c>
    </row>
    <row r="23" spans="1:14">
      <c r="A23" s="1" t="s">
        <v>35</v>
      </c>
      <c r="B23">
        <f>HYPERLINK("https://www.suredividend.com/sure-analysis-COST/","Costco Wholesale Corp")</f>
        <v>0</v>
      </c>
      <c r="C23" t="s">
        <v>120</v>
      </c>
      <c r="D23">
        <v>524.2</v>
      </c>
      <c r="E23">
        <v>0.007783288821060663</v>
      </c>
      <c r="F23">
        <v>0.1333333333333333</v>
      </c>
      <c r="G23">
        <v>0.1234275325950922</v>
      </c>
      <c r="H23">
        <v>3.704043553151561</v>
      </c>
      <c r="I23">
        <v>232273.02</v>
      </c>
      <c r="J23">
        <v>38.71217</v>
      </c>
      <c r="K23">
        <v>0.2743735965297452</v>
      </c>
      <c r="L23">
        <v>0.8381622729361701</v>
      </c>
      <c r="M23">
        <v>560.41</v>
      </c>
      <c r="N23">
        <v>445.26</v>
      </c>
    </row>
    <row r="24" spans="1:14">
      <c r="A24" s="1" t="s">
        <v>36</v>
      </c>
      <c r="B24">
        <f>HYPERLINK("https://www.suredividend.com/sure-analysis-research-database/","Copart, Inc.")</f>
        <v>0</v>
      </c>
      <c r="C24" t="s">
        <v>116</v>
      </c>
      <c r="D24">
        <v>89.3</v>
      </c>
      <c r="E24">
        <v>0</v>
      </c>
      <c r="F24" t="s">
        <v>122</v>
      </c>
      <c r="G24" t="s">
        <v>122</v>
      </c>
      <c r="H24">
        <v>0</v>
      </c>
      <c r="I24">
        <v>42635.377355</v>
      </c>
      <c r="J24">
        <v>36.9556296744969</v>
      </c>
      <c r="K24">
        <v>0</v>
      </c>
      <c r="M24">
        <v>89.88</v>
      </c>
      <c r="N24">
        <v>52.29</v>
      </c>
    </row>
    <row r="25" spans="1:14">
      <c r="A25" s="1" t="s">
        <v>37</v>
      </c>
      <c r="B25">
        <f>HYPERLINK("https://www.suredividend.com/sure-analysis-research-database/","Crowdstrike Holdings Inc")</f>
        <v>0</v>
      </c>
      <c r="C25" t="s">
        <v>115</v>
      </c>
      <c r="D25">
        <v>145.8</v>
      </c>
      <c r="E25">
        <v>0</v>
      </c>
      <c r="F25" t="s">
        <v>122</v>
      </c>
      <c r="G25" t="s">
        <v>122</v>
      </c>
      <c r="H25">
        <v>0</v>
      </c>
      <c r="I25">
        <v>32678.505378</v>
      </c>
      <c r="J25" t="s">
        <v>122</v>
      </c>
      <c r="K25">
        <v>-0</v>
      </c>
      <c r="M25">
        <v>205.73</v>
      </c>
      <c r="N25">
        <v>92.25</v>
      </c>
    </row>
    <row r="26" spans="1:14">
      <c r="A26" s="1" t="s">
        <v>38</v>
      </c>
      <c r="B26">
        <f>HYPERLINK("https://www.suredividend.com/sure-analysis-CSCO/","Cisco Systems, Inc.")</f>
        <v>0</v>
      </c>
      <c r="C26" t="s">
        <v>115</v>
      </c>
      <c r="D26">
        <v>51.12</v>
      </c>
      <c r="E26">
        <v>0.03051643192488263</v>
      </c>
      <c r="F26">
        <v>0.02631578947368429</v>
      </c>
      <c r="G26">
        <v>0.03397522653195018</v>
      </c>
      <c r="H26">
        <v>1.503712156564806</v>
      </c>
      <c r="I26">
        <v>208316.972884</v>
      </c>
      <c r="J26">
        <v>18.16189824617262</v>
      </c>
      <c r="K26">
        <v>0.5409036534405777</v>
      </c>
      <c r="L26">
        <v>0.79519682629401</v>
      </c>
      <c r="M26">
        <v>52.41</v>
      </c>
      <c r="N26">
        <v>37.73</v>
      </c>
    </row>
    <row r="27" spans="1:14">
      <c r="A27" s="1" t="s">
        <v>39</v>
      </c>
      <c r="B27">
        <f>HYPERLINK("https://www.suredividend.com/sure-analysis-CSX/","CSX Corp.")</f>
        <v>0</v>
      </c>
      <c r="C27" t="s">
        <v>116</v>
      </c>
      <c r="D27">
        <v>33.11</v>
      </c>
      <c r="E27">
        <v>0.0132890365448505</v>
      </c>
      <c r="F27">
        <v>0.09999999999999987</v>
      </c>
      <c r="G27">
        <v>-0.1294494367038759</v>
      </c>
      <c r="H27">
        <v>0.418970285744343</v>
      </c>
      <c r="I27">
        <v>67314.44846699999</v>
      </c>
      <c r="J27">
        <v>15.67639694164415</v>
      </c>
      <c r="K27">
        <v>0.2053775910511485</v>
      </c>
      <c r="M27">
        <v>34.37</v>
      </c>
      <c r="N27">
        <v>25.63</v>
      </c>
    </row>
    <row r="28" spans="1:14">
      <c r="A28" s="1" t="s">
        <v>40</v>
      </c>
      <c r="B28">
        <f>HYPERLINK("https://www.suredividend.com/sure-analysis-CTAS/","Cintas Corporation")</f>
        <v>0</v>
      </c>
      <c r="C28" t="s">
        <v>116</v>
      </c>
      <c r="D28">
        <v>487.27</v>
      </c>
      <c r="E28">
        <v>0.009440351345250066</v>
      </c>
      <c r="F28" t="s">
        <v>122</v>
      </c>
      <c r="G28" t="s">
        <v>122</v>
      </c>
      <c r="H28">
        <v>4.574454610147227</v>
      </c>
      <c r="I28">
        <v>49556.238035</v>
      </c>
      <c r="J28">
        <v>38.39378310907885</v>
      </c>
      <c r="K28">
        <v>0.3671311886153473</v>
      </c>
      <c r="L28">
        <v>0.8920750924041101</v>
      </c>
      <c r="M28">
        <v>497.7</v>
      </c>
      <c r="N28">
        <v>359</v>
      </c>
    </row>
    <row r="29" spans="1:14">
      <c r="A29" s="1" t="s">
        <v>41</v>
      </c>
      <c r="B29">
        <f>HYPERLINK("https://www.suredividend.com/sure-analysis-CTSH/","Cognizant Technology Solutions Corp.")</f>
        <v>0</v>
      </c>
      <c r="C29" t="s">
        <v>115</v>
      </c>
      <c r="D29">
        <v>62.6</v>
      </c>
      <c r="E29">
        <v>0.01853035143769968</v>
      </c>
      <c r="F29">
        <v>0.07407407407407396</v>
      </c>
      <c r="G29">
        <v>0.07714358779274311</v>
      </c>
      <c r="H29">
        <v>1.108825141580394</v>
      </c>
      <c r="I29">
        <v>31769.5</v>
      </c>
      <c r="J29">
        <v>13.77091460771565</v>
      </c>
      <c r="K29">
        <v>0.2475056119599094</v>
      </c>
      <c r="L29">
        <v>1.002237628819599</v>
      </c>
      <c r="M29">
        <v>69.91</v>
      </c>
      <c r="N29">
        <v>50.41</v>
      </c>
    </row>
    <row r="30" spans="1:14">
      <c r="A30" s="1" t="s">
        <v>42</v>
      </c>
      <c r="B30">
        <f>HYPERLINK("https://www.suredividend.com/sure-analysis-research-database/","Datadog Inc")</f>
        <v>0</v>
      </c>
      <c r="C30" t="s">
        <v>115</v>
      </c>
      <c r="D30">
        <v>94.5</v>
      </c>
      <c r="E30">
        <v>0</v>
      </c>
      <c r="F30" t="s">
        <v>122</v>
      </c>
      <c r="G30" t="s">
        <v>122</v>
      </c>
      <c r="H30">
        <v>0</v>
      </c>
      <c r="I30">
        <v>28000.35</v>
      </c>
      <c r="J30" t="s">
        <v>122</v>
      </c>
      <c r="K30">
        <v>-0</v>
      </c>
      <c r="M30">
        <v>120.75</v>
      </c>
      <c r="N30">
        <v>61.34</v>
      </c>
    </row>
    <row r="31" spans="1:14">
      <c r="A31" s="1" t="s">
        <v>43</v>
      </c>
      <c r="B31">
        <f>HYPERLINK("https://www.suredividend.com/sure-analysis-research-database/","Dollar Tree Inc")</f>
        <v>0</v>
      </c>
      <c r="C31" t="s">
        <v>120</v>
      </c>
      <c r="D31">
        <v>144.07</v>
      </c>
      <c r="E31">
        <v>0</v>
      </c>
      <c r="F31" t="s">
        <v>122</v>
      </c>
      <c r="G31" t="s">
        <v>122</v>
      </c>
      <c r="H31">
        <v>0</v>
      </c>
      <c r="I31">
        <v>31750.920688</v>
      </c>
      <c r="J31">
        <v>23.04130674028302</v>
      </c>
      <c r="K31">
        <v>0</v>
      </c>
      <c r="M31">
        <v>175.68</v>
      </c>
      <c r="N31">
        <v>128.85</v>
      </c>
    </row>
    <row r="32" spans="1:14">
      <c r="A32" s="1" t="s">
        <v>44</v>
      </c>
      <c r="B32">
        <f>HYPERLINK("https://www.suredividend.com/sure-analysis-research-database/","DocuSign Inc")</f>
        <v>0</v>
      </c>
      <c r="C32" t="s">
        <v>115</v>
      </c>
      <c r="D32">
        <v>50.85</v>
      </c>
      <c r="E32">
        <v>0</v>
      </c>
      <c r="F32" t="s">
        <v>122</v>
      </c>
      <c r="G32" t="s">
        <v>122</v>
      </c>
      <c r="H32">
        <v>0</v>
      </c>
      <c r="I32">
        <v>10290.56713</v>
      </c>
      <c r="J32" t="s">
        <v>122</v>
      </c>
      <c r="K32">
        <v>-0</v>
      </c>
      <c r="M32">
        <v>77.23999999999999</v>
      </c>
      <c r="N32">
        <v>39.57</v>
      </c>
    </row>
    <row r="33" spans="1:14">
      <c r="A33" s="1" t="s">
        <v>45</v>
      </c>
      <c r="B33">
        <f>HYPERLINK("https://www.suredividend.com/sure-analysis-research-database/","Dexcom Inc")</f>
        <v>0</v>
      </c>
      <c r="C33" t="s">
        <v>117</v>
      </c>
      <c r="D33">
        <v>126.52</v>
      </c>
      <c r="E33">
        <v>0</v>
      </c>
      <c r="F33" t="s">
        <v>122</v>
      </c>
      <c r="G33" t="s">
        <v>122</v>
      </c>
      <c r="H33">
        <v>0</v>
      </c>
      <c r="I33">
        <v>49043.659022</v>
      </c>
      <c r="J33">
        <v>167.670629134906</v>
      </c>
      <c r="K33">
        <v>0</v>
      </c>
      <c r="M33">
        <v>134.14</v>
      </c>
      <c r="N33">
        <v>72.41</v>
      </c>
    </row>
    <row r="34" spans="1:14">
      <c r="A34" s="1" t="s">
        <v>46</v>
      </c>
      <c r="B34">
        <f>HYPERLINK("https://www.suredividend.com/sure-analysis-research-database/","Electronic Arts, Inc.")</f>
        <v>0</v>
      </c>
      <c r="C34" t="s">
        <v>119</v>
      </c>
      <c r="D34">
        <v>125.45</v>
      </c>
      <c r="E34">
        <v>0.006050771770124</v>
      </c>
      <c r="F34" t="s">
        <v>122</v>
      </c>
      <c r="G34" t="s">
        <v>122</v>
      </c>
      <c r="H34">
        <v>0.7590693185621611</v>
      </c>
      <c r="I34">
        <v>34401.851918</v>
      </c>
      <c r="J34">
        <v>42.89507720473816</v>
      </c>
      <c r="K34">
        <v>0.2635657356118615</v>
      </c>
      <c r="M34">
        <v>135.22</v>
      </c>
      <c r="N34">
        <v>108.53</v>
      </c>
    </row>
    <row r="35" spans="1:14">
      <c r="A35" s="1" t="s">
        <v>47</v>
      </c>
      <c r="B35">
        <f>HYPERLINK("https://www.suredividend.com/sure-analysis-EBAY/","EBay Inc.")</f>
        <v>0</v>
      </c>
      <c r="C35" t="s">
        <v>118</v>
      </c>
      <c r="D35">
        <v>43.87</v>
      </c>
      <c r="E35">
        <v>0.02279462046956918</v>
      </c>
      <c r="F35" t="s">
        <v>122</v>
      </c>
      <c r="G35" t="s">
        <v>122</v>
      </c>
      <c r="H35">
        <v>0.9285698732428841</v>
      </c>
      <c r="I35">
        <v>23458.907803</v>
      </c>
      <c r="J35">
        <v>36.71190579499218</v>
      </c>
      <c r="K35">
        <v>0.7936494643101574</v>
      </c>
      <c r="L35">
        <v>1.236664573628765</v>
      </c>
      <c r="M35">
        <v>51.34</v>
      </c>
      <c r="N35">
        <v>35.13</v>
      </c>
    </row>
    <row r="36" spans="1:14">
      <c r="A36" s="1" t="s">
        <v>48</v>
      </c>
      <c r="B36">
        <f>HYPERLINK("https://www.suredividend.com/sure-analysis-EXC/","Exelon Corp.")</f>
        <v>0</v>
      </c>
      <c r="C36" t="s">
        <v>121</v>
      </c>
      <c r="D36">
        <v>40.54</v>
      </c>
      <c r="E36">
        <v>0.03552047360631475</v>
      </c>
      <c r="F36">
        <v>0.06666666666666665</v>
      </c>
      <c r="G36">
        <v>0.008548252303932413</v>
      </c>
      <c r="H36">
        <v>1.368983326001406</v>
      </c>
      <c r="I36">
        <v>40319.827179</v>
      </c>
      <c r="J36">
        <v>17.9838658246744</v>
      </c>
      <c r="K36">
        <v>0.6057448345138965</v>
      </c>
      <c r="L36">
        <v>0.611661207222019</v>
      </c>
      <c r="M36">
        <v>45.64</v>
      </c>
      <c r="N36">
        <v>34</v>
      </c>
    </row>
    <row r="37" spans="1:14">
      <c r="A37" s="1" t="s">
        <v>49</v>
      </c>
      <c r="B37">
        <f>HYPERLINK("https://www.suredividend.com/sure-analysis-FAST/","Fastenal Co.")</f>
        <v>0</v>
      </c>
      <c r="C37" t="s">
        <v>116</v>
      </c>
      <c r="D37">
        <v>56.96</v>
      </c>
      <c r="E37">
        <v>0.02457865168539326</v>
      </c>
      <c r="F37">
        <v>0.1290322580645162</v>
      </c>
      <c r="G37">
        <v>-0.02635281938483192</v>
      </c>
      <c r="H37">
        <v>1.301120585164501</v>
      </c>
      <c r="I37">
        <v>32525.551077</v>
      </c>
      <c r="J37">
        <v>29.2390786381877</v>
      </c>
      <c r="K37">
        <v>0.6706807140023201</v>
      </c>
      <c r="L37">
        <v>0.9714270213910301</v>
      </c>
      <c r="M37">
        <v>57.82</v>
      </c>
      <c r="N37">
        <v>42.58</v>
      </c>
    </row>
    <row r="38" spans="1:14">
      <c r="A38" s="1" t="s">
        <v>50</v>
      </c>
      <c r="B38">
        <f>HYPERLINK("https://www.suredividend.com/sure-analysis-research-database/","Meta Platforms Inc")</f>
        <v>0</v>
      </c>
      <c r="C38" t="s">
        <v>119</v>
      </c>
      <c r="D38">
        <v>196.64</v>
      </c>
      <c r="E38">
        <v>0</v>
      </c>
      <c r="F38" t="s">
        <v>122</v>
      </c>
      <c r="G38" t="s">
        <v>122</v>
      </c>
      <c r="H38">
        <v>0</v>
      </c>
      <c r="I38">
        <v>561210.58517</v>
      </c>
      <c r="J38">
        <v>15.03054757003374</v>
      </c>
      <c r="K38">
        <v>0</v>
      </c>
      <c r="M38">
        <v>384.33</v>
      </c>
      <c r="N38">
        <v>169</v>
      </c>
    </row>
    <row r="39" spans="1:14">
      <c r="A39" s="1" t="s">
        <v>51</v>
      </c>
      <c r="B39">
        <f>HYPERLINK("https://www.suredividend.com/sure-analysis-research-database/","Fiserv, Inc.")</f>
        <v>0</v>
      </c>
      <c r="C39" t="s">
        <v>115</v>
      </c>
      <c r="D39">
        <v>114.23</v>
      </c>
      <c r="E39">
        <v>0</v>
      </c>
      <c r="F39" t="s">
        <v>122</v>
      </c>
      <c r="G39" t="s">
        <v>122</v>
      </c>
      <c r="H39">
        <v>0</v>
      </c>
      <c r="I39">
        <v>75595.007065</v>
      </c>
      <c r="J39">
        <v>0</v>
      </c>
      <c r="K39" t="s">
        <v>122</v>
      </c>
    </row>
    <row r="40" spans="1:14">
      <c r="A40" s="1" t="s">
        <v>52</v>
      </c>
      <c r="B40">
        <f>HYPERLINK("https://www.suredividend.com/sure-analysis-research-database/","Fortinet Inc")</f>
        <v>0</v>
      </c>
      <c r="C40" t="s">
        <v>115</v>
      </c>
      <c r="D40">
        <v>71.86</v>
      </c>
      <c r="E40">
        <v>0</v>
      </c>
      <c r="F40" t="s">
        <v>122</v>
      </c>
      <c r="G40" t="s">
        <v>122</v>
      </c>
      <c r="H40">
        <v>0</v>
      </c>
      <c r="I40">
        <v>56424.195555</v>
      </c>
      <c r="J40">
        <v>58.37388325530727</v>
      </c>
      <c r="K40">
        <v>0</v>
      </c>
      <c r="M40">
        <v>74.77</v>
      </c>
      <c r="N40">
        <v>42.61</v>
      </c>
    </row>
    <row r="41" spans="1:14">
      <c r="A41" s="1" t="s">
        <v>53</v>
      </c>
      <c r="B41">
        <f>HYPERLINK("https://www.suredividend.com/sure-analysis-GILD/","Gilead Sciences, Inc.")</f>
        <v>0</v>
      </c>
      <c r="C41" t="s">
        <v>117</v>
      </c>
      <c r="D41">
        <v>78.11</v>
      </c>
      <c r="E41">
        <v>0.03840737421584944</v>
      </c>
      <c r="F41">
        <v>0.02739726027397271</v>
      </c>
      <c r="G41">
        <v>0.05642162229904302</v>
      </c>
      <c r="H41">
        <v>2.898608970265361</v>
      </c>
      <c r="I41">
        <v>97430.718538</v>
      </c>
      <c r="J41">
        <v>17.45131981690668</v>
      </c>
      <c r="K41">
        <v>0.655793884675421</v>
      </c>
      <c r="L41">
        <v>0.588539260217897</v>
      </c>
      <c r="M41">
        <v>86.77</v>
      </c>
      <c r="N41">
        <v>56.48</v>
      </c>
    </row>
    <row r="42" spans="1:14">
      <c r="A42" s="1" t="s">
        <v>54</v>
      </c>
      <c r="B42">
        <f>HYPERLINK("https://www.suredividend.com/sure-analysis-research-database/","Alphabet Inc")</f>
        <v>0</v>
      </c>
      <c r="C42" t="s">
        <v>119</v>
      </c>
      <c r="D42">
        <v>123.87</v>
      </c>
      <c r="E42">
        <v>0</v>
      </c>
      <c r="F42" t="s">
        <v>122</v>
      </c>
      <c r="G42" t="s">
        <v>122</v>
      </c>
      <c r="H42">
        <v>0</v>
      </c>
      <c r="I42">
        <v>1459246.53</v>
      </c>
      <c r="J42">
        <v>0</v>
      </c>
      <c r="K42" t="s">
        <v>122</v>
      </c>
      <c r="M42">
        <v>129.55</v>
      </c>
      <c r="N42">
        <v>83.45</v>
      </c>
    </row>
    <row r="43" spans="1:14">
      <c r="A43" s="1" t="s">
        <v>55</v>
      </c>
      <c r="B43">
        <f>HYPERLINK("https://www.suredividend.com/sure-analysis-research-database/","Alphabet Inc")</f>
        <v>0</v>
      </c>
      <c r="C43" t="s">
        <v>119</v>
      </c>
      <c r="D43">
        <v>123.15</v>
      </c>
      <c r="E43">
        <v>0</v>
      </c>
      <c r="F43" t="s">
        <v>122</v>
      </c>
      <c r="G43" t="s">
        <v>122</v>
      </c>
      <c r="H43">
        <v>0</v>
      </c>
      <c r="I43">
        <v>1459246.53</v>
      </c>
      <c r="J43">
        <v>24.90734343796405</v>
      </c>
      <c r="K43">
        <v>0</v>
      </c>
      <c r="M43">
        <v>129.04</v>
      </c>
      <c r="N43">
        <v>83.34</v>
      </c>
    </row>
    <row r="44" spans="1:14">
      <c r="A44" s="1" t="s">
        <v>56</v>
      </c>
      <c r="B44">
        <f>HYPERLINK("https://www.suredividend.com/sure-analysis-HON/","Honeywell International Inc")</f>
        <v>0</v>
      </c>
      <c r="C44" t="s">
        <v>116</v>
      </c>
      <c r="D44">
        <v>200.65</v>
      </c>
      <c r="E44">
        <v>0.02053326688263145</v>
      </c>
      <c r="F44">
        <v>0.05102040816326525</v>
      </c>
      <c r="G44">
        <v>0.04665770403664582</v>
      </c>
      <c r="H44">
        <v>4.013422209787006</v>
      </c>
      <c r="I44">
        <v>133568.039687</v>
      </c>
      <c r="J44">
        <v>25.56326118408612</v>
      </c>
      <c r="K44">
        <v>0.5212236636087021</v>
      </c>
      <c r="L44">
        <v>0.8103358124714231</v>
      </c>
      <c r="M44">
        <v>217.51</v>
      </c>
      <c r="N44">
        <v>162.31</v>
      </c>
    </row>
    <row r="45" spans="1:14">
      <c r="A45" s="1" t="s">
        <v>57</v>
      </c>
      <c r="B45">
        <f>HYPERLINK("https://www.suredividend.com/sure-analysis-research-database/","Idexx Laboratories, Inc.")</f>
        <v>0</v>
      </c>
      <c r="C45" t="s">
        <v>117</v>
      </c>
      <c r="D45">
        <v>490.72</v>
      </c>
      <c r="E45">
        <v>0</v>
      </c>
      <c r="F45" t="s">
        <v>122</v>
      </c>
      <c r="G45" t="s">
        <v>122</v>
      </c>
      <c r="H45">
        <v>0</v>
      </c>
      <c r="I45">
        <v>40680.688</v>
      </c>
      <c r="J45">
        <v>58.18359273318097</v>
      </c>
      <c r="K45">
        <v>0</v>
      </c>
      <c r="M45">
        <v>515.79</v>
      </c>
      <c r="N45">
        <v>317.06</v>
      </c>
    </row>
    <row r="46" spans="1:14">
      <c r="A46" s="1" t="s">
        <v>58</v>
      </c>
      <c r="B46">
        <f>HYPERLINK("https://www.suredividend.com/sure-analysis-research-database/","Illumina Inc")</f>
        <v>0</v>
      </c>
      <c r="C46" t="s">
        <v>117</v>
      </c>
      <c r="D46">
        <v>202.15</v>
      </c>
      <c r="E46">
        <v>0</v>
      </c>
      <c r="F46" t="s">
        <v>122</v>
      </c>
      <c r="G46" t="s">
        <v>122</v>
      </c>
      <c r="H46">
        <v>0</v>
      </c>
      <c r="I46">
        <v>31959.915</v>
      </c>
      <c r="J46" t="s">
        <v>122</v>
      </c>
      <c r="K46">
        <v>-0</v>
      </c>
      <c r="M46">
        <v>248.87</v>
      </c>
      <c r="N46">
        <v>173.45</v>
      </c>
    </row>
    <row r="47" spans="1:14">
      <c r="A47" s="1" t="s">
        <v>59</v>
      </c>
      <c r="B47">
        <f>HYPERLINK("https://www.suredividend.com/sure-analysis-INTC/","Intel Corp.")</f>
        <v>0</v>
      </c>
      <c r="C47" t="s">
        <v>115</v>
      </c>
      <c r="D47">
        <v>32.71</v>
      </c>
      <c r="E47">
        <v>0.01528584530724549</v>
      </c>
      <c r="F47">
        <v>-0.6575342465753424</v>
      </c>
      <c r="G47">
        <v>-0.1687725209943828</v>
      </c>
      <c r="H47">
        <v>1.197606583090659</v>
      </c>
      <c r="I47">
        <v>136433.41</v>
      </c>
      <c r="J47" t="s">
        <v>122</v>
      </c>
      <c r="K47" t="s">
        <v>122</v>
      </c>
      <c r="L47">
        <v>1.270027155110448</v>
      </c>
      <c r="M47">
        <v>38.99</v>
      </c>
      <c r="N47">
        <v>23.78</v>
      </c>
    </row>
    <row r="48" spans="1:14">
      <c r="A48" s="1" t="s">
        <v>60</v>
      </c>
      <c r="B48">
        <f>HYPERLINK("https://www.suredividend.com/sure-analysis-INTU/","Intuit Inc")</f>
        <v>0</v>
      </c>
      <c r="C48" t="s">
        <v>115</v>
      </c>
      <c r="D48">
        <v>450.84</v>
      </c>
      <c r="E48">
        <v>0.006920415224913495</v>
      </c>
      <c r="F48">
        <v>0.1470588235294117</v>
      </c>
      <c r="G48">
        <v>0.1066221250438084</v>
      </c>
      <c r="H48">
        <v>3.011802672757989</v>
      </c>
      <c r="I48">
        <v>126262.125066</v>
      </c>
      <c r="J48">
        <v>56.39219520610987</v>
      </c>
      <c r="K48">
        <v>0.3817240396397958</v>
      </c>
      <c r="M48">
        <v>488.05</v>
      </c>
      <c r="N48">
        <v>351.29</v>
      </c>
    </row>
    <row r="49" spans="1:14">
      <c r="A49" s="1" t="s">
        <v>61</v>
      </c>
      <c r="B49">
        <f>HYPERLINK("https://www.suredividend.com/sure-analysis-research-database/","Intuitive Surgical Inc")</f>
        <v>0</v>
      </c>
      <c r="C49" t="s">
        <v>117</v>
      </c>
      <c r="D49">
        <v>327.615</v>
      </c>
      <c r="E49">
        <v>0</v>
      </c>
      <c r="F49" t="s">
        <v>122</v>
      </c>
      <c r="G49" t="s">
        <v>122</v>
      </c>
      <c r="H49">
        <v>0</v>
      </c>
      <c r="I49">
        <v>114795.663048</v>
      </c>
      <c r="J49">
        <v>87.49669439620428</v>
      </c>
      <c r="K49">
        <v>0</v>
      </c>
      <c r="M49">
        <v>333.14</v>
      </c>
      <c r="N49">
        <v>180.07</v>
      </c>
    </row>
    <row r="50" spans="1:14">
      <c r="A50" s="1" t="s">
        <v>62</v>
      </c>
      <c r="B50">
        <f>HYPERLINK("https://www.suredividend.com/sure-analysis-research-database/","JD.com Inc")</f>
        <v>0</v>
      </c>
      <c r="C50" t="s">
        <v>118</v>
      </c>
      <c r="D50">
        <v>36.59</v>
      </c>
      <c r="E50">
        <v>0.016944520491073</v>
      </c>
      <c r="F50" t="s">
        <v>122</v>
      </c>
      <c r="G50" t="s">
        <v>122</v>
      </c>
      <c r="H50">
        <v>0.620000004768371</v>
      </c>
      <c r="I50">
        <v>49971.47043</v>
      </c>
      <c r="J50">
        <v>17.30060594295893</v>
      </c>
      <c r="K50">
        <v>0.3425414390985475</v>
      </c>
      <c r="L50">
        <v>0.8989479341870591</v>
      </c>
      <c r="M50">
        <v>66.28</v>
      </c>
      <c r="N50">
        <v>31.57</v>
      </c>
    </row>
    <row r="51" spans="1:14">
      <c r="A51" s="1" t="s">
        <v>63</v>
      </c>
      <c r="B51">
        <f>HYPERLINK("https://www.suredividend.com/sure-analysis-KDP/","Keurig Dr Pepper Inc")</f>
        <v>0</v>
      </c>
      <c r="C51" t="s">
        <v>120</v>
      </c>
      <c r="D51">
        <v>31.92</v>
      </c>
      <c r="E51">
        <v>0.02506265664160401</v>
      </c>
      <c r="F51">
        <v>0.06666666666666665</v>
      </c>
      <c r="G51">
        <v>-0.7135766776168261</v>
      </c>
      <c r="H51">
        <v>0.7810065884563741</v>
      </c>
      <c r="I51">
        <v>44808.542943</v>
      </c>
      <c r="J51">
        <v>33.99737704352049</v>
      </c>
      <c r="K51">
        <v>0.8446053730467978</v>
      </c>
      <c r="M51">
        <v>40.62</v>
      </c>
      <c r="N51">
        <v>30.7</v>
      </c>
    </row>
    <row r="52" spans="1:14">
      <c r="A52" s="1" t="s">
        <v>64</v>
      </c>
      <c r="B52">
        <f>HYPERLINK("https://www.suredividend.com/sure-analysis-KHC/","Kraft Heinz Co")</f>
        <v>0</v>
      </c>
      <c r="C52" t="s">
        <v>120</v>
      </c>
      <c r="D52">
        <v>36.07</v>
      </c>
      <c r="E52">
        <v>0.04435819240365955</v>
      </c>
      <c r="F52">
        <v>0</v>
      </c>
      <c r="G52">
        <v>-0.08538989614534731</v>
      </c>
      <c r="H52">
        <v>1.587584871941963</v>
      </c>
      <c r="I52">
        <v>44266.456048</v>
      </c>
      <c r="J52">
        <v>18.26927612376393</v>
      </c>
      <c r="K52">
        <v>0.8099922816030425</v>
      </c>
      <c r="M52">
        <v>42.35</v>
      </c>
      <c r="N52">
        <v>32.06</v>
      </c>
    </row>
    <row r="53" spans="1:14">
      <c r="A53" s="1" t="s">
        <v>65</v>
      </c>
      <c r="B53">
        <f>HYPERLINK("https://www.suredividend.com/sure-analysis-KLAC/","KLA Corp.")</f>
        <v>0</v>
      </c>
      <c r="C53" t="s">
        <v>115</v>
      </c>
      <c r="D53">
        <v>467.38</v>
      </c>
      <c r="E53">
        <v>0.01112585048568617</v>
      </c>
      <c r="F53">
        <v>0.2380952380952381</v>
      </c>
      <c r="G53">
        <v>0.1162884154841741</v>
      </c>
      <c r="H53">
        <v>5.161095022635912</v>
      </c>
      <c r="I53">
        <v>64124.022817</v>
      </c>
      <c r="J53">
        <v>18.2793835960407</v>
      </c>
      <c r="K53">
        <v>0.2105709923556064</v>
      </c>
      <c r="L53">
        <v>1.452948245909978</v>
      </c>
      <c r="M53">
        <v>482.2</v>
      </c>
      <c r="N53">
        <v>246.87</v>
      </c>
    </row>
    <row r="54" spans="1:14">
      <c r="A54" s="1" t="s">
        <v>66</v>
      </c>
      <c r="B54">
        <f>HYPERLINK("https://www.suredividend.com/sure-analysis-research-database/","Lucid Group Inc")</f>
        <v>0</v>
      </c>
      <c r="C54" t="s">
        <v>122</v>
      </c>
      <c r="D54">
        <v>5.73</v>
      </c>
      <c r="E54">
        <v>0</v>
      </c>
      <c r="F54" t="s">
        <v>122</v>
      </c>
      <c r="G54" t="s">
        <v>122</v>
      </c>
      <c r="H54">
        <v>0</v>
      </c>
      <c r="I54">
        <v>10510.240862</v>
      </c>
      <c r="J54" t="s">
        <v>122</v>
      </c>
      <c r="K54">
        <v>-0</v>
      </c>
      <c r="M54">
        <v>21.78</v>
      </c>
      <c r="N54">
        <v>5.72</v>
      </c>
    </row>
    <row r="55" spans="1:14">
      <c r="A55" s="1" t="s">
        <v>67</v>
      </c>
      <c r="B55">
        <f>HYPERLINK("https://www.suredividend.com/sure-analysis-LRCX/","Lam Research Corp.")</f>
        <v>0</v>
      </c>
      <c r="C55" t="s">
        <v>115</v>
      </c>
      <c r="D55">
        <v>619.87</v>
      </c>
      <c r="E55">
        <v>0.01113136625421459</v>
      </c>
      <c r="F55">
        <v>0.1500000000000001</v>
      </c>
      <c r="G55">
        <v>0.09415609226338262</v>
      </c>
      <c r="H55">
        <v>6.85282923179579</v>
      </c>
      <c r="I55">
        <v>83273.62961800001</v>
      </c>
      <c r="J55">
        <v>16.93473154899978</v>
      </c>
      <c r="K55">
        <v>0.1906741578129046</v>
      </c>
      <c r="L55">
        <v>1.713902249999509</v>
      </c>
      <c r="M55">
        <v>641.0599999999999</v>
      </c>
      <c r="N55">
        <v>295.77</v>
      </c>
    </row>
    <row r="56" spans="1:14">
      <c r="A56" s="1" t="s">
        <v>68</v>
      </c>
      <c r="B56">
        <f>HYPERLINK("https://www.suredividend.com/sure-analysis-research-database/","Lululemon Athletica inc.")</f>
        <v>0</v>
      </c>
      <c r="C56" t="s">
        <v>118</v>
      </c>
      <c r="D56">
        <v>377.96</v>
      </c>
      <c r="E56">
        <v>0</v>
      </c>
      <c r="F56" t="s">
        <v>122</v>
      </c>
      <c r="G56" t="s">
        <v>122</v>
      </c>
      <c r="H56">
        <v>0</v>
      </c>
      <c r="I56">
        <v>46092.022059</v>
      </c>
      <c r="J56">
        <v>48.25343832191347</v>
      </c>
      <c r="K56">
        <v>0</v>
      </c>
      <c r="M56">
        <v>389.06</v>
      </c>
      <c r="N56">
        <v>258.79</v>
      </c>
    </row>
    <row r="57" spans="1:14">
      <c r="A57" s="1" t="s">
        <v>69</v>
      </c>
      <c r="B57">
        <f>HYPERLINK("https://www.suredividend.com/sure-analysis-MAR/","Marriott International, Inc.")</f>
        <v>0</v>
      </c>
      <c r="C57" t="s">
        <v>118</v>
      </c>
      <c r="D57">
        <v>175.685</v>
      </c>
      <c r="E57">
        <v>0.009107208925064747</v>
      </c>
      <c r="F57" t="s">
        <v>122</v>
      </c>
      <c r="G57" t="s">
        <v>122</v>
      </c>
      <c r="H57">
        <v>1.61083867368371</v>
      </c>
      <c r="I57">
        <v>53294.775073</v>
      </c>
      <c r="J57">
        <v>19.46485576060811</v>
      </c>
      <c r="K57">
        <v>0.1888439242302122</v>
      </c>
      <c r="L57">
        <v>1.008100691003236</v>
      </c>
      <c r="M57">
        <v>183.33</v>
      </c>
      <c r="N57">
        <v>131.37</v>
      </c>
    </row>
    <row r="58" spans="1:14">
      <c r="A58" s="1" t="s">
        <v>70</v>
      </c>
      <c r="B58">
        <f>HYPERLINK("https://www.suredividend.com/sure-analysis-MCHP/","Microchip Technology, Inc.")</f>
        <v>0</v>
      </c>
      <c r="C58" t="s">
        <v>115</v>
      </c>
      <c r="D58">
        <v>83.12</v>
      </c>
      <c r="E58">
        <v>0.01840712223291626</v>
      </c>
      <c r="F58">
        <v>0.3876811594202898</v>
      </c>
      <c r="G58">
        <v>0.01022817816117549</v>
      </c>
      <c r="H58">
        <v>1.35641970033311</v>
      </c>
      <c r="I58">
        <v>45332.320989</v>
      </c>
      <c r="J58">
        <v>20.25844438003307</v>
      </c>
      <c r="K58">
        <v>0.3374178359037587</v>
      </c>
      <c r="L58">
        <v>1.50707140106016</v>
      </c>
      <c r="M58">
        <v>87.13</v>
      </c>
      <c r="N58">
        <v>53.11</v>
      </c>
    </row>
    <row r="59" spans="1:14">
      <c r="A59" s="1" t="s">
        <v>71</v>
      </c>
      <c r="B59">
        <f>HYPERLINK("https://www.suredividend.com/sure-analysis-MDLZ/","Mondelez International Inc.")</f>
        <v>0</v>
      </c>
      <c r="C59" t="s">
        <v>120</v>
      </c>
      <c r="D59">
        <v>73.73999999999999</v>
      </c>
      <c r="E59">
        <v>0.02088418768646596</v>
      </c>
      <c r="F59">
        <v>0.09999999999999987</v>
      </c>
      <c r="G59">
        <v>0.1184269147201447</v>
      </c>
      <c r="H59">
        <v>1.492369610433292</v>
      </c>
      <c r="I59">
        <v>100423.076869</v>
      </c>
      <c r="J59">
        <v>25.46869816606137</v>
      </c>
      <c r="K59">
        <v>0.5218075560955566</v>
      </c>
      <c r="M59">
        <v>78.59</v>
      </c>
      <c r="N59">
        <v>54.11</v>
      </c>
    </row>
    <row r="60" spans="1:14">
      <c r="A60" s="1" t="s">
        <v>72</v>
      </c>
      <c r="B60">
        <f>HYPERLINK("https://www.suredividend.com/sure-analysis-research-database/","MercadoLibre Inc")</f>
        <v>0</v>
      </c>
      <c r="C60" t="s">
        <v>118</v>
      </c>
      <c r="D60">
        <v>1241.51</v>
      </c>
      <c r="E60">
        <v>0</v>
      </c>
      <c r="F60" t="s">
        <v>122</v>
      </c>
      <c r="G60" t="s">
        <v>122</v>
      </c>
      <c r="H60">
        <v>0</v>
      </c>
      <c r="I60">
        <v>62333.246167</v>
      </c>
      <c r="J60">
        <v>100.8628578747087</v>
      </c>
      <c r="K60">
        <v>0</v>
      </c>
      <c r="M60">
        <v>1365.64</v>
      </c>
      <c r="N60">
        <v>611.46</v>
      </c>
    </row>
    <row r="61" spans="1:14">
      <c r="A61" s="1" t="s">
        <v>73</v>
      </c>
      <c r="B61">
        <f>HYPERLINK("https://www.suredividend.com/sure-analysis-research-database/","Monster Beverage Corp.")</f>
        <v>0</v>
      </c>
      <c r="C61" t="s">
        <v>120</v>
      </c>
      <c r="D61">
        <v>59.69</v>
      </c>
      <c r="E61">
        <v>0</v>
      </c>
      <c r="F61" t="s">
        <v>122</v>
      </c>
      <c r="G61" t="s">
        <v>122</v>
      </c>
      <c r="H61">
        <v>0</v>
      </c>
      <c r="I61">
        <v>59690</v>
      </c>
      <c r="J61">
        <v>46.09746962038514</v>
      </c>
      <c r="K61">
        <v>0</v>
      </c>
      <c r="M61">
        <v>60.47</v>
      </c>
      <c r="N61">
        <v>42.81</v>
      </c>
    </row>
    <row r="62" spans="1:14">
      <c r="A62" s="1" t="s">
        <v>74</v>
      </c>
      <c r="B62">
        <f>HYPERLINK("https://www.suredividend.com/sure-analysis-research-database/","Moderna Inc")</f>
        <v>0</v>
      </c>
      <c r="C62" t="s">
        <v>117</v>
      </c>
      <c r="D62">
        <v>120.48</v>
      </c>
      <c r="E62">
        <v>0</v>
      </c>
      <c r="F62" t="s">
        <v>122</v>
      </c>
      <c r="G62" t="s">
        <v>122</v>
      </c>
      <c r="H62">
        <v>0</v>
      </c>
      <c r="I62">
        <v>45928.06032</v>
      </c>
      <c r="J62">
        <v>9.600347056856188</v>
      </c>
      <c r="K62">
        <v>0</v>
      </c>
      <c r="M62">
        <v>217.25</v>
      </c>
      <c r="N62">
        <v>115.03</v>
      </c>
    </row>
    <row r="63" spans="1:14">
      <c r="A63" s="1" t="s">
        <v>75</v>
      </c>
      <c r="B63">
        <f>HYPERLINK("https://www.suredividend.com/sure-analysis-MRVL/","Marvell Technology Inc")</f>
        <v>0</v>
      </c>
      <c r="C63" t="s">
        <v>115</v>
      </c>
      <c r="D63">
        <v>59.12</v>
      </c>
      <c r="E63">
        <v>0.004050448882917001</v>
      </c>
      <c r="F63">
        <v>0</v>
      </c>
      <c r="G63">
        <v>0</v>
      </c>
      <c r="H63">
        <v>0.239462537958094</v>
      </c>
      <c r="I63">
        <v>50843.2</v>
      </c>
      <c r="J63" t="s">
        <v>122</v>
      </c>
      <c r="K63" t="s">
        <v>122</v>
      </c>
      <c r="M63">
        <v>67.98999999999999</v>
      </c>
      <c r="N63">
        <v>33.7</v>
      </c>
    </row>
    <row r="64" spans="1:14">
      <c r="A64" s="1" t="s">
        <v>76</v>
      </c>
      <c r="B64">
        <f>HYPERLINK("https://www.suredividend.com/sure-analysis-MSFT/","Microsoft Corporation")</f>
        <v>0</v>
      </c>
      <c r="C64" t="s">
        <v>115</v>
      </c>
      <c r="D64">
        <v>339.71</v>
      </c>
      <c r="E64">
        <v>0.008006829354449385</v>
      </c>
      <c r="F64">
        <v>0.09677419354838723</v>
      </c>
      <c r="G64">
        <v>0.1011637965442986</v>
      </c>
      <c r="H64">
        <v>2.646407194859486</v>
      </c>
      <c r="I64">
        <v>2525909.484103</v>
      </c>
      <c r="J64">
        <v>36.59677606640467</v>
      </c>
      <c r="K64">
        <v>0.2867180059436062</v>
      </c>
      <c r="L64">
        <v>1.287689750522069</v>
      </c>
      <c r="M64">
        <v>351.47</v>
      </c>
      <c r="N64">
        <v>211.37</v>
      </c>
    </row>
    <row r="65" spans="1:14">
      <c r="A65" s="1" t="s">
        <v>77</v>
      </c>
      <c r="B65">
        <f>HYPERLINK("https://www.suredividend.com/sure-analysis-research-database/","Match Group Inc.")</f>
        <v>0</v>
      </c>
      <c r="C65" t="s">
        <v>119</v>
      </c>
      <c r="D65">
        <v>41.06</v>
      </c>
      <c r="E65">
        <v>0</v>
      </c>
      <c r="F65" t="s">
        <v>122</v>
      </c>
      <c r="G65" t="s">
        <v>122</v>
      </c>
      <c r="H65">
        <v>0</v>
      </c>
      <c r="I65">
        <v>11433.598436</v>
      </c>
      <c r="J65">
        <v>37.83178734857159</v>
      </c>
      <c r="K65">
        <v>0</v>
      </c>
      <c r="M65">
        <v>79.37</v>
      </c>
      <c r="N65">
        <v>30.73</v>
      </c>
    </row>
    <row r="66" spans="1:14">
      <c r="A66" s="1" t="s">
        <v>78</v>
      </c>
      <c r="B66">
        <f>HYPERLINK("https://www.suredividend.com/sure-analysis-MU/","Micron Technology Inc.")</f>
        <v>0</v>
      </c>
      <c r="C66" t="s">
        <v>115</v>
      </c>
      <c r="D66">
        <v>66.25</v>
      </c>
      <c r="E66">
        <v>0.006943396226415094</v>
      </c>
      <c r="F66" t="s">
        <v>122</v>
      </c>
      <c r="G66" t="s">
        <v>122</v>
      </c>
      <c r="H66">
        <v>0.457849159289608</v>
      </c>
      <c r="I66">
        <v>72278.75</v>
      </c>
      <c r="J66">
        <v>44.86576660459342</v>
      </c>
      <c r="K66">
        <v>0.3135953145819233</v>
      </c>
      <c r="L66">
        <v>1.291879971848603</v>
      </c>
      <c r="M66">
        <v>74.77</v>
      </c>
      <c r="N66">
        <v>48.04</v>
      </c>
    </row>
    <row r="67" spans="1:14">
      <c r="A67" s="1" t="s">
        <v>79</v>
      </c>
      <c r="B67">
        <f>HYPERLINK("https://www.suredividend.com/sure-analysis-research-database/","Netflix Inc.")</f>
        <v>0</v>
      </c>
      <c r="C67" t="s">
        <v>119</v>
      </c>
      <c r="D67">
        <v>422.48</v>
      </c>
      <c r="E67">
        <v>0</v>
      </c>
      <c r="F67" t="s">
        <v>122</v>
      </c>
      <c r="G67" t="s">
        <v>122</v>
      </c>
      <c r="H67">
        <v>0</v>
      </c>
      <c r="I67">
        <v>186649.55498</v>
      </c>
      <c r="J67">
        <v>44.44463480182503</v>
      </c>
      <c r="K67">
        <v>0</v>
      </c>
      <c r="M67">
        <v>448.65</v>
      </c>
      <c r="N67">
        <v>169.7</v>
      </c>
    </row>
    <row r="68" spans="1:14">
      <c r="A68" s="1" t="s">
        <v>80</v>
      </c>
      <c r="B68">
        <f>HYPERLINK("https://www.suredividend.com/sure-analysis-research-database/","NetEase Inc")</f>
        <v>0</v>
      </c>
      <c r="C68" t="s">
        <v>119</v>
      </c>
      <c r="D68">
        <v>94.48</v>
      </c>
      <c r="E68">
        <v>0.016029838160902</v>
      </c>
      <c r="F68">
        <v>0.4440993788819876</v>
      </c>
      <c r="G68">
        <v>0.006579515097667965</v>
      </c>
      <c r="H68">
        <v>1.514499109442096</v>
      </c>
      <c r="I68">
        <v>65287.89943</v>
      </c>
      <c r="J68">
        <v>20.14539390233424</v>
      </c>
      <c r="K68">
        <v>0.3065787670935417</v>
      </c>
      <c r="L68">
        <v>0.6950008367920301</v>
      </c>
      <c r="M68">
        <v>99.78</v>
      </c>
      <c r="N68">
        <v>52.06</v>
      </c>
    </row>
    <row r="69" spans="1:14">
      <c r="A69" s="1" t="s">
        <v>81</v>
      </c>
      <c r="B69">
        <f>HYPERLINK("https://www.suredividend.com/sure-analysis-NVDA/","NVIDIA Corp")</f>
        <v>0</v>
      </c>
      <c r="C69" t="s">
        <v>115</v>
      </c>
      <c r="D69">
        <v>430.25</v>
      </c>
      <c r="E69">
        <v>0.0003718768158047647</v>
      </c>
      <c r="F69">
        <v>0</v>
      </c>
      <c r="G69">
        <v>-0.2322961007252451</v>
      </c>
      <c r="H69">
        <v>0.159951349387484</v>
      </c>
      <c r="I69">
        <v>1062717.5</v>
      </c>
      <c r="J69">
        <v>221.7228249530565</v>
      </c>
      <c r="K69">
        <v>0.08330799447264793</v>
      </c>
      <c r="L69">
        <v>2.077595858868616</v>
      </c>
      <c r="M69">
        <v>439.9</v>
      </c>
      <c r="N69">
        <v>108.06</v>
      </c>
    </row>
    <row r="70" spans="1:14">
      <c r="A70" s="1" t="s">
        <v>82</v>
      </c>
      <c r="B70">
        <f>HYPERLINK("https://www.suredividend.com/sure-analysis-research-database/","NXP Semiconductors NV")</f>
        <v>0</v>
      </c>
      <c r="C70" t="s">
        <v>115</v>
      </c>
      <c r="D70">
        <v>194.65</v>
      </c>
      <c r="E70">
        <v>0.018882050104758</v>
      </c>
      <c r="F70">
        <v>0.2</v>
      </c>
      <c r="G70">
        <v>0.3231820151487734</v>
      </c>
      <c r="H70">
        <v>3.675391052891244</v>
      </c>
      <c r="I70">
        <v>50511.675</v>
      </c>
      <c r="J70">
        <v>18.40133879781421</v>
      </c>
      <c r="K70">
        <v>0.3523864863749994</v>
      </c>
      <c r="L70">
        <v>1.546025184209433</v>
      </c>
      <c r="M70">
        <v>199.55</v>
      </c>
      <c r="N70">
        <v>129.28</v>
      </c>
    </row>
    <row r="71" spans="1:14">
      <c r="A71" s="1" t="s">
        <v>83</v>
      </c>
      <c r="B71">
        <f>HYPERLINK("https://www.suredividend.com/sure-analysis-research-database/","Okta Inc")</f>
        <v>0</v>
      </c>
      <c r="C71" t="s">
        <v>115</v>
      </c>
      <c r="D71">
        <v>70.98999999999999</v>
      </c>
      <c r="E71">
        <v>0</v>
      </c>
      <c r="F71" t="s">
        <v>122</v>
      </c>
      <c r="G71" t="s">
        <v>122</v>
      </c>
      <c r="H71">
        <v>0</v>
      </c>
      <c r="I71">
        <v>11007.721823</v>
      </c>
      <c r="J71" t="s">
        <v>122</v>
      </c>
      <c r="K71">
        <v>-0</v>
      </c>
      <c r="M71">
        <v>110.94</v>
      </c>
      <c r="N71">
        <v>44.12</v>
      </c>
    </row>
    <row r="72" spans="1:14">
      <c r="A72" s="1" t="s">
        <v>84</v>
      </c>
      <c r="B72">
        <f>HYPERLINK("https://www.suredividend.com/sure-analysis-research-database/","O`Reilly Automotive, Inc.")</f>
        <v>0</v>
      </c>
      <c r="C72" t="s">
        <v>118</v>
      </c>
      <c r="D72">
        <v>932.55</v>
      </c>
      <c r="E72">
        <v>0</v>
      </c>
      <c r="F72" t="s">
        <v>122</v>
      </c>
      <c r="G72" t="s">
        <v>122</v>
      </c>
      <c r="H72">
        <v>0</v>
      </c>
      <c r="I72">
        <v>56772.655497</v>
      </c>
      <c r="J72">
        <v>25.71627156281212</v>
      </c>
      <c r="K72">
        <v>0</v>
      </c>
      <c r="M72">
        <v>964.58</v>
      </c>
      <c r="N72">
        <v>624.85</v>
      </c>
    </row>
    <row r="73" spans="1:14">
      <c r="A73" s="1" t="s">
        <v>85</v>
      </c>
      <c r="B73">
        <f>HYPERLINK("https://www.suredividend.com/sure-analysis-research-database/","Palo Alto Networks Inc")</f>
        <v>0</v>
      </c>
      <c r="C73" t="s">
        <v>115</v>
      </c>
      <c r="D73">
        <v>249.15</v>
      </c>
      <c r="E73">
        <v>0</v>
      </c>
      <c r="F73" t="s">
        <v>122</v>
      </c>
      <c r="G73" t="s">
        <v>122</v>
      </c>
      <c r="H73">
        <v>0</v>
      </c>
      <c r="I73">
        <v>76203.7294</v>
      </c>
      <c r="J73">
        <v>353.942078028797</v>
      </c>
      <c r="K73">
        <v>0</v>
      </c>
      <c r="M73">
        <v>249.26</v>
      </c>
      <c r="N73">
        <v>132.22</v>
      </c>
    </row>
    <row r="74" spans="1:14">
      <c r="A74" s="1" t="s">
        <v>86</v>
      </c>
      <c r="B74">
        <f>HYPERLINK("https://www.suredividend.com/sure-analysis-PAYX/","Paychex Inc.")</f>
        <v>0</v>
      </c>
      <c r="C74" t="s">
        <v>116</v>
      </c>
      <c r="D74">
        <v>111.27</v>
      </c>
      <c r="E74">
        <v>0.0319942482250382</v>
      </c>
      <c r="F74">
        <v>0.1265822784810127</v>
      </c>
      <c r="G74">
        <v>0.09708530000960369</v>
      </c>
      <c r="H74">
        <v>3.205141238130251</v>
      </c>
      <c r="I74">
        <v>40113.823078</v>
      </c>
      <c r="J74">
        <v>26.68384426102574</v>
      </c>
      <c r="K74">
        <v>0.7723231899109038</v>
      </c>
      <c r="L74">
        <v>0.9614657133959661</v>
      </c>
      <c r="M74">
        <v>135.31</v>
      </c>
      <c r="N74">
        <v>102.51</v>
      </c>
    </row>
    <row r="75" spans="1:14">
      <c r="A75" s="1" t="s">
        <v>87</v>
      </c>
      <c r="B75">
        <f>HYPERLINK("https://www.suredividend.com/sure-analysis-PCAR/","Paccar Inc.")</f>
        <v>0</v>
      </c>
      <c r="C75" t="s">
        <v>116</v>
      </c>
      <c r="D75">
        <v>78.11</v>
      </c>
      <c r="E75">
        <v>0.05120983228779926</v>
      </c>
      <c r="F75">
        <v>-0.2647058823529412</v>
      </c>
      <c r="G75">
        <v>-0.0481730306420608</v>
      </c>
      <c r="H75">
        <v>0.953211799933229</v>
      </c>
      <c r="I75">
        <v>40818.648502</v>
      </c>
      <c r="J75">
        <v>12.9789025443434</v>
      </c>
      <c r="K75">
        <v>0.2383029499833073</v>
      </c>
      <c r="L75">
        <v>0.733960481452676</v>
      </c>
      <c r="M75">
        <v>80.15000000000001</v>
      </c>
      <c r="N75">
        <v>49.07</v>
      </c>
    </row>
    <row r="76" spans="1:14">
      <c r="A76" s="1" t="s">
        <v>88</v>
      </c>
      <c r="B76">
        <f>HYPERLINK("https://www.suredividend.com/sure-analysis-research-database/","PDD Holdings Inc")</f>
        <v>0</v>
      </c>
      <c r="C76" t="s">
        <v>118</v>
      </c>
      <c r="D76">
        <v>72.89</v>
      </c>
      <c r="E76">
        <v>0</v>
      </c>
      <c r="F76" t="s">
        <v>122</v>
      </c>
      <c r="G76" t="s">
        <v>122</v>
      </c>
      <c r="H76">
        <v>0</v>
      </c>
      <c r="I76">
        <v>92161.071413</v>
      </c>
      <c r="J76">
        <v>17.25172368537347</v>
      </c>
      <c r="K76">
        <v>0</v>
      </c>
      <c r="M76">
        <v>106.38</v>
      </c>
      <c r="N76">
        <v>38.8</v>
      </c>
    </row>
    <row r="77" spans="1:14">
      <c r="A77" s="1" t="s">
        <v>89</v>
      </c>
      <c r="B77">
        <f>HYPERLINK("https://www.suredividend.com/sure-analysis-PEP/","PepsiCo Inc")</f>
        <v>0</v>
      </c>
      <c r="C77" t="s">
        <v>120</v>
      </c>
      <c r="D77">
        <v>187.35</v>
      </c>
      <c r="E77">
        <v>0.0270082732852949</v>
      </c>
      <c r="F77">
        <v>0.1000000000000001</v>
      </c>
      <c r="G77">
        <v>0.06403354889211532</v>
      </c>
      <c r="H77">
        <v>4.645091212233858</v>
      </c>
      <c r="I77">
        <v>258110.805095</v>
      </c>
      <c r="J77">
        <v>39.22060554554779</v>
      </c>
      <c r="K77">
        <v>0.9779139394176543</v>
      </c>
      <c r="L77">
        <v>0.420460397693285</v>
      </c>
      <c r="M77">
        <v>194.16</v>
      </c>
      <c r="N77">
        <v>156.71</v>
      </c>
    </row>
    <row r="78" spans="1:14">
      <c r="A78" s="1" t="s">
        <v>90</v>
      </c>
      <c r="B78">
        <f>HYPERLINK("https://www.suredividend.com/sure-analysis-research-database/","Peloton Interactive Inc")</f>
        <v>0</v>
      </c>
      <c r="C78" t="s">
        <v>118</v>
      </c>
      <c r="D78">
        <v>7.525</v>
      </c>
      <c r="E78">
        <v>0</v>
      </c>
      <c r="F78" t="s">
        <v>122</v>
      </c>
      <c r="G78" t="s">
        <v>122</v>
      </c>
      <c r="H78">
        <v>0</v>
      </c>
      <c r="I78">
        <v>2529.370725</v>
      </c>
      <c r="J78" t="s">
        <v>122</v>
      </c>
      <c r="K78">
        <v>-0</v>
      </c>
      <c r="M78">
        <v>17.83</v>
      </c>
      <c r="N78">
        <v>6.62</v>
      </c>
    </row>
    <row r="79" spans="1:14">
      <c r="A79" s="1" t="s">
        <v>91</v>
      </c>
      <c r="B79">
        <f>HYPERLINK("https://www.suredividend.com/sure-analysis-research-database/","PayPal Holdings Inc")</f>
        <v>0</v>
      </c>
      <c r="C79" t="s">
        <v>123</v>
      </c>
      <c r="D79">
        <v>68.56999999999999</v>
      </c>
      <c r="E79">
        <v>0</v>
      </c>
      <c r="F79" t="s">
        <v>122</v>
      </c>
      <c r="G79" t="s">
        <v>122</v>
      </c>
      <c r="H79">
        <v>0</v>
      </c>
      <c r="I79">
        <v>76504.506786</v>
      </c>
      <c r="J79">
        <v>28.28262727754528</v>
      </c>
      <c r="K79">
        <v>0</v>
      </c>
      <c r="M79">
        <v>103.03</v>
      </c>
      <c r="N79">
        <v>58.95</v>
      </c>
    </row>
    <row r="80" spans="1:14">
      <c r="A80" s="1" t="s">
        <v>92</v>
      </c>
      <c r="B80">
        <f>HYPERLINK("https://www.suredividend.com/sure-analysis-QCOM/","Qualcomm, Inc.")</f>
        <v>0</v>
      </c>
      <c r="C80" t="s">
        <v>115</v>
      </c>
      <c r="D80">
        <v>116.4</v>
      </c>
      <c r="E80">
        <v>0.0274914089347079</v>
      </c>
      <c r="F80">
        <v>0.06666666666666665</v>
      </c>
      <c r="G80">
        <v>0.05230021589107769</v>
      </c>
      <c r="H80">
        <v>3.005435400832658</v>
      </c>
      <c r="I80">
        <v>129669.6</v>
      </c>
      <c r="J80">
        <v>12.30028457598179</v>
      </c>
      <c r="K80">
        <v>0.3221259807966407</v>
      </c>
      <c r="L80">
        <v>1.421048971352332</v>
      </c>
      <c r="M80">
        <v>151.74</v>
      </c>
      <c r="N80">
        <v>99.29000000000001</v>
      </c>
    </row>
    <row r="81" spans="1:14">
      <c r="A81" s="1" t="s">
        <v>93</v>
      </c>
      <c r="B81">
        <f>HYPERLINK("https://www.suredividend.com/sure-analysis-research-database/","Regeneron Pharmaceuticals, Inc.")</f>
        <v>0</v>
      </c>
      <c r="C81" t="s">
        <v>117</v>
      </c>
      <c r="D81">
        <v>779.8099999999999</v>
      </c>
      <c r="E81">
        <v>0</v>
      </c>
      <c r="F81" t="s">
        <v>122</v>
      </c>
      <c r="G81" t="s">
        <v>122</v>
      </c>
      <c r="H81">
        <v>0</v>
      </c>
      <c r="I81">
        <v>85553.15317200001</v>
      </c>
      <c r="J81">
        <v>20.45404957843976</v>
      </c>
      <c r="K81">
        <v>0</v>
      </c>
      <c r="M81">
        <v>837.55</v>
      </c>
      <c r="N81">
        <v>563.8200000000001</v>
      </c>
    </row>
    <row r="82" spans="1:14">
      <c r="A82" s="1" t="s">
        <v>94</v>
      </c>
      <c r="B82">
        <f>HYPERLINK("https://www.suredividend.com/sure-analysis-ROST/","Ross Stores, Inc.")</f>
        <v>0</v>
      </c>
      <c r="C82" t="s">
        <v>118</v>
      </c>
      <c r="D82">
        <v>107.96</v>
      </c>
      <c r="E82">
        <v>0.01241200444609115</v>
      </c>
      <c r="F82" t="s">
        <v>122</v>
      </c>
      <c r="G82" t="s">
        <v>122</v>
      </c>
      <c r="H82">
        <v>1.287201103199232</v>
      </c>
      <c r="I82">
        <v>36927.908549</v>
      </c>
      <c r="J82">
        <v>23.90485455237518</v>
      </c>
      <c r="K82">
        <v>0.2860446895998294</v>
      </c>
      <c r="M82">
        <v>122.05</v>
      </c>
      <c r="N82">
        <v>68.59999999999999</v>
      </c>
    </row>
    <row r="83" spans="1:14">
      <c r="A83" s="1" t="s">
        <v>95</v>
      </c>
      <c r="B83">
        <f>HYPERLINK("https://www.suredividend.com/sure-analysis-SBUX/","Starbucks Corp.")</f>
        <v>0</v>
      </c>
      <c r="C83" t="s">
        <v>118</v>
      </c>
      <c r="D83">
        <v>100.85</v>
      </c>
      <c r="E83">
        <v>0.0210213187902826</v>
      </c>
      <c r="F83">
        <v>0.08163265306122458</v>
      </c>
      <c r="G83">
        <v>0.0804251218424088</v>
      </c>
      <c r="H83">
        <v>2.051088412646993</v>
      </c>
      <c r="I83">
        <v>115614.44</v>
      </c>
      <c r="J83">
        <v>32.52438743072552</v>
      </c>
      <c r="K83">
        <v>0.6659377963139588</v>
      </c>
      <c r="L83">
        <v>0.896545448065392</v>
      </c>
      <c r="M83">
        <v>114.34</v>
      </c>
      <c r="N83">
        <v>72.5</v>
      </c>
    </row>
    <row r="84" spans="1:14">
      <c r="A84" s="1" t="s">
        <v>96</v>
      </c>
      <c r="B84">
        <f>HYPERLINK("https://www.suredividend.com/sure-analysis-research-database/","Seagen Inc")</f>
        <v>0</v>
      </c>
      <c r="C84" t="s">
        <v>117</v>
      </c>
      <c r="D84">
        <v>198.91</v>
      </c>
      <c r="E84">
        <v>0</v>
      </c>
      <c r="F84" t="s">
        <v>122</v>
      </c>
      <c r="G84" t="s">
        <v>122</v>
      </c>
      <c r="H84">
        <v>0</v>
      </c>
      <c r="I84">
        <v>37296.416463</v>
      </c>
      <c r="J84" t="s">
        <v>122</v>
      </c>
      <c r="K84">
        <v>-0</v>
      </c>
      <c r="M84">
        <v>207.17</v>
      </c>
      <c r="N84">
        <v>116.08</v>
      </c>
    </row>
    <row r="85" spans="1:14">
      <c r="A85" s="1" t="s">
        <v>97</v>
      </c>
      <c r="B85">
        <f>HYPERLINK("https://www.suredividend.com/sure-analysis-research-database/","Sirius XM Holdings Inc")</f>
        <v>0</v>
      </c>
      <c r="C85" t="s">
        <v>119</v>
      </c>
      <c r="D85">
        <v>3.75</v>
      </c>
      <c r="E85">
        <v>0.024844573993454</v>
      </c>
      <c r="F85">
        <v>0.1019283746556476</v>
      </c>
      <c r="G85">
        <v>0.1486983549970351</v>
      </c>
      <c r="H85">
        <v>0.09316715247545201</v>
      </c>
      <c r="I85">
        <v>14506.496351</v>
      </c>
      <c r="J85">
        <v>12.75857198878628</v>
      </c>
      <c r="K85">
        <v>0.3251907590766213</v>
      </c>
      <c r="L85">
        <v>0.6379807685551701</v>
      </c>
      <c r="M85">
        <v>6.68</v>
      </c>
      <c r="N85">
        <v>3.28</v>
      </c>
    </row>
    <row r="86" spans="1:14">
      <c r="A86" s="1" t="s">
        <v>98</v>
      </c>
      <c r="B86">
        <f>HYPERLINK("https://www.suredividend.com/sure-analysis-research-database/","Synopsys, Inc.")</f>
        <v>0</v>
      </c>
      <c r="C86" t="s">
        <v>115</v>
      </c>
      <c r="D86">
        <v>426.13</v>
      </c>
      <c r="E86">
        <v>0</v>
      </c>
      <c r="F86" t="s">
        <v>122</v>
      </c>
      <c r="G86" t="s">
        <v>122</v>
      </c>
      <c r="H86">
        <v>0</v>
      </c>
      <c r="I86">
        <v>64856.986</v>
      </c>
      <c r="J86">
        <v>70.4529205754683</v>
      </c>
      <c r="K86">
        <v>0</v>
      </c>
      <c r="M86">
        <v>468.03</v>
      </c>
      <c r="N86">
        <v>267</v>
      </c>
    </row>
    <row r="87" spans="1:14">
      <c r="A87" s="1" t="s">
        <v>99</v>
      </c>
      <c r="B87">
        <f>HYPERLINK("https://www.suredividend.com/sure-analysis-research-database/","Splunk Inc")</f>
        <v>0</v>
      </c>
      <c r="C87" t="s">
        <v>115</v>
      </c>
      <c r="D87">
        <v>104.46</v>
      </c>
      <c r="E87">
        <v>0</v>
      </c>
      <c r="F87" t="s">
        <v>122</v>
      </c>
      <c r="G87" t="s">
        <v>122</v>
      </c>
      <c r="H87">
        <v>0</v>
      </c>
      <c r="I87">
        <v>17298.576</v>
      </c>
      <c r="J87" t="s">
        <v>122</v>
      </c>
      <c r="K87">
        <v>-0</v>
      </c>
      <c r="M87">
        <v>116.84</v>
      </c>
      <c r="N87">
        <v>65</v>
      </c>
    </row>
    <row r="88" spans="1:14">
      <c r="A88" s="1" t="s">
        <v>100</v>
      </c>
      <c r="B88">
        <f>HYPERLINK("https://www.suredividend.com/sure-analysis-SWKS/","Skyworks Solutions, Inc.")</f>
        <v>0</v>
      </c>
      <c r="C88" t="s">
        <v>115</v>
      </c>
      <c r="D88">
        <v>103.74</v>
      </c>
      <c r="E88">
        <v>0.02390591864276075</v>
      </c>
      <c r="F88">
        <v>0.107142857142857</v>
      </c>
      <c r="G88">
        <v>0.10286313147853</v>
      </c>
      <c r="H88">
        <v>2.446233500059068</v>
      </c>
      <c r="I88">
        <v>16510.710238</v>
      </c>
      <c r="J88">
        <v>14.85176777713412</v>
      </c>
      <c r="K88">
        <v>0.3535019508755879</v>
      </c>
      <c r="L88">
        <v>1.52035159335255</v>
      </c>
      <c r="M88">
        <v>121.49</v>
      </c>
      <c r="N88">
        <v>74.31</v>
      </c>
    </row>
    <row r="89" spans="1:14">
      <c r="A89" s="1" t="s">
        <v>101</v>
      </c>
      <c r="B89">
        <f>HYPERLINK("https://www.suredividend.com/sure-analysis-research-database/","Atlassian Corporation")</f>
        <v>0</v>
      </c>
      <c r="C89" t="s">
        <v>115</v>
      </c>
      <c r="D89">
        <v>169.91</v>
      </c>
      <c r="E89">
        <v>0</v>
      </c>
      <c r="F89" t="s">
        <v>122</v>
      </c>
      <c r="G89" t="s">
        <v>122</v>
      </c>
      <c r="H89">
        <v>0</v>
      </c>
      <c r="I89">
        <v>25806.463298</v>
      </c>
      <c r="J89" t="s">
        <v>122</v>
      </c>
      <c r="K89">
        <v>-0</v>
      </c>
      <c r="M89">
        <v>300.29</v>
      </c>
      <c r="N89">
        <v>113.86</v>
      </c>
    </row>
    <row r="90" spans="1:14">
      <c r="A90" s="1" t="s">
        <v>102</v>
      </c>
      <c r="B90">
        <f>HYPERLINK("https://www.suredividend.com/sure-analysis-research-database/","T-Mobile US Inc")</f>
        <v>0</v>
      </c>
      <c r="C90" t="s">
        <v>119</v>
      </c>
      <c r="D90">
        <v>134.34</v>
      </c>
      <c r="E90">
        <v>0</v>
      </c>
      <c r="F90" t="s">
        <v>122</v>
      </c>
      <c r="G90" t="s">
        <v>122</v>
      </c>
      <c r="H90">
        <v>0</v>
      </c>
      <c r="I90">
        <v>161193.553748</v>
      </c>
      <c r="J90">
        <v>42.23043063874771</v>
      </c>
      <c r="K90">
        <v>0</v>
      </c>
      <c r="M90">
        <v>154.38</v>
      </c>
      <c r="N90">
        <v>124.92</v>
      </c>
    </row>
    <row r="91" spans="1:14">
      <c r="A91" s="1" t="s">
        <v>103</v>
      </c>
      <c r="B91">
        <f>HYPERLINK("https://www.suredividend.com/sure-analysis-research-database/","Tesla Inc")</f>
        <v>0</v>
      </c>
      <c r="C91" t="s">
        <v>118</v>
      </c>
      <c r="D91">
        <v>264.61</v>
      </c>
      <c r="E91">
        <v>0</v>
      </c>
      <c r="F91" t="s">
        <v>122</v>
      </c>
      <c r="G91" t="s">
        <v>122</v>
      </c>
      <c r="H91">
        <v>0</v>
      </c>
      <c r="I91">
        <v>829147.508607</v>
      </c>
      <c r="J91">
        <v>71.17733455721039</v>
      </c>
      <c r="K91">
        <v>0</v>
      </c>
      <c r="M91">
        <v>314.67</v>
      </c>
      <c r="N91">
        <v>101.81</v>
      </c>
    </row>
    <row r="92" spans="1:14">
      <c r="A92" s="1" t="s">
        <v>104</v>
      </c>
      <c r="B92">
        <f>HYPERLINK("https://www.suredividend.com/sure-analysis-research-database/","Take-Two Interactive Software, Inc.")</f>
        <v>0</v>
      </c>
      <c r="C92" t="s">
        <v>119</v>
      </c>
      <c r="D92">
        <v>141.18</v>
      </c>
      <c r="E92">
        <v>0</v>
      </c>
      <c r="F92" t="s">
        <v>122</v>
      </c>
      <c r="G92" t="s">
        <v>122</v>
      </c>
      <c r="H92">
        <v>0</v>
      </c>
      <c r="I92">
        <v>23906.514401</v>
      </c>
      <c r="J92" t="s">
        <v>122</v>
      </c>
      <c r="K92">
        <v>-0</v>
      </c>
      <c r="M92">
        <v>141.96</v>
      </c>
      <c r="N92">
        <v>90</v>
      </c>
    </row>
    <row r="93" spans="1:14">
      <c r="A93" s="1" t="s">
        <v>105</v>
      </c>
      <c r="B93">
        <f>HYPERLINK("https://www.suredividend.com/sure-analysis-TXN/","Texas Instruments Inc.")</f>
        <v>0</v>
      </c>
      <c r="C93" t="s">
        <v>115</v>
      </c>
      <c r="D93">
        <v>172.63</v>
      </c>
      <c r="E93">
        <v>0.02873197010948271</v>
      </c>
      <c r="F93">
        <v>0.07826086956521738</v>
      </c>
      <c r="G93">
        <v>0.1486983549970351</v>
      </c>
      <c r="H93">
        <v>4.789213372467342</v>
      </c>
      <c r="I93">
        <v>156688.286197</v>
      </c>
      <c r="J93">
        <v>19.06879471790921</v>
      </c>
      <c r="K93">
        <v>0.5369073287519442</v>
      </c>
      <c r="L93">
        <v>1.10404684832466</v>
      </c>
      <c r="M93">
        <v>183.47</v>
      </c>
      <c r="N93">
        <v>139.22</v>
      </c>
    </row>
    <row r="94" spans="1:14">
      <c r="A94" s="1" t="s">
        <v>106</v>
      </c>
      <c r="B94">
        <f>HYPERLINK("https://www.suredividend.com/sure-analysis-VRSK/","Verisk Analytics Inc")</f>
        <v>0</v>
      </c>
      <c r="C94" t="s">
        <v>116</v>
      </c>
      <c r="D94">
        <v>228.01</v>
      </c>
      <c r="E94">
        <v>0.005964650673216088</v>
      </c>
      <c r="F94" t="s">
        <v>122</v>
      </c>
      <c r="G94" t="s">
        <v>122</v>
      </c>
      <c r="H94">
        <v>1.295316935222156</v>
      </c>
      <c r="I94">
        <v>33013.836496</v>
      </c>
      <c r="J94">
        <v>65.43872447131814</v>
      </c>
      <c r="K94">
        <v>0.4022723401311044</v>
      </c>
      <c r="L94">
        <v>0.8799711033354291</v>
      </c>
      <c r="M94">
        <v>228.43</v>
      </c>
      <c r="N94">
        <v>161.85</v>
      </c>
    </row>
    <row r="95" spans="1:14">
      <c r="A95" s="1" t="s">
        <v>107</v>
      </c>
      <c r="B95">
        <f>HYPERLINK("https://www.suredividend.com/sure-analysis-research-database/","Verisign Inc.")</f>
        <v>0</v>
      </c>
      <c r="C95" t="s">
        <v>115</v>
      </c>
      <c r="D95">
        <v>220.27</v>
      </c>
      <c r="E95">
        <v>0</v>
      </c>
      <c r="F95" t="s">
        <v>122</v>
      </c>
      <c r="G95" t="s">
        <v>122</v>
      </c>
      <c r="H95">
        <v>0</v>
      </c>
      <c r="I95">
        <v>22929.317993</v>
      </c>
      <c r="J95">
        <v>32.99182445015828</v>
      </c>
      <c r="K95">
        <v>0</v>
      </c>
      <c r="M95">
        <v>229.72</v>
      </c>
      <c r="N95">
        <v>162.85</v>
      </c>
    </row>
    <row r="96" spans="1:14">
      <c r="A96" s="1" t="s">
        <v>108</v>
      </c>
      <c r="B96">
        <f>HYPERLINK("https://www.suredividend.com/sure-analysis-research-database/","Vertex Pharmaceuticals, Inc.")</f>
        <v>0</v>
      </c>
      <c r="C96" t="s">
        <v>117</v>
      </c>
      <c r="D96">
        <v>348.16</v>
      </c>
      <c r="E96">
        <v>0</v>
      </c>
      <c r="F96" t="s">
        <v>122</v>
      </c>
      <c r="G96" t="s">
        <v>122</v>
      </c>
      <c r="H96">
        <v>0</v>
      </c>
      <c r="I96">
        <v>89669.165056</v>
      </c>
      <c r="J96">
        <v>27.50841030033438</v>
      </c>
      <c r="K96">
        <v>0</v>
      </c>
      <c r="M96">
        <v>354.46</v>
      </c>
      <c r="N96">
        <v>271.61</v>
      </c>
    </row>
    <row r="97" spans="1:14">
      <c r="A97" s="1" t="s">
        <v>109</v>
      </c>
      <c r="B97">
        <f>HYPERLINK("https://www.suredividend.com/sure-analysis-WBA/","Walgreens Boots Alliance Inc")</f>
        <v>0</v>
      </c>
      <c r="C97" t="s">
        <v>117</v>
      </c>
      <c r="D97">
        <v>31.89</v>
      </c>
      <c r="E97">
        <v>0.06020696142991533</v>
      </c>
      <c r="F97">
        <v>0.005235602094240788</v>
      </c>
      <c r="G97">
        <v>0.01755457717558762</v>
      </c>
      <c r="H97">
        <v>1.859664749936034</v>
      </c>
      <c r="I97">
        <v>27514.555511</v>
      </c>
      <c r="J97" t="s">
        <v>122</v>
      </c>
      <c r="K97" t="s">
        <v>122</v>
      </c>
      <c r="L97">
        <v>0.889569499719375</v>
      </c>
      <c r="M97">
        <v>40.5</v>
      </c>
      <c r="N97">
        <v>28.76</v>
      </c>
    </row>
    <row r="98" spans="1:14">
      <c r="A98" s="1" t="s">
        <v>110</v>
      </c>
      <c r="B98">
        <f>HYPERLINK("https://www.suredividend.com/sure-analysis-research-database/","Workday Inc")</f>
        <v>0</v>
      </c>
      <c r="C98" t="s">
        <v>115</v>
      </c>
      <c r="D98">
        <v>221</v>
      </c>
      <c r="E98">
        <v>0</v>
      </c>
      <c r="F98" t="s">
        <v>122</v>
      </c>
      <c r="G98" t="s">
        <v>122</v>
      </c>
      <c r="H98">
        <v>0</v>
      </c>
      <c r="I98">
        <v>45526</v>
      </c>
      <c r="J98" t="s">
        <v>122</v>
      </c>
      <c r="K98">
        <v>-0</v>
      </c>
      <c r="M98">
        <v>226.06</v>
      </c>
      <c r="N98">
        <v>128.72</v>
      </c>
    </row>
    <row r="99" spans="1:14">
      <c r="A99" s="1" t="s">
        <v>111</v>
      </c>
      <c r="B99">
        <f>HYPERLINK("https://www.suredividend.com/sure-analysis-XEL/","Xcel Energy, Inc.")</f>
        <v>0</v>
      </c>
      <c r="C99" t="s">
        <v>121</v>
      </c>
      <c r="D99">
        <v>62.76</v>
      </c>
      <c r="E99">
        <v>0.0331421287444232</v>
      </c>
      <c r="F99">
        <v>0.06666666666666665</v>
      </c>
      <c r="G99">
        <v>0.06474093044470108</v>
      </c>
      <c r="H99">
        <v>1.979598108243444</v>
      </c>
      <c r="I99">
        <v>34540.363334</v>
      </c>
      <c r="J99">
        <v>19.47032882387824</v>
      </c>
      <c r="K99">
        <v>0.6128786712828</v>
      </c>
      <c r="L99">
        <v>0.625519855041315</v>
      </c>
      <c r="M99">
        <v>74.77</v>
      </c>
      <c r="N99">
        <v>55.13</v>
      </c>
    </row>
    <row r="100" spans="1:14">
      <c r="A100" s="1" t="s">
        <v>112</v>
      </c>
      <c r="B100">
        <f>HYPERLINK("https://www.suredividend.com/sure-analysis-research-database/","Xilinx, Inc.")</f>
        <v>0</v>
      </c>
      <c r="C100" t="s">
        <v>115</v>
      </c>
      <c r="D100">
        <v>194.92</v>
      </c>
      <c r="E100">
        <v>0</v>
      </c>
      <c r="F100" t="s">
        <v>122</v>
      </c>
      <c r="G100" t="s">
        <v>122</v>
      </c>
      <c r="H100">
        <v>0.7400000095367431</v>
      </c>
      <c r="I100">
        <v>0</v>
      </c>
      <c r="J100">
        <v>0</v>
      </c>
      <c r="K100">
        <v>0.1994609190125992</v>
      </c>
    </row>
    <row r="101" spans="1:14">
      <c r="A101" s="1" t="s">
        <v>113</v>
      </c>
      <c r="B101">
        <f>HYPERLINK("https://www.suredividend.com/sure-analysis-research-database/","Zoom Video Communications Inc")</f>
        <v>0</v>
      </c>
      <c r="C101" t="s">
        <v>119</v>
      </c>
      <c r="D101">
        <v>67.45</v>
      </c>
      <c r="E101">
        <v>0</v>
      </c>
      <c r="F101" t="s">
        <v>122</v>
      </c>
      <c r="G101" t="s">
        <v>122</v>
      </c>
      <c r="H101">
        <v>0</v>
      </c>
      <c r="I101">
        <v>16921.519155</v>
      </c>
      <c r="J101">
        <v>3072.171233605665</v>
      </c>
      <c r="K101">
        <v>0</v>
      </c>
      <c r="M101">
        <v>124.05</v>
      </c>
      <c r="N101">
        <v>60.45</v>
      </c>
    </row>
    <row r="102" spans="1:14">
      <c r="A102" s="1" t="s">
        <v>114</v>
      </c>
      <c r="B102">
        <f>HYPERLINK("https://www.suredividend.com/sure-analysis-research-database/","Zscaler Inc")</f>
        <v>0</v>
      </c>
      <c r="C102" t="s">
        <v>115</v>
      </c>
      <c r="D102">
        <v>144.84</v>
      </c>
      <c r="E102">
        <v>0</v>
      </c>
      <c r="F102" t="s">
        <v>122</v>
      </c>
      <c r="G102" t="s">
        <v>122</v>
      </c>
      <c r="H102">
        <v>0</v>
      </c>
      <c r="I102">
        <v>21130.876773</v>
      </c>
      <c r="J102" t="s">
        <v>122</v>
      </c>
      <c r="K102">
        <v>-0</v>
      </c>
      <c r="M102">
        <v>194.21</v>
      </c>
      <c r="N102">
        <v>84.93000000000001</v>
      </c>
    </row>
  </sheetData>
  <autoFilter ref="A1:O102"/>
  <conditionalFormatting sqref="A1:N1">
    <cfRule type="cellIs" dxfId="7" priority="15" operator="notEqual">
      <formula>-13.345</formula>
    </cfRule>
  </conditionalFormatting>
  <conditionalFormatting sqref="A2:A102">
    <cfRule type="cellIs" dxfId="0" priority="1" operator="notEqual">
      <formula>"None"</formula>
    </cfRule>
  </conditionalFormatting>
  <conditionalFormatting sqref="B2:B102">
    <cfRule type="cellIs" dxfId="1" priority="2" operator="notEqual">
      <formula>"None"</formula>
    </cfRule>
  </conditionalFormatting>
  <conditionalFormatting sqref="C2:C102">
    <cfRule type="cellIs" dxfId="0" priority="3" operator="notEqual">
      <formula>"None"</formula>
    </cfRule>
  </conditionalFormatting>
  <conditionalFormatting sqref="D2:D102">
    <cfRule type="cellIs" dxfId="2" priority="4" operator="notEqual">
      <formula>"None"</formula>
    </cfRule>
  </conditionalFormatting>
  <conditionalFormatting sqref="E2:E102">
    <cfRule type="cellIs" dxfId="3" priority="5" operator="notEqual">
      <formula>"None"</formula>
    </cfRule>
  </conditionalFormatting>
  <conditionalFormatting sqref="F2:F102">
    <cfRule type="cellIs" dxfId="3" priority="6" operator="notEqual">
      <formula>"None"</formula>
    </cfRule>
  </conditionalFormatting>
  <conditionalFormatting sqref="G2:G102">
    <cfRule type="cellIs" dxfId="3" priority="7" operator="notEqual">
      <formula>"None"</formula>
    </cfRule>
  </conditionalFormatting>
  <conditionalFormatting sqref="H2:H102">
    <cfRule type="cellIs" dxfId="2" priority="8" operator="notEqual">
      <formula>"None"</formula>
    </cfRule>
  </conditionalFormatting>
  <conditionalFormatting sqref="I2:I102">
    <cfRule type="cellIs" dxfId="4" priority="9" operator="notEqual">
      <formula>"None"</formula>
    </cfRule>
  </conditionalFormatting>
  <conditionalFormatting sqref="J2:J102">
    <cfRule type="cellIs" dxfId="5" priority="10" operator="notEqual">
      <formula>"None"</formula>
    </cfRule>
  </conditionalFormatting>
  <conditionalFormatting sqref="K2:K102">
    <cfRule type="cellIs" dxfId="3" priority="11" operator="notEqual">
      <formula>"None"</formula>
    </cfRule>
  </conditionalFormatting>
  <conditionalFormatting sqref="L2:L102">
    <cfRule type="cellIs" dxfId="6" priority="12" operator="notEqual">
      <formula>"None"</formula>
    </cfRule>
  </conditionalFormatting>
  <conditionalFormatting sqref="M2:M102">
    <cfRule type="cellIs" dxfId="2" priority="13" operator="notEqual">
      <formula>"None"</formula>
    </cfRule>
  </conditionalFormatting>
  <conditionalFormatting sqref="N2:N102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</row>
    <row r="2" spans="1:9">
      <c r="A2" s="1" t="s">
        <v>14</v>
      </c>
      <c r="B2">
        <f>HYPERLINK("https://www.suredividend.com/sure-analysis-AAPL/","Apple Inc")</f>
        <v>0</v>
      </c>
      <c r="C2">
        <v>0.073478760045924</v>
      </c>
      <c r="D2">
        <v>0.18809893369709</v>
      </c>
      <c r="E2">
        <v>0.422075941897171</v>
      </c>
      <c r="F2">
        <v>0.4454240348509511</v>
      </c>
      <c r="G2">
        <v>0.3935319252947651</v>
      </c>
      <c r="H2">
        <v>0.415824680019836</v>
      </c>
      <c r="I2">
        <v>3.243807898475406</v>
      </c>
    </row>
    <row r="3" spans="1:9">
      <c r="A3" s="1" t="s">
        <v>15</v>
      </c>
      <c r="B3">
        <f>HYPERLINK("https://www.suredividend.com/sure-analysis-research-database/","Adobe Inc")</f>
        <v>0</v>
      </c>
      <c r="C3">
        <v>0.283644671415132</v>
      </c>
      <c r="D3">
        <v>0.320339498493268</v>
      </c>
      <c r="E3">
        <v>0.419172708902888</v>
      </c>
      <c r="F3">
        <v>0.4191305381392441</v>
      </c>
      <c r="G3">
        <v>0.307256453069827</v>
      </c>
      <c r="H3">
        <v>-0.170493625594886</v>
      </c>
      <c r="I3">
        <v>0.9602676189303451</v>
      </c>
    </row>
    <row r="4" spans="1:9">
      <c r="A4" s="1" t="s">
        <v>16</v>
      </c>
      <c r="B4">
        <f>HYPERLINK("https://www.suredividend.com/sure-analysis-ADI/","Analog Devices Inc.")</f>
        <v>0</v>
      </c>
      <c r="C4">
        <v>-0.01783942616618</v>
      </c>
      <c r="D4">
        <v>0.006897499446804001</v>
      </c>
      <c r="E4">
        <v>0.152803621380416</v>
      </c>
      <c r="F4">
        <v>0.150836151009292</v>
      </c>
      <c r="G4">
        <v>0.29037938998356</v>
      </c>
      <c r="H4">
        <v>0.184690370658941</v>
      </c>
      <c r="I4">
        <v>1.076654679028477</v>
      </c>
    </row>
    <row r="5" spans="1:9">
      <c r="A5" s="1" t="s">
        <v>17</v>
      </c>
      <c r="B5">
        <f>HYPERLINK("https://www.suredividend.com/sure-analysis-ADP/","Automatic Data Processing Inc.")</f>
        <v>0</v>
      </c>
      <c r="C5">
        <v>0.029733315890784</v>
      </c>
      <c r="D5">
        <v>0.045522445763523</v>
      </c>
      <c r="E5">
        <v>-0.06242329546300401</v>
      </c>
      <c r="F5">
        <v>-0.061245629936553</v>
      </c>
      <c r="G5">
        <v>0.09108478778301801</v>
      </c>
      <c r="H5">
        <v>0.171620626689454</v>
      </c>
      <c r="I5">
        <v>0.76825579697471</v>
      </c>
    </row>
    <row r="6" spans="1:9">
      <c r="A6" s="1" t="s">
        <v>18</v>
      </c>
      <c r="B6">
        <f>HYPERLINK("https://www.suredividend.com/sure-analysis-research-database/","Autodesk Inc.")</f>
        <v>0</v>
      </c>
      <c r="C6">
        <v>0.015774730945009</v>
      </c>
      <c r="D6">
        <v>0.041939711664482</v>
      </c>
      <c r="E6">
        <v>0.098883572567783</v>
      </c>
      <c r="F6">
        <v>0.106116551613421</v>
      </c>
      <c r="G6">
        <v>0.221992314513745</v>
      </c>
      <c r="H6">
        <v>-0.277449575278777</v>
      </c>
      <c r="I6">
        <v>0.514174785729983</v>
      </c>
    </row>
    <row r="7" spans="1:9">
      <c r="A7" s="1" t="s">
        <v>19</v>
      </c>
      <c r="B7">
        <f>HYPERLINK("https://www.suredividend.com/sure-analysis-research-database/","Align Technology, Inc.")</f>
        <v>0</v>
      </c>
      <c r="C7">
        <v>0.111591264169132</v>
      </c>
      <c r="D7">
        <v>0.070731004450705</v>
      </c>
      <c r="E7">
        <v>0.643323996265172</v>
      </c>
      <c r="F7">
        <v>0.585585585585585</v>
      </c>
      <c r="G7">
        <v>0.422433961461567</v>
      </c>
      <c r="H7">
        <v>-0.44700765656265</v>
      </c>
      <c r="I7">
        <v>-0.05341523480623801</v>
      </c>
    </row>
    <row r="8" spans="1:9">
      <c r="A8" s="1" t="s">
        <v>20</v>
      </c>
      <c r="B8">
        <f>HYPERLINK("https://www.suredividend.com/sure-analysis-research-database/","Alexion Pharmaceuticals Inc.")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1" t="s">
        <v>21</v>
      </c>
      <c r="B9">
        <f>HYPERLINK("https://www.suredividend.com/sure-analysis-AMAT/","Applied Materials Inc.")</f>
        <v>0</v>
      </c>
      <c r="C9">
        <v>0.103413656213413</v>
      </c>
      <c r="D9">
        <v>0.17480213480457</v>
      </c>
      <c r="E9">
        <v>0.434057312742588</v>
      </c>
      <c r="F9">
        <v>0.437296244220345</v>
      </c>
      <c r="G9">
        <v>0.497376465363737</v>
      </c>
      <c r="H9">
        <v>0.06035278941784301</v>
      </c>
      <c r="I9">
        <v>2.077536552946388</v>
      </c>
    </row>
    <row r="10" spans="1:9">
      <c r="A10" s="1" t="s">
        <v>22</v>
      </c>
      <c r="B10">
        <f>HYPERLINK("https://www.suredividend.com/sure-analysis-research-database/","Advanced Micro Devices Inc.")</f>
        <v>0</v>
      </c>
      <c r="C10">
        <v>0.025</v>
      </c>
      <c r="D10">
        <v>0.134453781512605</v>
      </c>
      <c r="E10">
        <v>0.7334794863764481</v>
      </c>
      <c r="F10">
        <v>0.7091245947197771</v>
      </c>
      <c r="G10">
        <v>0.321791044776119</v>
      </c>
      <c r="H10">
        <v>0.324479540559942</v>
      </c>
      <c r="I10">
        <v>6.006329113924051</v>
      </c>
    </row>
    <row r="11" spans="1:9">
      <c r="A11" s="1" t="s">
        <v>23</v>
      </c>
      <c r="B11">
        <f>HYPERLINK("https://www.suredividend.com/sure-analysis-AMGN/","AMGEN Inc.")</f>
        <v>0</v>
      </c>
      <c r="C11">
        <v>0.02531363007277</v>
      </c>
      <c r="D11">
        <v>0.018205872129728</v>
      </c>
      <c r="E11">
        <v>-0.110012954918974</v>
      </c>
      <c r="F11">
        <v>-0.101134677547819</v>
      </c>
      <c r="G11">
        <v>-0.002500047777146</v>
      </c>
      <c r="H11">
        <v>0.03153535544087</v>
      </c>
      <c r="I11">
        <v>0.4667384516540241</v>
      </c>
    </row>
    <row r="12" spans="1:9">
      <c r="A12" s="1" t="s">
        <v>24</v>
      </c>
      <c r="B12">
        <f>HYPERLINK("https://www.suredividend.com/sure-analysis-research-database/","Amazon.com Inc.")</f>
        <v>0</v>
      </c>
      <c r="C12">
        <v>0.131640726893313</v>
      </c>
      <c r="D12">
        <v>0.318642350557244</v>
      </c>
      <c r="E12">
        <v>0.5532879818594101</v>
      </c>
      <c r="F12">
        <v>0.5494047619047621</v>
      </c>
      <c r="G12">
        <v>0.194584671867829</v>
      </c>
      <c r="H12">
        <v>-0.257439864895704</v>
      </c>
      <c r="I12">
        <v>0.5171915345025561</v>
      </c>
    </row>
    <row r="13" spans="1:9">
      <c r="A13" s="1" t="s">
        <v>25</v>
      </c>
      <c r="B13">
        <f>HYPERLINK("https://www.suredividend.com/sure-analysis-ASML/","ASML Holding NV")</f>
        <v>0</v>
      </c>
      <c r="C13">
        <v>0.026866483453567</v>
      </c>
      <c r="D13">
        <v>0.126836266721285</v>
      </c>
      <c r="E13">
        <v>0.30079705799853</v>
      </c>
      <c r="F13">
        <v>0.323532613167471</v>
      </c>
      <c r="G13">
        <v>0.4976287527352111</v>
      </c>
      <c r="H13">
        <v>0.07081761173387101</v>
      </c>
      <c r="I13">
        <v>2.658265453584938</v>
      </c>
    </row>
    <row r="14" spans="1:9">
      <c r="A14" s="1" t="s">
        <v>26</v>
      </c>
      <c r="B14">
        <f>HYPERLINK("https://www.suredividend.com/sure-analysis-research-database/","Activision Blizzard Inc")</f>
        <v>0</v>
      </c>
      <c r="C14">
        <v>0.040981533012901</v>
      </c>
      <c r="D14">
        <v>0.046541200406917</v>
      </c>
      <c r="E14">
        <v>0.08718626155878401</v>
      </c>
      <c r="F14">
        <v>0.075114304376224</v>
      </c>
      <c r="G14">
        <v>0.08718626155878401</v>
      </c>
      <c r="H14">
        <v>-0.09894226989908801</v>
      </c>
      <c r="I14">
        <v>0.110947626176247</v>
      </c>
    </row>
    <row r="15" spans="1:9">
      <c r="A15" s="1" t="s">
        <v>27</v>
      </c>
      <c r="B15">
        <f>HYPERLINK("https://www.suredividend.com/sure-analysis-AVGO/","Broadcom Inc")</f>
        <v>0</v>
      </c>
      <c r="C15">
        <v>0.255113429220544</v>
      </c>
      <c r="D15">
        <v>0.349507408890668</v>
      </c>
      <c r="E15">
        <v>0.550488182089738</v>
      </c>
      <c r="F15">
        <v>0.53373886877314</v>
      </c>
      <c r="G15">
        <v>0.757640372546401</v>
      </c>
      <c r="H15">
        <v>0.9161421952512111</v>
      </c>
      <c r="I15">
        <v>2.847741907195258</v>
      </c>
    </row>
    <row r="16" spans="1:9">
      <c r="A16" s="1" t="s">
        <v>28</v>
      </c>
      <c r="B16">
        <f>HYPERLINK("https://www.suredividend.com/sure-analysis-research-database/","Baidu Inc")</f>
        <v>0</v>
      </c>
      <c r="C16">
        <v>0.126796347757046</v>
      </c>
      <c r="D16">
        <v>-0.045338355980088</v>
      </c>
      <c r="E16">
        <v>0.258825616462657</v>
      </c>
      <c r="F16">
        <v>0.240776359503409</v>
      </c>
      <c r="G16">
        <v>-0.005396313687013</v>
      </c>
      <c r="H16">
        <v>-0.243537124886733</v>
      </c>
      <c r="I16">
        <v>-0.452046332046332</v>
      </c>
    </row>
    <row r="17" spans="1:9">
      <c r="A17" s="1" t="s">
        <v>29</v>
      </c>
      <c r="B17">
        <f>HYPERLINK("https://www.suredividend.com/sure-analysis-research-database/","Biogen Inc")</f>
        <v>0</v>
      </c>
      <c r="C17">
        <v>-0.042102518981979</v>
      </c>
      <c r="D17">
        <v>0.125296684786769</v>
      </c>
      <c r="E17">
        <v>0.04753928940522401</v>
      </c>
      <c r="F17">
        <v>0.06149790553228301</v>
      </c>
      <c r="G17">
        <v>0.420048309178743</v>
      </c>
      <c r="H17">
        <v>-0.214877136752136</v>
      </c>
      <c r="I17">
        <v>-0.007059856776111001</v>
      </c>
    </row>
    <row r="18" spans="1:9">
      <c r="A18" s="1" t="s">
        <v>30</v>
      </c>
      <c r="B18">
        <f>HYPERLINK("https://www.suredividend.com/sure-analysis-research-database/","Booking Holdings Inc")</f>
        <v>0</v>
      </c>
      <c r="C18">
        <v>-0.006573626846513</v>
      </c>
      <c r="D18">
        <v>0.046774344862092</v>
      </c>
      <c r="E18">
        <v>0.385366711674659</v>
      </c>
      <c r="F18">
        <v>0.328797983406772</v>
      </c>
      <c r="G18">
        <v>0.416998264403335</v>
      </c>
      <c r="H18">
        <v>0.18970189701897</v>
      </c>
      <c r="I18">
        <v>0.273462206053689</v>
      </c>
    </row>
    <row r="19" spans="1:9">
      <c r="A19" s="1" t="s">
        <v>31</v>
      </c>
      <c r="B19">
        <f>HYPERLINK("https://www.suredividend.com/sure-analysis-research-database/","Biomarin Pharmaceutical Inc.")</f>
        <v>0</v>
      </c>
      <c r="C19">
        <v>0.030613344831303</v>
      </c>
      <c r="D19">
        <v>0.061389875666074</v>
      </c>
      <c r="E19">
        <v>-0.09511641113003901</v>
      </c>
      <c r="F19">
        <v>-0.07614262247560101</v>
      </c>
      <c r="G19">
        <v>0.175725528775209</v>
      </c>
      <c r="H19">
        <v>0.17833374414592</v>
      </c>
      <c r="I19">
        <v>-0.034534989397152</v>
      </c>
    </row>
    <row r="20" spans="1:9">
      <c r="A20" s="1" t="s">
        <v>32</v>
      </c>
      <c r="B20">
        <f>HYPERLINK("https://www.suredividend.com/sure-analysis-research-database/","Cadence Design Systems, Inc.")</f>
        <v>0</v>
      </c>
      <c r="C20">
        <v>0.072626754240892</v>
      </c>
      <c r="D20">
        <v>0.112745098039215</v>
      </c>
      <c r="E20">
        <v>0.403313550939663</v>
      </c>
      <c r="F20">
        <v>0.413097609561753</v>
      </c>
      <c r="G20">
        <v>0.5552206083858591</v>
      </c>
      <c r="H20">
        <v>0.6935243210981791</v>
      </c>
      <c r="I20">
        <v>4.174378846592204</v>
      </c>
    </row>
    <row r="21" spans="1:9">
      <c r="A21" s="1" t="s">
        <v>33</v>
      </c>
      <c r="B21">
        <f>HYPERLINK("https://www.suredividend.com/sure-analysis-research-database/","Charter Communications Inc.")</f>
        <v>0</v>
      </c>
      <c r="C21">
        <v>-0.045623590734721</v>
      </c>
      <c r="D21">
        <v>-0.046572857853318</v>
      </c>
      <c r="E21">
        <v>0.006267753488946001</v>
      </c>
      <c r="F21">
        <v>-0.03889708050722401</v>
      </c>
      <c r="G21">
        <v>-0.272911832946635</v>
      </c>
      <c r="H21">
        <v>-0.539017525000353</v>
      </c>
      <c r="I21">
        <v>0.08890745071834201</v>
      </c>
    </row>
    <row r="22" spans="1:9">
      <c r="A22" s="1" t="s">
        <v>34</v>
      </c>
      <c r="B22">
        <f>HYPERLINK("https://www.suredividend.com/sure-analysis-CMCSA/","Comcast Corp")</f>
        <v>0</v>
      </c>
      <c r="C22">
        <v>-0.016003879728419</v>
      </c>
      <c r="D22">
        <v>0.138298499005601</v>
      </c>
      <c r="E22">
        <v>0.1834112456147</v>
      </c>
      <c r="F22">
        <v>0.178335811187511</v>
      </c>
      <c r="G22">
        <v>0.06871033156882801</v>
      </c>
      <c r="H22">
        <v>-0.267737692020361</v>
      </c>
      <c r="I22">
        <v>0.329119106496569</v>
      </c>
    </row>
    <row r="23" spans="1:9">
      <c r="A23" s="1" t="s">
        <v>35</v>
      </c>
      <c r="B23">
        <f>HYPERLINK("https://www.suredividend.com/sure-analysis-COST/","Costco Wholesale Corp")</f>
        <v>0</v>
      </c>
      <c r="C23">
        <v>0.06572874946632201</v>
      </c>
      <c r="D23">
        <v>0.079728539519877</v>
      </c>
      <c r="E23">
        <v>0.149540227767734</v>
      </c>
      <c r="F23">
        <v>0.155105402817117</v>
      </c>
      <c r="G23">
        <v>0.150468154067043</v>
      </c>
      <c r="H23">
        <v>0.358277055870998</v>
      </c>
      <c r="I23">
        <v>1.660885340816164</v>
      </c>
    </row>
    <row r="24" spans="1:9">
      <c r="A24" s="1" t="s">
        <v>36</v>
      </c>
      <c r="B24">
        <f>HYPERLINK("https://www.suredividend.com/sure-analysis-research-database/","Copart, Inc.")</f>
        <v>0</v>
      </c>
      <c r="C24">
        <v>0.001570210856886</v>
      </c>
      <c r="D24">
        <v>0.266846361185983</v>
      </c>
      <c r="E24">
        <v>0.488829609869956</v>
      </c>
      <c r="F24">
        <v>0.466579077024141</v>
      </c>
      <c r="G24">
        <v>0.6777829967120711</v>
      </c>
      <c r="H24">
        <v>0.357865125826807</v>
      </c>
      <c r="I24">
        <v>1.981138374228008</v>
      </c>
    </row>
    <row r="25" spans="1:9">
      <c r="A25" s="1" t="s">
        <v>37</v>
      </c>
      <c r="B25">
        <f>HYPERLINK("https://www.suredividend.com/sure-analysis-research-database/","Crowdstrike Holdings Inc")</f>
        <v>0</v>
      </c>
      <c r="C25">
        <v>-0.01092191845872</v>
      </c>
      <c r="D25">
        <v>0.09410175596578101</v>
      </c>
      <c r="E25">
        <v>0.402327594498412</v>
      </c>
      <c r="F25">
        <v>0.384746889543166</v>
      </c>
      <c r="G25">
        <v>-0.120149659042906</v>
      </c>
      <c r="H25">
        <v>-0.431822610186664</v>
      </c>
      <c r="I25">
        <v>1.513793103448276</v>
      </c>
    </row>
    <row r="26" spans="1:9">
      <c r="A26" s="1" t="s">
        <v>38</v>
      </c>
      <c r="B26">
        <f>HYPERLINK("https://www.suredividend.com/sure-analysis-CSCO/","Cisco Systems, Inc.")</f>
        <v>0</v>
      </c>
      <c r="C26">
        <v>0.047111839410077</v>
      </c>
      <c r="D26">
        <v>0.049149105596282</v>
      </c>
      <c r="E26">
        <v>0.105357046326828</v>
      </c>
      <c r="F26">
        <v>0.097931070031765</v>
      </c>
      <c r="G26">
        <v>0.211644299915146</v>
      </c>
      <c r="H26">
        <v>0.017696208126041</v>
      </c>
      <c r="I26">
        <v>0.36410212620613</v>
      </c>
    </row>
    <row r="27" spans="1:9">
      <c r="A27" s="1" t="s">
        <v>39</v>
      </c>
      <c r="B27">
        <f>HYPERLINK("https://www.suredividend.com/sure-analysis-CSX/","CSX Corp.")</f>
        <v>0</v>
      </c>
      <c r="C27">
        <v>0.037931034482758</v>
      </c>
      <c r="D27">
        <v>0.170378225521385</v>
      </c>
      <c r="E27">
        <v>0.072937730077254</v>
      </c>
      <c r="F27">
        <v>0.07259015458774401</v>
      </c>
      <c r="G27">
        <v>0.159772599102586</v>
      </c>
      <c r="H27">
        <v>0.065020618490379</v>
      </c>
      <c r="I27">
        <v>0.623484878201859</v>
      </c>
    </row>
    <row r="28" spans="1:9">
      <c r="A28" s="1" t="s">
        <v>40</v>
      </c>
      <c r="B28">
        <f>HYPERLINK("https://www.suredividend.com/sure-analysis-CTAS/","Cintas Corporation")</f>
        <v>0</v>
      </c>
      <c r="C28">
        <v>0.033183495186802</v>
      </c>
      <c r="D28">
        <v>0.122928745288962</v>
      </c>
      <c r="E28">
        <v>0.08486635150987801</v>
      </c>
      <c r="F28">
        <v>0.08698028413580201</v>
      </c>
      <c r="G28">
        <v>0.373804754339395</v>
      </c>
      <c r="H28">
        <v>0.330667283477436</v>
      </c>
      <c r="I28">
        <v>1.715384242445857</v>
      </c>
    </row>
    <row r="29" spans="1:9">
      <c r="A29" s="1" t="s">
        <v>41</v>
      </c>
      <c r="B29">
        <f>HYPERLINK("https://www.suredividend.com/sure-analysis-CTSH/","Cognizant Technology Solutions Corp.")</f>
        <v>0</v>
      </c>
      <c r="C29">
        <v>-0.022027808154975</v>
      </c>
      <c r="D29">
        <v>0.09997469706767101</v>
      </c>
      <c r="E29">
        <v>0.144187763770921</v>
      </c>
      <c r="F29">
        <v>0.109576925053927</v>
      </c>
      <c r="G29">
        <v>-0.05161286412915</v>
      </c>
      <c r="H29">
        <v>-0.067550458032322</v>
      </c>
      <c r="I29">
        <v>-0.144268650432376</v>
      </c>
    </row>
    <row r="30" spans="1:9">
      <c r="A30" s="1" t="s">
        <v>42</v>
      </c>
      <c r="B30">
        <f>HYPERLINK("https://www.suredividend.com/sure-analysis-research-database/","Datadog Inc")</f>
        <v>0</v>
      </c>
      <c r="C30">
        <v>0.006711409395973001</v>
      </c>
      <c r="D30">
        <v>0.427708113008007</v>
      </c>
      <c r="E30">
        <v>0.295407813570939</v>
      </c>
      <c r="F30">
        <v>0.285714285714285</v>
      </c>
      <c r="G30">
        <v>0.037435503348336</v>
      </c>
      <c r="H30">
        <v>-0.09603979338052401</v>
      </c>
      <c r="I30">
        <v>1.51664447403462</v>
      </c>
    </row>
    <row r="31" spans="1:9">
      <c r="A31" s="1" t="s">
        <v>43</v>
      </c>
      <c r="B31">
        <f>HYPERLINK("https://www.suredividend.com/sure-analysis-research-database/","Dollar Tree Inc")</f>
        <v>0</v>
      </c>
      <c r="C31">
        <v>-0.0995625</v>
      </c>
      <c r="D31">
        <v>0.039241145495203</v>
      </c>
      <c r="E31">
        <v>0.028704034273473</v>
      </c>
      <c r="F31">
        <v>0.018594457013574</v>
      </c>
      <c r="G31">
        <v>-0.07069599432367901</v>
      </c>
      <c r="H31">
        <v>0.428132434575733</v>
      </c>
      <c r="I31">
        <v>0.656167375560409</v>
      </c>
    </row>
    <row r="32" spans="1:9">
      <c r="A32" s="1" t="s">
        <v>44</v>
      </c>
      <c r="B32">
        <f>HYPERLINK("https://www.suredividend.com/sure-analysis-research-database/","DocuSign Inc")</f>
        <v>0</v>
      </c>
      <c r="C32">
        <v>-0.082957619477006</v>
      </c>
      <c r="D32">
        <v>-0.101431348294751</v>
      </c>
      <c r="E32">
        <v>-0.0625</v>
      </c>
      <c r="F32">
        <v>-0.082461205341032</v>
      </c>
      <c r="G32">
        <v>-0.180499597099113</v>
      </c>
      <c r="H32">
        <v>-0.8166047534893781</v>
      </c>
      <c r="I32">
        <v>-0.116420503909643</v>
      </c>
    </row>
    <row r="33" spans="1:9">
      <c r="A33" s="1" t="s">
        <v>45</v>
      </c>
      <c r="B33">
        <f>HYPERLINK("https://www.suredividend.com/sure-analysis-research-database/","Dexcom Inc")</f>
        <v>0</v>
      </c>
      <c r="C33">
        <v>0.06060860088859001</v>
      </c>
      <c r="D33">
        <v>0.100173913043478</v>
      </c>
      <c r="E33">
        <v>0.112948627726952</v>
      </c>
      <c r="F33">
        <v>0.117273048392794</v>
      </c>
      <c r="G33">
        <v>0.7690156599552571</v>
      </c>
      <c r="H33">
        <v>0.183785174615798</v>
      </c>
      <c r="I33">
        <v>4.083165930092406</v>
      </c>
    </row>
    <row r="34" spans="1:9">
      <c r="A34" s="1" t="s">
        <v>46</v>
      </c>
      <c r="B34">
        <f>HYPERLINK("https://www.suredividend.com/sure-analysis-research-database/","Electronic Arts, Inc.")</f>
        <v>0</v>
      </c>
      <c r="C34">
        <v>0.00263746803069</v>
      </c>
      <c r="D34">
        <v>0.108607281724991</v>
      </c>
      <c r="E34">
        <v>0.034960973432564</v>
      </c>
      <c r="F34">
        <v>0.028523173541251</v>
      </c>
      <c r="G34">
        <v>-0.023204061976125</v>
      </c>
      <c r="H34">
        <v>-0.100542112482066</v>
      </c>
      <c r="I34">
        <v>-0.100780016887702</v>
      </c>
    </row>
    <row r="35" spans="1:9">
      <c r="A35" s="1" t="s">
        <v>47</v>
      </c>
      <c r="B35">
        <f>HYPERLINK("https://www.suredividend.com/sure-analysis-EBAY/","EBay Inc.")</f>
        <v>0</v>
      </c>
      <c r="C35">
        <v>0.005830469303484001</v>
      </c>
      <c r="D35">
        <v>0.035399963653614</v>
      </c>
      <c r="E35">
        <v>0.112395847596443</v>
      </c>
      <c r="F35">
        <v>0.07618148143605301</v>
      </c>
      <c r="G35">
        <v>0.045160859952732</v>
      </c>
      <c r="H35">
        <v>-0.299028834569526</v>
      </c>
      <c r="I35">
        <v>0.232441847398584</v>
      </c>
    </row>
    <row r="36" spans="1:9">
      <c r="A36" s="1" t="s">
        <v>48</v>
      </c>
      <c r="B36">
        <f>HYPERLINK("https://www.suredividend.com/sure-analysis-EXC/","Exelon Corp.")</f>
        <v>0</v>
      </c>
      <c r="C36">
        <v>0.010468594217347</v>
      </c>
      <c r="D36">
        <v>0.039212720742983</v>
      </c>
      <c r="E36">
        <v>-0.021781881971975</v>
      </c>
      <c r="F36">
        <v>-0.03784766475138</v>
      </c>
      <c r="G36">
        <v>0.013864991396902</v>
      </c>
      <c r="H36">
        <v>0.37861614688009</v>
      </c>
      <c r="I36">
        <v>0.61926825371465</v>
      </c>
    </row>
    <row r="37" spans="1:9">
      <c r="A37" s="1" t="s">
        <v>49</v>
      </c>
      <c r="B37">
        <f>HYPERLINK("https://www.suredividend.com/sure-analysis-FAST/","Fastenal Co.")</f>
        <v>0</v>
      </c>
      <c r="C37">
        <v>0.0283444665102</v>
      </c>
      <c r="D37">
        <v>0.113493880279859</v>
      </c>
      <c r="E37">
        <v>0.218596431925686</v>
      </c>
      <c r="F37">
        <v>0.228123510932584</v>
      </c>
      <c r="G37">
        <v>0.181318738295176</v>
      </c>
      <c r="H37">
        <v>0.166474506920822</v>
      </c>
      <c r="I37">
        <v>1.589408700158656</v>
      </c>
    </row>
    <row r="38" spans="1:9">
      <c r="A38" s="1" t="s">
        <v>50</v>
      </c>
      <c r="B38">
        <f>HYPERLINK("https://www.suredividend.com/sure-analysis-research-database/","Meta Platforms Inc")</f>
        <v>0</v>
      </c>
      <c r="C38">
        <v>-0.034990430387201</v>
      </c>
      <c r="D38">
        <v>0.033370119291607</v>
      </c>
      <c r="E38">
        <v>-0.4051306873184891</v>
      </c>
      <c r="F38">
        <v>-0.415370893414598</v>
      </c>
      <c r="G38">
        <v>-0.410692879405418</v>
      </c>
      <c r="H38">
        <v>-0.150216076058772</v>
      </c>
      <c r="I38">
        <v>0.271023204705578</v>
      </c>
    </row>
    <row r="39" spans="1:9">
      <c r="A39" s="1" t="s">
        <v>51</v>
      </c>
      <c r="B39">
        <f>HYPERLINK("https://www.suredividend.com/sure-analysis-research-database/","Fiserv, Inc.")</f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 s="1" t="s">
        <v>52</v>
      </c>
      <c r="B40">
        <f>HYPERLINK("https://www.suredividend.com/sure-analysis-research-database/","Fortinet Inc")</f>
        <v>0</v>
      </c>
      <c r="C40">
        <v>0.033659378596087</v>
      </c>
      <c r="D40">
        <v>0.173991177912105</v>
      </c>
      <c r="E40">
        <v>0.46205493387589</v>
      </c>
      <c r="F40">
        <v>0.4698302311311101</v>
      </c>
      <c r="G40">
        <v>0.290403677632524</v>
      </c>
      <c r="H40">
        <v>0.4853245142620911</v>
      </c>
      <c r="I40">
        <v>4.620209604254653</v>
      </c>
    </row>
    <row r="41" spans="1:9">
      <c r="A41" s="1" t="s">
        <v>53</v>
      </c>
      <c r="B41">
        <f>HYPERLINK("https://www.suredividend.com/sure-analysis-GILD/","Gilead Sciences, Inc.")</f>
        <v>0</v>
      </c>
      <c r="C41">
        <v>0.012781980234478</v>
      </c>
      <c r="D41">
        <v>0.023325158261015</v>
      </c>
      <c r="E41">
        <v>-0.05742116415907601</v>
      </c>
      <c r="F41">
        <v>-0.06367961564234001</v>
      </c>
      <c r="G41">
        <v>0.33261223389554</v>
      </c>
      <c r="H41">
        <v>0.2790554868713</v>
      </c>
      <c r="I41">
        <v>0.354289479159442</v>
      </c>
    </row>
    <row r="42" spans="1:9">
      <c r="A42" s="1" t="s">
        <v>54</v>
      </c>
      <c r="B42">
        <f>HYPERLINK("https://www.suredividend.com/sure-analysis-research-database/","Alphabet Inc")</f>
        <v>0</v>
      </c>
      <c r="C42">
        <v>-0.015889409708429</v>
      </c>
      <c r="D42">
        <v>0.188543465745538</v>
      </c>
      <c r="E42">
        <v>0.403467029231815</v>
      </c>
      <c r="F42">
        <v>0.396032908824523</v>
      </c>
      <c r="G42">
        <v>0.105646500169591</v>
      </c>
      <c r="H42">
        <v>-0.02464182929854</v>
      </c>
      <c r="I42">
        <v>1.144044033648354</v>
      </c>
    </row>
    <row r="43" spans="1:9">
      <c r="A43" s="1" t="s">
        <v>55</v>
      </c>
      <c r="B43">
        <f>HYPERLINK("https://www.suredividend.com/sure-analysis-research-database/","Alphabet Inc")</f>
        <v>0</v>
      </c>
      <c r="C43">
        <v>-0.015193922431027</v>
      </c>
      <c r="D43">
        <v>0.19135145593499</v>
      </c>
      <c r="E43">
        <v>0.403258887876025</v>
      </c>
      <c r="F43">
        <v>0.3957837470248211</v>
      </c>
      <c r="G43">
        <v>0.104608139926</v>
      </c>
      <c r="H43">
        <v>0.006699065237205</v>
      </c>
      <c r="I43">
        <v>1.106406451778429</v>
      </c>
    </row>
    <row r="44" spans="1:9">
      <c r="A44" s="1" t="s">
        <v>56</v>
      </c>
      <c r="B44">
        <f>HYPERLINK("https://www.suredividend.com/sure-analysis-HON/","Honeywell International Inc")</f>
        <v>0</v>
      </c>
      <c r="C44">
        <v>0.018889960899812</v>
      </c>
      <c r="D44">
        <v>0.08335664003403601</v>
      </c>
      <c r="E44">
        <v>-0.039917700395947</v>
      </c>
      <c r="F44">
        <v>-0.048833048749617</v>
      </c>
      <c r="G44">
        <v>0.163998143636152</v>
      </c>
      <c r="H44">
        <v>-0.021650940268291</v>
      </c>
      <c r="I44">
        <v>0.6274623834354901</v>
      </c>
    </row>
    <row r="45" spans="1:9">
      <c r="A45" s="1" t="s">
        <v>57</v>
      </c>
      <c r="B45">
        <f>HYPERLINK("https://www.suredividend.com/sure-analysis-research-database/","Idexx Laboratories, Inc.")</f>
        <v>0</v>
      </c>
      <c r="C45">
        <v>0.009192802056555</v>
      </c>
      <c r="D45">
        <v>0.033029492874134</v>
      </c>
      <c r="E45">
        <v>0.18829910887253</v>
      </c>
      <c r="F45">
        <v>0.202863025786842</v>
      </c>
      <c r="G45">
        <v>0.473147008495692</v>
      </c>
      <c r="H45">
        <v>-0.197697992283042</v>
      </c>
      <c r="I45">
        <v>1.201525347689547</v>
      </c>
    </row>
    <row r="46" spans="1:9">
      <c r="A46" s="1" t="s">
        <v>58</v>
      </c>
      <c r="B46">
        <f>HYPERLINK("https://www.suredividend.com/sure-analysis-research-database/","Illumina Inc")</f>
        <v>0</v>
      </c>
      <c r="C46">
        <v>-0.032080440507541</v>
      </c>
      <c r="D46">
        <v>-0.06920526752002901</v>
      </c>
      <c r="E46">
        <v>0.032536520584329</v>
      </c>
      <c r="F46">
        <v>-0.00024727992087</v>
      </c>
      <c r="G46">
        <v>0.113283401255644</v>
      </c>
      <c r="H46">
        <v>-0.565912946380639</v>
      </c>
      <c r="I46">
        <v>-0.284804528568901</v>
      </c>
    </row>
    <row r="47" spans="1:9">
      <c r="A47" s="1" t="s">
        <v>59</v>
      </c>
      <c r="B47">
        <f>HYPERLINK("https://www.suredividend.com/sure-analysis-INTC/","Intel Corp.")</f>
        <v>0</v>
      </c>
      <c r="C47">
        <v>0.08025099075297201</v>
      </c>
      <c r="D47">
        <v>0.172355211801685</v>
      </c>
      <c r="E47">
        <v>0.285335932035554</v>
      </c>
      <c r="F47">
        <v>0.262968497218071</v>
      </c>
      <c r="G47">
        <v>-0.085807234168618</v>
      </c>
      <c r="H47">
        <v>-0.370451846591182</v>
      </c>
      <c r="I47">
        <v>-0.278791032402589</v>
      </c>
    </row>
    <row r="48" spans="1:9">
      <c r="A48" s="1" t="s">
        <v>60</v>
      </c>
      <c r="B48">
        <f>HYPERLINK("https://www.suredividend.com/sure-analysis-INTU/","Intuit Inc")</f>
        <v>0</v>
      </c>
      <c r="C48">
        <v>-0.007200898460725001</v>
      </c>
      <c r="D48">
        <v>0.09037006653134101</v>
      </c>
      <c r="E48">
        <v>0.178683306901587</v>
      </c>
      <c r="F48">
        <v>0.162724123043879</v>
      </c>
      <c r="G48">
        <v>0.192527736109726</v>
      </c>
      <c r="H48">
        <v>-0.044251997448455</v>
      </c>
      <c r="I48">
        <v>1.270375288744661</v>
      </c>
    </row>
    <row r="49" spans="1:9">
      <c r="A49" s="1" t="s">
        <v>61</v>
      </c>
      <c r="B49">
        <f>HYPERLINK("https://www.suredividend.com/sure-analysis-research-database/","Intuitive Surgical Inc")</f>
        <v>0</v>
      </c>
      <c r="C49">
        <v>0.044624067342643</v>
      </c>
      <c r="D49">
        <v>0.360470910676466</v>
      </c>
      <c r="E49">
        <v>0.242801866393535</v>
      </c>
      <c r="F49">
        <v>0.234652345958168</v>
      </c>
      <c r="G49">
        <v>0.6330126607516691</v>
      </c>
      <c r="H49">
        <v>0.089677046618148</v>
      </c>
      <c r="I49">
        <v>1.033991432296517</v>
      </c>
    </row>
    <row r="50" spans="1:9">
      <c r="A50" s="1" t="s">
        <v>62</v>
      </c>
      <c r="B50">
        <f>HYPERLINK("https://www.suredividend.com/sure-analysis-research-database/","JD.com Inc")</f>
        <v>0</v>
      </c>
      <c r="C50">
        <v>0.016671297582661</v>
      </c>
      <c r="D50">
        <v>-0.020809471306693</v>
      </c>
      <c r="E50">
        <v>-0.34630013738595</v>
      </c>
      <c r="F50">
        <v>-0.32836505809578</v>
      </c>
      <c r="G50">
        <v>-0.386211824858169</v>
      </c>
      <c r="H50">
        <v>-0.472714905783275</v>
      </c>
      <c r="I50">
        <v>-0.05315919812236201</v>
      </c>
    </row>
    <row r="51" spans="1:9">
      <c r="A51" s="1" t="s">
        <v>63</v>
      </c>
      <c r="B51">
        <f>HYPERLINK("https://www.suredividend.com/sure-analysis-KDP/","Keurig Dr Pepper Inc")</f>
        <v>0</v>
      </c>
      <c r="C51">
        <v>0.000313381385145</v>
      </c>
      <c r="D51">
        <v>-0.074071388167723</v>
      </c>
      <c r="E51">
        <v>-0.110442270713151</v>
      </c>
      <c r="F51">
        <v>-0.09472490073737901</v>
      </c>
      <c r="G51">
        <v>-0.06447556997529301</v>
      </c>
      <c r="H51">
        <v>-0.04185577407967701</v>
      </c>
      <c r="I51">
        <v>-0.7391517528806081</v>
      </c>
    </row>
    <row r="52" spans="1:9">
      <c r="A52" s="1" t="s">
        <v>64</v>
      </c>
      <c r="B52">
        <f>HYPERLINK("https://www.suredividend.com/sure-analysis-KHC/","Kraft Heinz Co")</f>
        <v>0</v>
      </c>
      <c r="C52">
        <v>-0.068921011874032</v>
      </c>
      <c r="D52">
        <v>-0.039925472451423</v>
      </c>
      <c r="E52">
        <v>-0.09686594706387501</v>
      </c>
      <c r="F52">
        <v>-0.104631737292448</v>
      </c>
      <c r="G52">
        <v>0.004349303053422</v>
      </c>
      <c r="H52">
        <v>-0.04203925859628301</v>
      </c>
      <c r="I52">
        <v>-0.286560557301628</v>
      </c>
    </row>
    <row r="53" spans="1:9">
      <c r="A53" s="1" t="s">
        <v>65</v>
      </c>
      <c r="B53">
        <f>HYPERLINK("https://www.suredividend.com/sure-analysis-KLAC/","KLA Corp.")</f>
        <v>0</v>
      </c>
      <c r="C53">
        <v>0.110667522159644</v>
      </c>
      <c r="D53">
        <v>0.232230886817096</v>
      </c>
      <c r="E53">
        <v>0.262698102008435</v>
      </c>
      <c r="F53">
        <v>0.252047992404881</v>
      </c>
      <c r="G53">
        <v>0.465100189994699</v>
      </c>
      <c r="H53">
        <v>0.558450738978674</v>
      </c>
      <c r="I53">
        <v>3.805124040013571</v>
      </c>
    </row>
    <row r="54" spans="1:9">
      <c r="A54" s="1" t="s">
        <v>66</v>
      </c>
      <c r="B54">
        <f>HYPERLINK("https://www.suredividend.com/sure-analysis-research-database/","Lucid Group Inc")</f>
        <v>0</v>
      </c>
      <c r="C54">
        <v>-0.250980392156862</v>
      </c>
      <c r="D54">
        <v>-0.277427490542244</v>
      </c>
      <c r="E54">
        <v>-0.168359941944847</v>
      </c>
      <c r="F54">
        <v>-0.161054172767203</v>
      </c>
      <c r="G54">
        <v>-0.682196339434276</v>
      </c>
      <c r="H54">
        <v>-0.755337318531169</v>
      </c>
      <c r="I54">
        <v>-0.4206268958543981</v>
      </c>
    </row>
    <row r="55" spans="1:9">
      <c r="A55" s="1" t="s">
        <v>67</v>
      </c>
      <c r="B55">
        <f>HYPERLINK("https://www.suredividend.com/sure-analysis-LRCX/","Lam Research Corp.")</f>
        <v>0</v>
      </c>
      <c r="C55">
        <v>0.06532902025202701</v>
      </c>
      <c r="D55">
        <v>0.231072510879899</v>
      </c>
      <c r="E55">
        <v>0.529061341786047</v>
      </c>
      <c r="F55">
        <v>0.488351924026269</v>
      </c>
      <c r="G55">
        <v>0.4809058068221481</v>
      </c>
      <c r="H55">
        <v>0.025141238686558</v>
      </c>
      <c r="I55">
        <v>2.857955153690845</v>
      </c>
    </row>
    <row r="56" spans="1:9">
      <c r="A56" s="1" t="s">
        <v>68</v>
      </c>
      <c r="B56">
        <f>HYPERLINK("https://www.suredividend.com/sure-analysis-research-database/","Lululemon Athletica inc.")</f>
        <v>0</v>
      </c>
      <c r="C56">
        <v>0.0408680326063</v>
      </c>
      <c r="D56">
        <v>0.24439469265466</v>
      </c>
      <c r="E56">
        <v>0.207810053366567</v>
      </c>
      <c r="F56">
        <v>0.179724077657781</v>
      </c>
      <c r="G56">
        <v>0.360155462789693</v>
      </c>
      <c r="H56">
        <v>0.052490880231683</v>
      </c>
      <c r="I56">
        <v>2.04364631985827</v>
      </c>
    </row>
    <row r="57" spans="1:9">
      <c r="A57" s="1" t="s">
        <v>69</v>
      </c>
      <c r="B57">
        <f>HYPERLINK("https://www.suredividend.com/sure-analysis-MAR/","Marriott International, Inc.")</f>
        <v>0</v>
      </c>
      <c r="C57">
        <v>0.01199929263447</v>
      </c>
      <c r="D57">
        <v>0.08312007136749201</v>
      </c>
      <c r="E57">
        <v>0.20358324375909</v>
      </c>
      <c r="F57">
        <v>0.190083461982156</v>
      </c>
      <c r="G57">
        <v>0.304083830726303</v>
      </c>
      <c r="H57">
        <v>0.260839516663233</v>
      </c>
      <c r="I57">
        <v>0.378498916408911</v>
      </c>
    </row>
    <row r="58" spans="1:9">
      <c r="A58" s="1" t="s">
        <v>70</v>
      </c>
      <c r="B58">
        <f>HYPERLINK("https://www.suredividend.com/sure-analysis-MCHP/","Microchip Technology, Inc.")</f>
        <v>0</v>
      </c>
      <c r="C58">
        <v>0.04962747821694601</v>
      </c>
      <c r="D58">
        <v>0.04181811800921401</v>
      </c>
      <c r="E58">
        <v>0.205775303946186</v>
      </c>
      <c r="F58">
        <v>0.199940522678616</v>
      </c>
      <c r="G58">
        <v>0.442116677510301</v>
      </c>
      <c r="H58">
        <v>1.3633375603487</v>
      </c>
      <c r="I58">
        <v>2.720963546912701</v>
      </c>
    </row>
    <row r="59" spans="1:9">
      <c r="A59" s="1" t="s">
        <v>71</v>
      </c>
      <c r="B59">
        <f>HYPERLINK("https://www.suredividend.com/sure-analysis-MDLZ/","Mondelez International Inc.")</f>
        <v>0</v>
      </c>
      <c r="C59">
        <v>-0.028074337682878</v>
      </c>
      <c r="D59">
        <v>0.100736660621123</v>
      </c>
      <c r="E59">
        <v>0.117567358667284</v>
      </c>
      <c r="F59">
        <v>0.112462171156846</v>
      </c>
      <c r="G59">
        <v>0.252496840732134</v>
      </c>
      <c r="H59">
        <v>0.227404374313392</v>
      </c>
      <c r="I59">
        <v>0.9961344182949211</v>
      </c>
    </row>
    <row r="60" spans="1:9">
      <c r="A60" s="1" t="s">
        <v>72</v>
      </c>
      <c r="B60">
        <f>HYPERLINK("https://www.suredividend.com/sure-analysis-research-database/","MercadoLibre Inc")</f>
        <v>0</v>
      </c>
      <c r="C60">
        <v>-0.07323718666487501</v>
      </c>
      <c r="D60">
        <v>0.04624862004163</v>
      </c>
      <c r="E60">
        <v>0.421695714907358</v>
      </c>
      <c r="F60">
        <v>0.467089714501796</v>
      </c>
      <c r="G60">
        <v>0.8327576025981691</v>
      </c>
      <c r="H60">
        <v>-0.175076411960132</v>
      </c>
      <c r="I60">
        <v>3.268410919342638</v>
      </c>
    </row>
    <row r="61" spans="1:9">
      <c r="A61" s="1" t="s">
        <v>73</v>
      </c>
      <c r="B61">
        <f>HYPERLINK("https://www.suredividend.com/sure-analysis-research-database/","Monster Beverage Corp.")</f>
        <v>0</v>
      </c>
      <c r="C61">
        <v>0.009641407307171002</v>
      </c>
      <c r="D61">
        <v>0.166389838788471</v>
      </c>
      <c r="E61">
        <v>0.18420791588136</v>
      </c>
      <c r="F61">
        <v>0.17581010538757</v>
      </c>
      <c r="G61">
        <v>0.315627066343398</v>
      </c>
      <c r="H61">
        <v>0.300719110917411</v>
      </c>
      <c r="I61">
        <v>1.099542736545902</v>
      </c>
    </row>
    <row r="62" spans="1:9">
      <c r="A62" s="1" t="s">
        <v>74</v>
      </c>
      <c r="B62">
        <f>HYPERLINK("https://www.suredividend.com/sure-analysis-research-database/","Moderna Inc")</f>
        <v>0</v>
      </c>
      <c r="C62">
        <v>-0.04939245699857901</v>
      </c>
      <c r="D62">
        <v>-0.186934809016061</v>
      </c>
      <c r="E62">
        <v>-0.421714505135835</v>
      </c>
      <c r="F62">
        <v>-0.329250640240507</v>
      </c>
      <c r="G62">
        <v>-0.114573381347835</v>
      </c>
      <c r="H62">
        <v>-0.455728225514998</v>
      </c>
      <c r="I62">
        <v>5.47741935483871</v>
      </c>
    </row>
    <row r="63" spans="1:9">
      <c r="A63" s="1" t="s">
        <v>75</v>
      </c>
      <c r="B63">
        <f>HYPERLINK("https://www.suredividend.com/sure-analysis-MRVL/","Marvell Technology Inc")</f>
        <v>0</v>
      </c>
      <c r="C63">
        <v>0.273040482342807</v>
      </c>
      <c r="D63">
        <v>0.474295831722796</v>
      </c>
      <c r="E63">
        <v>0.599809494945121</v>
      </c>
      <c r="F63">
        <v>0.601104957413099</v>
      </c>
      <c r="G63">
        <v>0.28174275388241</v>
      </c>
      <c r="H63">
        <v>0.09662017654991201</v>
      </c>
      <c r="I63">
        <v>0.255524242958382</v>
      </c>
    </row>
    <row r="64" spans="1:9">
      <c r="A64" s="1" t="s">
        <v>76</v>
      </c>
      <c r="B64">
        <f>HYPERLINK("https://www.suredividend.com/sure-analysis-MSFT/","Microsoft Corporation")</f>
        <v>0</v>
      </c>
      <c r="C64">
        <v>0.05769350519957601</v>
      </c>
      <c r="D64">
        <v>0.253064328960831</v>
      </c>
      <c r="E64">
        <v>0.436044631477492</v>
      </c>
      <c r="F64">
        <v>0.426284426415</v>
      </c>
      <c r="G64">
        <v>0.3579725271496561</v>
      </c>
      <c r="H64">
        <v>0.305225512661505</v>
      </c>
      <c r="I64">
        <v>2.584936323611972</v>
      </c>
    </row>
    <row r="65" spans="1:9">
      <c r="A65" s="1" t="s">
        <v>77</v>
      </c>
      <c r="B65">
        <f>HYPERLINK("https://www.suredividend.com/sure-analysis-research-database/","Match Group Inc.")</f>
        <v>0</v>
      </c>
      <c r="C65">
        <v>0.208357857563272</v>
      </c>
      <c r="D65">
        <v>0.04691483936766901</v>
      </c>
      <c r="E65">
        <v>0.029330659313111</v>
      </c>
      <c r="F65">
        <v>-0.010363943118823</v>
      </c>
      <c r="G65">
        <v>-0.4102269462798041</v>
      </c>
      <c r="H65">
        <v>-0.7418584182069651</v>
      </c>
      <c r="I65">
        <v>-0.584917104731095</v>
      </c>
    </row>
    <row r="66" spans="1:9">
      <c r="A66" s="1" t="s">
        <v>78</v>
      </c>
      <c r="B66">
        <f>HYPERLINK("https://www.suredividend.com/sure-analysis-MU/","Micron Technology Inc.")</f>
        <v>0</v>
      </c>
      <c r="C66">
        <v>0.000301977955609</v>
      </c>
      <c r="D66">
        <v>0.14351107091322</v>
      </c>
      <c r="E66">
        <v>0.3487624976842</v>
      </c>
      <c r="F66">
        <v>0.33089319506776</v>
      </c>
      <c r="G66">
        <v>0.188159652788364</v>
      </c>
      <c r="H66">
        <v>-0.134721001398813</v>
      </c>
      <c r="I66">
        <v>0.176840489707752</v>
      </c>
    </row>
    <row r="67" spans="1:9">
      <c r="A67" s="1" t="s">
        <v>79</v>
      </c>
      <c r="B67">
        <f>HYPERLINK("https://www.suredividend.com/sure-analysis-research-database/","Netflix Inc.")</f>
        <v>0</v>
      </c>
      <c r="C67">
        <v>0.163824688025123</v>
      </c>
      <c r="D67">
        <v>0.437495746852671</v>
      </c>
      <c r="E67">
        <v>0.418908480268681</v>
      </c>
      <c r="F67">
        <v>0.432718393922951</v>
      </c>
      <c r="G67">
        <v>1.361674772206384</v>
      </c>
      <c r="H67">
        <v>-0.169686726150701</v>
      </c>
      <c r="I67">
        <v>0.027706828188474</v>
      </c>
    </row>
    <row r="68" spans="1:9">
      <c r="A68" s="1" t="s">
        <v>80</v>
      </c>
      <c r="B68">
        <f>HYPERLINK("https://www.suredividend.com/sure-analysis-research-database/","NetEase Inc")</f>
        <v>0</v>
      </c>
      <c r="C68">
        <v>0.07813512748651101</v>
      </c>
      <c r="D68">
        <v>0.120667466126734</v>
      </c>
      <c r="E68">
        <v>0.326625319615885</v>
      </c>
      <c r="F68">
        <v>0.318405912174183</v>
      </c>
      <c r="G68">
        <v>0.055484430264072</v>
      </c>
      <c r="H68">
        <v>-0.07525766132584201</v>
      </c>
      <c r="I68">
        <v>0.9628169997236931</v>
      </c>
    </row>
    <row r="69" spans="1:9">
      <c r="A69" s="1" t="s">
        <v>81</v>
      </c>
      <c r="B69">
        <f>HYPERLINK("https://www.suredividend.com/sure-analysis-NVDA/","NVIDIA Corp")</f>
        <v>0</v>
      </c>
      <c r="C69">
        <v>0.380353582262175</v>
      </c>
      <c r="D69">
        <v>0.6258844584718311</v>
      </c>
      <c r="E69">
        <v>1.80599900086218</v>
      </c>
      <c r="F69">
        <v>1.945205151251087</v>
      </c>
      <c r="G69">
        <v>1.63233566638931</v>
      </c>
      <c r="H69">
        <v>1.281723513976186</v>
      </c>
      <c r="I69">
        <v>5.921865372332809</v>
      </c>
    </row>
    <row r="70" spans="1:9">
      <c r="A70" s="1" t="s">
        <v>82</v>
      </c>
      <c r="B70">
        <f>HYPERLINK("https://www.suredividend.com/sure-analysis-research-database/","NXP Semiconductors NV")</f>
        <v>0</v>
      </c>
      <c r="C70">
        <v>0.109274825473714</v>
      </c>
      <c r="D70">
        <v>0.113984700094029</v>
      </c>
      <c r="E70">
        <v>0.256422503937414</v>
      </c>
      <c r="F70">
        <v>0.252288732167833</v>
      </c>
      <c r="G70">
        <v>0.273972477220338</v>
      </c>
      <c r="H70">
        <v>0.028156649556252</v>
      </c>
      <c r="I70">
        <v>0.829460278671961</v>
      </c>
    </row>
    <row r="71" spans="1:9">
      <c r="A71" s="1" t="s">
        <v>83</v>
      </c>
      <c r="B71">
        <f>HYPERLINK("https://www.suredividend.com/sure-analysis-research-database/","Okta Inc")</f>
        <v>0</v>
      </c>
      <c r="C71">
        <v>-0.169124531835206</v>
      </c>
      <c r="D71">
        <v>-0.137319236845303</v>
      </c>
      <c r="E71">
        <v>0.046895738091726</v>
      </c>
      <c r="F71">
        <v>0.03892872823064501</v>
      </c>
      <c r="G71">
        <v>-0.174726807719135</v>
      </c>
      <c r="H71">
        <v>-0.7058750414318861</v>
      </c>
      <c r="I71">
        <v>0.368086336481017</v>
      </c>
    </row>
    <row r="72" spans="1:9">
      <c r="A72" s="1" t="s">
        <v>84</v>
      </c>
      <c r="B72">
        <f>HYPERLINK("https://www.suredividend.com/sure-analysis-research-database/","O`Reilly Automotive, Inc.")</f>
        <v>0</v>
      </c>
      <c r="C72">
        <v>0.004751438360592</v>
      </c>
      <c r="D72">
        <v>0.152762154344413</v>
      </c>
      <c r="E72">
        <v>0.132037679963096</v>
      </c>
      <c r="F72">
        <v>0.104877788704192</v>
      </c>
      <c r="G72">
        <v>0.531733517295752</v>
      </c>
      <c r="H72">
        <v>0.69047403244811</v>
      </c>
      <c r="I72">
        <v>2.258841207715962</v>
      </c>
    </row>
    <row r="73" spans="1:9">
      <c r="A73" s="1" t="s">
        <v>85</v>
      </c>
      <c r="B73">
        <f>HYPERLINK("https://www.suredividend.com/sure-analysis-research-database/","Palo Alto Networks Inc")</f>
        <v>0</v>
      </c>
      <c r="C73">
        <v>0.296913226797147</v>
      </c>
      <c r="D73">
        <v>0.305201948766305</v>
      </c>
      <c r="E73">
        <v>0.7404820118756551</v>
      </c>
      <c r="F73">
        <v>0.785509531317185</v>
      </c>
      <c r="G73">
        <v>0.512077502847852</v>
      </c>
      <c r="H73">
        <v>1.045566502463054</v>
      </c>
      <c r="I73">
        <v>2.600605231174318</v>
      </c>
    </row>
    <row r="74" spans="1:9">
      <c r="A74" s="1" t="s">
        <v>86</v>
      </c>
      <c r="B74">
        <f>HYPERLINK("https://www.suredividend.com/sure-analysis-PAYX/","Paychex Inc.")</f>
        <v>0</v>
      </c>
      <c r="C74">
        <v>0.01163742158378</v>
      </c>
      <c r="D74">
        <v>0.056686125189813</v>
      </c>
      <c r="E74">
        <v>0.015357661036436</v>
      </c>
      <c r="F74">
        <v>-0.014340648194818</v>
      </c>
      <c r="G74">
        <v>-0.002123637302837</v>
      </c>
      <c r="H74">
        <v>0.140152594162238</v>
      </c>
      <c r="I74">
        <v>0.84777103381851</v>
      </c>
    </row>
    <row r="75" spans="1:9">
      <c r="A75" s="1" t="s">
        <v>87</v>
      </c>
      <c r="B75">
        <f>HYPERLINK("https://www.suredividend.com/sure-analysis-PCAR/","Paccar Inc.")</f>
        <v>0</v>
      </c>
      <c r="C75">
        <v>0.09413083064855</v>
      </c>
      <c r="D75">
        <v>0.118130141702346</v>
      </c>
      <c r="E75">
        <v>0.185928580104457</v>
      </c>
      <c r="F75">
        <v>0.196114732684972</v>
      </c>
      <c r="G75">
        <v>0.466769070720765</v>
      </c>
      <c r="H75">
        <v>0.449697662592195</v>
      </c>
      <c r="I75">
        <v>1.3029749093375</v>
      </c>
    </row>
    <row r="76" spans="1:9">
      <c r="A76" s="1" t="s">
        <v>88</v>
      </c>
      <c r="B76">
        <f>HYPERLINK("https://www.suredividend.com/sure-analysis-research-database/","PDD Holdings Inc")</f>
        <v>0</v>
      </c>
      <c r="C76">
        <v>0.15625</v>
      </c>
      <c r="D76">
        <v>-0.035591426303254</v>
      </c>
      <c r="E76">
        <v>-0.14738565914142</v>
      </c>
      <c r="F76">
        <v>-0.106192519926425</v>
      </c>
      <c r="G76">
        <v>0.207587806494367</v>
      </c>
      <c r="H76">
        <v>-0.38385460693153</v>
      </c>
      <c r="I76">
        <v>1.729962546816479</v>
      </c>
    </row>
    <row r="77" spans="1:9">
      <c r="A77" s="1" t="s">
        <v>89</v>
      </c>
      <c r="B77">
        <f>HYPERLINK("https://www.suredividend.com/sure-analysis-PEP/","PepsiCo Inc")</f>
        <v>0</v>
      </c>
      <c r="C77">
        <v>0.017877371176168</v>
      </c>
      <c r="D77">
        <v>0.07629423879542301</v>
      </c>
      <c r="E77">
        <v>0.056162356423085</v>
      </c>
      <c r="F77">
        <v>0.05867614342391701</v>
      </c>
      <c r="G77">
        <v>0.19574700839863</v>
      </c>
      <c r="H77">
        <v>0.356177829768012</v>
      </c>
      <c r="I77">
        <v>0.9926463002296301</v>
      </c>
    </row>
    <row r="78" spans="1:9">
      <c r="A78" s="1" t="s">
        <v>90</v>
      </c>
      <c r="B78">
        <f>HYPERLINK("https://www.suredividend.com/sure-analysis-research-database/","Peloton Interactive Inc")</f>
        <v>0</v>
      </c>
      <c r="C78">
        <v>0.026603001364256</v>
      </c>
      <c r="D78">
        <v>-0.187365010799136</v>
      </c>
      <c r="E78">
        <v>-0.182953311617806</v>
      </c>
      <c r="F78">
        <v>-0.05226700251889101</v>
      </c>
      <c r="G78">
        <v>-0.229785056294779</v>
      </c>
      <c r="H78">
        <v>-0.935777076043355</v>
      </c>
      <c r="I78">
        <v>-0.7078804347826081</v>
      </c>
    </row>
    <row r="79" spans="1:9">
      <c r="A79" s="1" t="s">
        <v>91</v>
      </c>
      <c r="B79">
        <f>HYPERLINK("https://www.suredividend.com/sure-analysis-research-database/","PayPal Holdings Inc")</f>
        <v>0</v>
      </c>
      <c r="C79">
        <v>0.08789465333967901</v>
      </c>
      <c r="D79">
        <v>-0.07761635727737401</v>
      </c>
      <c r="E79">
        <v>0</v>
      </c>
      <c r="F79">
        <v>-0.037208649255827</v>
      </c>
      <c r="G79">
        <v>-0.060298752912155</v>
      </c>
      <c r="H79">
        <v>-0.7608718395815171</v>
      </c>
      <c r="I79">
        <v>-0.194431390977443</v>
      </c>
    </row>
    <row r="80" spans="1:9">
      <c r="A80" s="1" t="s">
        <v>92</v>
      </c>
      <c r="B80">
        <f>HYPERLINK("https://www.suredividend.com/sure-analysis-QCOM/","Qualcomm, Inc.")</f>
        <v>0</v>
      </c>
      <c r="C80">
        <v>0.121030886134466</v>
      </c>
      <c r="D80">
        <v>-0.032367474246343</v>
      </c>
      <c r="E80">
        <v>0.07285061200412901</v>
      </c>
      <c r="F80">
        <v>0.08007193056362301</v>
      </c>
      <c r="G80">
        <v>-0.01628454730074</v>
      </c>
      <c r="H80">
        <v>-0.09436710342965601</v>
      </c>
      <c r="I80">
        <v>1.245968255438369</v>
      </c>
    </row>
    <row r="81" spans="1:9">
      <c r="A81" s="1" t="s">
        <v>93</v>
      </c>
      <c r="B81">
        <f>HYPERLINK("https://www.suredividend.com/sure-analysis-research-database/","Regeneron Pharmaceuticals, Inc.")</f>
        <v>0</v>
      </c>
      <c r="C81">
        <v>0.037671324018629</v>
      </c>
      <c r="D81">
        <v>0.03794755756688301</v>
      </c>
      <c r="E81">
        <v>0.062961751315394</v>
      </c>
      <c r="F81">
        <v>0.08083272117423601</v>
      </c>
      <c r="G81">
        <v>0.328828982346124</v>
      </c>
      <c r="H81">
        <v>0.460263660537058</v>
      </c>
      <c r="I81">
        <v>1.349037563635267</v>
      </c>
    </row>
    <row r="82" spans="1:9">
      <c r="A82" s="1" t="s">
        <v>94</v>
      </c>
      <c r="B82">
        <f>HYPERLINK("https://www.suredividend.com/sure-analysis-ROST/","Ross Stores, Inc.")</f>
        <v>0</v>
      </c>
      <c r="C82">
        <v>0.031925062129611</v>
      </c>
      <c r="D82">
        <v>0.052139167722444</v>
      </c>
      <c r="E82">
        <v>-0.04959350667071601</v>
      </c>
      <c r="F82">
        <v>-0.06687053304026801</v>
      </c>
      <c r="G82">
        <v>0.4966735197197401</v>
      </c>
      <c r="H82">
        <v>-0.08368775786134901</v>
      </c>
      <c r="I82">
        <v>0.309202739672868</v>
      </c>
    </row>
    <row r="83" spans="1:9">
      <c r="A83" s="1" t="s">
        <v>95</v>
      </c>
      <c r="B83">
        <f>HYPERLINK("https://www.suredividend.com/sure-analysis-SBUX/","Starbucks Corp.")</f>
        <v>0</v>
      </c>
      <c r="C83">
        <v>-0.019922254616132</v>
      </c>
      <c r="D83">
        <v>0.027611519030937</v>
      </c>
      <c r="E83">
        <v>0.047127485824582</v>
      </c>
      <c r="F83">
        <v>0.03192785816389401</v>
      </c>
      <c r="G83">
        <v>0.420798746710396</v>
      </c>
      <c r="H83">
        <v>-0.049841624568259</v>
      </c>
      <c r="I83">
        <v>1.201287376593668</v>
      </c>
    </row>
    <row r="84" spans="1:9">
      <c r="A84" s="1" t="s">
        <v>96</v>
      </c>
      <c r="B84">
        <f>HYPERLINK("https://www.suredividend.com/sure-analysis-research-database/","Seagen Inc")</f>
        <v>0</v>
      </c>
      <c r="C84">
        <v>0.028702937525858</v>
      </c>
      <c r="D84">
        <v>0.002722185814387</v>
      </c>
      <c r="E84">
        <v>0.52585148818656</v>
      </c>
      <c r="F84">
        <v>0.547817290483231</v>
      </c>
      <c r="G84">
        <v>0.172403630790993</v>
      </c>
      <c r="H84">
        <v>0.253529115200403</v>
      </c>
      <c r="I84">
        <v>1.9754674644727</v>
      </c>
    </row>
    <row r="85" spans="1:9">
      <c r="A85" s="1" t="s">
        <v>97</v>
      </c>
      <c r="B85">
        <f>HYPERLINK("https://www.suredividend.com/sure-analysis-research-database/","Sirius XM Holdings Inc")</f>
        <v>0</v>
      </c>
      <c r="C85">
        <v>0.056338028169014</v>
      </c>
      <c r="D85">
        <v>0.032545845035519</v>
      </c>
      <c r="E85">
        <v>-0.342854639446245</v>
      </c>
      <c r="F85">
        <v>-0.34623430962343</v>
      </c>
      <c r="G85">
        <v>-0.3490826404679661</v>
      </c>
      <c r="H85">
        <v>-0.364320585842148</v>
      </c>
      <c r="I85">
        <v>-0.41918096772195</v>
      </c>
    </row>
    <row r="86" spans="1:9">
      <c r="A86" s="1" t="s">
        <v>98</v>
      </c>
      <c r="B86">
        <f>HYPERLINK("https://www.suredividend.com/sure-analysis-research-database/","Synopsys, Inc.")</f>
        <v>0</v>
      </c>
      <c r="C86">
        <v>0.060869348735311</v>
      </c>
      <c r="D86">
        <v>0.147515820654369</v>
      </c>
      <c r="E86">
        <v>0.324536864354096</v>
      </c>
      <c r="F86">
        <v>0.3346174324282</v>
      </c>
      <c r="G86">
        <v>0.414586376311246</v>
      </c>
      <c r="H86">
        <v>0.5873128212769121</v>
      </c>
      <c r="I86">
        <v>3.835792101679528</v>
      </c>
    </row>
    <row r="87" spans="1:9">
      <c r="A87" s="1" t="s">
        <v>99</v>
      </c>
      <c r="B87">
        <f>HYPERLINK("https://www.suredividend.com/sure-analysis-research-database/","Splunk Inc")</f>
        <v>0</v>
      </c>
      <c r="C87">
        <v>0.06461475743986901</v>
      </c>
      <c r="D87">
        <v>0.153234709648929</v>
      </c>
      <c r="E87">
        <v>0.227929940049371</v>
      </c>
      <c r="F87">
        <v>0.21338134510396</v>
      </c>
      <c r="G87">
        <v>0.122501611863314</v>
      </c>
      <c r="H87">
        <v>-0.251772795645011</v>
      </c>
      <c r="I87">
        <v>-0.007317304951059001</v>
      </c>
    </row>
    <row r="88" spans="1:9">
      <c r="A88" s="1" t="s">
        <v>100</v>
      </c>
      <c r="B88">
        <f>HYPERLINK("https://www.suredividend.com/sure-analysis-SWKS/","Skyworks Solutions, Inc.")</f>
        <v>0</v>
      </c>
      <c r="C88">
        <v>0.024764651842778</v>
      </c>
      <c r="D88">
        <v>-0.08118990070580201</v>
      </c>
      <c r="E88">
        <v>0.190380568362543</v>
      </c>
      <c r="F88">
        <v>0.15903103486031</v>
      </c>
      <c r="G88">
        <v>0.158284345743522</v>
      </c>
      <c r="H88">
        <v>-0.367288948415203</v>
      </c>
      <c r="I88">
        <v>0.161358792025649</v>
      </c>
    </row>
    <row r="89" spans="1:9">
      <c r="A89" s="1" t="s">
        <v>101</v>
      </c>
      <c r="B89">
        <f>HYPERLINK("https://www.suredividend.com/sure-analysis-research-database/","Atlassian Corporation")</f>
        <v>0</v>
      </c>
      <c r="C89">
        <v>0.072799595908574</v>
      </c>
      <c r="D89">
        <v>0.140106018922364</v>
      </c>
      <c r="E89">
        <v>0.335140656922835</v>
      </c>
      <c r="F89">
        <v>0.320407211687908</v>
      </c>
      <c r="G89">
        <v>-0.083549083063646</v>
      </c>
      <c r="H89">
        <v>-0.365912822809374</v>
      </c>
      <c r="I89">
        <v>1.646985511761956</v>
      </c>
    </row>
    <row r="90" spans="1:9">
      <c r="A90" s="1" t="s">
        <v>102</v>
      </c>
      <c r="B90">
        <f>HYPERLINK("https://www.suredividend.com/sure-analysis-research-database/","T-Mobile US Inc")</f>
        <v>0</v>
      </c>
      <c r="C90">
        <v>-0.05127118644067701</v>
      </c>
      <c r="D90">
        <v>-0.06357172731074801</v>
      </c>
      <c r="E90">
        <v>-0.037196301870565</v>
      </c>
      <c r="F90">
        <v>-0.040428571428571</v>
      </c>
      <c r="G90">
        <v>0.008785762559134</v>
      </c>
      <c r="H90">
        <v>-0.07872719791523701</v>
      </c>
      <c r="I90">
        <v>1.238873130522603</v>
      </c>
    </row>
    <row r="91" spans="1:9">
      <c r="A91" s="1" t="s">
        <v>103</v>
      </c>
      <c r="B91">
        <f>HYPERLINK("https://www.suredividend.com/sure-analysis-research-database/","Tesla Inc")</f>
        <v>0</v>
      </c>
      <c r="C91">
        <v>0.40101657224546</v>
      </c>
      <c r="D91">
        <v>0.384305519225738</v>
      </c>
      <c r="E91">
        <v>1.110969285999202</v>
      </c>
      <c r="F91">
        <v>1.148157168371489</v>
      </c>
      <c r="G91">
        <v>0.120817055768071</v>
      </c>
      <c r="H91">
        <v>0.272755170312352</v>
      </c>
      <c r="I91">
        <v>10.89686179300423</v>
      </c>
    </row>
    <row r="92" spans="1:9">
      <c r="A92" s="1" t="s">
        <v>104</v>
      </c>
      <c r="B92">
        <f>HYPERLINK("https://www.suredividend.com/sure-analysis-research-database/","Take-Two Interactive Software, Inc.")</f>
        <v>0</v>
      </c>
      <c r="C92">
        <v>0.02863387978142</v>
      </c>
      <c r="D92">
        <v>0.243219443466009</v>
      </c>
      <c r="E92">
        <v>0.422181928074947</v>
      </c>
      <c r="F92">
        <v>0.355805243445693</v>
      </c>
      <c r="G92">
        <v>0.09782270606531801</v>
      </c>
      <c r="H92">
        <v>-0.189691786718705</v>
      </c>
      <c r="I92">
        <v>0.207079343365253</v>
      </c>
    </row>
    <row r="93" spans="1:9">
      <c r="A93" s="1" t="s">
        <v>105</v>
      </c>
      <c r="B93">
        <f>HYPERLINK("https://www.suredividend.com/sure-analysis-TXN/","Texas Instruments Inc.")</f>
        <v>0</v>
      </c>
      <c r="C93">
        <v>0.010359358539154</v>
      </c>
      <c r="D93">
        <v>-0.005799455185242001</v>
      </c>
      <c r="E93">
        <v>0.071929093594939</v>
      </c>
      <c r="F93">
        <v>0.06855515101396001</v>
      </c>
      <c r="G93">
        <v>0.17382990991775</v>
      </c>
      <c r="H93">
        <v>-0.017988283894279</v>
      </c>
      <c r="I93">
        <v>0.7746211595534811</v>
      </c>
    </row>
    <row r="94" spans="1:9">
      <c r="A94" s="1" t="s">
        <v>106</v>
      </c>
      <c r="B94">
        <f>HYPERLINK("https://www.suredividend.com/sure-analysis-VRSK/","Verisk Analytics Inc")</f>
        <v>0</v>
      </c>
      <c r="C94">
        <v>0.04799900720237901</v>
      </c>
      <c r="D94">
        <v>0.250277598804611</v>
      </c>
      <c r="E94">
        <v>0.313367187536</v>
      </c>
      <c r="F94">
        <v>0.298924731182795</v>
      </c>
      <c r="G94">
        <v>0.382670681087046</v>
      </c>
      <c r="H94">
        <v>0.320203673016104</v>
      </c>
      <c r="I94">
        <v>1.180607597745274</v>
      </c>
    </row>
    <row r="95" spans="1:9">
      <c r="A95" s="1" t="s">
        <v>107</v>
      </c>
      <c r="B95">
        <f>HYPERLINK("https://www.suredividend.com/sure-analysis-research-database/","Verisign Inc.")</f>
        <v>0</v>
      </c>
      <c r="C95">
        <v>-0.03618622560602</v>
      </c>
      <c r="D95">
        <v>0.117214445120714</v>
      </c>
      <c r="E95">
        <v>0.082780317553949</v>
      </c>
      <c r="F95">
        <v>0.07218652647975</v>
      </c>
      <c r="G95">
        <v>0.3961462889015651</v>
      </c>
      <c r="H95">
        <v>-0.029005951068988</v>
      </c>
      <c r="I95">
        <v>0.5883328526103261</v>
      </c>
    </row>
    <row r="96" spans="1:9">
      <c r="A96" s="1" t="s">
        <v>108</v>
      </c>
      <c r="B96">
        <f>HYPERLINK("https://www.suredividend.com/sure-analysis-research-database/","Vertex Pharmaceuticals, Inc.")</f>
        <v>0</v>
      </c>
      <c r="C96">
        <v>0.024090360914198</v>
      </c>
      <c r="D96">
        <v>0.168832040823178</v>
      </c>
      <c r="E96">
        <v>0.184540010887316</v>
      </c>
      <c r="F96">
        <v>0.205623658148071</v>
      </c>
      <c r="G96">
        <v>0.278542837207594</v>
      </c>
      <c r="H96">
        <v>0.8433843384338431</v>
      </c>
      <c r="I96">
        <v>1.187072052264589</v>
      </c>
    </row>
    <row r="97" spans="1:9">
      <c r="A97" s="1" t="s">
        <v>109</v>
      </c>
      <c r="B97">
        <f>HYPERLINK("https://www.suredividend.com/sure-analysis-WBA/","Walgreens Boots Alliance Inc")</f>
        <v>0</v>
      </c>
      <c r="C97">
        <v>0.022443090734209</v>
      </c>
      <c r="D97">
        <v>0.011305437074856</v>
      </c>
      <c r="E97">
        <v>-0.133652271004653</v>
      </c>
      <c r="F97">
        <v>-0.108607846151696</v>
      </c>
      <c r="G97">
        <v>-0.157111819464928</v>
      </c>
      <c r="H97">
        <v>-0.313796583399859</v>
      </c>
      <c r="I97">
        <v>-0.422039697844021</v>
      </c>
    </row>
    <row r="98" spans="1:9">
      <c r="A98" s="1" t="s">
        <v>110</v>
      </c>
      <c r="B98">
        <f>HYPERLINK("https://www.suredividend.com/sure-analysis-research-database/","Workday Inc")</f>
        <v>0</v>
      </c>
      <c r="C98">
        <v>0.125197291380275</v>
      </c>
      <c r="D98">
        <v>0.199196917901134</v>
      </c>
      <c r="E98">
        <v>0.334460479439647</v>
      </c>
      <c r="F98">
        <v>0.320743441104404</v>
      </c>
      <c r="G98">
        <v>0.6179808185079431</v>
      </c>
      <c r="H98">
        <v>-0.075197723563627</v>
      </c>
      <c r="I98">
        <v>0.7821143456172881</v>
      </c>
    </row>
    <row r="99" spans="1:9">
      <c r="A99" s="1" t="s">
        <v>111</v>
      </c>
      <c r="B99">
        <f>HYPERLINK("https://www.suredividend.com/sure-analysis-XEL/","Xcel Energy, Inc.")</f>
        <v>0</v>
      </c>
      <c r="C99">
        <v>-0.031471018977056</v>
      </c>
      <c r="D99">
        <v>-0.005350441221219001</v>
      </c>
      <c r="E99">
        <v>-0.075252846735978</v>
      </c>
      <c r="F99">
        <v>-0.08259965180885401</v>
      </c>
      <c r="G99">
        <v>-0.009070885536319</v>
      </c>
      <c r="H99">
        <v>0.004045940381172001</v>
      </c>
      <c r="I99">
        <v>0.6596544766508611</v>
      </c>
    </row>
    <row r="100" spans="1:9">
      <c r="A100" s="1" t="s">
        <v>112</v>
      </c>
      <c r="B100">
        <f>HYPERLINK("https://www.suredividend.com/sure-analysis-research-database/","Xilinx, Inc.")</f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1" t="s">
        <v>113</v>
      </c>
      <c r="B101">
        <f>HYPERLINK("https://www.suredividend.com/sure-analysis-research-database/","Zoom Video Communications Inc")</f>
        <v>0</v>
      </c>
      <c r="C101">
        <v>-0.055454418148718</v>
      </c>
      <c r="D101">
        <v>-0.01890909090909</v>
      </c>
      <c r="E101">
        <v>0.022899605702153</v>
      </c>
      <c r="F101">
        <v>-0.004281074697372001</v>
      </c>
      <c r="G101">
        <v>-0.4143440131978811</v>
      </c>
      <c r="H101">
        <v>-0.819965300947551</v>
      </c>
      <c r="I101">
        <v>0.087903225806451</v>
      </c>
    </row>
    <row r="102" spans="1:9">
      <c r="A102" s="1" t="s">
        <v>114</v>
      </c>
      <c r="B102">
        <f>HYPERLINK("https://www.suredividend.com/sure-analysis-research-database/","Zscaler Inc")</f>
        <v>0</v>
      </c>
      <c r="C102">
        <v>0.124010554089709</v>
      </c>
      <c r="D102">
        <v>0.330516259415763</v>
      </c>
      <c r="E102">
        <v>0.324433065106071</v>
      </c>
      <c r="F102">
        <v>0.294369973190348</v>
      </c>
      <c r="G102">
        <v>-0.028636577023673</v>
      </c>
      <c r="H102">
        <v>-0.34046719184008</v>
      </c>
      <c r="I102">
        <v>2.954135954135953</v>
      </c>
    </row>
  </sheetData>
  <autoFilter ref="A1:I102"/>
  <conditionalFormatting sqref="A1:I1">
    <cfRule type="cellIs" dxfId="7" priority="10" operator="notEqual">
      <formula>-13.345</formula>
    </cfRule>
  </conditionalFormatting>
  <conditionalFormatting sqref="A2:A102">
    <cfRule type="cellIs" dxfId="0" priority="1" operator="notEqual">
      <formula>"None"</formula>
    </cfRule>
  </conditionalFormatting>
  <conditionalFormatting sqref="B2:B102">
    <cfRule type="cellIs" dxfId="0" priority="2" operator="notEqual">
      <formula>"None"</formula>
    </cfRule>
  </conditionalFormatting>
  <conditionalFormatting sqref="C2:C102">
    <cfRule type="cellIs" dxfId="3" priority="3" operator="notEqual">
      <formula>"None"</formula>
    </cfRule>
  </conditionalFormatting>
  <conditionalFormatting sqref="D2:D102">
    <cfRule type="cellIs" dxfId="3" priority="4" operator="notEqual">
      <formula>"None"</formula>
    </cfRule>
  </conditionalFormatting>
  <conditionalFormatting sqref="E2:E102">
    <cfRule type="cellIs" dxfId="3" priority="5" operator="notEqual">
      <formula>"None"</formula>
    </cfRule>
  </conditionalFormatting>
  <conditionalFormatting sqref="F2:F102">
    <cfRule type="cellIs" dxfId="3" priority="6" operator="notEqual">
      <formula>"None"</formula>
    </cfRule>
  </conditionalFormatting>
  <conditionalFormatting sqref="G2:G102">
    <cfRule type="cellIs" dxfId="3" priority="7" operator="notEqual">
      <formula>"None"</formula>
    </cfRule>
  </conditionalFormatting>
  <conditionalFormatting sqref="H2:H102">
    <cfRule type="cellIs" dxfId="3" priority="8" operator="notEqual">
      <formula>"None"</formula>
    </cfRule>
  </conditionalFormatting>
  <conditionalFormatting sqref="I2:I102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131</v>
      </c>
      <c r="B1" s="1"/>
    </row>
    <row r="2" spans="1:2">
      <c r="A2" s="1" t="s">
        <v>132</v>
      </c>
    </row>
    <row r="3" spans="1:2">
      <c r="A3" s="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2023-06-23T12:46:51Z</dcterms:created>
  <dcterms:modified xsi:type="dcterms:W3CDTF">2023-06-23T12:46:51Z</dcterms:modified>
</cp:coreProperties>
</file>