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oth\Downloads\"/>
    </mc:Choice>
  </mc:AlternateContent>
  <xr:revisionPtr revIDLastSave="0" documentId="8_{7DB33184-27C5-434C-BEFD-414E6DA2DEF5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T1_NhaSach" sheetId="1" r:id="rId1"/>
    <sheet name="BT2_BenhVien" sheetId="2" r:id="rId2"/>
    <sheet name="BT3_BanHa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3" l="1"/>
  <c r="C57" i="3" s="1"/>
  <c r="D44" i="3"/>
  <c r="D45" i="3" s="1"/>
  <c r="D43" i="3"/>
  <c r="D42" i="3"/>
  <c r="D41" i="3"/>
  <c r="D40" i="3"/>
  <c r="D39" i="3"/>
  <c r="D38" i="3"/>
  <c r="D37" i="3"/>
  <c r="D36" i="3"/>
  <c r="D33" i="3"/>
  <c r="D34" i="3" s="1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F17" i="3"/>
  <c r="F16" i="3"/>
  <c r="F15" i="3"/>
  <c r="F14" i="3"/>
  <c r="F13" i="3"/>
  <c r="F12" i="3"/>
  <c r="F11" i="3"/>
  <c r="F10" i="3"/>
  <c r="F9" i="3"/>
  <c r="F8" i="3"/>
  <c r="D4" i="3"/>
  <c r="D3" i="3"/>
  <c r="D5" i="3" s="1"/>
  <c r="C49" i="3" s="1"/>
  <c r="C50" i="3" s="1"/>
  <c r="C52" i="3" s="1"/>
  <c r="C58" i="3" s="1"/>
  <c r="D2" i="3"/>
  <c r="C57" i="2"/>
  <c r="C56" i="2"/>
  <c r="D43" i="2"/>
  <c r="D42" i="2"/>
  <c r="D41" i="2"/>
  <c r="D40" i="2"/>
  <c r="D39" i="2"/>
  <c r="D38" i="2"/>
  <c r="D37" i="2"/>
  <c r="D36" i="2"/>
  <c r="D44" i="2" s="1"/>
  <c r="D45" i="2" s="1"/>
  <c r="D32" i="2"/>
  <c r="D31" i="2"/>
  <c r="D30" i="2"/>
  <c r="D29" i="2"/>
  <c r="D28" i="2"/>
  <c r="D27" i="2"/>
  <c r="D26" i="2"/>
  <c r="D25" i="2"/>
  <c r="D24" i="2"/>
  <c r="D23" i="2"/>
  <c r="D22" i="2"/>
  <c r="D21" i="2"/>
  <c r="D33" i="2" s="1"/>
  <c r="D34" i="2" s="1"/>
  <c r="D20" i="2"/>
  <c r="F16" i="2"/>
  <c r="F15" i="2"/>
  <c r="F14" i="2"/>
  <c r="F13" i="2"/>
  <c r="F12" i="2"/>
  <c r="F11" i="2"/>
  <c r="F10" i="2"/>
  <c r="F9" i="2"/>
  <c r="F17" i="2" s="1"/>
  <c r="F8" i="2"/>
  <c r="D5" i="2"/>
  <c r="D4" i="2"/>
  <c r="D3" i="2"/>
  <c r="D2" i="2"/>
  <c r="C57" i="1"/>
  <c r="C56" i="1"/>
  <c r="D43" i="1"/>
  <c r="D42" i="1"/>
  <c r="D41" i="1"/>
  <c r="D40" i="1"/>
  <c r="D39" i="1"/>
  <c r="D38" i="1"/>
  <c r="D37" i="1"/>
  <c r="D36" i="1"/>
  <c r="D44" i="1" s="1"/>
  <c r="D45" i="1" s="1"/>
  <c r="D32" i="1"/>
  <c r="D31" i="1"/>
  <c r="D30" i="1"/>
  <c r="D29" i="1"/>
  <c r="D28" i="1"/>
  <c r="D27" i="1"/>
  <c r="D26" i="1"/>
  <c r="D25" i="1"/>
  <c r="D24" i="1"/>
  <c r="D23" i="1"/>
  <c r="D22" i="1"/>
  <c r="D21" i="1"/>
  <c r="D33" i="1" s="1"/>
  <c r="D34" i="1" s="1"/>
  <c r="D20" i="1"/>
  <c r="F16" i="1"/>
  <c r="F15" i="1"/>
  <c r="F14" i="1"/>
  <c r="F13" i="1"/>
  <c r="F12" i="1"/>
  <c r="F11" i="1"/>
  <c r="F10" i="1"/>
  <c r="F9" i="1"/>
  <c r="F17" i="1" s="1"/>
  <c r="F8" i="1"/>
  <c r="D5" i="1"/>
  <c r="D4" i="1"/>
  <c r="D3" i="1"/>
  <c r="D2" i="1"/>
  <c r="C59" i="3" l="1"/>
  <c r="C49" i="1"/>
  <c r="C50" i="1" s="1"/>
  <c r="C52" i="1" s="1"/>
  <c r="C58" i="1" s="1"/>
  <c r="C49" i="2"/>
  <c r="C50" i="2" s="1"/>
  <c r="C52" i="2" s="1"/>
  <c r="C58" i="2" s="1"/>
  <c r="C59" i="1" l="1"/>
  <c r="C60" i="1" s="1"/>
  <c r="C61" i="1" s="1"/>
  <c r="C60" i="3"/>
  <c r="C61" i="3" s="1"/>
  <c r="C59" i="2"/>
  <c r="C60" i="2" l="1"/>
  <c r="C6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4" authorId="0" shapeId="0" xr:uid="{00000000-0006-0000-0100-000001000000}">
      <text>
        <r>
          <rPr>
            <sz val="8"/>
            <color indexed="81"/>
            <rFont val="Tahoma"/>
            <family val="2"/>
          </rPr>
          <t>Giả định 30% nếu đề không nêu rõ (theo mẫu).</t>
        </r>
      </text>
    </comment>
    <comment ref="C55" authorId="0" shapeId="0" xr:uid="{00000000-0006-0000-0100-000002000000}">
      <text>
        <r>
          <rPr>
            <sz val="8"/>
            <color indexed="81"/>
            <rFont val="Tahoma"/>
            <family val="2"/>
          </rPr>
          <t>Giả định 16% nếu đề không nêu rõ (theo mẫu).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4" authorId="0" shapeId="0" xr:uid="{00000000-0006-0000-0200-000001000000}">
      <text>
        <r>
          <rPr>
            <sz val="8"/>
            <color indexed="81"/>
            <rFont val="Tahoma"/>
            <family val="2"/>
          </rPr>
          <t>Giả định 30% nếu đề không nêu rõ (theo mẫu).</t>
        </r>
      </text>
    </comment>
    <comment ref="C55" authorId="0" shapeId="0" xr:uid="{00000000-0006-0000-0200-000002000000}">
      <text>
        <r>
          <rPr>
            <sz val="8"/>
            <color indexed="81"/>
            <rFont val="Tahoma"/>
            <family val="2"/>
          </rPr>
          <t>Giả định 16% nếu đề không nêu rõ (theo mẫu).</t>
        </r>
      </text>
    </comment>
  </commentList>
</comments>
</file>

<file path=xl/sharedStrings.xml><?xml version="1.0" encoding="utf-8"?>
<sst xmlns="http://schemas.openxmlformats.org/spreadsheetml/2006/main" count="240" uniqueCount="61">
  <si>
    <t>Loại tác nhân</t>
  </si>
  <si>
    <t>Hệ số (trọng số)</t>
  </si>
  <si>
    <t>Số lượng</t>
  </si>
  <si>
    <t>Đơn giản</t>
  </si>
  <si>
    <t>Trung bình</t>
  </si>
  <si>
    <t>Phức tạp</t>
  </si>
  <si>
    <t>Loại</t>
  </si>
  <si>
    <t>Mức độ</t>
  </si>
  <si>
    <t>Trọng số</t>
  </si>
  <si>
    <t>Hệ số B/M/T</t>
  </si>
  <si>
    <t>Số UC</t>
  </si>
  <si>
    <t>B (Bắt buộc)</t>
  </si>
  <si>
    <t>M (Mong muốn)</t>
  </si>
  <si>
    <t>T (Tùy chọn)</t>
  </si>
  <si>
    <t>Yếu tố kỹ thuật</t>
  </si>
  <si>
    <t>Điểm (0..5)</t>
  </si>
  <si>
    <t>Hệ thống phân tán</t>
  </si>
  <si>
    <t>Đáp ứng thời gian thực/Thông lượng</t>
  </si>
  <si>
    <t>Hiệu quả sử dụng trực tuyến</t>
  </si>
  <si>
    <t>Độ phức tạp xử lý bên trong</t>
  </si>
  <si>
    <t>Tái sử dụng mã nguồn</t>
  </si>
  <si>
    <t>Dễ cài đặt</t>
  </si>
  <si>
    <t>Dễ sử dụng</t>
  </si>
  <si>
    <t>Khả năng chuyển đổi (portability)</t>
  </si>
  <si>
    <t>Dễ thay đổi</t>
  </si>
  <si>
    <t>Sử dụng đồng thời</t>
  </si>
  <si>
    <t>Bảo mật đặc biệt</t>
  </si>
  <si>
    <t>Truy nhập phần mềm hãng thứ ba</t>
  </si>
  <si>
    <t>Đào tạo người dùng đặc biệt</t>
  </si>
  <si>
    <t>Yếu tố môi trường</t>
  </si>
  <si>
    <t>Áp dụng quy trình (RUP...)</t>
  </si>
  <si>
    <t>Kinh nghiệm ứng dụng tương tự</t>
  </si>
  <si>
    <t>Kinh nghiệm hướng đối tượng</t>
  </si>
  <si>
    <t>Khả năng lãnh đạo nhóm</t>
  </si>
  <si>
    <t>Tính năng động</t>
  </si>
  <si>
    <t>Độ ổn định yêu cầu</t>
  </si>
  <si>
    <t>Nhân viên bán thời gian</t>
  </si>
  <si>
    <t>Ngôn ngữ lập trình khó</t>
  </si>
  <si>
    <t>Điểm (Hệ số × Số lượng)</t>
  </si>
  <si>
    <t>TAW (Tổng điểm Actor)</t>
  </si>
  <si>
    <t>Điểm (Trọng số×Hệ số×Số UC)</t>
  </si>
  <si>
    <t>TBF (Tổng điểm Use-case)</t>
  </si>
  <si>
    <t>Tích (Trọng số×Điểm)</t>
  </si>
  <si>
    <t>TFW (Tổng kỹ thuật)</t>
  </si>
  <si>
    <t>TCF = 0.6 + 0.01×TFW</t>
  </si>
  <si>
    <t>EFW (Tổng môi trường)</t>
  </si>
  <si>
    <t>EF = 1.4 - 0.03×EFW</t>
  </si>
  <si>
    <t>TỔNG HỢP &amp; CHI PHÍ</t>
  </si>
  <si>
    <t>UUCP = TAW + TBF</t>
  </si>
  <si>
    <t>AUCP = UUCP × TCF × EF</t>
  </si>
  <si>
    <t>P (người-giờ/AUCP)</t>
  </si>
  <si>
    <t>E = AUCP × P (người-giờ)</t>
  </si>
  <si>
    <t>Đơn giá giờ công cơ bản (g_nc)</t>
  </si>
  <si>
    <t>Phụ cấp ổn định f1</t>
  </si>
  <si>
    <t>Lương phụ &amp; chi phí trực tiếp f2</t>
  </si>
  <si>
    <t>Tổng hệ số f = f1 + f2</t>
  </si>
  <si>
    <t>H = g_nc × (1 + f) (VND/giờ)</t>
  </si>
  <si>
    <t>G = 1.4 × E × H (Giá trị phần mềm)</t>
  </si>
  <si>
    <t>Chi phí chung = 65% × G</t>
  </si>
  <si>
    <t>Thu nhập chịu thuế tính trước = 6% × (G + Chi phí chung)</t>
  </si>
  <si>
    <t>TỔNG CHI PHÍ (G + C + 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</si>
</sst>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workbookViewId="0">
      <selection activeCell="C50" sqref="C50"/>
    </sheetView>
  </sheetViews>
  <sheetFormatPr defaultRowHeight="14.5" x14ac:dyDescent="0.35"/>
  <cols>
    <col min="1" max="1" width="26.7265625" customWidth="1"/>
    <col min="2" max="3" width="18.7265625" customWidth="1"/>
    <col min="4" max="4" width="28.7265625" customWidth="1"/>
    <col min="5" max="5" width="14.7265625" customWidth="1"/>
    <col min="6" max="6" width="28.7265625" customWidth="1"/>
  </cols>
  <sheetData>
    <row r="1" spans="1:6" s="1" customFormat="1" x14ac:dyDescent="0.35">
      <c r="A1" s="2" t="s">
        <v>0</v>
      </c>
      <c r="B1" s="2" t="s">
        <v>1</v>
      </c>
      <c r="C1" s="2" t="s">
        <v>2</v>
      </c>
      <c r="D1" s="1" t="s">
        <v>38</v>
      </c>
    </row>
    <row r="2" spans="1:6" x14ac:dyDescent="0.35">
      <c r="A2" t="s">
        <v>3</v>
      </c>
      <c r="B2">
        <v>1</v>
      </c>
      <c r="C2">
        <v>0</v>
      </c>
      <c r="D2">
        <f>B2*C2</f>
        <v>0</v>
      </c>
    </row>
    <row r="3" spans="1:6" x14ac:dyDescent="0.35">
      <c r="A3" t="s">
        <v>4</v>
      </c>
      <c r="B3">
        <v>2</v>
      </c>
      <c r="C3">
        <v>5</v>
      </c>
      <c r="D3">
        <f>B3*C3</f>
        <v>10</v>
      </c>
    </row>
    <row r="4" spans="1:6" x14ac:dyDescent="0.35">
      <c r="A4" t="s">
        <v>5</v>
      </c>
      <c r="B4">
        <v>3</v>
      </c>
      <c r="C4">
        <v>1</v>
      </c>
      <c r="D4">
        <f>B4*C4</f>
        <v>3</v>
      </c>
    </row>
    <row r="5" spans="1:6" x14ac:dyDescent="0.35">
      <c r="C5" s="3" t="s">
        <v>39</v>
      </c>
      <c r="D5">
        <f>SUM(D2:D4)</f>
        <v>13</v>
      </c>
    </row>
    <row r="7" spans="1:6" s="1" customFormat="1" x14ac:dyDescent="0.35">
      <c r="A7" s="2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1" t="s">
        <v>40</v>
      </c>
    </row>
    <row r="8" spans="1:6" x14ac:dyDescent="0.35">
      <c r="A8" t="s">
        <v>11</v>
      </c>
      <c r="B8" t="s">
        <v>3</v>
      </c>
      <c r="C8">
        <v>5</v>
      </c>
      <c r="D8">
        <v>1</v>
      </c>
      <c r="E8">
        <v>8</v>
      </c>
      <c r="F8">
        <f t="shared" ref="F8:F16" si="0">C8*D8*E8</f>
        <v>40</v>
      </c>
    </row>
    <row r="9" spans="1:6" x14ac:dyDescent="0.35">
      <c r="A9" t="s">
        <v>11</v>
      </c>
      <c r="B9" t="s">
        <v>4</v>
      </c>
      <c r="C9">
        <v>10</v>
      </c>
      <c r="D9">
        <v>1</v>
      </c>
      <c r="E9">
        <v>15</v>
      </c>
      <c r="F9">
        <f t="shared" si="0"/>
        <v>150</v>
      </c>
    </row>
    <row r="10" spans="1:6" x14ac:dyDescent="0.35">
      <c r="A10" t="s">
        <v>11</v>
      </c>
      <c r="B10" t="s">
        <v>5</v>
      </c>
      <c r="C10">
        <v>15</v>
      </c>
      <c r="D10">
        <v>1</v>
      </c>
      <c r="E10">
        <v>7</v>
      </c>
      <c r="F10">
        <f t="shared" si="0"/>
        <v>105</v>
      </c>
    </row>
    <row r="11" spans="1:6" x14ac:dyDescent="0.35">
      <c r="A11" t="s">
        <v>12</v>
      </c>
      <c r="B11" t="s">
        <v>3</v>
      </c>
      <c r="C11">
        <v>5</v>
      </c>
      <c r="D11">
        <v>1.2</v>
      </c>
      <c r="E11">
        <v>5</v>
      </c>
      <c r="F11">
        <f t="shared" si="0"/>
        <v>30</v>
      </c>
    </row>
    <row r="12" spans="1:6" x14ac:dyDescent="0.35">
      <c r="A12" t="s">
        <v>12</v>
      </c>
      <c r="B12" t="s">
        <v>4</v>
      </c>
      <c r="C12">
        <v>10</v>
      </c>
      <c r="D12">
        <v>1.2</v>
      </c>
      <c r="E12">
        <v>8</v>
      </c>
      <c r="F12">
        <f t="shared" si="0"/>
        <v>96</v>
      </c>
    </row>
    <row r="13" spans="1:6" x14ac:dyDescent="0.35">
      <c r="A13" t="s">
        <v>12</v>
      </c>
      <c r="B13" t="s">
        <v>5</v>
      </c>
      <c r="C13">
        <v>15</v>
      </c>
      <c r="D13">
        <v>1.2</v>
      </c>
      <c r="E13">
        <v>3</v>
      </c>
      <c r="F13">
        <f t="shared" si="0"/>
        <v>54</v>
      </c>
    </row>
    <row r="14" spans="1:6" x14ac:dyDescent="0.35">
      <c r="A14" t="s">
        <v>13</v>
      </c>
      <c r="B14" t="s">
        <v>3</v>
      </c>
      <c r="C14">
        <v>5</v>
      </c>
      <c r="D14">
        <v>1.5</v>
      </c>
      <c r="E14">
        <v>0</v>
      </c>
      <c r="F14">
        <f t="shared" si="0"/>
        <v>0</v>
      </c>
    </row>
    <row r="15" spans="1:6" x14ac:dyDescent="0.35">
      <c r="A15" t="s">
        <v>13</v>
      </c>
      <c r="B15" t="s">
        <v>4</v>
      </c>
      <c r="C15">
        <v>10</v>
      </c>
      <c r="D15">
        <v>1.5</v>
      </c>
      <c r="E15">
        <v>0</v>
      </c>
      <c r="F15">
        <f t="shared" si="0"/>
        <v>0</v>
      </c>
    </row>
    <row r="16" spans="1:6" x14ac:dyDescent="0.35">
      <c r="A16" t="s">
        <v>13</v>
      </c>
      <c r="B16" t="s">
        <v>5</v>
      </c>
      <c r="C16">
        <v>15</v>
      </c>
      <c r="D16">
        <v>1.5</v>
      </c>
      <c r="E16">
        <v>0</v>
      </c>
      <c r="F16">
        <f t="shared" si="0"/>
        <v>0</v>
      </c>
    </row>
    <row r="17" spans="1:6" x14ac:dyDescent="0.35">
      <c r="E17" s="3" t="s">
        <v>41</v>
      </c>
      <c r="F17">
        <f>SUM(F8:F16)</f>
        <v>475</v>
      </c>
    </row>
    <row r="19" spans="1:6" s="1" customFormat="1" x14ac:dyDescent="0.35">
      <c r="A19" s="2" t="s">
        <v>14</v>
      </c>
      <c r="B19" s="2" t="s">
        <v>8</v>
      </c>
      <c r="C19" s="2" t="s">
        <v>15</v>
      </c>
      <c r="D19" s="1" t="s">
        <v>42</v>
      </c>
    </row>
    <row r="20" spans="1:6" x14ac:dyDescent="0.35">
      <c r="A20" t="s">
        <v>16</v>
      </c>
      <c r="B20">
        <v>2</v>
      </c>
      <c r="C20">
        <v>4</v>
      </c>
      <c r="D20">
        <f t="shared" ref="D20:D32" si="1">B20*C20</f>
        <v>8</v>
      </c>
    </row>
    <row r="21" spans="1:6" x14ac:dyDescent="0.35">
      <c r="A21" t="s">
        <v>17</v>
      </c>
      <c r="B21">
        <v>1</v>
      </c>
      <c r="C21">
        <v>4</v>
      </c>
      <c r="D21">
        <f t="shared" si="1"/>
        <v>4</v>
      </c>
    </row>
    <row r="22" spans="1:6" x14ac:dyDescent="0.35">
      <c r="A22" t="s">
        <v>18</v>
      </c>
      <c r="B22">
        <v>1</v>
      </c>
      <c r="C22">
        <v>3</v>
      </c>
      <c r="D22">
        <f t="shared" si="1"/>
        <v>3</v>
      </c>
    </row>
    <row r="23" spans="1:6" x14ac:dyDescent="0.35">
      <c r="A23" t="s">
        <v>19</v>
      </c>
      <c r="B23">
        <v>1</v>
      </c>
      <c r="C23">
        <v>3</v>
      </c>
      <c r="D23">
        <f t="shared" si="1"/>
        <v>3</v>
      </c>
    </row>
    <row r="24" spans="1:6" x14ac:dyDescent="0.35">
      <c r="A24" t="s">
        <v>20</v>
      </c>
      <c r="B24">
        <v>1</v>
      </c>
      <c r="C24">
        <v>3</v>
      </c>
      <c r="D24">
        <f t="shared" si="1"/>
        <v>3</v>
      </c>
    </row>
    <row r="25" spans="1:6" x14ac:dyDescent="0.35">
      <c r="A25" t="s">
        <v>21</v>
      </c>
      <c r="B25">
        <v>0.5</v>
      </c>
      <c r="C25">
        <v>3</v>
      </c>
      <c r="D25">
        <f t="shared" si="1"/>
        <v>1.5</v>
      </c>
    </row>
    <row r="26" spans="1:6" x14ac:dyDescent="0.35">
      <c r="A26" t="s">
        <v>22</v>
      </c>
      <c r="B26">
        <v>0.5</v>
      </c>
      <c r="C26">
        <v>5</v>
      </c>
      <c r="D26">
        <f t="shared" si="1"/>
        <v>2.5</v>
      </c>
    </row>
    <row r="27" spans="1:6" x14ac:dyDescent="0.35">
      <c r="A27" t="s">
        <v>23</v>
      </c>
      <c r="B27">
        <v>2</v>
      </c>
      <c r="C27">
        <v>3</v>
      </c>
      <c r="D27">
        <f t="shared" si="1"/>
        <v>6</v>
      </c>
    </row>
    <row r="28" spans="1:6" x14ac:dyDescent="0.35">
      <c r="A28" t="s">
        <v>24</v>
      </c>
      <c r="B28">
        <v>1</v>
      </c>
      <c r="C28">
        <v>3</v>
      </c>
      <c r="D28">
        <f t="shared" si="1"/>
        <v>3</v>
      </c>
    </row>
    <row r="29" spans="1:6" x14ac:dyDescent="0.35">
      <c r="A29" t="s">
        <v>25</v>
      </c>
      <c r="B29">
        <v>1</v>
      </c>
      <c r="C29">
        <v>3</v>
      </c>
      <c r="D29">
        <f t="shared" si="1"/>
        <v>3</v>
      </c>
    </row>
    <row r="30" spans="1:6" x14ac:dyDescent="0.35">
      <c r="A30" t="s">
        <v>26</v>
      </c>
      <c r="B30">
        <v>1</v>
      </c>
      <c r="C30">
        <v>4</v>
      </c>
      <c r="D30">
        <f t="shared" si="1"/>
        <v>4</v>
      </c>
    </row>
    <row r="31" spans="1:6" x14ac:dyDescent="0.35">
      <c r="A31" t="s">
        <v>27</v>
      </c>
      <c r="B31">
        <v>1</v>
      </c>
      <c r="C31">
        <v>3</v>
      </c>
      <c r="D31">
        <f t="shared" si="1"/>
        <v>3</v>
      </c>
    </row>
    <row r="32" spans="1:6" x14ac:dyDescent="0.35">
      <c r="A32" t="s">
        <v>28</v>
      </c>
      <c r="B32">
        <v>1</v>
      </c>
      <c r="C32">
        <v>3</v>
      </c>
      <c r="D32">
        <f t="shared" si="1"/>
        <v>3</v>
      </c>
    </row>
    <row r="33" spans="1:4" x14ac:dyDescent="0.35">
      <c r="C33" s="3" t="s">
        <v>43</v>
      </c>
      <c r="D33">
        <f>SUM(D20:D32)</f>
        <v>47</v>
      </c>
    </row>
    <row r="34" spans="1:4" x14ac:dyDescent="0.35">
      <c r="C34" s="3" t="s">
        <v>44</v>
      </c>
      <c r="D34">
        <f>0.6+0.01*D33</f>
        <v>1.07</v>
      </c>
    </row>
    <row r="35" spans="1:4" s="1" customFormat="1" x14ac:dyDescent="0.35">
      <c r="A35" s="2" t="s">
        <v>29</v>
      </c>
      <c r="B35" s="2" t="s">
        <v>8</v>
      </c>
      <c r="C35" s="2" t="s">
        <v>15</v>
      </c>
      <c r="D35" s="1" t="s">
        <v>42</v>
      </c>
    </row>
    <row r="36" spans="1:4" x14ac:dyDescent="0.35">
      <c r="A36" t="s">
        <v>30</v>
      </c>
      <c r="B36">
        <v>1.5</v>
      </c>
      <c r="C36">
        <v>3</v>
      </c>
      <c r="D36">
        <f t="shared" ref="D36:D43" si="2">B36*C36</f>
        <v>4.5</v>
      </c>
    </row>
    <row r="37" spans="1:4" x14ac:dyDescent="0.35">
      <c r="A37" t="s">
        <v>31</v>
      </c>
      <c r="B37">
        <v>0.5</v>
      </c>
      <c r="C37">
        <v>4</v>
      </c>
      <c r="D37">
        <f t="shared" si="2"/>
        <v>2</v>
      </c>
    </row>
    <row r="38" spans="1:4" x14ac:dyDescent="0.35">
      <c r="A38" t="s">
        <v>32</v>
      </c>
      <c r="B38">
        <v>1</v>
      </c>
      <c r="C38">
        <v>4</v>
      </c>
      <c r="D38">
        <f t="shared" si="2"/>
        <v>4</v>
      </c>
    </row>
    <row r="39" spans="1:4" x14ac:dyDescent="0.35">
      <c r="A39" t="s">
        <v>33</v>
      </c>
      <c r="B39">
        <v>0.5</v>
      </c>
      <c r="C39">
        <v>3</v>
      </c>
      <c r="D39">
        <f t="shared" si="2"/>
        <v>1.5</v>
      </c>
    </row>
    <row r="40" spans="1:4" x14ac:dyDescent="0.35">
      <c r="A40" t="s">
        <v>34</v>
      </c>
      <c r="B40">
        <v>1</v>
      </c>
      <c r="C40">
        <v>3</v>
      </c>
      <c r="D40">
        <f t="shared" si="2"/>
        <v>3</v>
      </c>
    </row>
    <row r="41" spans="1:4" x14ac:dyDescent="0.35">
      <c r="A41" t="s">
        <v>35</v>
      </c>
      <c r="B41">
        <v>2</v>
      </c>
      <c r="C41">
        <v>3</v>
      </c>
      <c r="D41">
        <f t="shared" si="2"/>
        <v>6</v>
      </c>
    </row>
    <row r="42" spans="1:4" x14ac:dyDescent="0.35">
      <c r="A42" t="s">
        <v>36</v>
      </c>
      <c r="B42">
        <v>-1</v>
      </c>
      <c r="C42">
        <v>0</v>
      </c>
      <c r="D42">
        <f t="shared" si="2"/>
        <v>0</v>
      </c>
    </row>
    <row r="43" spans="1:4" x14ac:dyDescent="0.35">
      <c r="A43" t="s">
        <v>37</v>
      </c>
      <c r="B43">
        <v>-1</v>
      </c>
      <c r="C43">
        <v>0</v>
      </c>
      <c r="D43">
        <f t="shared" si="2"/>
        <v>0</v>
      </c>
    </row>
    <row r="44" spans="1:4" x14ac:dyDescent="0.35">
      <c r="C44" s="3" t="s">
        <v>45</v>
      </c>
      <c r="D44">
        <f>SUM(D36:D43)</f>
        <v>21</v>
      </c>
    </row>
    <row r="45" spans="1:4" x14ac:dyDescent="0.35">
      <c r="C45" s="3" t="s">
        <v>46</v>
      </c>
      <c r="D45">
        <f>1.4 - 0.03*D44</f>
        <v>0.76999999999999991</v>
      </c>
    </row>
    <row r="48" spans="1:4" x14ac:dyDescent="0.35">
      <c r="B48" s="1" t="s">
        <v>47</v>
      </c>
    </row>
    <row r="49" spans="2:3" x14ac:dyDescent="0.35">
      <c r="B49" t="s">
        <v>48</v>
      </c>
      <c r="C49">
        <f>D5+F17</f>
        <v>488</v>
      </c>
    </row>
    <row r="50" spans="2:3" x14ac:dyDescent="0.35">
      <c r="B50" t="s">
        <v>49</v>
      </c>
      <c r="C50">
        <f>C49*D34*D45</f>
        <v>402.06319999999999</v>
      </c>
    </row>
    <row r="51" spans="2:3" x14ac:dyDescent="0.35">
      <c r="B51" t="s">
        <v>50</v>
      </c>
      <c r="C51">
        <v>20</v>
      </c>
    </row>
    <row r="52" spans="2:3" x14ac:dyDescent="0.35">
      <c r="B52" t="s">
        <v>51</v>
      </c>
      <c r="C52">
        <f>C50*C51</f>
        <v>8041.2640000000001</v>
      </c>
    </row>
    <row r="53" spans="2:3" x14ac:dyDescent="0.35">
      <c r="B53" t="s">
        <v>52</v>
      </c>
      <c r="C53" s="4">
        <v>120000</v>
      </c>
    </row>
    <row r="54" spans="2:3" x14ac:dyDescent="0.35">
      <c r="B54" t="s">
        <v>53</v>
      </c>
      <c r="C54">
        <v>0.15</v>
      </c>
    </row>
    <row r="55" spans="2:3" x14ac:dyDescent="0.35">
      <c r="B55" t="s">
        <v>54</v>
      </c>
      <c r="C55">
        <v>0.16</v>
      </c>
    </row>
    <row r="56" spans="2:3" x14ac:dyDescent="0.35">
      <c r="B56" t="s">
        <v>55</v>
      </c>
      <c r="C56">
        <f>C54+C55</f>
        <v>0.31</v>
      </c>
    </row>
    <row r="57" spans="2:3" x14ac:dyDescent="0.35">
      <c r="B57" t="s">
        <v>56</v>
      </c>
      <c r="C57" s="4">
        <f>C53*(1+C56)</f>
        <v>157200</v>
      </c>
    </row>
    <row r="58" spans="2:3" x14ac:dyDescent="0.35">
      <c r="B58" t="s">
        <v>57</v>
      </c>
      <c r="C58" s="4">
        <f>1.4*C52*C57</f>
        <v>1769721381.1199999</v>
      </c>
    </row>
    <row r="59" spans="2:3" x14ac:dyDescent="0.35">
      <c r="B59" t="s">
        <v>58</v>
      </c>
      <c r="C59" s="4">
        <f>0.65*C58</f>
        <v>1150318897.7279999</v>
      </c>
    </row>
    <row r="60" spans="2:3" x14ac:dyDescent="0.35">
      <c r="B60" t="s">
        <v>59</v>
      </c>
      <c r="C60" s="4">
        <f>0.06*(C58+C59)</f>
        <v>175202416.73087996</v>
      </c>
    </row>
    <row r="61" spans="2:3" x14ac:dyDescent="0.35">
      <c r="B61" t="s">
        <v>60</v>
      </c>
      <c r="C61" s="4">
        <f>C58+C59+C60</f>
        <v>3095242695.5788794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topLeftCell="A49" workbookViewId="0">
      <selection activeCell="C60" sqref="C60"/>
    </sheetView>
  </sheetViews>
  <sheetFormatPr defaultRowHeight="14.5" x14ac:dyDescent="0.35"/>
  <cols>
    <col min="1" max="1" width="26.7265625" customWidth="1"/>
    <col min="2" max="3" width="18.7265625" customWidth="1"/>
    <col min="4" max="4" width="28.7265625" customWidth="1"/>
    <col min="5" max="5" width="14.7265625" customWidth="1"/>
    <col min="6" max="6" width="28.7265625" customWidth="1"/>
  </cols>
  <sheetData>
    <row r="1" spans="1:6" s="1" customFormat="1" x14ac:dyDescent="0.35">
      <c r="A1" s="2" t="s">
        <v>0</v>
      </c>
      <c r="B1" s="2" t="s">
        <v>1</v>
      </c>
      <c r="C1" s="2" t="s">
        <v>2</v>
      </c>
      <c r="D1" s="1" t="s">
        <v>38</v>
      </c>
    </row>
    <row r="2" spans="1:6" x14ac:dyDescent="0.35">
      <c r="A2" t="s">
        <v>3</v>
      </c>
      <c r="B2">
        <v>1</v>
      </c>
      <c r="C2">
        <v>0</v>
      </c>
      <c r="D2">
        <f>B2*C2</f>
        <v>0</v>
      </c>
    </row>
    <row r="3" spans="1:6" x14ac:dyDescent="0.35">
      <c r="A3" t="s">
        <v>4</v>
      </c>
      <c r="B3">
        <v>2</v>
      </c>
      <c r="C3">
        <v>10</v>
      </c>
      <c r="D3">
        <f>B3*C3</f>
        <v>20</v>
      </c>
    </row>
    <row r="4" spans="1:6" x14ac:dyDescent="0.35">
      <c r="A4" t="s">
        <v>5</v>
      </c>
      <c r="B4">
        <v>3</v>
      </c>
      <c r="C4">
        <v>7</v>
      </c>
      <c r="D4">
        <f>B4*C4</f>
        <v>21</v>
      </c>
    </row>
    <row r="5" spans="1:6" x14ac:dyDescent="0.35">
      <c r="C5" s="3" t="s">
        <v>39</v>
      </c>
      <c r="D5">
        <f>SUM(D2:D4)</f>
        <v>41</v>
      </c>
    </row>
    <row r="7" spans="1:6" s="1" customFormat="1" x14ac:dyDescent="0.35">
      <c r="A7" s="2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1" t="s">
        <v>40</v>
      </c>
    </row>
    <row r="8" spans="1:6" x14ac:dyDescent="0.35">
      <c r="A8" t="s">
        <v>11</v>
      </c>
      <c r="B8" t="s">
        <v>3</v>
      </c>
      <c r="C8">
        <v>5</v>
      </c>
      <c r="D8">
        <v>1</v>
      </c>
      <c r="E8">
        <v>10</v>
      </c>
      <c r="F8">
        <f t="shared" ref="F8:F16" si="0">C8*D8*E8</f>
        <v>50</v>
      </c>
    </row>
    <row r="9" spans="1:6" x14ac:dyDescent="0.35">
      <c r="A9" t="s">
        <v>11</v>
      </c>
      <c r="B9" t="s">
        <v>4</v>
      </c>
      <c r="C9">
        <v>10</v>
      </c>
      <c r="D9">
        <v>1</v>
      </c>
      <c r="E9">
        <v>20</v>
      </c>
      <c r="F9">
        <f t="shared" si="0"/>
        <v>200</v>
      </c>
    </row>
    <row r="10" spans="1:6" x14ac:dyDescent="0.35">
      <c r="A10" t="s">
        <v>11</v>
      </c>
      <c r="B10" t="s">
        <v>5</v>
      </c>
      <c r="C10">
        <v>15</v>
      </c>
      <c r="D10">
        <v>1</v>
      </c>
      <c r="E10">
        <v>15</v>
      </c>
      <c r="F10">
        <f t="shared" si="0"/>
        <v>225</v>
      </c>
    </row>
    <row r="11" spans="1:6" x14ac:dyDescent="0.35">
      <c r="A11" t="s">
        <v>12</v>
      </c>
      <c r="B11" t="s">
        <v>3</v>
      </c>
      <c r="C11">
        <v>5</v>
      </c>
      <c r="D11">
        <v>1.2</v>
      </c>
      <c r="E11">
        <v>5</v>
      </c>
      <c r="F11">
        <f t="shared" si="0"/>
        <v>30</v>
      </c>
    </row>
    <row r="12" spans="1:6" x14ac:dyDescent="0.35">
      <c r="A12" t="s">
        <v>12</v>
      </c>
      <c r="B12" t="s">
        <v>4</v>
      </c>
      <c r="C12">
        <v>10</v>
      </c>
      <c r="D12">
        <v>1.2</v>
      </c>
      <c r="E12">
        <v>8</v>
      </c>
      <c r="F12">
        <f t="shared" si="0"/>
        <v>96</v>
      </c>
    </row>
    <row r="13" spans="1:6" x14ac:dyDescent="0.35">
      <c r="A13" t="s">
        <v>12</v>
      </c>
      <c r="B13" t="s">
        <v>5</v>
      </c>
      <c r="C13">
        <v>15</v>
      </c>
      <c r="D13">
        <v>1.2</v>
      </c>
      <c r="E13">
        <v>4</v>
      </c>
      <c r="F13">
        <f t="shared" si="0"/>
        <v>72</v>
      </c>
    </row>
    <row r="14" spans="1:6" x14ac:dyDescent="0.35">
      <c r="A14" t="s">
        <v>13</v>
      </c>
      <c r="B14" t="s">
        <v>3</v>
      </c>
      <c r="C14">
        <v>5</v>
      </c>
      <c r="D14">
        <v>1.5</v>
      </c>
      <c r="E14">
        <v>0</v>
      </c>
      <c r="F14">
        <f t="shared" si="0"/>
        <v>0</v>
      </c>
    </row>
    <row r="15" spans="1:6" x14ac:dyDescent="0.35">
      <c r="A15" t="s">
        <v>13</v>
      </c>
      <c r="B15" t="s">
        <v>4</v>
      </c>
      <c r="C15">
        <v>10</v>
      </c>
      <c r="D15">
        <v>1.5</v>
      </c>
      <c r="E15">
        <v>0</v>
      </c>
      <c r="F15">
        <f t="shared" si="0"/>
        <v>0</v>
      </c>
    </row>
    <row r="16" spans="1:6" x14ac:dyDescent="0.35">
      <c r="A16" t="s">
        <v>13</v>
      </c>
      <c r="B16" t="s">
        <v>5</v>
      </c>
      <c r="C16">
        <v>15</v>
      </c>
      <c r="D16">
        <v>1.5</v>
      </c>
      <c r="E16">
        <v>0</v>
      </c>
      <c r="F16">
        <f t="shared" si="0"/>
        <v>0</v>
      </c>
    </row>
    <row r="17" spans="1:6" x14ac:dyDescent="0.35">
      <c r="E17" s="3" t="s">
        <v>41</v>
      </c>
      <c r="F17">
        <f>SUM(F8:F16)</f>
        <v>673</v>
      </c>
    </row>
    <row r="19" spans="1:6" s="1" customFormat="1" x14ac:dyDescent="0.35">
      <c r="A19" s="2" t="s">
        <v>14</v>
      </c>
      <c r="B19" s="2" t="s">
        <v>8</v>
      </c>
      <c r="C19" s="2" t="s">
        <v>15</v>
      </c>
      <c r="D19" s="1" t="s">
        <v>42</v>
      </c>
    </row>
    <row r="20" spans="1:6" x14ac:dyDescent="0.35">
      <c r="A20" t="s">
        <v>16</v>
      </c>
      <c r="B20">
        <v>2</v>
      </c>
      <c r="C20">
        <v>4</v>
      </c>
      <c r="D20">
        <f t="shared" ref="D20:D32" si="1">B20*C20</f>
        <v>8</v>
      </c>
    </row>
    <row r="21" spans="1:6" x14ac:dyDescent="0.35">
      <c r="A21" t="s">
        <v>17</v>
      </c>
      <c r="B21">
        <v>1</v>
      </c>
      <c r="C21">
        <v>4</v>
      </c>
      <c r="D21">
        <f t="shared" si="1"/>
        <v>4</v>
      </c>
    </row>
    <row r="22" spans="1:6" x14ac:dyDescent="0.35">
      <c r="A22" t="s">
        <v>18</v>
      </c>
      <c r="B22">
        <v>1</v>
      </c>
      <c r="C22">
        <v>3</v>
      </c>
      <c r="D22">
        <f t="shared" si="1"/>
        <v>3</v>
      </c>
    </row>
    <row r="23" spans="1:6" x14ac:dyDescent="0.35">
      <c r="A23" t="s">
        <v>19</v>
      </c>
      <c r="B23">
        <v>1</v>
      </c>
      <c r="C23">
        <v>3</v>
      </c>
      <c r="D23">
        <f t="shared" si="1"/>
        <v>3</v>
      </c>
    </row>
    <row r="24" spans="1:6" x14ac:dyDescent="0.35">
      <c r="A24" t="s">
        <v>20</v>
      </c>
      <c r="B24">
        <v>1</v>
      </c>
      <c r="C24">
        <v>3</v>
      </c>
      <c r="D24">
        <f t="shared" si="1"/>
        <v>3</v>
      </c>
    </row>
    <row r="25" spans="1:6" x14ac:dyDescent="0.35">
      <c r="A25" t="s">
        <v>21</v>
      </c>
      <c r="B25">
        <v>0.5</v>
      </c>
      <c r="C25">
        <v>3</v>
      </c>
      <c r="D25">
        <f t="shared" si="1"/>
        <v>1.5</v>
      </c>
    </row>
    <row r="26" spans="1:6" x14ac:dyDescent="0.35">
      <c r="A26" t="s">
        <v>22</v>
      </c>
      <c r="B26">
        <v>0.5</v>
      </c>
      <c r="C26">
        <v>4</v>
      </c>
      <c r="D26">
        <f t="shared" si="1"/>
        <v>2</v>
      </c>
    </row>
    <row r="27" spans="1:6" x14ac:dyDescent="0.35">
      <c r="A27" t="s">
        <v>23</v>
      </c>
      <c r="B27">
        <v>2</v>
      </c>
      <c r="C27">
        <v>3</v>
      </c>
      <c r="D27">
        <f t="shared" si="1"/>
        <v>6</v>
      </c>
    </row>
    <row r="28" spans="1:6" x14ac:dyDescent="0.35">
      <c r="A28" t="s">
        <v>24</v>
      </c>
      <c r="B28">
        <v>1</v>
      </c>
      <c r="C28">
        <v>3</v>
      </c>
      <c r="D28">
        <f t="shared" si="1"/>
        <v>3</v>
      </c>
    </row>
    <row r="29" spans="1:6" x14ac:dyDescent="0.35">
      <c r="A29" t="s">
        <v>25</v>
      </c>
      <c r="B29">
        <v>1</v>
      </c>
      <c r="C29">
        <v>3</v>
      </c>
      <c r="D29">
        <f t="shared" si="1"/>
        <v>3</v>
      </c>
    </row>
    <row r="30" spans="1:6" x14ac:dyDescent="0.35">
      <c r="A30" t="s">
        <v>26</v>
      </c>
      <c r="B30">
        <v>1</v>
      </c>
      <c r="C30">
        <v>5</v>
      </c>
      <c r="D30">
        <f t="shared" si="1"/>
        <v>5</v>
      </c>
    </row>
    <row r="31" spans="1:6" x14ac:dyDescent="0.35">
      <c r="A31" t="s">
        <v>27</v>
      </c>
      <c r="B31">
        <v>1</v>
      </c>
      <c r="C31">
        <v>3</v>
      </c>
      <c r="D31">
        <f t="shared" si="1"/>
        <v>3</v>
      </c>
    </row>
    <row r="32" spans="1:6" x14ac:dyDescent="0.35">
      <c r="A32" t="s">
        <v>28</v>
      </c>
      <c r="B32">
        <v>1</v>
      </c>
      <c r="C32">
        <v>3</v>
      </c>
      <c r="D32">
        <f t="shared" si="1"/>
        <v>3</v>
      </c>
    </row>
    <row r="33" spans="1:4" x14ac:dyDescent="0.35">
      <c r="C33" s="3" t="s">
        <v>43</v>
      </c>
      <c r="D33">
        <f>SUM(D20:D32)</f>
        <v>47.5</v>
      </c>
    </row>
    <row r="34" spans="1:4" x14ac:dyDescent="0.35">
      <c r="C34" s="3" t="s">
        <v>44</v>
      </c>
      <c r="D34">
        <f>0.6+0.01*D33</f>
        <v>1.075</v>
      </c>
    </row>
    <row r="35" spans="1:4" s="1" customFormat="1" x14ac:dyDescent="0.35">
      <c r="A35" s="2" t="s">
        <v>29</v>
      </c>
      <c r="B35" s="2" t="s">
        <v>8</v>
      </c>
      <c r="C35" s="2" t="s">
        <v>15</v>
      </c>
      <c r="D35" s="1" t="s">
        <v>42</v>
      </c>
    </row>
    <row r="36" spans="1:4" x14ac:dyDescent="0.35">
      <c r="A36" t="s">
        <v>30</v>
      </c>
      <c r="B36">
        <v>1.5</v>
      </c>
      <c r="C36">
        <v>3</v>
      </c>
      <c r="D36">
        <f t="shared" ref="D36:D43" si="2">B36*C36</f>
        <v>4.5</v>
      </c>
    </row>
    <row r="37" spans="1:4" x14ac:dyDescent="0.35">
      <c r="A37" t="s">
        <v>31</v>
      </c>
      <c r="B37">
        <v>0.5</v>
      </c>
      <c r="C37">
        <v>3</v>
      </c>
      <c r="D37">
        <f t="shared" si="2"/>
        <v>1.5</v>
      </c>
    </row>
    <row r="38" spans="1:4" x14ac:dyDescent="0.35">
      <c r="A38" t="s">
        <v>32</v>
      </c>
      <c r="B38">
        <v>1</v>
      </c>
      <c r="C38">
        <v>4</v>
      </c>
      <c r="D38">
        <f t="shared" si="2"/>
        <v>4</v>
      </c>
    </row>
    <row r="39" spans="1:4" x14ac:dyDescent="0.35">
      <c r="A39" t="s">
        <v>33</v>
      </c>
      <c r="B39">
        <v>0.5</v>
      </c>
      <c r="C39">
        <v>3</v>
      </c>
      <c r="D39">
        <f t="shared" si="2"/>
        <v>1.5</v>
      </c>
    </row>
    <row r="40" spans="1:4" x14ac:dyDescent="0.35">
      <c r="A40" t="s">
        <v>34</v>
      </c>
      <c r="B40">
        <v>1</v>
      </c>
      <c r="C40">
        <v>3</v>
      </c>
      <c r="D40">
        <f t="shared" si="2"/>
        <v>3</v>
      </c>
    </row>
    <row r="41" spans="1:4" x14ac:dyDescent="0.35">
      <c r="A41" t="s">
        <v>35</v>
      </c>
      <c r="B41">
        <v>2</v>
      </c>
      <c r="C41">
        <v>3</v>
      </c>
      <c r="D41">
        <f t="shared" si="2"/>
        <v>6</v>
      </c>
    </row>
    <row r="42" spans="1:4" x14ac:dyDescent="0.35">
      <c r="A42" t="s">
        <v>36</v>
      </c>
      <c r="B42">
        <v>-1</v>
      </c>
      <c r="C42">
        <v>0</v>
      </c>
      <c r="D42">
        <f t="shared" si="2"/>
        <v>0</v>
      </c>
    </row>
    <row r="43" spans="1:4" x14ac:dyDescent="0.35">
      <c r="A43" t="s">
        <v>37</v>
      </c>
      <c r="B43">
        <v>-1</v>
      </c>
      <c r="C43">
        <v>0</v>
      </c>
      <c r="D43">
        <f t="shared" si="2"/>
        <v>0</v>
      </c>
    </row>
    <row r="44" spans="1:4" x14ac:dyDescent="0.35">
      <c r="C44" s="3" t="s">
        <v>45</v>
      </c>
      <c r="D44">
        <f>SUM(D36:D43)</f>
        <v>20.5</v>
      </c>
    </row>
    <row r="45" spans="1:4" x14ac:dyDescent="0.35">
      <c r="C45" s="3" t="s">
        <v>46</v>
      </c>
      <c r="D45">
        <f>1.4 - 0.03*D44</f>
        <v>0.78499999999999992</v>
      </c>
    </row>
    <row r="48" spans="1:4" x14ac:dyDescent="0.35">
      <c r="B48" s="1" t="s">
        <v>47</v>
      </c>
    </row>
    <row r="49" spans="2:3" x14ac:dyDescent="0.35">
      <c r="B49" t="s">
        <v>48</v>
      </c>
      <c r="C49">
        <f>D5+F17</f>
        <v>714</v>
      </c>
    </row>
    <row r="50" spans="2:3" x14ac:dyDescent="0.35">
      <c r="B50" t="s">
        <v>49</v>
      </c>
      <c r="C50">
        <f>C49*D34*D45</f>
        <v>602.52674999999988</v>
      </c>
    </row>
    <row r="51" spans="2:3" x14ac:dyDescent="0.35">
      <c r="B51" t="s">
        <v>50</v>
      </c>
      <c r="C51">
        <v>20</v>
      </c>
    </row>
    <row r="52" spans="2:3" x14ac:dyDescent="0.35">
      <c r="B52" t="s">
        <v>51</v>
      </c>
      <c r="C52">
        <f>C50*C51</f>
        <v>12050.534999999998</v>
      </c>
    </row>
    <row r="53" spans="2:3" x14ac:dyDescent="0.35">
      <c r="B53" t="s">
        <v>52</v>
      </c>
      <c r="C53" s="4">
        <v>150000</v>
      </c>
    </row>
    <row r="54" spans="2:3" x14ac:dyDescent="0.35">
      <c r="B54" t="s">
        <v>53</v>
      </c>
      <c r="C54">
        <v>0.3</v>
      </c>
    </row>
    <row r="55" spans="2:3" x14ac:dyDescent="0.35">
      <c r="B55" t="s">
        <v>54</v>
      </c>
      <c r="C55">
        <v>0.16</v>
      </c>
    </row>
    <row r="56" spans="2:3" x14ac:dyDescent="0.35">
      <c r="B56" t="s">
        <v>55</v>
      </c>
      <c r="C56">
        <f>C54+C55</f>
        <v>0.45999999999999996</v>
      </c>
    </row>
    <row r="57" spans="2:3" x14ac:dyDescent="0.35">
      <c r="B57" t="s">
        <v>56</v>
      </c>
      <c r="C57" s="4">
        <f>C53*(1+C56)</f>
        <v>219000</v>
      </c>
    </row>
    <row r="58" spans="2:3" x14ac:dyDescent="0.35">
      <c r="B58" t="s">
        <v>57</v>
      </c>
      <c r="C58" s="4">
        <f>1.4*C52*C57</f>
        <v>3694694030.999999</v>
      </c>
    </row>
    <row r="59" spans="2:3" x14ac:dyDescent="0.35">
      <c r="B59" t="s">
        <v>58</v>
      </c>
      <c r="C59" s="4">
        <f>0.65*C58</f>
        <v>2401551120.1499996</v>
      </c>
    </row>
    <row r="60" spans="2:3" x14ac:dyDescent="0.35">
      <c r="B60" t="s">
        <v>59</v>
      </c>
      <c r="C60" s="4">
        <f>0.06*(C58+C59)</f>
        <v>365774709.06899989</v>
      </c>
    </row>
    <row r="61" spans="2:3" x14ac:dyDescent="0.35">
      <c r="B61" t="s">
        <v>60</v>
      </c>
      <c r="C61" s="4">
        <f>C58+C59+C60</f>
        <v>6462019860.2189989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tabSelected="1" workbookViewId="0">
      <selection activeCell="F13" sqref="F13"/>
    </sheetView>
  </sheetViews>
  <sheetFormatPr defaultRowHeight="14.5" x14ac:dyDescent="0.35"/>
  <cols>
    <col min="1" max="1" width="26.7265625" customWidth="1"/>
    <col min="2" max="3" width="18.7265625" customWidth="1"/>
    <col min="4" max="4" width="28.7265625" customWidth="1"/>
    <col min="5" max="5" width="14.7265625" customWidth="1"/>
    <col min="6" max="6" width="28.7265625" customWidth="1"/>
  </cols>
  <sheetData>
    <row r="1" spans="1:6" s="1" customFormat="1" x14ac:dyDescent="0.35">
      <c r="A1" s="2" t="s">
        <v>0</v>
      </c>
      <c r="B1" s="2" t="s">
        <v>1</v>
      </c>
      <c r="C1" s="2" t="s">
        <v>2</v>
      </c>
      <c r="D1" s="1" t="s">
        <v>38</v>
      </c>
    </row>
    <row r="2" spans="1:6" x14ac:dyDescent="0.35">
      <c r="A2" t="s">
        <v>3</v>
      </c>
      <c r="B2">
        <v>1</v>
      </c>
      <c r="C2">
        <v>0</v>
      </c>
      <c r="D2">
        <f>B2*C2</f>
        <v>0</v>
      </c>
    </row>
    <row r="3" spans="1:6" x14ac:dyDescent="0.35">
      <c r="A3" t="s">
        <v>4</v>
      </c>
      <c r="B3">
        <v>2</v>
      </c>
      <c r="C3">
        <v>3</v>
      </c>
      <c r="D3">
        <f>B3*C3</f>
        <v>6</v>
      </c>
    </row>
    <row r="4" spans="1:6" x14ac:dyDescent="0.35">
      <c r="A4" t="s">
        <v>5</v>
      </c>
      <c r="B4">
        <v>3</v>
      </c>
      <c r="C4">
        <v>1</v>
      </c>
      <c r="D4">
        <f>B4*C4</f>
        <v>3</v>
      </c>
    </row>
    <row r="5" spans="1:6" x14ac:dyDescent="0.35">
      <c r="C5" s="3" t="s">
        <v>39</v>
      </c>
      <c r="D5">
        <f>SUM(D2:D4)</f>
        <v>9</v>
      </c>
    </row>
    <row r="7" spans="1:6" s="1" customFormat="1" x14ac:dyDescent="0.35">
      <c r="A7" s="2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1" t="s">
        <v>40</v>
      </c>
    </row>
    <row r="8" spans="1:6" x14ac:dyDescent="0.35">
      <c r="A8" t="s">
        <v>11</v>
      </c>
      <c r="B8" t="s">
        <v>3</v>
      </c>
      <c r="C8">
        <v>5</v>
      </c>
      <c r="D8">
        <v>1</v>
      </c>
      <c r="E8">
        <v>12</v>
      </c>
      <c r="F8">
        <f t="shared" ref="F8:F16" si="0">C8*D8*E8</f>
        <v>60</v>
      </c>
    </row>
    <row r="9" spans="1:6" x14ac:dyDescent="0.35">
      <c r="A9" t="s">
        <v>11</v>
      </c>
      <c r="B9" t="s">
        <v>4</v>
      </c>
      <c r="C9">
        <v>10</v>
      </c>
      <c r="D9">
        <v>1</v>
      </c>
      <c r="E9">
        <v>18</v>
      </c>
      <c r="F9">
        <f t="shared" si="0"/>
        <v>180</v>
      </c>
    </row>
    <row r="10" spans="1:6" x14ac:dyDescent="0.35">
      <c r="A10" t="s">
        <v>11</v>
      </c>
      <c r="B10" t="s">
        <v>5</v>
      </c>
      <c r="C10">
        <v>15</v>
      </c>
      <c r="D10">
        <v>1</v>
      </c>
      <c r="E10">
        <v>8</v>
      </c>
      <c r="F10">
        <f t="shared" si="0"/>
        <v>120</v>
      </c>
    </row>
    <row r="11" spans="1:6" x14ac:dyDescent="0.35">
      <c r="A11" t="s">
        <v>12</v>
      </c>
      <c r="B11" t="s">
        <v>3</v>
      </c>
      <c r="C11">
        <v>5</v>
      </c>
      <c r="D11">
        <v>1.2</v>
      </c>
      <c r="E11">
        <v>6</v>
      </c>
      <c r="F11">
        <f t="shared" si="0"/>
        <v>36</v>
      </c>
    </row>
    <row r="12" spans="1:6" x14ac:dyDescent="0.35">
      <c r="A12" t="s">
        <v>12</v>
      </c>
      <c r="B12" t="s">
        <v>4</v>
      </c>
      <c r="C12">
        <v>10</v>
      </c>
      <c r="D12">
        <v>1.2</v>
      </c>
      <c r="E12">
        <v>10</v>
      </c>
      <c r="F12">
        <f t="shared" si="0"/>
        <v>120</v>
      </c>
    </row>
    <row r="13" spans="1:6" x14ac:dyDescent="0.35">
      <c r="A13" t="s">
        <v>12</v>
      </c>
      <c r="B13" t="s">
        <v>5</v>
      </c>
      <c r="C13">
        <v>15</v>
      </c>
      <c r="D13">
        <v>1.2</v>
      </c>
      <c r="E13">
        <v>3</v>
      </c>
      <c r="F13">
        <f t="shared" si="0"/>
        <v>54</v>
      </c>
    </row>
    <row r="14" spans="1:6" x14ac:dyDescent="0.35">
      <c r="A14" t="s">
        <v>13</v>
      </c>
      <c r="B14" t="s">
        <v>3</v>
      </c>
      <c r="C14">
        <v>5</v>
      </c>
      <c r="D14">
        <v>1.5</v>
      </c>
      <c r="E14">
        <v>0</v>
      </c>
      <c r="F14">
        <f t="shared" si="0"/>
        <v>0</v>
      </c>
    </row>
    <row r="15" spans="1:6" x14ac:dyDescent="0.35">
      <c r="A15" t="s">
        <v>13</v>
      </c>
      <c r="B15" t="s">
        <v>4</v>
      </c>
      <c r="C15">
        <v>10</v>
      </c>
      <c r="D15">
        <v>1.5</v>
      </c>
      <c r="E15">
        <v>0</v>
      </c>
      <c r="F15">
        <f t="shared" si="0"/>
        <v>0</v>
      </c>
    </row>
    <row r="16" spans="1:6" x14ac:dyDescent="0.35">
      <c r="A16" t="s">
        <v>13</v>
      </c>
      <c r="B16" t="s">
        <v>5</v>
      </c>
      <c r="C16">
        <v>15</v>
      </c>
      <c r="D16">
        <v>1.5</v>
      </c>
      <c r="E16">
        <v>0</v>
      </c>
      <c r="F16">
        <f t="shared" si="0"/>
        <v>0</v>
      </c>
    </row>
    <row r="17" spans="1:6" x14ac:dyDescent="0.35">
      <c r="E17" s="3" t="s">
        <v>41</v>
      </c>
      <c r="F17">
        <f>SUM(F8:F16)</f>
        <v>570</v>
      </c>
    </row>
    <row r="19" spans="1:6" s="1" customFormat="1" x14ac:dyDescent="0.35">
      <c r="A19" s="2" t="s">
        <v>14</v>
      </c>
      <c r="B19" s="2" t="s">
        <v>8</v>
      </c>
      <c r="C19" s="2" t="s">
        <v>15</v>
      </c>
      <c r="D19" s="1" t="s">
        <v>42</v>
      </c>
    </row>
    <row r="20" spans="1:6" x14ac:dyDescent="0.35">
      <c r="A20" t="s">
        <v>16</v>
      </c>
      <c r="B20">
        <v>2</v>
      </c>
      <c r="C20">
        <v>5</v>
      </c>
      <c r="D20">
        <f t="shared" ref="D20:D32" si="1">B20*C20</f>
        <v>10</v>
      </c>
    </row>
    <row r="21" spans="1:6" x14ac:dyDescent="0.35">
      <c r="A21" t="s">
        <v>17</v>
      </c>
      <c r="B21">
        <v>1</v>
      </c>
      <c r="C21">
        <v>4</v>
      </c>
      <c r="D21">
        <f t="shared" si="1"/>
        <v>4</v>
      </c>
    </row>
    <row r="22" spans="1:6" x14ac:dyDescent="0.35">
      <c r="A22" t="s">
        <v>18</v>
      </c>
      <c r="B22">
        <v>1</v>
      </c>
      <c r="C22">
        <v>3</v>
      </c>
      <c r="D22">
        <f t="shared" si="1"/>
        <v>3</v>
      </c>
    </row>
    <row r="23" spans="1:6" x14ac:dyDescent="0.35">
      <c r="A23" t="s">
        <v>19</v>
      </c>
      <c r="B23">
        <v>1</v>
      </c>
      <c r="C23">
        <v>3</v>
      </c>
      <c r="D23">
        <f t="shared" si="1"/>
        <v>3</v>
      </c>
    </row>
    <row r="24" spans="1:6" x14ac:dyDescent="0.35">
      <c r="A24" t="s">
        <v>20</v>
      </c>
      <c r="B24">
        <v>1</v>
      </c>
      <c r="C24">
        <v>3</v>
      </c>
      <c r="D24">
        <f t="shared" si="1"/>
        <v>3</v>
      </c>
    </row>
    <row r="25" spans="1:6" x14ac:dyDescent="0.35">
      <c r="A25" t="s">
        <v>21</v>
      </c>
      <c r="B25">
        <v>0.5</v>
      </c>
      <c r="C25">
        <v>3</v>
      </c>
      <c r="D25">
        <f t="shared" si="1"/>
        <v>1.5</v>
      </c>
    </row>
    <row r="26" spans="1:6" x14ac:dyDescent="0.35">
      <c r="A26" t="s">
        <v>22</v>
      </c>
      <c r="B26">
        <v>0.5</v>
      </c>
      <c r="C26">
        <v>5</v>
      </c>
      <c r="D26">
        <f t="shared" si="1"/>
        <v>2.5</v>
      </c>
    </row>
    <row r="27" spans="1:6" x14ac:dyDescent="0.35">
      <c r="A27" t="s">
        <v>23</v>
      </c>
      <c r="B27">
        <v>2</v>
      </c>
      <c r="C27">
        <v>3</v>
      </c>
      <c r="D27">
        <f t="shared" si="1"/>
        <v>6</v>
      </c>
    </row>
    <row r="28" spans="1:6" x14ac:dyDescent="0.35">
      <c r="A28" t="s">
        <v>24</v>
      </c>
      <c r="B28">
        <v>1</v>
      </c>
      <c r="C28">
        <v>3</v>
      </c>
      <c r="D28">
        <f t="shared" si="1"/>
        <v>3</v>
      </c>
    </row>
    <row r="29" spans="1:6" x14ac:dyDescent="0.35">
      <c r="A29" t="s">
        <v>25</v>
      </c>
      <c r="B29">
        <v>1</v>
      </c>
      <c r="C29">
        <v>3</v>
      </c>
      <c r="D29">
        <f t="shared" si="1"/>
        <v>3</v>
      </c>
    </row>
    <row r="30" spans="1:6" x14ac:dyDescent="0.35">
      <c r="A30" t="s">
        <v>26</v>
      </c>
      <c r="B30">
        <v>1</v>
      </c>
      <c r="C30">
        <v>5</v>
      </c>
      <c r="D30">
        <f t="shared" si="1"/>
        <v>5</v>
      </c>
    </row>
    <row r="31" spans="1:6" x14ac:dyDescent="0.35">
      <c r="A31" t="s">
        <v>27</v>
      </c>
      <c r="B31">
        <v>1</v>
      </c>
      <c r="C31">
        <v>3</v>
      </c>
      <c r="D31">
        <f t="shared" si="1"/>
        <v>3</v>
      </c>
    </row>
    <row r="32" spans="1:6" x14ac:dyDescent="0.35">
      <c r="A32" t="s">
        <v>28</v>
      </c>
      <c r="B32">
        <v>1</v>
      </c>
      <c r="C32">
        <v>3</v>
      </c>
      <c r="D32">
        <f t="shared" si="1"/>
        <v>3</v>
      </c>
    </row>
    <row r="33" spans="1:4" x14ac:dyDescent="0.35">
      <c r="C33" s="3" t="s">
        <v>43</v>
      </c>
      <c r="D33">
        <f>SUM(D20:D32)</f>
        <v>50</v>
      </c>
    </row>
    <row r="34" spans="1:4" x14ac:dyDescent="0.35">
      <c r="C34" s="3" t="s">
        <v>44</v>
      </c>
      <c r="D34">
        <f>0.6+0.01*D33</f>
        <v>1.1000000000000001</v>
      </c>
    </row>
    <row r="35" spans="1:4" s="1" customFormat="1" x14ac:dyDescent="0.35">
      <c r="A35" s="2" t="s">
        <v>29</v>
      </c>
      <c r="B35" s="2" t="s">
        <v>8</v>
      </c>
      <c r="C35" s="2" t="s">
        <v>15</v>
      </c>
      <c r="D35" s="1" t="s">
        <v>42</v>
      </c>
    </row>
    <row r="36" spans="1:4" x14ac:dyDescent="0.35">
      <c r="A36" t="s">
        <v>30</v>
      </c>
      <c r="B36">
        <v>1.5</v>
      </c>
      <c r="C36">
        <v>3</v>
      </c>
      <c r="D36">
        <f t="shared" ref="D36:D43" si="2">B36*C36</f>
        <v>4.5</v>
      </c>
    </row>
    <row r="37" spans="1:4" x14ac:dyDescent="0.35">
      <c r="A37" t="s">
        <v>31</v>
      </c>
      <c r="B37">
        <v>0.5</v>
      </c>
      <c r="C37">
        <v>4</v>
      </c>
      <c r="D37">
        <f t="shared" si="2"/>
        <v>2</v>
      </c>
    </row>
    <row r="38" spans="1:4" x14ac:dyDescent="0.35">
      <c r="A38" t="s">
        <v>32</v>
      </c>
      <c r="B38">
        <v>1</v>
      </c>
      <c r="C38">
        <v>3</v>
      </c>
      <c r="D38">
        <f t="shared" si="2"/>
        <v>3</v>
      </c>
    </row>
    <row r="39" spans="1:4" x14ac:dyDescent="0.35">
      <c r="A39" t="s">
        <v>33</v>
      </c>
      <c r="B39">
        <v>0.5</v>
      </c>
      <c r="C39">
        <v>3</v>
      </c>
      <c r="D39">
        <f t="shared" si="2"/>
        <v>1.5</v>
      </c>
    </row>
    <row r="40" spans="1:4" x14ac:dyDescent="0.35">
      <c r="A40" t="s">
        <v>34</v>
      </c>
      <c r="B40">
        <v>1</v>
      </c>
      <c r="C40">
        <v>3</v>
      </c>
      <c r="D40">
        <f t="shared" si="2"/>
        <v>3</v>
      </c>
    </row>
    <row r="41" spans="1:4" x14ac:dyDescent="0.35">
      <c r="A41" t="s">
        <v>35</v>
      </c>
      <c r="B41">
        <v>2</v>
      </c>
      <c r="C41">
        <v>2</v>
      </c>
      <c r="D41">
        <f t="shared" si="2"/>
        <v>4</v>
      </c>
    </row>
    <row r="42" spans="1:4" x14ac:dyDescent="0.35">
      <c r="A42" t="s">
        <v>36</v>
      </c>
      <c r="B42">
        <v>-1</v>
      </c>
      <c r="C42">
        <v>0</v>
      </c>
      <c r="D42">
        <f t="shared" si="2"/>
        <v>0</v>
      </c>
    </row>
    <row r="43" spans="1:4" x14ac:dyDescent="0.35">
      <c r="A43" t="s">
        <v>37</v>
      </c>
      <c r="B43">
        <v>-1</v>
      </c>
      <c r="C43">
        <v>0</v>
      </c>
      <c r="D43">
        <f t="shared" si="2"/>
        <v>0</v>
      </c>
    </row>
    <row r="44" spans="1:4" x14ac:dyDescent="0.35">
      <c r="C44" s="3" t="s">
        <v>45</v>
      </c>
      <c r="D44">
        <f>SUM(D36:D43)</f>
        <v>18</v>
      </c>
    </row>
    <row r="45" spans="1:4" x14ac:dyDescent="0.35">
      <c r="C45" s="3" t="s">
        <v>46</v>
      </c>
      <c r="D45">
        <f>1.4 - 0.03*D44</f>
        <v>0.85999999999999988</v>
      </c>
    </row>
    <row r="48" spans="1:4" x14ac:dyDescent="0.35">
      <c r="B48" s="1" t="s">
        <v>47</v>
      </c>
    </row>
    <row r="49" spans="2:3" x14ac:dyDescent="0.35">
      <c r="B49" t="s">
        <v>48</v>
      </c>
      <c r="C49">
        <f>D5+F17</f>
        <v>579</v>
      </c>
    </row>
    <row r="50" spans="2:3" x14ac:dyDescent="0.35">
      <c r="B50" t="s">
        <v>49</v>
      </c>
      <c r="C50">
        <f>C49*D34*D45</f>
        <v>547.73400000000004</v>
      </c>
    </row>
    <row r="51" spans="2:3" x14ac:dyDescent="0.35">
      <c r="B51" t="s">
        <v>50</v>
      </c>
      <c r="C51">
        <v>20</v>
      </c>
    </row>
    <row r="52" spans="2:3" x14ac:dyDescent="0.35">
      <c r="B52" t="s">
        <v>51</v>
      </c>
      <c r="C52">
        <f>C50*C51</f>
        <v>10954.68</v>
      </c>
    </row>
    <row r="53" spans="2:3" x14ac:dyDescent="0.35">
      <c r="B53" t="s">
        <v>52</v>
      </c>
      <c r="C53" s="4">
        <v>130000</v>
      </c>
    </row>
    <row r="54" spans="2:3" x14ac:dyDescent="0.35">
      <c r="B54" t="s">
        <v>53</v>
      </c>
      <c r="C54">
        <v>0.3</v>
      </c>
    </row>
    <row r="55" spans="2:3" x14ac:dyDescent="0.35">
      <c r="B55" t="s">
        <v>54</v>
      </c>
      <c r="C55">
        <v>0.16</v>
      </c>
    </row>
    <row r="56" spans="2:3" x14ac:dyDescent="0.35">
      <c r="B56" t="s">
        <v>55</v>
      </c>
      <c r="C56">
        <f>C54+C55</f>
        <v>0.45999999999999996</v>
      </c>
    </row>
    <row r="57" spans="2:3" x14ac:dyDescent="0.35">
      <c r="B57" t="s">
        <v>56</v>
      </c>
      <c r="C57" s="4">
        <f>C53*(1+C56)</f>
        <v>189800</v>
      </c>
    </row>
    <row r="58" spans="2:3" x14ac:dyDescent="0.35">
      <c r="B58" t="s">
        <v>57</v>
      </c>
      <c r="C58" s="4">
        <f>1.4*C52*C57</f>
        <v>2910877569.5999999</v>
      </c>
    </row>
    <row r="59" spans="2:3" x14ac:dyDescent="0.35">
      <c r="B59" t="s">
        <v>58</v>
      </c>
      <c r="C59" s="4">
        <f>0.65*C58</f>
        <v>1892070420.24</v>
      </c>
    </row>
    <row r="60" spans="2:3" x14ac:dyDescent="0.35">
      <c r="B60" t="s">
        <v>59</v>
      </c>
      <c r="C60" s="4">
        <f>0.06*(C58+C59)</f>
        <v>288176879.39039999</v>
      </c>
    </row>
    <row r="61" spans="2:3" x14ac:dyDescent="0.35">
      <c r="B61" t="s">
        <v>60</v>
      </c>
      <c r="C61" s="4">
        <f>C58+C59+C60</f>
        <v>5091124869.2304001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BT1_NhaSach</vt:lpstr>
      <vt:lpstr>BT2_BenhVien</vt:lpstr>
      <vt:lpstr>BT3_BanHang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 Thao</dc:creator>
  <cp:lastModifiedBy>Vy Thao</cp:lastModifiedBy>
  <dcterms:created xsi:type="dcterms:W3CDTF">2025-10-06T09:56:48Z</dcterms:created>
  <dcterms:modified xsi:type="dcterms:W3CDTF">2025-10-06T10:16:44Z</dcterms:modified>
</cp:coreProperties>
</file>