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10" firstSheet="0" activeTab="3"/>
  </bookViews>
  <sheets>
    <sheet name="Resumen" sheetId="1" state="visible" r:id="rId2"/>
    <sheet name="Backlog Producto" sheetId="2" state="visible" r:id="rId3"/>
    <sheet name="Pila-Sprint1" sheetId="3" state="visible" r:id="rId4"/>
    <sheet name="Diario-Restante" sheetId="4" state="visible" r:id="rId5"/>
    <sheet name="Diario-Realizado" sheetId="5" state="visible" r:id="rId6"/>
    <sheet name="Burns" sheetId="6" state="visible" r:id="rId7"/>
  </sheets>
  <definedNames>
    <definedName function="false" hidden="true" localSheetId="1" name="_xlnm._FilterDatabase" vbProcedure="false">'Backlog Producto'!$A$1:$D$15</definedName>
    <definedName function="false" hidden="false" localSheetId="1" name="_xlnm._FilterDatabase" vbProcedure="false">'Backlog Producto'!$A$1:$D$15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<sst xmlns="http://schemas.openxmlformats.org/spreadsheetml/2006/main" count="253" uniqueCount="117">
  <si>
    <t>Titulo del proyecto: Quiz</t>
  </si>
  <si>
    <t>Cliente</t>
  </si>
  <si>
    <t>Rol</t>
  </si>
  <si>
    <t>Persona de contacto</t>
  </si>
  <si>
    <t>Observaciones</t>
  </si>
  <si>
    <t>Amalia</t>
  </si>
  <si>
    <t>Sponsor (el que paga)</t>
  </si>
  <si>
    <t>amalia.ortiz@unavarra.es</t>
  </si>
  <si>
    <t>Fechas de proyecto</t>
  </si>
  <si>
    <t>Inicio Proyecto</t>
  </si>
  <si>
    <t>Fin Proyecto</t>
  </si>
  <si>
    <t>Prevista</t>
  </si>
  <si>
    <t>Real</t>
  </si>
  <si>
    <t>Desviación (real-prevista) en días</t>
  </si>
  <si>
    <t>Hitos del proyecto</t>
  </si>
  <si>
    <t>Hito </t>
  </si>
  <si>
    <t>Fecha Prevista</t>
  </si>
  <si>
    <t>Fecha Real</t>
  </si>
  <si>
    <t>Descripción / Observaciones</t>
  </si>
  <si>
    <t>Sprint 1</t>
  </si>
  <si>
    <t>Finalización sprint</t>
  </si>
  <si>
    <t>Sprint 2</t>
  </si>
  <si>
    <t>Recursos internos</t>
  </si>
  <si>
    <t>Responsabilidad</t>
  </si>
  <si>
    <t>*</t>
  </si>
  <si>
    <t>Daniel</t>
  </si>
  <si>
    <t>jdP</t>
  </si>
  <si>
    <t>Gestionar el proyecto, análisis, diseño, desarrollo y verificación</t>
  </si>
  <si>
    <t>Gonzalo</t>
  </si>
  <si>
    <t>desarrollador</t>
  </si>
  <si>
    <t>Análisis, diseño, desarrollo y verificación</t>
  </si>
  <si>
    <t>Edson</t>
  </si>
  <si>
    <t>Victor</t>
  </si>
  <si>
    <t>* NOTA: añadir todas las filas que sean necesarias.</t>
  </si>
  <si>
    <t>Observaciones a tener en cuenta</t>
  </si>
  <si>
    <t>ID</t>
  </si>
  <si>
    <t>Nombre</t>
  </si>
  <si>
    <t>Imp</t>
  </si>
  <si>
    <t>Sprint</t>
  </si>
  <si>
    <t>Estimado</t>
  </si>
  <si>
    <t>Realizado</t>
  </si>
  <si>
    <t>Definición de terminado</t>
  </si>
  <si>
    <t>Estado</t>
  </si>
  <si>
    <t>Notas</t>
  </si>
  <si>
    <t>ID0001</t>
  </si>
  <si>
    <t>Como cliente quiero una aplicación/juego de preguntas similar al QuizUp</t>
  </si>
  <si>
    <t>ID0002</t>
  </si>
  <si>
    <t>Como desarrollador quiero controlar el acceso de los usuarios mediante un login</t>
  </si>
  <si>
    <t>ID0003</t>
  </si>
  <si>
    <t>Como cliente quiero poder jugar contra otra persona</t>
  </si>
  <si>
    <t>ID0004</t>
  </si>
  <si>
    <t>Como desarrollador quiero almacenar los datos de la aplicación en una base de datos</t>
  </si>
  <si>
    <t>ID0005</t>
  </si>
  <si>
    <t>Como cliente quiero un interfaz de acceso al sistema</t>
  </si>
  <si>
    <t>ID0006</t>
  </si>
  <si>
    <t>Como desarrollador quiero realizar la aplicación en un entorno web</t>
  </si>
  <si>
    <t>ID0007</t>
  </si>
  <si>
    <t>Como cliente quiero que las preguntas estén relacionados con la informática</t>
  </si>
  <si>
    <t>ID0008</t>
  </si>
  <si>
    <t>Como cliente quiero que se guarden las puntuaciones de los jugadores y muestre un ranking</t>
  </si>
  <si>
    <t>ID0009</t>
  </si>
  <si>
    <t>Como cliente quiero una presentación del juego acabado y que me lo instalen</t>
  </si>
  <si>
    <t>Semanas de trabajo completas = 4</t>
  </si>
  <si>
    <t>Nº de personas/equipo = 4</t>
  </si>
  <si>
    <t>Velocidad del equipo = 20%</t>
  </si>
  <si>
    <t>Jornadas (días/persona)</t>
  </si>
  <si>
    <t>Horas (horas/persona)</t>
  </si>
  <si>
    <t>Horas Totales</t>
  </si>
  <si>
    <t>ID001_T1</t>
  </si>
  <si>
    <t>Implementar el manejo de usuarios</t>
  </si>
  <si>
    <t>Investigar</t>
  </si>
  <si>
    <t>ID001_T2</t>
  </si>
  <si>
    <t>Implementar el método que coge preguntas de la base de datos</t>
  </si>
  <si>
    <t>ID001_T3</t>
  </si>
  <si>
    <t>Implementar el método que muestra las preguntas</t>
  </si>
  <si>
    <t>ID001_T4</t>
  </si>
  <si>
    <t>Implementar el método que gestiona las respuestas de los usuarios</t>
  </si>
  <si>
    <t>ID001_T5</t>
  </si>
  <si>
    <t>Implementar el método que muestra las puntuaciones</t>
  </si>
  <si>
    <t>ID002_T1</t>
  </si>
  <si>
    <t>Implementar el método de validación de datos</t>
  </si>
  <si>
    <t>ID002_T2</t>
  </si>
  <si>
    <t>Implementar el método que registra a un usuario</t>
  </si>
  <si>
    <t>ID002_T3</t>
  </si>
  <si>
    <t>Implementar el método de acceso al sistema</t>
  </si>
  <si>
    <t>ID002_T4</t>
  </si>
  <si>
    <t>Realizar pruebas de validación, registro y acceso</t>
  </si>
  <si>
    <t>ID004_T1</t>
  </si>
  <si>
    <t>Creación de la base de datos</t>
  </si>
  <si>
    <t>ID004_T2</t>
  </si>
  <si>
    <t>Implementar el método que se conecta con la base de datos</t>
  </si>
  <si>
    <t>ID004_T3</t>
  </si>
  <si>
    <t>Realizar pruebas de acceso y escritura a la base de datos</t>
  </si>
  <si>
    <t>ID005_T1</t>
  </si>
  <si>
    <t>Crear el interfaz de login</t>
  </si>
  <si>
    <t>ID005_T2</t>
  </si>
  <si>
    <t>Crear el interfaz de registro</t>
  </si>
  <si>
    <t>ID006_T1</t>
  </si>
  <si>
    <t>Familiarizarse con LAMP</t>
  </si>
  <si>
    <t>ID006_T2</t>
  </si>
  <si>
    <t>Instalación de apache, mysql y php</t>
  </si>
  <si>
    <t>Como cliente quiero preguntas relacionados con la informática</t>
  </si>
  <si>
    <t>ID007_T1</t>
  </si>
  <si>
    <t>Crear las preguntas</t>
  </si>
  <si>
    <t>ID007_T2</t>
  </si>
  <si>
    <t>Almacenar las preguntas en la base de datos</t>
  </si>
  <si>
    <t>Tareas pendientes</t>
  </si>
  <si>
    <t>Horas de trabajo pendientes</t>
  </si>
  <si>
    <t>Responsable</t>
  </si>
  <si>
    <t>ESFUERZO</t>
  </si>
  <si>
    <t>Todos</t>
  </si>
  <si>
    <t>Acumulado</t>
  </si>
  <si>
    <t>Responable</t>
  </si>
  <si>
    <t>Calendario de la iteración</t>
  </si>
  <si>
    <t>Tiempo a Dedicar Total</t>
  </si>
  <si>
    <t>Tiempo a Dedicar Diario</t>
  </si>
  <si>
    <t>Tiempo Restante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</si>
</sst>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DD\-MMM"/>
    <numFmt numFmtId="167" formatCode="0.0"/>
    <numFmt numFmtId="168" formatCode="D\-MMM\-YY;@"/>
    <numFmt numFmtId="169" formatCode="0"/>
    <numFmt numFmtId="170" formatCode="D\-MMM;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6"/>
      <color rgb="FF17375E"/>
      <name val="Arial"/>
      <family val="2"/>
      <charset val="1"/>
    </font>
    <font>
      <sz val="11"/>
      <color rgb="FF17375E"/>
      <name val="Calibri"/>
      <family val="2"/>
      <charset val="1"/>
    </font>
    <font>
      <b val="true"/>
      <sz val="14"/>
      <color rgb="FF17375E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4"/>
      <color rgb="FF002060"/>
      <name val="Calibri"/>
      <family val="2"/>
      <charset val="1"/>
    </font>
    <font>
      <sz val="14"/>
      <color rgb="FF002060"/>
      <name val="Calibri"/>
      <family val="2"/>
      <charset val="1"/>
    </font>
    <font>
      <sz val="10"/>
      <color rgb="FF80808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F81BD"/>
        <bgColor rgb="FF4A7EB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0070C0"/>
        <bgColor rgb="FF008080"/>
      </patternFill>
    </fill>
    <fill>
      <patternFill patternType="solid">
        <fgColor rgb="FF95B3D7"/>
        <bgColor rgb="FF9999FF"/>
      </patternFill>
    </fill>
    <fill>
      <patternFill patternType="solid">
        <fgColor rgb="FFFFFF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00FFFF"/>
      </patternFill>
    </fill>
    <fill>
      <patternFill patternType="solid">
        <fgColor rgb="FFFFCC00"/>
        <bgColor rgb="FFFFFF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7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4" fillId="7" borderId="28" xfId="21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7" fontId="4" fillId="7" borderId="2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8" borderId="28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5" fillId="9" borderId="28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5" fillId="8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2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7" borderId="2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5" fillId="9" borderId="28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9" borderId="28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4" customBuiltin="true"/>
    <cellStyle name="Normal 4" xfId="22" builtinId="54" customBuiltin="true"/>
    <cellStyle name="*unknown*" xfId="20" builtinId="8" customBuiltin="false"/>
  </cellStyles>
  <dxfs count="4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999FF"/>
      <rgbColor rgb="FFBE4B48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4F81BD"/>
      <rgbColor rgb="FF33CCCC"/>
      <rgbColor rgb="FF92D050"/>
      <rgbColor rgb="FFFFCC00"/>
      <rgbColor rgb="FFFF9900"/>
      <rgbColor rgb="FFFF6600"/>
      <rgbColor rgb="FF4A7EBB"/>
      <rgbColor rgb="FF878787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"Esfuerzo previsto"</c:f>
              <c:strCache>
                <c:ptCount val="1"/>
                <c:pt idx="0">
                  <c:v>Esfuerzo previsto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Burns!$C$27:$L$27</c:f>
              <c:strCache>
                <c:ptCount val="10"/>
                <c:pt idx="0">
                  <c:v>1-oct</c:v>
                </c:pt>
                <c:pt idx="1">
                  <c:v>2-oct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8-oct</c:v>
                </c:pt>
                <c:pt idx="6">
                  <c:v>9-oct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36.5</c:v>
                </c:pt>
                <c:pt idx="1">
                  <c:v>30.1</c:v>
                </c:pt>
                <c:pt idx="2">
                  <c:v>26.9</c:v>
                </c:pt>
                <c:pt idx="3">
                  <c:v>23.7</c:v>
                </c:pt>
                <c:pt idx="4">
                  <c:v>20.5</c:v>
                </c:pt>
                <c:pt idx="5">
                  <c:v>17.3</c:v>
                </c:pt>
                <c:pt idx="6">
                  <c:v>14.1</c:v>
                </c:pt>
                <c:pt idx="7">
                  <c:v>10.9</c:v>
                </c:pt>
                <c:pt idx="8">
                  <c:v>7.7</c:v>
                </c:pt>
                <c:pt idx="9">
                  <c:v>4.5</c:v>
                </c:pt>
              </c:numCache>
            </c:numRef>
          </c:val>
        </c:ser>
        <c:ser>
          <c:idx val="1"/>
          <c:order val="1"/>
          <c:tx>
            <c:strRef>
              <c:f>"Esfuerzo restante"</c:f>
              <c:strCache>
                <c:ptCount val="1"/>
                <c:pt idx="0">
                  <c:v>Esfuerzo restante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Burns!$C$27:$L$27</c:f>
              <c:strCache>
                <c:ptCount val="10"/>
                <c:pt idx="0">
                  <c:v>1-oct</c:v>
                </c:pt>
                <c:pt idx="1">
                  <c:v>2-oct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8-oct</c:v>
                </c:pt>
                <c:pt idx="6">
                  <c:v>9-oct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f>'Diario-Restante'!$E$7:$M$7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0"/>
        <c:axId val="39404595"/>
        <c:axId val="75054697"/>
      </c:lineChart>
      <c:catAx>
        <c:axId val="394045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054697"/>
        <c:crosses val="autoZero"/>
        <c:auto val="1"/>
        <c:lblAlgn val="ctr"/>
        <c:lblOffset val="100"/>
      </c:catAx>
      <c:valAx>
        <c:axId val="750546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40459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Acumulado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"Acumulado"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Burns!$C$27:$L$27</c:f>
              <c:strCache>
                <c:ptCount val="10"/>
                <c:pt idx="0">
                  <c:v>1-oct</c:v>
                </c:pt>
                <c:pt idx="1">
                  <c:v>2-oct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8-oct</c:v>
                </c:pt>
                <c:pt idx="6">
                  <c:v>9-oct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f>'Diario-Realizado'!$E$6:$M$6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0"/>
        <c:axId val="43156752"/>
        <c:axId val="74637299"/>
      </c:lineChart>
      <c:catAx>
        <c:axId val="4315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637299"/>
        <c:crosses val="autoZero"/>
        <c:auto val="1"/>
        <c:lblAlgn val="ctr"/>
        <c:lblOffset val="100"/>
      </c:catAx>
      <c:valAx>
        <c:axId val="746372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15675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2264040</xdr:colOff>
      <xdr:row>5</xdr:row>
      <xdr:rowOff>167760</xdr:rowOff>
    </xdr:from>
    <xdr:to>
      <xdr:col>4</xdr:col>
      <xdr:colOff>4323960</xdr:colOff>
      <xdr:row>17</xdr:row>
      <xdr:rowOff>113760</xdr:rowOff>
    </xdr:to>
    <xdr:pic>
      <xdr:nvPicPr>
        <xdr:cNvPr id="0" name="5 Imagen" descr=""/>
        <xdr:cNvPicPr/>
      </xdr:nvPicPr>
      <xdr:blipFill>
        <a:blip r:embed="rId1"/>
        <a:stretch>
          <a:fillRect/>
        </a:stretch>
      </xdr:blipFill>
      <xdr:spPr>
        <a:xfrm>
          <a:off x="16706160" y="1253520"/>
          <a:ext cx="2059920" cy="223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748080</xdr:colOff>
      <xdr:row>0</xdr:row>
      <xdr:rowOff>113400</xdr:rowOff>
    </xdr:from>
    <xdr:to>
      <xdr:col>10</xdr:col>
      <xdr:colOff>720360</xdr:colOff>
      <xdr:row>23</xdr:row>
      <xdr:rowOff>140400</xdr:rowOff>
    </xdr:to>
    <xdr:graphicFrame>
      <xdr:nvGraphicFramePr>
        <xdr:cNvPr id="1" name="3 Gráfico"/>
        <xdr:cNvGraphicFramePr/>
      </xdr:nvGraphicFramePr>
      <xdr:xfrm>
        <a:off x="748080" y="113400"/>
        <a:ext cx="10170360" cy="440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789120</xdr:colOff>
      <xdr:row>31</xdr:row>
      <xdr:rowOff>27720</xdr:rowOff>
    </xdr:from>
    <xdr:to>
      <xdr:col>10</xdr:col>
      <xdr:colOff>693360</xdr:colOff>
      <xdr:row>54</xdr:row>
      <xdr:rowOff>86040</xdr:rowOff>
    </xdr:to>
    <xdr:graphicFrame>
      <xdr:nvGraphicFramePr>
        <xdr:cNvPr id="2" name="4 Gráfico"/>
        <xdr:cNvGraphicFramePr/>
      </xdr:nvGraphicFramePr>
      <xdr:xfrm>
        <a:off x="789120" y="6152040"/>
        <a:ext cx="10102320" cy="443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alia.ortiz@unavarra.e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10.5344129554656"/>
    <col collapsed="false" hidden="false" max="3" min="3" style="0" width="20.2793522267206"/>
    <col collapsed="false" hidden="false" max="4" min="4" style="0" width="17.1376518218624"/>
    <col collapsed="false" hidden="false" max="5" min="5" style="0" width="15.1376518218623"/>
    <col collapsed="false" hidden="false" max="6" min="6" style="0" width="14.4251012145749"/>
    <col collapsed="false" hidden="false" max="1025" min="7" style="0" width="10.5344129554656"/>
  </cols>
  <sheetData>
    <row r="2" customFormat="false" ht="20.25" hidden="false" customHeight="false" outlineLevel="0" collapsed="false">
      <c r="B2" s="1" t="s">
        <v>0</v>
      </c>
      <c r="C2" s="2"/>
      <c r="D2" s="2"/>
      <c r="E2" s="3"/>
    </row>
    <row r="3" customFormat="false" ht="15.75" hidden="false" customHeight="false" outlineLevel="0" collapsed="false"/>
    <row r="4" customFormat="false" ht="19.5" hidden="false" customHeight="false" outlineLevel="0" collapsed="false">
      <c r="B4" s="4" t="s">
        <v>1</v>
      </c>
    </row>
    <row r="5" customFormat="false" ht="15.75" hidden="false" customHeight="false" outlineLevel="0" collapsed="false">
      <c r="A5" s="5"/>
      <c r="B5" s="6"/>
      <c r="C5" s="7" t="s">
        <v>2</v>
      </c>
      <c r="D5" s="8"/>
      <c r="E5" s="7" t="s">
        <v>3</v>
      </c>
      <c r="F5" s="9"/>
      <c r="G5" s="8"/>
      <c r="H5" s="7" t="s">
        <v>4</v>
      </c>
      <c r="I5" s="9"/>
      <c r="J5" s="9"/>
      <c r="K5" s="10"/>
    </row>
    <row r="6" customFormat="false" ht="15" hidden="false" customHeight="false" outlineLevel="0" collapsed="false">
      <c r="A6" s="5"/>
      <c r="B6" s="11" t="s">
        <v>5</v>
      </c>
      <c r="C6" s="12" t="s">
        <v>6</v>
      </c>
      <c r="D6" s="13"/>
      <c r="E6" s="14" t="s">
        <v>7</v>
      </c>
      <c r="F6" s="15"/>
      <c r="G6" s="13"/>
      <c r="H6" s="16"/>
      <c r="I6" s="15"/>
      <c r="J6" s="15"/>
      <c r="K6" s="17"/>
    </row>
    <row r="7" customFormat="false" ht="15" hidden="false" customHeight="false" outlineLevel="0" collapsed="false">
      <c r="A7" s="5"/>
      <c r="B7" s="16"/>
      <c r="C7" s="12"/>
      <c r="D7" s="13"/>
      <c r="E7" s="14"/>
      <c r="F7" s="15"/>
      <c r="G7" s="13"/>
      <c r="H7" s="16"/>
      <c r="I7" s="15"/>
      <c r="J7" s="15"/>
      <c r="K7" s="17"/>
    </row>
    <row r="8" customFormat="false" ht="15.75" hidden="false" customHeight="false" outlineLevel="0" collapsed="false">
      <c r="A8" s="5"/>
      <c r="B8" s="18"/>
      <c r="C8" s="19"/>
      <c r="D8" s="20"/>
      <c r="E8" s="19"/>
      <c r="F8" s="21"/>
      <c r="G8" s="20"/>
      <c r="H8" s="19"/>
      <c r="I8" s="21"/>
      <c r="J8" s="21"/>
      <c r="K8" s="22"/>
    </row>
    <row r="9" customFormat="false" ht="15.75" hidden="false" customHeight="false" outlineLevel="0" collapsed="false">
      <c r="A9" s="5"/>
      <c r="B9" s="15"/>
      <c r="C9" s="15"/>
      <c r="D9" s="15"/>
      <c r="E9" s="15"/>
      <c r="F9" s="15"/>
      <c r="G9" s="15"/>
      <c r="H9" s="15"/>
      <c r="I9" s="15"/>
      <c r="J9" s="15"/>
      <c r="K9" s="15"/>
    </row>
    <row r="10" customFormat="false" ht="19.5" hidden="false" customHeight="true" outlineLevel="0" collapsed="false">
      <c r="A10" s="5"/>
      <c r="B10" s="4" t="s">
        <v>8</v>
      </c>
      <c r="C10" s="4"/>
      <c r="D10" s="15"/>
      <c r="E10" s="15"/>
      <c r="F10" s="15"/>
      <c r="G10" s="15"/>
      <c r="H10" s="15"/>
      <c r="I10" s="15"/>
      <c r="J10" s="15"/>
      <c r="K10" s="15"/>
    </row>
    <row r="11" customFormat="false" ht="15.75" hidden="false" customHeight="false" outlineLevel="0" collapsed="false">
      <c r="A11" s="5"/>
      <c r="B11" s="23"/>
      <c r="C11" s="24"/>
      <c r="D11" s="25"/>
      <c r="E11" s="26" t="s">
        <v>9</v>
      </c>
      <c r="F11" s="27" t="s">
        <v>10</v>
      </c>
      <c r="G11" s="28"/>
      <c r="H11" s="28"/>
      <c r="I11" s="28"/>
      <c r="J11" s="28"/>
      <c r="K11" s="29"/>
    </row>
    <row r="12" customFormat="false" ht="15.75" hidden="false" customHeight="false" outlineLevel="0" collapsed="false">
      <c r="A12" s="5"/>
      <c r="B12" s="23" t="s">
        <v>11</v>
      </c>
      <c r="C12" s="24"/>
      <c r="D12" s="25"/>
      <c r="E12" s="30" t="n">
        <v>42690</v>
      </c>
      <c r="F12" s="30" t="n">
        <f aca="false">E12+28</f>
        <v>42718</v>
      </c>
      <c r="G12" s="15"/>
      <c r="H12" s="15"/>
      <c r="I12" s="15"/>
      <c r="J12" s="15"/>
      <c r="K12" s="17"/>
    </row>
    <row r="13" customFormat="false" ht="15.75" hidden="false" customHeight="false" outlineLevel="0" collapsed="false">
      <c r="A13" s="5"/>
      <c r="B13" s="31" t="s">
        <v>12</v>
      </c>
      <c r="C13" s="15"/>
      <c r="E13" s="30" t="n">
        <v>42690</v>
      </c>
      <c r="F13" s="30" t="n">
        <f aca="false">E13+28</f>
        <v>42718</v>
      </c>
      <c r="G13" s="15"/>
      <c r="H13" s="15"/>
      <c r="I13" s="15"/>
      <c r="J13" s="15"/>
      <c r="K13" s="17"/>
    </row>
    <row r="14" customFormat="false" ht="15.75" hidden="false" customHeight="false" outlineLevel="0" collapsed="false">
      <c r="A14" s="5"/>
      <c r="B14" s="23" t="s">
        <v>13</v>
      </c>
      <c r="C14" s="24"/>
      <c r="D14" s="25"/>
      <c r="E14" s="32" t="n">
        <f aca="false">E13-E12</f>
        <v>0</v>
      </c>
      <c r="F14" s="32" t="n">
        <f aca="false">F13-F12</f>
        <v>0</v>
      </c>
      <c r="G14" s="21"/>
      <c r="H14" s="21"/>
      <c r="I14" s="21"/>
      <c r="J14" s="21"/>
      <c r="K14" s="22"/>
    </row>
    <row r="15" customFormat="false" ht="15.75" hidden="false" customHeight="false" outlineLevel="0" collapsed="false">
      <c r="A15" s="5"/>
      <c r="B15" s="33"/>
      <c r="C15" s="15"/>
      <c r="D15" s="15"/>
      <c r="E15" s="15"/>
      <c r="F15" s="15"/>
      <c r="G15" s="15"/>
      <c r="H15" s="15"/>
      <c r="I15" s="15"/>
      <c r="J15" s="15"/>
      <c r="K15" s="15"/>
    </row>
    <row r="16" customFormat="false" ht="19.5" hidden="false" customHeight="true" outlineLevel="0" collapsed="false">
      <c r="A16" s="5"/>
      <c r="B16" s="4" t="s">
        <v>14</v>
      </c>
      <c r="C16" s="4"/>
      <c r="D16" s="15"/>
      <c r="E16" s="15"/>
      <c r="F16" s="15"/>
      <c r="G16" s="15"/>
      <c r="H16" s="15"/>
      <c r="I16" s="15"/>
      <c r="J16" s="15"/>
      <c r="K16" s="15"/>
    </row>
    <row r="17" customFormat="false" ht="15.75" hidden="false" customHeight="false" outlineLevel="0" collapsed="false">
      <c r="A17" s="5"/>
      <c r="B17" s="6"/>
      <c r="C17" s="34" t="s">
        <v>15</v>
      </c>
      <c r="D17" s="34" t="s">
        <v>16</v>
      </c>
      <c r="E17" s="34" t="s">
        <v>17</v>
      </c>
      <c r="F17" s="9" t="s">
        <v>18</v>
      </c>
      <c r="G17" s="9"/>
      <c r="H17" s="9"/>
      <c r="I17" s="9"/>
      <c r="J17" s="9"/>
      <c r="K17" s="10"/>
    </row>
    <row r="18" customFormat="false" ht="15" hidden="false" customHeight="false" outlineLevel="0" collapsed="false">
      <c r="A18" s="5"/>
      <c r="B18" s="35" t="s">
        <v>19</v>
      </c>
      <c r="C18" s="36" t="n">
        <v>1</v>
      </c>
      <c r="D18" s="30" t="n">
        <v>42704</v>
      </c>
      <c r="E18" s="30"/>
      <c r="F18" s="28" t="s">
        <v>20</v>
      </c>
      <c r="G18" s="28"/>
      <c r="H18" s="28"/>
      <c r="I18" s="28"/>
      <c r="J18" s="28"/>
      <c r="K18" s="29"/>
    </row>
    <row r="19" customFormat="false" ht="15" hidden="false" customHeight="false" outlineLevel="0" collapsed="false">
      <c r="A19" s="5"/>
      <c r="B19" s="37" t="s">
        <v>21</v>
      </c>
      <c r="C19" s="13" t="n">
        <v>2</v>
      </c>
      <c r="D19" s="38" t="n">
        <v>42718</v>
      </c>
      <c r="E19" s="37"/>
      <c r="F19" s="15" t="s">
        <v>20</v>
      </c>
      <c r="G19" s="15"/>
      <c r="H19" s="15"/>
      <c r="I19" s="15"/>
      <c r="J19" s="15"/>
      <c r="K19" s="17"/>
    </row>
    <row r="20" customFormat="false" ht="15.75" hidden="false" customHeight="false" outlineLevel="0" collapsed="false">
      <c r="A20" s="5"/>
      <c r="B20" s="39"/>
      <c r="C20" s="20"/>
      <c r="D20" s="40"/>
      <c r="E20" s="40"/>
      <c r="F20" s="21"/>
      <c r="G20" s="21"/>
      <c r="H20" s="21"/>
      <c r="I20" s="21"/>
      <c r="J20" s="21"/>
      <c r="K20" s="22"/>
    </row>
    <row r="21" customFormat="false" ht="15.75" hidden="false" customHeight="false" outlineLevel="0" collapsed="false">
      <c r="A21" s="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customFormat="false" ht="19.5" hidden="false" customHeight="true" outlineLevel="0" collapsed="false">
      <c r="A22" s="5"/>
      <c r="B22" s="4" t="s">
        <v>22</v>
      </c>
      <c r="C22" s="4"/>
      <c r="D22" s="15"/>
      <c r="E22" s="15"/>
      <c r="F22" s="15"/>
      <c r="G22" s="15"/>
      <c r="H22" s="15"/>
      <c r="I22" s="15"/>
      <c r="J22" s="15"/>
      <c r="K22" s="15"/>
    </row>
    <row r="23" customFormat="false" ht="15.75" hidden="false" customHeight="false" outlineLevel="0" collapsed="false">
      <c r="A23" s="5"/>
      <c r="B23" s="6"/>
      <c r="C23" s="34" t="s">
        <v>2</v>
      </c>
      <c r="D23" s="9" t="s">
        <v>23</v>
      </c>
      <c r="E23" s="9"/>
      <c r="F23" s="9"/>
      <c r="G23" s="9"/>
      <c r="H23" s="9"/>
      <c r="I23" s="9"/>
      <c r="J23" s="9"/>
      <c r="K23" s="8"/>
    </row>
    <row r="24" customFormat="false" ht="15" hidden="false" customHeight="false" outlineLevel="0" collapsed="false">
      <c r="A24" s="5" t="s">
        <v>24</v>
      </c>
      <c r="B24" s="41" t="s">
        <v>25</v>
      </c>
      <c r="C24" s="42" t="s">
        <v>26</v>
      </c>
      <c r="D24" s="43" t="s">
        <v>27</v>
      </c>
      <c r="E24" s="28"/>
      <c r="F24" s="28"/>
      <c r="G24" s="28"/>
      <c r="H24" s="28"/>
      <c r="I24" s="28"/>
      <c r="J24" s="28"/>
      <c r="K24" s="36"/>
    </row>
    <row r="25" customFormat="false" ht="15" hidden="false" customHeight="false" outlineLevel="0" collapsed="false">
      <c r="A25" s="5"/>
      <c r="B25" s="44" t="s">
        <v>28</v>
      </c>
      <c r="C25" s="37" t="s">
        <v>29</v>
      </c>
      <c r="D25" s="45" t="s">
        <v>30</v>
      </c>
      <c r="E25" s="15"/>
      <c r="F25" s="15"/>
      <c r="G25" s="15"/>
      <c r="H25" s="15"/>
      <c r="I25" s="15"/>
      <c r="J25" s="15"/>
      <c r="K25" s="13"/>
    </row>
    <row r="26" customFormat="false" ht="15" hidden="false" customHeight="false" outlineLevel="0" collapsed="false">
      <c r="A26" s="5"/>
      <c r="B26" s="46" t="s">
        <v>31</v>
      </c>
      <c r="C26" s="37" t="s">
        <v>29</v>
      </c>
      <c r="D26" s="45" t="s">
        <v>30</v>
      </c>
      <c r="E26" s="15"/>
      <c r="F26" s="15"/>
      <c r="G26" s="15"/>
      <c r="H26" s="15"/>
      <c r="I26" s="15"/>
      <c r="J26" s="15"/>
      <c r="K26" s="13"/>
    </row>
    <row r="27" customFormat="false" ht="15.75" hidden="false" customHeight="false" outlineLevel="0" collapsed="false">
      <c r="A27" s="5"/>
      <c r="B27" s="39" t="s">
        <v>32</v>
      </c>
      <c r="C27" s="47" t="s">
        <v>29</v>
      </c>
      <c r="D27" s="48" t="s">
        <v>30</v>
      </c>
      <c r="E27" s="21"/>
      <c r="F27" s="21"/>
      <c r="G27" s="21"/>
      <c r="H27" s="21"/>
      <c r="I27" s="21"/>
      <c r="J27" s="21"/>
      <c r="K27" s="20"/>
    </row>
    <row r="28" customFormat="false" ht="15" hidden="false" customHeight="false" outlineLevel="0" collapsed="false">
      <c r="A28" s="49" t="s">
        <v>33</v>
      </c>
    </row>
    <row r="30" customFormat="false" ht="15.75" hidden="false" customHeight="false" outlineLevel="0" collapsed="false"/>
    <row r="31" customFormat="false" ht="19.5" hidden="false" customHeight="true" outlineLevel="0" collapsed="false">
      <c r="B31" s="4" t="s">
        <v>34</v>
      </c>
      <c r="C31" s="4"/>
      <c r="D31" s="4"/>
    </row>
    <row r="32" customFormat="false" ht="15" hidden="false" customHeight="false" outlineLevel="0" collapsed="false">
      <c r="B32" s="50"/>
      <c r="C32" s="28"/>
      <c r="D32" s="28"/>
      <c r="E32" s="28"/>
      <c r="F32" s="28"/>
      <c r="G32" s="28"/>
      <c r="H32" s="28"/>
      <c r="I32" s="28"/>
      <c r="J32" s="28"/>
      <c r="K32" s="29"/>
    </row>
    <row r="33" customFormat="false" ht="15" hidden="false" customHeight="false" outlineLevel="0" collapsed="false">
      <c r="B33" s="16"/>
      <c r="C33" s="15"/>
      <c r="D33" s="15"/>
      <c r="E33" s="15"/>
      <c r="F33" s="15"/>
      <c r="G33" s="15"/>
      <c r="H33" s="15"/>
      <c r="I33" s="15"/>
      <c r="J33" s="15"/>
      <c r="K33" s="17"/>
    </row>
    <row r="34" customFormat="false" ht="15" hidden="false" customHeight="false" outlineLevel="0" collapsed="false">
      <c r="B34" s="16"/>
      <c r="C34" s="15"/>
      <c r="D34" s="15"/>
      <c r="E34" s="15"/>
      <c r="F34" s="15"/>
      <c r="G34" s="15"/>
      <c r="H34" s="15"/>
      <c r="I34" s="15"/>
      <c r="J34" s="15"/>
      <c r="K34" s="17"/>
    </row>
    <row r="35" customFormat="false" ht="15" hidden="false" customHeight="false" outlineLevel="0" collapsed="false">
      <c r="B35" s="16"/>
      <c r="C35" s="15"/>
      <c r="D35" s="15"/>
      <c r="E35" s="15"/>
      <c r="F35" s="15"/>
      <c r="G35" s="15"/>
      <c r="H35" s="15"/>
      <c r="I35" s="15"/>
      <c r="J35" s="15"/>
      <c r="K35" s="17"/>
    </row>
    <row r="36" customFormat="false" ht="15" hidden="false" customHeight="false" outlineLevel="0" collapsed="false">
      <c r="B36" s="16"/>
      <c r="C36" s="15"/>
      <c r="D36" s="15"/>
      <c r="E36" s="15"/>
      <c r="F36" s="15"/>
      <c r="G36" s="15"/>
      <c r="H36" s="15"/>
      <c r="I36" s="15"/>
      <c r="J36" s="15"/>
      <c r="K36" s="17"/>
    </row>
    <row r="37" customFormat="false" ht="15" hidden="false" customHeight="false" outlineLevel="0" collapsed="false">
      <c r="B37" s="16"/>
      <c r="C37" s="15"/>
      <c r="D37" s="15"/>
      <c r="E37" s="15"/>
      <c r="F37" s="15"/>
      <c r="G37" s="15"/>
      <c r="H37" s="15"/>
      <c r="I37" s="15"/>
      <c r="J37" s="15"/>
      <c r="K37" s="17"/>
    </row>
    <row r="38" customFormat="false" ht="15.75" hidden="false" customHeight="false" outlineLevel="0" collapsed="false">
      <c r="B38" s="19"/>
      <c r="C38" s="21"/>
      <c r="D38" s="21"/>
      <c r="E38" s="21"/>
      <c r="F38" s="21"/>
      <c r="G38" s="21"/>
      <c r="H38" s="21"/>
      <c r="I38" s="21"/>
      <c r="J38" s="21"/>
      <c r="K38" s="22"/>
    </row>
  </sheetData>
  <mergeCells count="4">
    <mergeCell ref="B10:C10"/>
    <mergeCell ref="B16:C16"/>
    <mergeCell ref="B22:C22"/>
    <mergeCell ref="B31:D31"/>
  </mergeCells>
  <dataValidations count="2">
    <dataValidation allowBlank="true" operator="between" showDropDown="false" showErrorMessage="true" showInputMessage="true" sqref="C24:C27" type="list">
      <formula1>"jdP,desarrollador,auditor"</formula1>
      <formula2>0</formula2>
    </dataValidation>
    <dataValidation allowBlank="true" operator="between" showDropDown="false" showErrorMessage="true" showInputMessage="true" sqref="C6:C7" type="list">
      <formula1>"Sponsor (el que paga),Responsable,APRB requisitos,APRB cambios,QA en Cliente"</formula1>
      <formula2>0</formula2>
    </dataValidation>
  </dataValidations>
  <hyperlinks>
    <hyperlink ref="E6" r:id="rId1" display="amalia.ortiz@unavarra.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51" width="15.2834008097166"/>
    <col collapsed="false" hidden="false" max="2" min="2" style="51" width="90.8502024291498"/>
    <col collapsed="false" hidden="false" max="3" min="3" style="52" width="10.8542510121457"/>
    <col collapsed="false" hidden="false" max="5" min="4" style="52" width="11.4251012145749"/>
    <col collapsed="false" hidden="false" max="6" min="6" style="52" width="14.4251012145749"/>
    <col collapsed="false" hidden="false" max="7" min="7" style="51" width="29.5708502024291"/>
    <col collapsed="false" hidden="false" max="8" min="8" style="51" width="8.85425101214575"/>
    <col collapsed="false" hidden="false" max="9" min="9" style="51" width="164"/>
    <col collapsed="false" hidden="false" max="1025" min="10" style="51" width="11.4251012145749"/>
  </cols>
  <sheetData>
    <row r="1" s="56" customFormat="true" ht="37.5" hidden="false" customHeight="false" outlineLevel="0" collapsed="false">
      <c r="A1" s="53" t="s">
        <v>35</v>
      </c>
      <c r="B1" s="53" t="s">
        <v>36</v>
      </c>
      <c r="C1" s="53" t="s">
        <v>37</v>
      </c>
      <c r="D1" s="53" t="s">
        <v>38</v>
      </c>
      <c r="E1" s="53" t="s">
        <v>39</v>
      </c>
      <c r="F1" s="53" t="s">
        <v>40</v>
      </c>
      <c r="G1" s="53" t="s">
        <v>41</v>
      </c>
      <c r="H1" s="54" t="s">
        <v>42</v>
      </c>
      <c r="I1" s="55" t="s">
        <v>43</v>
      </c>
    </row>
    <row r="2" s="59" customFormat="true" ht="18.75" hidden="false" customHeight="false" outlineLevel="0" collapsed="false">
      <c r="A2" s="57"/>
      <c r="B2" s="57"/>
      <c r="C2" s="57"/>
      <c r="D2" s="57"/>
      <c r="E2" s="57" t="n">
        <f aca="false">SUM(E3:E11)</f>
        <v>46</v>
      </c>
      <c r="F2" s="57"/>
      <c r="G2" s="57"/>
      <c r="H2" s="57"/>
      <c r="I2" s="58"/>
    </row>
    <row r="3" s="64" customFormat="true" ht="15" hidden="false" customHeight="false" outlineLevel="0" collapsed="false">
      <c r="A3" s="60" t="s">
        <v>44</v>
      </c>
      <c r="B3" s="60" t="s">
        <v>45</v>
      </c>
      <c r="C3" s="61" t="n">
        <v>100</v>
      </c>
      <c r="D3" s="61"/>
      <c r="E3" s="61" t="n">
        <v>10</v>
      </c>
      <c r="F3" s="61"/>
      <c r="G3" s="60"/>
      <c r="H3" s="62"/>
      <c r="I3" s="63"/>
    </row>
    <row r="4" customFormat="false" ht="15" hidden="false" customHeight="false" outlineLevel="0" collapsed="false">
      <c r="A4" s="60" t="s">
        <v>46</v>
      </c>
      <c r="B4" s="60" t="s">
        <v>47</v>
      </c>
      <c r="C4" s="61" t="n">
        <v>90</v>
      </c>
      <c r="D4" s="61"/>
      <c r="E4" s="61" t="n">
        <v>3</v>
      </c>
      <c r="F4" s="61"/>
      <c r="G4" s="60"/>
      <c r="H4" s="65"/>
      <c r="I4" s="60"/>
    </row>
    <row r="5" customFormat="false" ht="15" hidden="false" customHeight="false" outlineLevel="0" collapsed="false">
      <c r="A5" s="60" t="s">
        <v>48</v>
      </c>
      <c r="B5" s="60" t="s">
        <v>49</v>
      </c>
      <c r="C5" s="61" t="n">
        <v>80</v>
      </c>
      <c r="D5" s="61"/>
      <c r="E5" s="61" t="n">
        <v>8</v>
      </c>
      <c r="F5" s="61"/>
      <c r="G5" s="60"/>
      <c r="H5" s="65"/>
      <c r="I5" s="60"/>
    </row>
    <row r="6" customFormat="false" ht="15" hidden="false" customHeight="false" outlineLevel="0" collapsed="false">
      <c r="A6" s="60" t="s">
        <v>50</v>
      </c>
      <c r="B6" s="60" t="s">
        <v>51</v>
      </c>
      <c r="C6" s="61" t="n">
        <v>70</v>
      </c>
      <c r="D6" s="61"/>
      <c r="E6" s="61" t="n">
        <v>3</v>
      </c>
      <c r="F6" s="61"/>
      <c r="G6" s="60"/>
      <c r="H6" s="65"/>
      <c r="I6" s="60"/>
    </row>
    <row r="7" customFormat="false" ht="15" hidden="false" customHeight="false" outlineLevel="0" collapsed="false">
      <c r="A7" s="60" t="s">
        <v>52</v>
      </c>
      <c r="B7" s="60" t="s">
        <v>53</v>
      </c>
      <c r="C7" s="61" t="n">
        <v>60</v>
      </c>
      <c r="D7" s="61"/>
      <c r="E7" s="61" t="n">
        <v>8</v>
      </c>
      <c r="F7" s="61"/>
      <c r="G7" s="60"/>
      <c r="H7" s="65"/>
      <c r="I7" s="60"/>
    </row>
    <row r="8" customFormat="false" ht="15" hidden="false" customHeight="false" outlineLevel="0" collapsed="false">
      <c r="A8" s="60" t="s">
        <v>54</v>
      </c>
      <c r="B8" s="60" t="s">
        <v>55</v>
      </c>
      <c r="C8" s="61" t="n">
        <v>50</v>
      </c>
      <c r="D8" s="61"/>
      <c r="E8" s="61" t="n">
        <v>10</v>
      </c>
      <c r="F8" s="61"/>
      <c r="G8" s="60"/>
      <c r="H8" s="65"/>
      <c r="I8" s="60"/>
    </row>
    <row r="9" customFormat="false" ht="15" hidden="false" customHeight="false" outlineLevel="0" collapsed="false">
      <c r="A9" s="60" t="s">
        <v>56</v>
      </c>
      <c r="B9" s="60" t="s">
        <v>57</v>
      </c>
      <c r="C9" s="61" t="n">
        <v>30</v>
      </c>
      <c r="D9" s="61"/>
      <c r="E9" s="61" t="n">
        <v>1</v>
      </c>
      <c r="F9" s="61"/>
      <c r="G9" s="60"/>
      <c r="H9" s="65"/>
      <c r="I9" s="60"/>
    </row>
    <row r="10" customFormat="false" ht="15" hidden="false" customHeight="false" outlineLevel="0" collapsed="false">
      <c r="A10" s="60" t="s">
        <v>58</v>
      </c>
      <c r="B10" s="60" t="s">
        <v>59</v>
      </c>
      <c r="C10" s="61" t="n">
        <v>20</v>
      </c>
      <c r="D10" s="61"/>
      <c r="E10" s="61" t="n">
        <v>2</v>
      </c>
      <c r="F10" s="61"/>
      <c r="G10" s="60"/>
      <c r="H10" s="65"/>
      <c r="I10" s="60"/>
    </row>
    <row r="11" customFormat="false" ht="15" hidden="false" customHeight="false" outlineLevel="0" collapsed="false">
      <c r="A11" s="60" t="s">
        <v>60</v>
      </c>
      <c r="B11" s="60" t="s">
        <v>61</v>
      </c>
      <c r="C11" s="61" t="n">
        <v>20</v>
      </c>
      <c r="D11" s="61"/>
      <c r="E11" s="61" t="n">
        <v>1</v>
      </c>
      <c r="F11" s="61"/>
      <c r="G11" s="60"/>
      <c r="H11" s="60"/>
      <c r="I11" s="60"/>
    </row>
    <row r="12" customFormat="false" ht="15" hidden="false" customHeight="false" outlineLevel="0" collapsed="false">
      <c r="A12" s="60"/>
      <c r="B12" s="60"/>
      <c r="C12" s="61"/>
      <c r="D12" s="61"/>
      <c r="E12" s="61"/>
      <c r="F12" s="61"/>
      <c r="G12" s="60"/>
      <c r="H12" s="65"/>
      <c r="I12" s="60"/>
    </row>
    <row r="13" customFormat="false" ht="15" hidden="false" customHeight="false" outlineLevel="0" collapsed="false">
      <c r="A13" s="60"/>
      <c r="B13" s="60"/>
      <c r="C13" s="61"/>
      <c r="D13" s="61"/>
      <c r="E13" s="61"/>
      <c r="F13" s="61"/>
      <c r="G13" s="60"/>
      <c r="H13" s="65"/>
      <c r="I13" s="60"/>
    </row>
    <row r="14" customFormat="false" ht="15" hidden="false" customHeight="false" outlineLevel="0" collapsed="false">
      <c r="A14" s="60"/>
      <c r="B14" s="60"/>
      <c r="C14" s="61"/>
      <c r="D14" s="61"/>
      <c r="E14" s="61"/>
      <c r="F14" s="61"/>
      <c r="G14" s="60"/>
      <c r="H14" s="65"/>
      <c r="I14" s="60"/>
    </row>
    <row r="15" customFormat="false" ht="15" hidden="false" customHeight="false" outlineLevel="0" collapsed="false">
      <c r="A15" s="60"/>
      <c r="B15" s="60"/>
      <c r="C15" s="61"/>
      <c r="D15" s="61"/>
      <c r="E15" s="61"/>
      <c r="F15" s="61"/>
      <c r="G15" s="60"/>
      <c r="H15" s="65"/>
      <c r="I15" s="60"/>
    </row>
    <row r="16" customFormat="false" ht="15" hidden="false" customHeight="false" outlineLevel="0" collapsed="false">
      <c r="A16" s="0"/>
      <c r="B16" s="0"/>
      <c r="C16" s="0"/>
    </row>
    <row r="17" customFormat="false" ht="15" hidden="false" customHeight="false" outlineLevel="0" collapsed="false">
      <c r="A17" s="66"/>
      <c r="B17" s="51" t="s">
        <v>62</v>
      </c>
      <c r="C17" s="0"/>
    </row>
    <row r="18" customFormat="false" ht="15" hidden="false" customHeight="false" outlineLevel="0" collapsed="false">
      <c r="A18" s="66"/>
      <c r="B18" s="51" t="s">
        <v>63</v>
      </c>
      <c r="C18" s="67"/>
    </row>
    <row r="19" customFormat="false" ht="15" hidden="false" customHeight="false" outlineLevel="0" collapsed="false">
      <c r="A19" s="0"/>
      <c r="B19" s="51" t="s">
        <v>64</v>
      </c>
    </row>
    <row r="20" customFormat="false" ht="15" hidden="false" customHeight="false" outlineLevel="0" collapsed="false">
      <c r="A20" s="0"/>
      <c r="B20" s="0"/>
    </row>
    <row r="21" customFormat="false" ht="30" hidden="false" customHeight="false" outlineLevel="0" collapsed="false">
      <c r="A21" s="51" t="s">
        <v>65</v>
      </c>
      <c r="B21" s="68" t="n">
        <f aca="false">10</f>
        <v>10</v>
      </c>
    </row>
    <row r="22" customFormat="false" ht="30" hidden="false" customHeight="false" outlineLevel="0" collapsed="false">
      <c r="A22" s="51" t="s">
        <v>66</v>
      </c>
      <c r="B22" s="68" t="n">
        <f aca="false">B21*8*0.2</f>
        <v>16</v>
      </c>
    </row>
    <row r="23" customFormat="false" ht="15" hidden="false" customHeight="false" outlineLevel="0" collapsed="false">
      <c r="A23" s="51" t="s">
        <v>67</v>
      </c>
      <c r="B23" s="68" t="n">
        <f aca="false">B22*4</f>
        <v>64</v>
      </c>
    </row>
  </sheetData>
  <autoFilter ref="A1:D15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3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51" width="12.2834008097166"/>
    <col collapsed="false" hidden="false" max="2" min="2" style="51" width="94.2874493927125"/>
    <col collapsed="false" hidden="false" max="3" min="3" style="52" width="12.7125506072875"/>
    <col collapsed="false" hidden="false" max="4" min="4" style="51" width="43.1417004048583"/>
    <col collapsed="false" hidden="false" max="5" min="5" style="64" width="131.141700404858"/>
    <col collapsed="false" hidden="false" max="292" min="6" style="64" width="11.4251012145749"/>
    <col collapsed="false" hidden="false" max="1025" min="293" style="51" width="11.4251012145749"/>
  </cols>
  <sheetData>
    <row r="1" s="72" customFormat="true" ht="21.75" hidden="false" customHeight="true" outlineLevel="0" collapsed="false">
      <c r="A1" s="69" t="s">
        <v>35</v>
      </c>
      <c r="B1" s="69" t="s">
        <v>36</v>
      </c>
      <c r="C1" s="69" t="s">
        <v>39</v>
      </c>
      <c r="D1" s="70" t="s">
        <v>43</v>
      </c>
      <c r="E1" s="71"/>
    </row>
    <row r="2" customFormat="false" ht="18.75" hidden="false" customHeight="false" outlineLevel="0" collapsed="false">
      <c r="A2" s="73"/>
      <c r="B2" s="73"/>
      <c r="C2" s="73" t="n">
        <f aca="false">C3+C9+C14+C18+C21+C24</f>
        <v>36.5</v>
      </c>
      <c r="D2" s="74"/>
      <c r="E2" s="7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4" customFormat="true" ht="15" hidden="false" customHeight="false" outlineLevel="0" collapsed="false">
      <c r="A3" s="75" t="s">
        <v>44</v>
      </c>
      <c r="B3" s="75" t="s">
        <v>45</v>
      </c>
      <c r="C3" s="76" t="n">
        <f aca="false">SUM(C4:C8)</f>
        <v>11</v>
      </c>
      <c r="D3" s="75"/>
    </row>
    <row r="4" customFormat="false" ht="15" hidden="false" customHeight="false" outlineLevel="0" collapsed="false">
      <c r="A4" s="64" t="s">
        <v>68</v>
      </c>
      <c r="B4" s="64" t="s">
        <v>69</v>
      </c>
      <c r="C4" s="77" t="n">
        <v>3</v>
      </c>
      <c r="D4" s="64" t="s">
        <v>70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64" t="s">
        <v>71</v>
      </c>
      <c r="B5" s="64" t="s">
        <v>72</v>
      </c>
      <c r="C5" s="77" t="n">
        <v>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4" t="s">
        <v>73</v>
      </c>
      <c r="B6" s="64" t="s">
        <v>74</v>
      </c>
      <c r="C6" s="77" t="n">
        <v>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4" t="s">
        <v>75</v>
      </c>
      <c r="B7" s="64" t="s">
        <v>76</v>
      </c>
      <c r="C7" s="77" t="n">
        <v>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4" t="s">
        <v>77</v>
      </c>
      <c r="B8" s="64" t="s">
        <v>78</v>
      </c>
      <c r="C8" s="78" t="n">
        <v>2</v>
      </c>
      <c r="D8" s="64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5" t="s">
        <v>46</v>
      </c>
      <c r="B9" s="75" t="s">
        <v>47</v>
      </c>
      <c r="C9" s="76" t="n">
        <f aca="false">SUM(C10:C13)</f>
        <v>5.5</v>
      </c>
      <c r="D9" s="75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4" t="s">
        <v>79</v>
      </c>
      <c r="B10" s="64" t="s">
        <v>80</v>
      </c>
      <c r="C10" s="77" t="n">
        <v>2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4" t="s">
        <v>81</v>
      </c>
      <c r="B11" s="64" t="s">
        <v>82</v>
      </c>
      <c r="C11" s="77" t="n">
        <v>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64" t="s">
        <v>83</v>
      </c>
      <c r="B12" s="64" t="s">
        <v>84</v>
      </c>
      <c r="C12" s="77" t="n">
        <v>0.5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64" t="s">
        <v>85</v>
      </c>
      <c r="B13" s="64" t="s">
        <v>86</v>
      </c>
      <c r="C13" s="77" t="n">
        <v>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64" customFormat="true" ht="15" hidden="false" customHeight="false" outlineLevel="0" collapsed="false">
      <c r="A14" s="75" t="s">
        <v>50</v>
      </c>
      <c r="B14" s="75" t="s">
        <v>51</v>
      </c>
      <c r="C14" s="76" t="n">
        <f aca="false">SUM(C15:C17)</f>
        <v>8</v>
      </c>
      <c r="D14" s="75"/>
    </row>
    <row r="15" s="64" customFormat="true" ht="15" hidden="false" customHeight="false" outlineLevel="0" collapsed="false">
      <c r="A15" s="64" t="s">
        <v>87</v>
      </c>
      <c r="B15" s="64" t="s">
        <v>88</v>
      </c>
      <c r="C15" s="78" t="n">
        <v>5</v>
      </c>
      <c r="D15" s="0"/>
    </row>
    <row r="16" s="64" customFormat="true" ht="15" hidden="false" customHeight="false" outlineLevel="0" collapsed="false">
      <c r="A16" s="64" t="s">
        <v>89</v>
      </c>
      <c r="B16" s="64" t="s">
        <v>90</v>
      </c>
      <c r="C16" s="78" t="n">
        <v>1</v>
      </c>
      <c r="D16" s="0"/>
    </row>
    <row r="17" s="64" customFormat="true" ht="15" hidden="false" customHeight="false" outlineLevel="0" collapsed="false">
      <c r="A17" s="64" t="s">
        <v>91</v>
      </c>
      <c r="B17" s="64" t="s">
        <v>92</v>
      </c>
      <c r="C17" s="78" t="n">
        <v>2</v>
      </c>
      <c r="D17" s="0"/>
    </row>
    <row r="18" s="64" customFormat="true" ht="15" hidden="false" customHeight="false" outlineLevel="0" collapsed="false">
      <c r="A18" s="75" t="s">
        <v>52</v>
      </c>
      <c r="B18" s="75" t="s">
        <v>53</v>
      </c>
      <c r="C18" s="76" t="n">
        <f aca="false">SUM(C19:C20)</f>
        <v>3</v>
      </c>
      <c r="D18" s="75"/>
    </row>
    <row r="19" s="64" customFormat="true" ht="15" hidden="false" customHeight="false" outlineLevel="0" collapsed="false">
      <c r="A19" s="64" t="s">
        <v>93</v>
      </c>
      <c r="B19" s="64" t="s">
        <v>94</v>
      </c>
      <c r="C19" s="77" t="n">
        <v>2</v>
      </c>
      <c r="D19" s="0"/>
    </row>
    <row r="20" s="64" customFormat="true" ht="15" hidden="false" customHeight="false" outlineLevel="0" collapsed="false">
      <c r="A20" s="64" t="s">
        <v>95</v>
      </c>
      <c r="B20" s="64" t="s">
        <v>96</v>
      </c>
      <c r="C20" s="77" t="n">
        <v>1</v>
      </c>
      <c r="D20" s="0"/>
    </row>
    <row r="21" customFormat="false" ht="15" hidden="false" customHeight="false" outlineLevel="0" collapsed="false">
      <c r="A21" s="75" t="s">
        <v>54</v>
      </c>
      <c r="B21" s="75" t="s">
        <v>55</v>
      </c>
      <c r="C21" s="76" t="n">
        <f aca="false">SUM(C22:C23)</f>
        <v>7</v>
      </c>
      <c r="D21" s="75"/>
    </row>
    <row r="22" customFormat="false" ht="15" hidden="false" customHeight="false" outlineLevel="0" collapsed="false">
      <c r="A22" s="64" t="s">
        <v>97</v>
      </c>
      <c r="B22" s="64" t="s">
        <v>98</v>
      </c>
      <c r="C22" s="77" t="n">
        <v>5</v>
      </c>
      <c r="D22" s="0"/>
    </row>
    <row r="23" customFormat="false" ht="15" hidden="false" customHeight="false" outlineLevel="0" collapsed="false">
      <c r="A23" s="64" t="s">
        <v>99</v>
      </c>
      <c r="B23" s="64" t="s">
        <v>100</v>
      </c>
      <c r="C23" s="77" t="n">
        <v>2</v>
      </c>
      <c r="D23" s="0"/>
    </row>
    <row r="24" customFormat="false" ht="15" hidden="false" customHeight="false" outlineLevel="0" collapsed="false">
      <c r="A24" s="75" t="s">
        <v>56</v>
      </c>
      <c r="B24" s="75" t="s">
        <v>101</v>
      </c>
      <c r="C24" s="76" t="n">
        <f aca="false">SUM(C25:C26)</f>
        <v>2</v>
      </c>
      <c r="D24" s="75"/>
    </row>
    <row r="25" customFormat="false" ht="15" hidden="false" customHeight="false" outlineLevel="0" collapsed="false">
      <c r="A25" s="64" t="s">
        <v>102</v>
      </c>
      <c r="B25" s="64" t="s">
        <v>103</v>
      </c>
      <c r="C25" s="77" t="n">
        <v>1</v>
      </c>
    </row>
    <row r="26" customFormat="false" ht="15" hidden="false" customHeight="false" outlineLevel="0" collapsed="false">
      <c r="A26" s="64" t="s">
        <v>104</v>
      </c>
      <c r="B26" s="64" t="s">
        <v>105</v>
      </c>
      <c r="C26" s="7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51" width="12.2834008097166"/>
    <col collapsed="false" hidden="false" max="2" min="2" style="51" width="93.7165991902834"/>
    <col collapsed="false" hidden="false" max="3" min="3" style="52" width="15.7125506072875"/>
    <col collapsed="false" hidden="false" max="4" min="4" style="51" width="15.7125506072875"/>
    <col collapsed="false" hidden="false" max="10" min="5" style="79" width="5.71255060728745"/>
    <col collapsed="false" hidden="false" max="12" min="11" style="79" width="4.57085020242915"/>
    <col collapsed="false" hidden="false" max="13" min="13" style="79" width="5.71255060728745"/>
    <col collapsed="false" hidden="false" max="291" min="14" style="64" width="11.4251012145749"/>
    <col collapsed="false" hidden="false" max="1025" min="292" style="51" width="11.42510121457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80"/>
      <c r="B2" s="80"/>
      <c r="C2" s="81"/>
      <c r="D2" s="81"/>
      <c r="E2" s="82"/>
      <c r="F2" s="82"/>
      <c r="G2" s="82"/>
      <c r="H2" s="82"/>
      <c r="I2" s="82"/>
      <c r="J2" s="82"/>
      <c r="K2" s="82"/>
      <c r="L2" s="82"/>
      <c r="M2" s="82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1"/>
      <c r="KB2" s="51"/>
      <c r="KC2" s="51"/>
      <c r="KD2" s="51"/>
      <c r="KE2" s="51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3"/>
      <c r="B3" s="84"/>
      <c r="C3" s="81"/>
      <c r="D3" s="81"/>
      <c r="E3" s="85" t="str">
        <f aca="false">IF(E4=0," ",CHOOSE(WEEKDAY(E4,2),"L","M","X","J","V","S","D"))</f>
        <v>L</v>
      </c>
      <c r="F3" s="85" t="str">
        <f aca="false">IF(F4=0," ",CHOOSE(WEEKDAY(F4,2),"L","M","X","J","V","S","D"))</f>
        <v>M</v>
      </c>
      <c r="G3" s="85" t="str">
        <f aca="false">IF(G4=0," ",CHOOSE(WEEKDAY(G4,2),"L","M","X","J","V","S","D"))</f>
        <v>X</v>
      </c>
      <c r="H3" s="85" t="str">
        <f aca="false">IF(H4=0," ",CHOOSE(WEEKDAY(H4,2),"L","M","X","J","V","S","D"))</f>
        <v>J</v>
      </c>
      <c r="I3" s="85" t="str">
        <f aca="false">IF(I4=0," ",CHOOSE(WEEKDAY(I4,2),"L","M","X","J","V","S","D"))</f>
        <v>V</v>
      </c>
      <c r="J3" s="85" t="str">
        <f aca="false">IF(J4=0," ",CHOOSE(WEEKDAY(J4,2),"L","M","X","J","V","S","D"))</f>
        <v>D</v>
      </c>
      <c r="K3" s="85" t="str">
        <f aca="false">IF(K4=0," ",CHOOSE(WEEKDAY(K4,2),"L","M","X","J","V","S","D"))</f>
        <v>L</v>
      </c>
      <c r="L3" s="85" t="str">
        <f aca="false">IF(L4=0," ",CHOOSE(WEEKDAY(L4,2),"L","M","X","J","V","S","D"))</f>
        <v>M</v>
      </c>
      <c r="M3" s="85" t="str">
        <f aca="false">IF(M4=0," ",CHOOSE(WEEKDAY(M4,2),"L","M","X","J","V","S","D"))</f>
        <v>X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  <c r="GO3" s="51"/>
      <c r="GP3" s="51"/>
      <c r="GQ3" s="51"/>
      <c r="GR3" s="51"/>
      <c r="GS3" s="51"/>
      <c r="GT3" s="51"/>
      <c r="GU3" s="51"/>
      <c r="GV3" s="51"/>
      <c r="GW3" s="51"/>
      <c r="GX3" s="51"/>
      <c r="GY3" s="51"/>
      <c r="GZ3" s="51"/>
      <c r="HA3" s="51"/>
      <c r="HB3" s="51"/>
      <c r="HC3" s="51"/>
      <c r="HD3" s="51"/>
      <c r="HE3" s="51"/>
      <c r="HF3" s="51"/>
      <c r="HG3" s="51"/>
      <c r="HH3" s="51"/>
      <c r="HI3" s="51"/>
      <c r="HJ3" s="51"/>
      <c r="HK3" s="51"/>
      <c r="HL3" s="51"/>
      <c r="HM3" s="51"/>
      <c r="HN3" s="51"/>
      <c r="HO3" s="51"/>
      <c r="HP3" s="51"/>
      <c r="HQ3" s="51"/>
      <c r="HR3" s="51"/>
      <c r="HS3" s="51"/>
      <c r="HT3" s="51"/>
      <c r="HU3" s="51"/>
      <c r="HV3" s="51"/>
      <c r="HW3" s="51"/>
      <c r="HX3" s="51"/>
      <c r="HY3" s="51"/>
      <c r="HZ3" s="51"/>
      <c r="IA3" s="51"/>
      <c r="IB3" s="51"/>
      <c r="IC3" s="51"/>
      <c r="ID3" s="51"/>
      <c r="IE3" s="51"/>
      <c r="IF3" s="51"/>
      <c r="IG3" s="51"/>
      <c r="IH3" s="51"/>
      <c r="II3" s="51"/>
      <c r="IJ3" s="51"/>
      <c r="IK3" s="51"/>
      <c r="IL3" s="51"/>
      <c r="IM3" s="51"/>
      <c r="IN3" s="51"/>
      <c r="IO3" s="51"/>
      <c r="IP3" s="51"/>
      <c r="IQ3" s="51"/>
      <c r="IR3" s="51"/>
      <c r="IS3" s="51"/>
      <c r="IT3" s="51"/>
      <c r="IU3" s="51"/>
      <c r="IV3" s="51"/>
      <c r="IW3" s="51"/>
      <c r="IX3" s="51"/>
      <c r="IY3" s="51"/>
      <c r="IZ3" s="51"/>
      <c r="JA3" s="51"/>
      <c r="JB3" s="51"/>
      <c r="JC3" s="51"/>
      <c r="JD3" s="51"/>
      <c r="JE3" s="51"/>
      <c r="JF3" s="51"/>
      <c r="JG3" s="51"/>
      <c r="JH3" s="51"/>
      <c r="JI3" s="51"/>
      <c r="JJ3" s="51"/>
      <c r="JK3" s="51"/>
      <c r="JL3" s="51"/>
      <c r="JM3" s="51"/>
      <c r="JN3" s="51"/>
      <c r="JO3" s="51"/>
      <c r="JP3" s="51"/>
      <c r="JQ3" s="51"/>
      <c r="JR3" s="51"/>
      <c r="JS3" s="51"/>
      <c r="JT3" s="51"/>
      <c r="JU3" s="51"/>
      <c r="JV3" s="51"/>
      <c r="JW3" s="51"/>
      <c r="JX3" s="51"/>
      <c r="JY3" s="51"/>
      <c r="JZ3" s="51"/>
      <c r="KA3" s="51"/>
      <c r="KB3" s="51"/>
      <c r="KC3" s="51"/>
      <c r="KD3" s="51"/>
      <c r="KE3" s="51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4.25" hidden="false" customHeight="true" outlineLevel="0" collapsed="false">
      <c r="A4" s="86"/>
      <c r="B4" s="86"/>
      <c r="C4" s="87"/>
      <c r="D4" s="87"/>
      <c r="E4" s="88" t="n">
        <v>42695</v>
      </c>
      <c r="F4" s="88" t="n">
        <v>42696</v>
      </c>
      <c r="G4" s="88" t="n">
        <v>42697</v>
      </c>
      <c r="H4" s="88" t="n">
        <v>42698</v>
      </c>
      <c r="I4" s="88" t="n">
        <v>42699</v>
      </c>
      <c r="J4" s="88" t="n">
        <v>42701</v>
      </c>
      <c r="K4" s="88" t="n">
        <v>42702</v>
      </c>
      <c r="L4" s="88" t="n">
        <v>42703</v>
      </c>
      <c r="M4" s="88" t="n">
        <v>42704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  <c r="IW4" s="51"/>
      <c r="IX4" s="51"/>
      <c r="IY4" s="51"/>
      <c r="IZ4" s="51"/>
      <c r="JA4" s="51"/>
      <c r="JB4" s="51"/>
      <c r="JC4" s="51"/>
      <c r="JD4" s="51"/>
      <c r="JE4" s="51"/>
      <c r="JF4" s="51"/>
      <c r="JG4" s="51"/>
      <c r="JH4" s="51"/>
      <c r="JI4" s="51"/>
      <c r="JJ4" s="51"/>
      <c r="JK4" s="51"/>
      <c r="JL4" s="51"/>
      <c r="JM4" s="51"/>
      <c r="JN4" s="51"/>
      <c r="JO4" s="51"/>
      <c r="JP4" s="51"/>
      <c r="JQ4" s="51"/>
      <c r="JR4" s="51"/>
      <c r="JS4" s="51"/>
      <c r="JT4" s="51"/>
      <c r="JU4" s="51"/>
      <c r="JV4" s="51"/>
      <c r="JW4" s="51"/>
      <c r="JX4" s="51"/>
      <c r="JY4" s="51"/>
      <c r="JZ4" s="51"/>
      <c r="KA4" s="51"/>
      <c r="KB4" s="51"/>
      <c r="KC4" s="51"/>
      <c r="KD4" s="51"/>
      <c r="KE4" s="51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87"/>
      <c r="B5" s="87"/>
      <c r="C5" s="87"/>
      <c r="D5" s="87"/>
      <c r="E5" s="89" t="str">
        <f aca="true">IF(AND(D4&lt;TODAY(),TODAY()&lt;(E4+1),E4&lt;&gt;""),"ACTUAL","")</f>
        <v/>
      </c>
      <c r="F5" s="89" t="str">
        <f aca="true">IF(AND(E4&lt;TODAY(),TODAY()&lt;(F4+1),F4&lt;&gt;""),"ACTUAL","")</f>
        <v/>
      </c>
      <c r="G5" s="89" t="str">
        <f aca="true">IF(AND(F4&lt;TODAY(),TODAY()&lt;(G4+1),G4&lt;&gt;""),"ACTUAL","")</f>
        <v/>
      </c>
      <c r="H5" s="89" t="str">
        <f aca="true">IF(AND(G4&lt;TODAY(),TODAY()&lt;(H4+1),H4&lt;&gt;""),"ACTUAL","")</f>
        <v/>
      </c>
      <c r="I5" s="89" t="str">
        <f aca="true">IF(AND(H4&lt;TODAY(),TODAY()&lt;(I4+1),I4&lt;&gt;""),"ACTUAL","")</f>
        <v/>
      </c>
      <c r="J5" s="89" t="str">
        <f aca="true">IF(AND(I4&lt;TODAY(),TODAY()&lt;(J4+1),J4&lt;&gt;""),"ACTUAL","")</f>
        <v>ACTUAL</v>
      </c>
      <c r="K5" s="89" t="str">
        <f aca="true">IF(AND(J4&lt;TODAY(),TODAY()&lt;(K4+1),K4&lt;&gt;""),"ACTUAL","")</f>
        <v/>
      </c>
      <c r="L5" s="89"/>
      <c r="M5" s="89" t="str">
        <f aca="true">IF(AND(L4&lt;TODAY(),TODAY()&lt;(M4+1),M4&lt;&gt;""),"ACTUAL","")</f>
        <v/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  <c r="IX5" s="51"/>
      <c r="IY5" s="51"/>
      <c r="IZ5" s="51"/>
      <c r="JA5" s="51"/>
      <c r="JB5" s="51"/>
      <c r="JC5" s="51"/>
      <c r="JD5" s="51"/>
      <c r="JE5" s="51"/>
      <c r="JF5" s="51"/>
      <c r="JG5" s="51"/>
      <c r="JH5" s="51"/>
      <c r="JI5" s="51"/>
      <c r="JJ5" s="51"/>
      <c r="JK5" s="51"/>
      <c r="JL5" s="51"/>
      <c r="JM5" s="51"/>
      <c r="JN5" s="51"/>
      <c r="JO5" s="51"/>
      <c r="JP5" s="51"/>
      <c r="JQ5" s="51"/>
      <c r="JR5" s="51"/>
      <c r="JS5" s="51"/>
      <c r="JT5" s="51"/>
      <c r="JU5" s="51"/>
      <c r="JV5" s="51"/>
      <c r="JW5" s="51"/>
      <c r="JX5" s="51"/>
      <c r="JY5" s="51"/>
      <c r="JZ5" s="51"/>
      <c r="KA5" s="51"/>
      <c r="KB5" s="51"/>
      <c r="KC5" s="51"/>
      <c r="KD5" s="51"/>
      <c r="KE5" s="51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90" t="s">
        <v>106</v>
      </c>
      <c r="B6" s="90"/>
      <c r="C6" s="90"/>
      <c r="D6" s="91" t="n">
        <f aca="false">COUNTIF(D10:D884,"&gt;0")</f>
        <v>0</v>
      </c>
      <c r="E6" s="92" t="n">
        <f aca="false">COUNTIF(E10:E917,"&gt;0")</f>
        <v>0</v>
      </c>
      <c r="F6" s="92" t="n">
        <f aca="false">COUNTIF(F10:F917,"&gt;0")</f>
        <v>0</v>
      </c>
      <c r="G6" s="92" t="n">
        <f aca="false">COUNTIF(G10:G917,"&gt;0")</f>
        <v>0</v>
      </c>
      <c r="H6" s="92" t="n">
        <f aca="false">COUNTIF(H10:H917,"&gt;0")</f>
        <v>0</v>
      </c>
      <c r="I6" s="92" t="n">
        <f aca="false">COUNTIF(I10:I917,"&gt;0")</f>
        <v>0</v>
      </c>
      <c r="J6" s="92" t="n">
        <f aca="false">COUNTIF(J10:J917,"&gt;0")</f>
        <v>0</v>
      </c>
      <c r="K6" s="92" t="n">
        <f aca="false">COUNTIF(K10:K917,"&gt;0")</f>
        <v>0</v>
      </c>
      <c r="L6" s="92" t="n">
        <f aca="false">COUNTIF(L10:L917,"&gt;0")</f>
        <v>0</v>
      </c>
      <c r="M6" s="92" t="n">
        <f aca="false">COUNTIF(M10:M917,"&gt;0")</f>
        <v>0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  <c r="IW6" s="51"/>
      <c r="IX6" s="51"/>
      <c r="IY6" s="51"/>
      <c r="IZ6" s="51"/>
      <c r="JA6" s="51"/>
      <c r="JB6" s="51"/>
      <c r="JC6" s="51"/>
      <c r="JD6" s="51"/>
      <c r="JE6" s="51"/>
      <c r="JF6" s="51"/>
      <c r="JG6" s="51"/>
      <c r="JH6" s="51"/>
      <c r="JI6" s="51"/>
      <c r="JJ6" s="51"/>
      <c r="JK6" s="51"/>
      <c r="JL6" s="51"/>
      <c r="JM6" s="51"/>
      <c r="JN6" s="51"/>
      <c r="JO6" s="51"/>
      <c r="JP6" s="51"/>
      <c r="JQ6" s="51"/>
      <c r="JR6" s="51"/>
      <c r="JS6" s="51"/>
      <c r="JT6" s="51"/>
      <c r="JU6" s="51"/>
      <c r="JV6" s="51"/>
      <c r="JW6" s="51"/>
      <c r="JX6" s="51"/>
      <c r="JY6" s="51"/>
      <c r="JZ6" s="51"/>
      <c r="KA6" s="51"/>
      <c r="KB6" s="51"/>
      <c r="KC6" s="51"/>
      <c r="KD6" s="51"/>
      <c r="KE6" s="51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false" outlineLevel="0" collapsed="false">
      <c r="A7" s="90" t="s">
        <v>107</v>
      </c>
      <c r="B7" s="90"/>
      <c r="C7" s="90"/>
      <c r="D7" s="93" t="n">
        <f aca="false">SUM(D9:D917)</f>
        <v>0</v>
      </c>
      <c r="E7" s="94" t="n">
        <f aca="false">IF(SUM(E10:E27)&gt;=0,SUM(E10:E27),#N/A)</f>
        <v>0</v>
      </c>
      <c r="F7" s="94" t="n">
        <f aca="false">IF(SUM(F10:F27)&gt;=0,SUM(F10:F27),#N/A)</f>
        <v>0</v>
      </c>
      <c r="G7" s="94" t="n">
        <f aca="false">IF(SUM(G10:G27)&gt;=0,SUM(G10:G27),#N/A)</f>
        <v>0</v>
      </c>
      <c r="H7" s="94" t="n">
        <f aca="false">IF(SUM(H10:H27)&gt;=0,SUM(H10:H27),#N/A)</f>
        <v>0</v>
      </c>
      <c r="I7" s="94" t="n">
        <f aca="false">IF(SUM(I10:I27)&gt;=0,SUM(I10:I27),#N/A)</f>
        <v>0</v>
      </c>
      <c r="J7" s="94" t="n">
        <f aca="false">IF(SUM(J10:J27)&gt;=0,SUM(J10:J27),#N/A)</f>
        <v>0</v>
      </c>
      <c r="K7" s="94" t="n">
        <f aca="false">IF(SUM(K10:K27)&gt;=0,SUM(K10:K27),#N/A)</f>
        <v>0</v>
      </c>
      <c r="L7" s="94" t="n">
        <f aca="false">IF(SUM(L10:L27)&gt;=0,SUM(L10:L27),#N/A)</f>
        <v>0</v>
      </c>
      <c r="M7" s="94" t="n">
        <f aca="false">IF(SUM(M10:M27)&gt;=0,SUM(M10:M27),#N/A)</f>
        <v>0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72" customFormat="true" ht="21" hidden="false" customHeight="true" outlineLevel="0" collapsed="false">
      <c r="A9" s="69" t="s">
        <v>35</v>
      </c>
      <c r="B9" s="69" t="s">
        <v>36</v>
      </c>
      <c r="C9" s="69" t="s">
        <v>108</v>
      </c>
      <c r="D9" s="69" t="s">
        <v>39</v>
      </c>
      <c r="E9" s="95" t="s">
        <v>109</v>
      </c>
      <c r="F9" s="95"/>
      <c r="G9" s="95"/>
      <c r="H9" s="95"/>
      <c r="I9" s="95"/>
      <c r="J9" s="95"/>
      <c r="K9" s="95"/>
      <c r="L9" s="95"/>
      <c r="M9" s="95"/>
    </row>
    <row r="10" s="64" customFormat="true" ht="15" hidden="false" customHeight="false" outlineLevel="0" collapsed="false">
      <c r="A10" s="64" t="s">
        <v>68</v>
      </c>
      <c r="B10" s="64" t="s">
        <v>69</v>
      </c>
      <c r="C10" s="64" t="s">
        <v>32</v>
      </c>
      <c r="D10" s="77"/>
    </row>
    <row r="11" s="96" customFormat="true" ht="14.9" hidden="false" customHeight="false" outlineLevel="0" collapsed="false">
      <c r="A11" s="96" t="s">
        <v>71</v>
      </c>
      <c r="B11" s="96" t="s">
        <v>72</v>
      </c>
      <c r="C11" s="96" t="s">
        <v>31</v>
      </c>
      <c r="D11" s="97"/>
    </row>
    <row r="12" s="96" customFormat="true" ht="14.9" hidden="false" customHeight="false" outlineLevel="0" collapsed="false">
      <c r="A12" s="96" t="s">
        <v>73</v>
      </c>
      <c r="B12" s="96" t="s">
        <v>74</v>
      </c>
      <c r="C12" s="96" t="s">
        <v>31</v>
      </c>
      <c r="D12" s="97"/>
    </row>
    <row r="13" s="64" customFormat="true" ht="15" hidden="false" customHeight="false" outlineLevel="0" collapsed="false">
      <c r="A13" s="64" t="s">
        <v>75</v>
      </c>
      <c r="B13" s="64" t="s">
        <v>76</v>
      </c>
      <c r="C13" s="64" t="s">
        <v>32</v>
      </c>
      <c r="D13" s="77"/>
    </row>
    <row r="14" s="64" customFormat="true" ht="15" hidden="false" customHeight="false" outlineLevel="0" collapsed="false">
      <c r="A14" s="64" t="s">
        <v>77</v>
      </c>
      <c r="B14" s="64" t="s">
        <v>78</v>
      </c>
      <c r="C14" s="64" t="s">
        <v>32</v>
      </c>
      <c r="D14" s="77"/>
    </row>
    <row r="15" s="64" customFormat="true" ht="15" hidden="false" customHeight="false" outlineLevel="0" collapsed="false">
      <c r="A15" s="64" t="s">
        <v>79</v>
      </c>
      <c r="B15" s="64" t="s">
        <v>80</v>
      </c>
      <c r="C15" s="64" t="s">
        <v>25</v>
      </c>
      <c r="D15" s="77"/>
    </row>
    <row r="16" s="64" customFormat="true" ht="15" hidden="false" customHeight="false" outlineLevel="0" collapsed="false">
      <c r="A16" s="64" t="s">
        <v>81</v>
      </c>
      <c r="B16" s="64" t="s">
        <v>82</v>
      </c>
      <c r="C16" s="64" t="s">
        <v>25</v>
      </c>
      <c r="D16" s="77"/>
    </row>
    <row r="17" s="64" customFormat="true" ht="15" hidden="false" customHeight="false" outlineLevel="0" collapsed="false">
      <c r="A17" s="64" t="s">
        <v>83</v>
      </c>
      <c r="B17" s="64" t="s">
        <v>84</v>
      </c>
      <c r="C17" s="64" t="s">
        <v>25</v>
      </c>
      <c r="D17" s="77"/>
    </row>
    <row r="18" s="64" customFormat="true" ht="15" hidden="false" customHeight="false" outlineLevel="0" collapsed="false">
      <c r="A18" s="64" t="s">
        <v>85</v>
      </c>
      <c r="B18" s="64" t="s">
        <v>86</v>
      </c>
      <c r="C18" s="64" t="s">
        <v>28</v>
      </c>
      <c r="D18" s="77"/>
    </row>
    <row r="19" s="64" customFormat="true" ht="15" hidden="false" customHeight="false" outlineLevel="0" collapsed="false">
      <c r="A19" s="64" t="s">
        <v>87</v>
      </c>
      <c r="B19" s="64" t="s">
        <v>88</v>
      </c>
      <c r="C19" s="64" t="s">
        <v>28</v>
      </c>
      <c r="D19" s="78"/>
    </row>
    <row r="20" s="96" customFormat="true" ht="14.9" hidden="false" customHeight="false" outlineLevel="0" collapsed="false">
      <c r="A20" s="96" t="s">
        <v>89</v>
      </c>
      <c r="B20" s="96" t="s">
        <v>90</v>
      </c>
      <c r="C20" s="96" t="s">
        <v>31</v>
      </c>
      <c r="D20" s="98"/>
    </row>
    <row r="21" s="96" customFormat="true" ht="14.9" hidden="false" customHeight="false" outlineLevel="0" collapsed="false">
      <c r="A21" s="96" t="s">
        <v>91</v>
      </c>
      <c r="B21" s="96" t="s">
        <v>92</v>
      </c>
      <c r="C21" s="96" t="s">
        <v>31</v>
      </c>
      <c r="D21" s="97"/>
    </row>
    <row r="22" s="64" customFormat="true" ht="15" hidden="false" customHeight="false" outlineLevel="0" collapsed="false">
      <c r="A22" s="64" t="s">
        <v>93</v>
      </c>
      <c r="B22" s="64" t="s">
        <v>94</v>
      </c>
      <c r="C22" s="64" t="s">
        <v>25</v>
      </c>
      <c r="D22" s="77"/>
    </row>
    <row r="23" s="64" customFormat="true" ht="15" hidden="false" customHeight="false" outlineLevel="0" collapsed="false">
      <c r="A23" s="64" t="s">
        <v>95</v>
      </c>
      <c r="B23" s="64" t="s">
        <v>96</v>
      </c>
      <c r="C23" s="64" t="s">
        <v>25</v>
      </c>
      <c r="D23" s="77"/>
    </row>
    <row r="24" s="64" customFormat="true" ht="15" hidden="false" customHeight="false" outlineLevel="0" collapsed="false">
      <c r="A24" s="64" t="s">
        <v>97</v>
      </c>
      <c r="B24" s="64" t="s">
        <v>98</v>
      </c>
      <c r="C24" s="64" t="s">
        <v>110</v>
      </c>
      <c r="D24" s="77"/>
    </row>
    <row r="25" s="64" customFormat="true" ht="15" hidden="false" customHeight="false" outlineLevel="0" collapsed="false">
      <c r="A25" s="64" t="s">
        <v>99</v>
      </c>
      <c r="B25" s="64" t="s">
        <v>100</v>
      </c>
      <c r="C25" s="64" t="s">
        <v>110</v>
      </c>
      <c r="D25" s="77"/>
    </row>
    <row r="26" s="64" customFormat="true" ht="15" hidden="false" customHeight="false" outlineLevel="0" collapsed="false">
      <c r="A26" s="64" t="s">
        <v>102</v>
      </c>
      <c r="B26" s="64" t="s">
        <v>103</v>
      </c>
      <c r="C26" s="64" t="s">
        <v>28</v>
      </c>
      <c r="D26" s="77"/>
    </row>
    <row r="27" customFormat="false" ht="15" hidden="false" customHeight="false" outlineLevel="0" collapsed="false">
      <c r="A27" s="64" t="s">
        <v>104</v>
      </c>
      <c r="B27" s="64" t="s">
        <v>105</v>
      </c>
      <c r="C27" s="64" t="s">
        <v>28</v>
      </c>
      <c r="D27" s="78"/>
      <c r="E27" s="0"/>
      <c r="F27" s="0"/>
      <c r="G27" s="0"/>
      <c r="H27" s="0"/>
      <c r="I27" s="0"/>
      <c r="J27" s="0"/>
      <c r="K27" s="0"/>
      <c r="L27" s="0"/>
      <c r="M27" s="0"/>
    </row>
  </sheetData>
  <mergeCells count="3">
    <mergeCell ref="A6:C6"/>
    <mergeCell ref="A7:C7"/>
    <mergeCell ref="E9:M9"/>
  </mergeCells>
  <conditionalFormatting sqref="E3:M3">
    <cfRule type="cellIs" priority="2" operator="equal" aboveAverage="0" equalAverage="0" bottom="0" percent="0" rank="0" text="" dxfId="0">
      <formula>"S"</formula>
    </cfRule>
    <cfRule type="cellIs" priority="3" operator="equal" aboveAverage="0" equalAverage="0" bottom="0" percent="0" rank="0" text="" dxfId="1">
      <formula>"D"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RowHeight="15"/>
  <cols>
    <col collapsed="false" hidden="false" max="1" min="1" style="51" width="12.2834008097166"/>
    <col collapsed="false" hidden="false" max="2" min="2" style="51" width="93.7165991902834"/>
    <col collapsed="false" hidden="false" max="3" min="3" style="52" width="14.4251012145749"/>
    <col collapsed="false" hidden="false" max="4" min="4" style="51" width="15.7125506072875"/>
    <col collapsed="false" hidden="false" max="5" min="5" style="64" width="6.57085020242915"/>
    <col collapsed="false" hidden="false" max="6" min="6" style="64" width="5.1417004048583"/>
    <col collapsed="false" hidden="false" max="7" min="7" style="64" width="3.8582995951417"/>
    <col collapsed="false" hidden="false" max="8" min="8" style="64" width="6.42914979757085"/>
    <col collapsed="false" hidden="false" max="9" min="9" style="64" width="3.8582995951417"/>
    <col collapsed="false" hidden="false" max="12" min="10" style="64" width="5.1417004048583"/>
    <col collapsed="false" hidden="false" max="13" min="13" style="64" width="3.8582995951417"/>
    <col collapsed="false" hidden="false" max="291" min="14" style="64" width="11.4251012145749"/>
    <col collapsed="false" hidden="false" max="1025" min="292" style="51" width="11.4251012145749"/>
  </cols>
  <sheetData>
    <row r="1" customFormat="false" ht="15" hidden="false" customHeight="false" outlineLevel="0" collapsed="false">
      <c r="A1" s="64"/>
      <c r="B1" s="64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80"/>
      <c r="B2" s="80"/>
      <c r="C2" s="81"/>
      <c r="D2" s="81"/>
      <c r="E2" s="99"/>
      <c r="F2" s="81"/>
      <c r="G2" s="81"/>
      <c r="H2" s="81"/>
      <c r="I2" s="81"/>
      <c r="J2" s="81"/>
      <c r="K2" s="81"/>
      <c r="L2" s="81"/>
      <c r="M2" s="8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1"/>
      <c r="KB2" s="51"/>
      <c r="KC2" s="51"/>
      <c r="KD2" s="51"/>
      <c r="KE2" s="51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83"/>
      <c r="B3" s="84"/>
      <c r="C3" s="81"/>
      <c r="D3" s="81"/>
      <c r="E3" s="100" t="str">
        <f aca="false">IF(E4=0," ",CHOOSE(WEEKDAY(E4,2),"L","M","X","J","V","S","D"))</f>
        <v>L</v>
      </c>
      <c r="F3" s="100" t="str">
        <f aca="false">IF(F4=0," ",CHOOSE(WEEKDAY(F4,2),"L","M","X","J","V","S","D"))</f>
        <v>M</v>
      </c>
      <c r="G3" s="100" t="str">
        <f aca="false">IF(G4=0," ",CHOOSE(WEEKDAY(G4,2),"L","M","X","J","V","S","D"))</f>
        <v>X</v>
      </c>
      <c r="H3" s="100" t="str">
        <f aca="false">IF(H4=0," ",CHOOSE(WEEKDAY(H4,2),"L","M","X","J","V","S","D"))</f>
        <v>J</v>
      </c>
      <c r="I3" s="100" t="str">
        <f aca="false">IF(I4=0," ",CHOOSE(WEEKDAY(I4,2),"L","M","X","J","V","S","D"))</f>
        <v>V</v>
      </c>
      <c r="J3" s="100" t="str">
        <f aca="false">IF(J4=0," ",CHOOSE(WEEKDAY(J4,2),"L","M","X","J","V","S","D"))</f>
        <v>D</v>
      </c>
      <c r="K3" s="100" t="str">
        <f aca="false">IF(K4=0," ",CHOOSE(WEEKDAY(K4,2),"L","M","X","J","V","S","D"))</f>
        <v>L</v>
      </c>
      <c r="L3" s="100" t="str">
        <f aca="false">IF(L4=0," ",CHOOSE(WEEKDAY(L4,2),"L","M","X","J","V","S","D"))</f>
        <v>M</v>
      </c>
      <c r="M3" s="100" t="str">
        <f aca="false">IF(M4=0," ",CHOOSE(WEEKDAY(M4,2),"L","M","X","J","V","S","D"))</f>
        <v>X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  <c r="GO3" s="51"/>
      <c r="GP3" s="51"/>
      <c r="GQ3" s="51"/>
      <c r="GR3" s="51"/>
      <c r="GS3" s="51"/>
      <c r="GT3" s="51"/>
      <c r="GU3" s="51"/>
      <c r="GV3" s="51"/>
      <c r="GW3" s="51"/>
      <c r="GX3" s="51"/>
      <c r="GY3" s="51"/>
      <c r="GZ3" s="51"/>
      <c r="HA3" s="51"/>
      <c r="HB3" s="51"/>
      <c r="HC3" s="51"/>
      <c r="HD3" s="51"/>
      <c r="HE3" s="51"/>
      <c r="HF3" s="51"/>
      <c r="HG3" s="51"/>
      <c r="HH3" s="51"/>
      <c r="HI3" s="51"/>
      <c r="HJ3" s="51"/>
      <c r="HK3" s="51"/>
      <c r="HL3" s="51"/>
      <c r="HM3" s="51"/>
      <c r="HN3" s="51"/>
      <c r="HO3" s="51"/>
      <c r="HP3" s="51"/>
      <c r="HQ3" s="51"/>
      <c r="HR3" s="51"/>
      <c r="HS3" s="51"/>
      <c r="HT3" s="51"/>
      <c r="HU3" s="51"/>
      <c r="HV3" s="51"/>
      <c r="HW3" s="51"/>
      <c r="HX3" s="51"/>
      <c r="HY3" s="51"/>
      <c r="HZ3" s="51"/>
      <c r="IA3" s="51"/>
      <c r="IB3" s="51"/>
      <c r="IC3" s="51"/>
      <c r="ID3" s="51"/>
      <c r="IE3" s="51"/>
      <c r="IF3" s="51"/>
      <c r="IG3" s="51"/>
      <c r="IH3" s="51"/>
      <c r="II3" s="51"/>
      <c r="IJ3" s="51"/>
      <c r="IK3" s="51"/>
      <c r="IL3" s="51"/>
      <c r="IM3" s="51"/>
      <c r="IN3" s="51"/>
      <c r="IO3" s="51"/>
      <c r="IP3" s="51"/>
      <c r="IQ3" s="51"/>
      <c r="IR3" s="51"/>
      <c r="IS3" s="51"/>
      <c r="IT3" s="51"/>
      <c r="IU3" s="51"/>
      <c r="IV3" s="51"/>
      <c r="IW3" s="51"/>
      <c r="IX3" s="51"/>
      <c r="IY3" s="51"/>
      <c r="IZ3" s="51"/>
      <c r="JA3" s="51"/>
      <c r="JB3" s="51"/>
      <c r="JC3" s="51"/>
      <c r="JD3" s="51"/>
      <c r="JE3" s="51"/>
      <c r="JF3" s="51"/>
      <c r="JG3" s="51"/>
      <c r="JH3" s="51"/>
      <c r="JI3" s="51"/>
      <c r="JJ3" s="51"/>
      <c r="JK3" s="51"/>
      <c r="JL3" s="51"/>
      <c r="JM3" s="51"/>
      <c r="JN3" s="51"/>
      <c r="JO3" s="51"/>
      <c r="JP3" s="51"/>
      <c r="JQ3" s="51"/>
      <c r="JR3" s="51"/>
      <c r="JS3" s="51"/>
      <c r="JT3" s="51"/>
      <c r="JU3" s="51"/>
      <c r="JV3" s="51"/>
      <c r="JW3" s="51"/>
      <c r="JX3" s="51"/>
      <c r="JY3" s="51"/>
      <c r="JZ3" s="51"/>
      <c r="KA3" s="51"/>
      <c r="KB3" s="51"/>
      <c r="KC3" s="51"/>
      <c r="KD3" s="51"/>
      <c r="KE3" s="51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5" hidden="false" customHeight="true" outlineLevel="0" collapsed="false">
      <c r="A4" s="86"/>
      <c r="B4" s="86"/>
      <c r="C4" s="87"/>
      <c r="D4" s="87"/>
      <c r="E4" s="88" t="n">
        <v>42695</v>
      </c>
      <c r="F4" s="88" t="n">
        <v>42696</v>
      </c>
      <c r="G4" s="88" t="n">
        <v>42697</v>
      </c>
      <c r="H4" s="88" t="n">
        <v>42698</v>
      </c>
      <c r="I4" s="88" t="n">
        <v>42699</v>
      </c>
      <c r="J4" s="88" t="n">
        <v>42701</v>
      </c>
      <c r="K4" s="88" t="n">
        <v>42702</v>
      </c>
      <c r="L4" s="88" t="n">
        <v>42703</v>
      </c>
      <c r="M4" s="88" t="n">
        <v>42704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L4" s="51"/>
      <c r="HM4" s="51"/>
      <c r="HN4" s="51"/>
      <c r="HO4" s="51"/>
      <c r="HP4" s="51"/>
      <c r="HQ4" s="51"/>
      <c r="HR4" s="51"/>
      <c r="HS4" s="51"/>
      <c r="HT4" s="51"/>
      <c r="HU4" s="51"/>
      <c r="HV4" s="51"/>
      <c r="HW4" s="51"/>
      <c r="HX4" s="51"/>
      <c r="HY4" s="51"/>
      <c r="HZ4" s="51"/>
      <c r="IA4" s="51"/>
      <c r="IB4" s="51"/>
      <c r="IC4" s="51"/>
      <c r="ID4" s="51"/>
      <c r="IE4" s="51"/>
      <c r="IF4" s="51"/>
      <c r="IG4" s="51"/>
      <c r="IH4" s="51"/>
      <c r="II4" s="51"/>
      <c r="IJ4" s="51"/>
      <c r="IK4" s="51"/>
      <c r="IL4" s="51"/>
      <c r="IM4" s="51"/>
      <c r="IN4" s="51"/>
      <c r="IO4" s="51"/>
      <c r="IP4" s="51"/>
      <c r="IQ4" s="51"/>
      <c r="IR4" s="51"/>
      <c r="IS4" s="51"/>
      <c r="IT4" s="51"/>
      <c r="IU4" s="51"/>
      <c r="IV4" s="51"/>
      <c r="IW4" s="51"/>
      <c r="IX4" s="51"/>
      <c r="IY4" s="51"/>
      <c r="IZ4" s="51"/>
      <c r="JA4" s="51"/>
      <c r="JB4" s="51"/>
      <c r="JC4" s="51"/>
      <c r="JD4" s="51"/>
      <c r="JE4" s="51"/>
      <c r="JF4" s="51"/>
      <c r="JG4" s="51"/>
      <c r="JH4" s="51"/>
      <c r="JI4" s="51"/>
      <c r="JJ4" s="51"/>
      <c r="JK4" s="51"/>
      <c r="JL4" s="51"/>
      <c r="JM4" s="51"/>
      <c r="JN4" s="51"/>
      <c r="JO4" s="51"/>
      <c r="JP4" s="51"/>
      <c r="JQ4" s="51"/>
      <c r="JR4" s="51"/>
      <c r="JS4" s="51"/>
      <c r="JT4" s="51"/>
      <c r="JU4" s="51"/>
      <c r="JV4" s="51"/>
      <c r="JW4" s="51"/>
      <c r="JX4" s="51"/>
      <c r="JY4" s="51"/>
      <c r="JZ4" s="51"/>
      <c r="KA4" s="51"/>
      <c r="KB4" s="51"/>
      <c r="KC4" s="51"/>
      <c r="KD4" s="51"/>
      <c r="KE4" s="51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87"/>
      <c r="B5" s="87"/>
      <c r="C5" s="87"/>
      <c r="D5" s="87"/>
      <c r="E5" s="101" t="str">
        <f aca="true">IF(AND(D4&lt;TODAY(),TODAY()&lt;(E4+1),E4&lt;&gt;""),"ACTUAL","")</f>
        <v/>
      </c>
      <c r="F5" s="101" t="str">
        <f aca="true">IF(AND(E4&lt;TODAY(),TODAY()&lt;(F4+1),F4&lt;&gt;""),"ACTUAL","")</f>
        <v/>
      </c>
      <c r="G5" s="101" t="str">
        <f aca="true">IF(AND(F4&lt;TODAY(),TODAY()&lt;(G4+1),G4&lt;&gt;""),"ACTUAL","")</f>
        <v/>
      </c>
      <c r="H5" s="101" t="str">
        <f aca="true">IF(AND(G4&lt;TODAY(),TODAY()&lt;(H4+1),H4&lt;&gt;""),"ACTUAL","")</f>
        <v/>
      </c>
      <c r="I5" s="101" t="str">
        <f aca="true">IF(AND(H4&lt;TODAY(),TODAY()&lt;(I4+1),I4&lt;&gt;""),"ACTUAL","")</f>
        <v/>
      </c>
      <c r="J5" s="101" t="str">
        <f aca="true">IF(AND(I4&lt;TODAY(),TODAY()&lt;(J4+1),J4&lt;&gt;""),"ACTUAL","")</f>
        <v>ACTUAL</v>
      </c>
      <c r="K5" s="101" t="str">
        <f aca="true">IF(AND(J4&lt;TODAY(),TODAY()&lt;(K4+1),K4&lt;&gt;""),"ACTUAL","")</f>
        <v/>
      </c>
      <c r="L5" s="101"/>
      <c r="M5" s="101" t="str">
        <f aca="true">IF(AND(L4&lt;TODAY(),TODAY()&lt;(M4+1),M4&lt;&gt;""),"ACTUAL","")</f>
        <v/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  <c r="IG5" s="51"/>
      <c r="IH5" s="51"/>
      <c r="II5" s="51"/>
      <c r="IJ5" s="51"/>
      <c r="IK5" s="51"/>
      <c r="IL5" s="51"/>
      <c r="IM5" s="51"/>
      <c r="IN5" s="51"/>
      <c r="IO5" s="51"/>
      <c r="IP5" s="51"/>
      <c r="IQ5" s="51"/>
      <c r="IR5" s="51"/>
      <c r="IS5" s="51"/>
      <c r="IT5" s="51"/>
      <c r="IU5" s="51"/>
      <c r="IV5" s="51"/>
      <c r="IW5" s="51"/>
      <c r="IX5" s="51"/>
      <c r="IY5" s="51"/>
      <c r="IZ5" s="51"/>
      <c r="JA5" s="51"/>
      <c r="JB5" s="51"/>
      <c r="JC5" s="51"/>
      <c r="JD5" s="51"/>
      <c r="JE5" s="51"/>
      <c r="JF5" s="51"/>
      <c r="JG5" s="51"/>
      <c r="JH5" s="51"/>
      <c r="JI5" s="51"/>
      <c r="JJ5" s="51"/>
      <c r="JK5" s="51"/>
      <c r="JL5" s="51"/>
      <c r="JM5" s="51"/>
      <c r="JN5" s="51"/>
      <c r="JO5" s="51"/>
      <c r="JP5" s="51"/>
      <c r="JQ5" s="51"/>
      <c r="JR5" s="51"/>
      <c r="JS5" s="51"/>
      <c r="JT5" s="51"/>
      <c r="JU5" s="51"/>
      <c r="JV5" s="51"/>
      <c r="JW5" s="51"/>
      <c r="JX5" s="51"/>
      <c r="JY5" s="51"/>
      <c r="JZ5" s="51"/>
      <c r="KA5" s="51"/>
      <c r="KB5" s="51"/>
      <c r="KC5" s="51"/>
      <c r="KD5" s="51"/>
      <c r="KE5" s="51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90" t="s">
        <v>111</v>
      </c>
      <c r="B6" s="90"/>
      <c r="C6" s="90"/>
      <c r="D6" s="91"/>
      <c r="E6" s="102" t="n">
        <f aca="false">SUM($E$7:E7)</f>
        <v>0</v>
      </c>
      <c r="F6" s="102" t="n">
        <f aca="false">SUM($E$7:F7)</f>
        <v>0</v>
      </c>
      <c r="G6" s="102" t="n">
        <f aca="false">SUM($E$7:G7)</f>
        <v>0</v>
      </c>
      <c r="H6" s="102" t="n">
        <f aca="false">SUM($E$7:H7)</f>
        <v>0</v>
      </c>
      <c r="I6" s="102" t="n">
        <f aca="false">SUM($E$7:I7)</f>
        <v>0</v>
      </c>
      <c r="J6" s="102" t="n">
        <f aca="false">SUM($E$7:J7)</f>
        <v>0</v>
      </c>
      <c r="K6" s="102" t="n">
        <f aca="false">SUM($E$7:K7)</f>
        <v>0</v>
      </c>
      <c r="L6" s="102" t="n">
        <f aca="false">SUM($E$7:L7)</f>
        <v>0</v>
      </c>
      <c r="M6" s="102" t="n">
        <f aca="false">SUM($E$7:M7)</f>
        <v>0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  <c r="IG6" s="51"/>
      <c r="IH6" s="51"/>
      <c r="II6" s="51"/>
      <c r="IJ6" s="51"/>
      <c r="IK6" s="51"/>
      <c r="IL6" s="51"/>
      <c r="IM6" s="51"/>
      <c r="IN6" s="51"/>
      <c r="IO6" s="51"/>
      <c r="IP6" s="51"/>
      <c r="IQ6" s="51"/>
      <c r="IR6" s="51"/>
      <c r="IS6" s="51"/>
      <c r="IT6" s="51"/>
      <c r="IU6" s="51"/>
      <c r="IV6" s="51"/>
      <c r="IW6" s="51"/>
      <c r="IX6" s="51"/>
      <c r="IY6" s="51"/>
      <c r="IZ6" s="51"/>
      <c r="JA6" s="51"/>
      <c r="JB6" s="51"/>
      <c r="JC6" s="51"/>
      <c r="JD6" s="51"/>
      <c r="JE6" s="51"/>
      <c r="JF6" s="51"/>
      <c r="JG6" s="51"/>
      <c r="JH6" s="51"/>
      <c r="JI6" s="51"/>
      <c r="JJ6" s="51"/>
      <c r="JK6" s="51"/>
      <c r="JL6" s="51"/>
      <c r="JM6" s="51"/>
      <c r="JN6" s="51"/>
      <c r="JO6" s="51"/>
      <c r="JP6" s="51"/>
      <c r="JQ6" s="51"/>
      <c r="JR6" s="51"/>
      <c r="JS6" s="51"/>
      <c r="JT6" s="51"/>
      <c r="JU6" s="51"/>
      <c r="JV6" s="51"/>
      <c r="JW6" s="51"/>
      <c r="JX6" s="51"/>
      <c r="JY6" s="51"/>
      <c r="JZ6" s="51"/>
      <c r="KA6" s="51"/>
      <c r="KB6" s="51"/>
      <c r="KC6" s="51"/>
      <c r="KD6" s="51"/>
      <c r="KE6" s="51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90" t="s">
        <v>40</v>
      </c>
      <c r="B7" s="90"/>
      <c r="C7" s="90"/>
      <c r="D7" s="93" t="n">
        <f aca="false">SUM(E7:M7)</f>
        <v>0</v>
      </c>
      <c r="E7" s="103" t="n">
        <f aca="false">SUM(E10:E27)</f>
        <v>0</v>
      </c>
      <c r="F7" s="103" t="n">
        <f aca="false">SUM(F10:F27)</f>
        <v>0</v>
      </c>
      <c r="G7" s="103" t="n">
        <f aca="false">SUM(G10:G27)</f>
        <v>0</v>
      </c>
      <c r="H7" s="103" t="n">
        <f aca="false">SUM(H10:H27)</f>
        <v>0</v>
      </c>
      <c r="I7" s="103" t="n">
        <f aca="false">SUM(I10:I27)</f>
        <v>0</v>
      </c>
      <c r="J7" s="103" t="n">
        <f aca="false">SUM(J10:J27)</f>
        <v>0</v>
      </c>
      <c r="K7" s="103" t="n">
        <f aca="false">SUM(K10:K27)</f>
        <v>0</v>
      </c>
      <c r="L7" s="103" t="n">
        <f aca="false">SUM(L10:L27)</f>
        <v>0</v>
      </c>
      <c r="M7" s="103" t="n">
        <f aca="false">SUM(M10:M27)</f>
        <v>0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9" s="72" customFormat="true" ht="23.25" hidden="false" customHeight="true" outlineLevel="0" collapsed="false">
      <c r="A9" s="69" t="s">
        <v>35</v>
      </c>
      <c r="B9" s="69" t="s">
        <v>36</v>
      </c>
      <c r="C9" s="69" t="s">
        <v>112</v>
      </c>
      <c r="D9" s="69" t="s">
        <v>39</v>
      </c>
      <c r="E9" s="104" t="s">
        <v>109</v>
      </c>
      <c r="F9" s="104"/>
      <c r="G9" s="104"/>
      <c r="H9" s="104"/>
      <c r="I9" s="104"/>
      <c r="J9" s="104"/>
      <c r="K9" s="104"/>
      <c r="L9" s="104"/>
      <c r="M9" s="104"/>
    </row>
    <row r="10" s="64" customFormat="true" ht="15" hidden="false" customHeight="false" outlineLevel="0" collapsed="false">
      <c r="A10" s="64" t="s">
        <v>68</v>
      </c>
      <c r="B10" s="64" t="s">
        <v>69</v>
      </c>
      <c r="C10" s="64" t="s">
        <v>32</v>
      </c>
      <c r="D10" s="77"/>
    </row>
    <row r="11" s="64" customFormat="true" ht="15" hidden="false" customHeight="false" outlineLevel="0" collapsed="false">
      <c r="A11" s="64" t="s">
        <v>71</v>
      </c>
      <c r="B11" s="64" t="s">
        <v>72</v>
      </c>
      <c r="C11" s="64" t="s">
        <v>31</v>
      </c>
      <c r="D11" s="77"/>
    </row>
    <row r="12" s="64" customFormat="true" ht="15" hidden="false" customHeight="false" outlineLevel="0" collapsed="false">
      <c r="A12" s="64" t="s">
        <v>73</v>
      </c>
      <c r="B12" s="64" t="s">
        <v>74</v>
      </c>
      <c r="C12" s="64" t="s">
        <v>31</v>
      </c>
      <c r="D12" s="77"/>
    </row>
    <row r="13" s="64" customFormat="true" ht="15" hidden="false" customHeight="false" outlineLevel="0" collapsed="false">
      <c r="A13" s="64" t="s">
        <v>75</v>
      </c>
      <c r="B13" s="64" t="s">
        <v>76</v>
      </c>
      <c r="C13" s="64" t="s">
        <v>32</v>
      </c>
      <c r="D13" s="77"/>
    </row>
    <row r="14" s="64" customFormat="true" ht="15" hidden="false" customHeight="false" outlineLevel="0" collapsed="false">
      <c r="A14" s="64" t="s">
        <v>77</v>
      </c>
      <c r="B14" s="64" t="s">
        <v>78</v>
      </c>
      <c r="C14" s="64" t="s">
        <v>32</v>
      </c>
      <c r="D14" s="77"/>
    </row>
    <row r="15" s="64" customFormat="true" ht="15" hidden="false" customHeight="false" outlineLevel="0" collapsed="false">
      <c r="A15" s="64" t="s">
        <v>79</v>
      </c>
      <c r="B15" s="64" t="s">
        <v>80</v>
      </c>
      <c r="C15" s="64" t="s">
        <v>25</v>
      </c>
      <c r="D15" s="77"/>
    </row>
    <row r="16" s="64" customFormat="true" ht="15" hidden="false" customHeight="false" outlineLevel="0" collapsed="false">
      <c r="A16" s="64" t="s">
        <v>81</v>
      </c>
      <c r="B16" s="64" t="s">
        <v>82</v>
      </c>
      <c r="C16" s="64" t="s">
        <v>25</v>
      </c>
      <c r="D16" s="77"/>
    </row>
    <row r="17" s="64" customFormat="true" ht="15" hidden="false" customHeight="false" outlineLevel="0" collapsed="false">
      <c r="A17" s="64" t="s">
        <v>83</v>
      </c>
      <c r="B17" s="64" t="s">
        <v>84</v>
      </c>
      <c r="C17" s="64" t="s">
        <v>25</v>
      </c>
      <c r="D17" s="77"/>
    </row>
    <row r="18" s="64" customFormat="true" ht="15" hidden="false" customHeight="false" outlineLevel="0" collapsed="false">
      <c r="A18" s="64" t="s">
        <v>85</v>
      </c>
      <c r="B18" s="64" t="s">
        <v>86</v>
      </c>
      <c r="C18" s="64" t="s">
        <v>28</v>
      </c>
      <c r="D18" s="77"/>
    </row>
    <row r="19" s="64" customFormat="true" ht="15" hidden="false" customHeight="false" outlineLevel="0" collapsed="false">
      <c r="A19" s="64" t="s">
        <v>87</v>
      </c>
      <c r="B19" s="64" t="s">
        <v>88</v>
      </c>
      <c r="C19" s="64" t="s">
        <v>28</v>
      </c>
      <c r="D19" s="78"/>
    </row>
    <row r="20" s="64" customFormat="true" ht="15" hidden="false" customHeight="false" outlineLevel="0" collapsed="false">
      <c r="A20" s="64" t="s">
        <v>89</v>
      </c>
      <c r="B20" s="64" t="s">
        <v>90</v>
      </c>
      <c r="C20" s="64" t="s">
        <v>31</v>
      </c>
      <c r="D20" s="78"/>
    </row>
    <row r="21" s="64" customFormat="true" ht="15" hidden="false" customHeight="false" outlineLevel="0" collapsed="false">
      <c r="A21" s="64" t="s">
        <v>91</v>
      </c>
      <c r="B21" s="64" t="s">
        <v>92</v>
      </c>
      <c r="C21" s="64" t="s">
        <v>31</v>
      </c>
      <c r="D21" s="77"/>
    </row>
    <row r="22" s="64" customFormat="true" ht="15" hidden="false" customHeight="false" outlineLevel="0" collapsed="false">
      <c r="A22" s="64" t="s">
        <v>93</v>
      </c>
      <c r="B22" s="64" t="s">
        <v>94</v>
      </c>
      <c r="C22" s="64" t="s">
        <v>25</v>
      </c>
      <c r="D22" s="77"/>
    </row>
    <row r="23" s="64" customFormat="true" ht="15" hidden="false" customHeight="false" outlineLevel="0" collapsed="false">
      <c r="A23" s="64" t="s">
        <v>95</v>
      </c>
      <c r="B23" s="64" t="s">
        <v>96</v>
      </c>
      <c r="C23" s="64" t="s">
        <v>25</v>
      </c>
      <c r="D23" s="77"/>
    </row>
    <row r="24" s="64" customFormat="true" ht="15" hidden="false" customHeight="false" outlineLevel="0" collapsed="false">
      <c r="A24" s="64" t="s">
        <v>97</v>
      </c>
      <c r="B24" s="64" t="s">
        <v>98</v>
      </c>
      <c r="C24" s="64" t="s">
        <v>110</v>
      </c>
      <c r="D24" s="77"/>
    </row>
    <row r="25" s="64" customFormat="true" ht="15" hidden="false" customHeight="false" outlineLevel="0" collapsed="false">
      <c r="A25" s="64" t="s">
        <v>99</v>
      </c>
      <c r="B25" s="64" t="s">
        <v>100</v>
      </c>
      <c r="C25" s="64" t="s">
        <v>110</v>
      </c>
      <c r="D25" s="77"/>
    </row>
    <row r="26" s="64" customFormat="true" ht="15" hidden="false" customHeight="false" outlineLevel="0" collapsed="false">
      <c r="A26" s="64" t="s">
        <v>102</v>
      </c>
      <c r="B26" s="64" t="s">
        <v>103</v>
      </c>
      <c r="C26" s="64" t="s">
        <v>28</v>
      </c>
      <c r="D26" s="77"/>
    </row>
    <row r="27" customFormat="false" ht="15" hidden="false" customHeight="false" outlineLevel="0" collapsed="false">
      <c r="A27" s="64" t="s">
        <v>104</v>
      </c>
      <c r="B27" s="64" t="s">
        <v>105</v>
      </c>
      <c r="C27" s="64" t="s">
        <v>28</v>
      </c>
      <c r="D27" s="78"/>
    </row>
  </sheetData>
  <mergeCells count="3">
    <mergeCell ref="A6:C6"/>
    <mergeCell ref="A7:C7"/>
    <mergeCell ref="E9:M9"/>
  </mergeCells>
  <conditionalFormatting sqref="E3:M3">
    <cfRule type="cellIs" priority="2" operator="equal" aboveAverage="0" equalAverage="0" bottom="0" percent="0" rank="0" text="" dxfId="0">
      <formula>"S"</formula>
    </cfRule>
    <cfRule type="cellIs" priority="3" operator="equal" aboveAverage="0" equalAverage="0" bottom="0" percent="0" rank="0" text="" dxfId="1">
      <formula>"D"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7" activeCellId="0" sqref="N17"/>
    </sheetView>
  </sheetViews>
  <sheetFormatPr defaultRowHeight="15"/>
  <cols>
    <col collapsed="false" hidden="false" max="1" min="1" style="0" width="25.8502024291498"/>
    <col collapsed="false" hidden="false" max="3" min="2" style="0" width="8.85425101214575"/>
    <col collapsed="false" hidden="false" max="4" min="4" style="0" width="7.1417004048583"/>
    <col collapsed="false" hidden="false" max="5" min="5" style="105" width="9.71255060728745"/>
    <col collapsed="false" hidden="false" max="6" min="6" style="0" width="9.71255060728745"/>
    <col collapsed="false" hidden="false" max="7" min="7" style="0" width="10.4251012145749"/>
    <col collapsed="false" hidden="false" max="9" min="8" style="0" width="11.1417004048583"/>
    <col collapsed="false" hidden="false" max="11" min="10" style="0" width="11.8542510121458"/>
    <col collapsed="false" hidden="false" max="1025" min="12" style="0" width="10.5344129554656"/>
  </cols>
  <sheetData>
    <row r="1" customFormat="false" ht="15" hidden="false" customHeight="false" outlineLevel="0" collapsed="false">
      <c r="E1" s="0"/>
    </row>
    <row r="26" customFormat="false" ht="15" hidden="false" customHeight="false" outlineLevel="0" collapsed="false">
      <c r="A26" s="106" t="s">
        <v>113</v>
      </c>
      <c r="B26" s="106"/>
      <c r="C26" s="106"/>
      <c r="E26" s="0"/>
    </row>
    <row r="27" customFormat="false" ht="32.25" hidden="false" customHeight="false" outlineLevel="0" collapsed="false">
      <c r="A27" s="106" t="s">
        <v>114</v>
      </c>
      <c r="B27" s="107" t="n">
        <f aca="false">'Pila-Sprint1'!C2</f>
        <v>36.5</v>
      </c>
      <c r="C27" s="88" t="n">
        <v>42278</v>
      </c>
      <c r="D27" s="88" t="n">
        <v>42279</v>
      </c>
      <c r="E27" s="88" t="n">
        <v>42282</v>
      </c>
      <c r="F27" s="88" t="n">
        <v>42283</v>
      </c>
      <c r="G27" s="88" t="n">
        <v>42284</v>
      </c>
      <c r="H27" s="88" t="n">
        <v>42285</v>
      </c>
      <c r="I27" s="88" t="n">
        <v>42286</v>
      </c>
      <c r="J27" s="88" t="n">
        <v>42289</v>
      </c>
      <c r="K27" s="88" t="n">
        <v>42290</v>
      </c>
      <c r="L27" s="88" t="n">
        <v>42291</v>
      </c>
    </row>
    <row r="28" customFormat="false" ht="15" hidden="false" customHeight="false" outlineLevel="0" collapsed="false">
      <c r="A28" s="106" t="s">
        <v>115</v>
      </c>
      <c r="B28" s="108"/>
      <c r="C28" s="108" t="n">
        <f aca="false">32/10</f>
        <v>3.2</v>
      </c>
      <c r="D28" s="108" t="n">
        <f aca="false">32/10</f>
        <v>3.2</v>
      </c>
      <c r="E28" s="108" t="n">
        <f aca="false">32/10</f>
        <v>3.2</v>
      </c>
      <c r="F28" s="108" t="n">
        <f aca="false">32/10</f>
        <v>3.2</v>
      </c>
      <c r="G28" s="108" t="n">
        <f aca="false">32/10</f>
        <v>3.2</v>
      </c>
      <c r="H28" s="108" t="n">
        <f aca="false">32/10</f>
        <v>3.2</v>
      </c>
      <c r="I28" s="108" t="n">
        <f aca="false">32/10</f>
        <v>3.2</v>
      </c>
      <c r="J28" s="108" t="n">
        <f aca="false">32/10</f>
        <v>3.2</v>
      </c>
      <c r="K28" s="108" t="n">
        <f aca="false">32/10</f>
        <v>3.2</v>
      </c>
      <c r="L28" s="108" t="n">
        <f aca="false">32/10</f>
        <v>3.2</v>
      </c>
      <c r="M28" s="108"/>
      <c r="N28" s="108"/>
      <c r="O28" s="108"/>
      <c r="P28" s="108"/>
      <c r="Q28" s="108"/>
    </row>
    <row r="29" customFormat="false" ht="15" hidden="false" customHeight="false" outlineLevel="1" collapsed="false">
      <c r="A29" s="106" t="s">
        <v>116</v>
      </c>
      <c r="B29" s="108"/>
      <c r="C29" s="108" t="n">
        <f aca="false">B27</f>
        <v>36.5</v>
      </c>
      <c r="D29" s="108" t="n">
        <f aca="false">$B$27-SUM($C$28:D28)</f>
        <v>30.1</v>
      </c>
      <c r="E29" s="108" t="n">
        <f aca="false">$B$27-SUM($C$28:E28)</f>
        <v>26.9</v>
      </c>
      <c r="F29" s="108" t="n">
        <f aca="false">$B$27-SUM($C$28:F28)</f>
        <v>23.7</v>
      </c>
      <c r="G29" s="108" t="n">
        <f aca="false">$B$27-SUM($C$28:G28)</f>
        <v>20.5</v>
      </c>
      <c r="H29" s="108" t="n">
        <f aca="false">$B$27-SUM($C$28:H28)</f>
        <v>17.3</v>
      </c>
      <c r="I29" s="108" t="n">
        <f aca="false">$B$27-SUM($C$28:I28)</f>
        <v>14.1</v>
      </c>
      <c r="J29" s="108" t="n">
        <f aca="false">$B$27-SUM($C$28:J28)</f>
        <v>10.9</v>
      </c>
      <c r="K29" s="108" t="n">
        <f aca="false">$B$27-SUM($C$28:K28)</f>
        <v>7.7</v>
      </c>
      <c r="L29" s="108" t="n">
        <f aca="false">$B$27-SUM($C$28:L28)</f>
        <v>4.5</v>
      </c>
      <c r="M29" s="108"/>
      <c r="N29" s="108"/>
      <c r="O29" s="108"/>
      <c r="P29" s="108"/>
      <c r="Q29" s="10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es-ES</dc:language>
  <dcterms:modified xsi:type="dcterms:W3CDTF">2016-11-23T18:18:51Z</dcterms:modified>
  <cp:revision>0</cp:revision>
</cp:coreProperties>
</file>