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hidePivotFieldList="1"/>
  <mc:AlternateContent xmlns:mc="http://schemas.openxmlformats.org/markup-compatibility/2006">
    <mc:Choice Requires="x15">
      <x15ac:absPath xmlns:x15ac="http://schemas.microsoft.com/office/spreadsheetml/2010/11/ac" url="E:\Excel work\Projects\"/>
    </mc:Choice>
  </mc:AlternateContent>
  <xr:revisionPtr revIDLastSave="0" documentId="13_ncr:1_{2F2D83C1-6B9F-487C-A7CE-1E0E9FB4EEB6}" xr6:coauthVersionLast="47" xr6:coauthVersionMax="47" xr10:uidLastSave="{00000000-0000-0000-0000-000000000000}"/>
  <bookViews>
    <workbookView xWindow="-108" yWindow="-108" windowWidth="23256" windowHeight="12456" activeTab="2" xr2:uid="{26D4546B-D2A1-4444-8EAF-A6228F96F0C1}"/>
  </bookViews>
  <sheets>
    <sheet name="call centre data" sheetId="2" r:id="rId1"/>
    <sheet name="Pivots" sheetId="6" r:id="rId2"/>
    <sheet name="Report" sheetId="5" r:id="rId3"/>
    <sheet name="Assets" sheetId="4" r:id="rId4"/>
  </sheets>
  <definedNames>
    <definedName name="_xlnm._FilterDatabase" localSheetId="0" hidden="1">'call centre 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66" r:id="rId8"/>
    <pivotCache cacheId="69" r:id="rId9"/>
    <pivotCache cacheId="72" r:id="rId10"/>
    <pivotCache cacheId="75" r:id="rId11"/>
    <pivotCache cacheId="78" r:id="rId12"/>
    <pivotCache cacheId="81"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3" i="6" l="1"/>
  <c r="M28" i="5" s="1"/>
  <c r="I45" i="6"/>
  <c r="G51" i="6" s="1"/>
  <c r="M36" i="5" s="1"/>
  <c r="I44" i="6"/>
  <c r="G50" i="6" s="1"/>
  <c r="M35" i="5" s="1"/>
  <c r="I43" i="6"/>
  <c r="G49" i="6" s="1"/>
  <c r="M34" i="5" s="1"/>
  <c r="R19" i="5" a="1"/>
  <c r="R19" i="5" s="1"/>
  <c r="Q20" i="5" a="1"/>
  <c r="Q20" i="5" s="1"/>
  <c r="I31" i="6"/>
  <c r="I34"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6" i="6" l="1"/>
  <c r="H35" i="6"/>
  <c r="H34" i="6"/>
  <c r="I33" i="6"/>
  <c r="I37" i="6"/>
  <c r="I36" i="6"/>
  <c r="H33" i="6"/>
  <c r="I35" i="6"/>
  <c r="H3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B0FDBA-EC04-4BDE-B3EB-95802DC368F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D634E11-54DB-4DF0-BCB0-6A328E8C3FC1}"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34D79CF8-5559-454C-8D7A-7C591B5CFAC1}"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<sst xmlns="http://schemas.openxmlformats.org/spreadsheetml/2006/main" count="3170" uniqueCount="1084">
  <si>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</si>
  <si>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</si>
  <si>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</si>
  <si>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</si>
  <si>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</si>
  <si>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</si>
  <si>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</si>
  <si>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</si>
  <si>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</si>
  <si>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</si>
  <si>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</si>
  <si>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</si>
  <si>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</si>
  <si>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</si>
  <si>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</si>
  <si>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</si>
  <si>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</si>
  <si>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</si>
  <si>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</si>
  <si>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</si>
  <si>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</si>
  <si>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</si>
  <si>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</si>
  <si>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</si>
  <si>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</si>
  <si>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</si>
  <si>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</si>
  <si>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</si>
  <si>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</si>
  <si>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</si>
  <si>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</si>
  <si>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</si>
  <si>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</si>
  <si>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</si>
  <si>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</si>
  <si>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</si>
  <si>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</si>
  <si>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</si>
  <si>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</si>
  <si>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</si>
  <si>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</si>
  <si>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</si>
  <si>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</si>
  <si>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</si>
  <si>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</si>
  <si>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</si>
  <si>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</si>
  <si>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</si>
  <si>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</si>
  <si>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</si>
  <si>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</si>
  <si>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</si>
  <si>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</si>
  <si>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</si>
  <si>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</si>
  <si>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</si>
  <si>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</si>
  <si>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</si>
  <si>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</si>
  <si>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</si>
  <si>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</si>
  <si>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</si>
  <si>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</si>
  <si>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</si>
  <si>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</si>
  <si>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</si>
  <si>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</si>
  <si>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</si>
  <si>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</si>
  <si>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</si>
  <si>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</si>
  <si>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</si>
  <si>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</si>
  <si>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</si>
  <si>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</si>
  <si>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</si>
  <si>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</si>
  <si>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</si>
  <si>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</si>
  <si>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</si>
  <si>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</si>
  <si>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</si>
  <si>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</si>
  <si>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</si>
  <si>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</si>
  <si>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</si>
  <si>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</si>
  <si>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</si>
  <si>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</si>
  <si>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</si>
  <si>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</si>
  <si>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</si>
  <si>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</si>
  <si>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</si>
  <si>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</si>
  <si>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</si>
  <si>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</si>
  <si>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</si>
  <si>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</si>
  <si>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</si>
  <si>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</si>
  <si>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</si>
  <si>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</si>
  <si>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</si>
  <si>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</si>
  <si>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</si>
  <si>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</si>
  <si>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</si>
  <si>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</si>
  <si>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</si>
  <si>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</si>
  <si>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</si>
  <si>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</si>
  <si>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</si>
  <si>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</si>
  <si>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</si>
  <si>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</si>
  <si>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</si>
  <si>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</si>
  <si>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</si>
  <si>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</si>
  <si>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</si>
  <si>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</si>
  <si>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</si>
  <si>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</si>
  <si>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</si>
  <si>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</si>
  <si>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</si>
  <si>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</si>
  <si>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</si>
  <si>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</si>
  <si>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</si>
  <si>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</si>
  <si>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</si>
  <si>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</si>
  <si>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</si>
  <si>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</si>
  <si>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</si>
  <si>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</si>
  <si>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</si>
  <si>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</si>
  <si>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</si>
  <si>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</si>
  <si>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</si>
  <si>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</si>
  <si>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</si>
  <si>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</si>
  <si>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</si>
  <si>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</si>
  <si>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</si>
  <si>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</si>
  <si>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</si>
  <si>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</si>
  <si>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</si>
  <si>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</si>
  <si>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</si>
  <si>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</si>
  <si>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</si>
  <si>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</si>
  <si>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</si>
  <si>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</si>
  <si>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</si>
  <si>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</si>
  <si>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</si>
  <si>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</si>
  <si>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</si>
  <si>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</si>
  <si>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</si>
  <si>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</si>
  <si>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</si>
  <si>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</si>
  <si>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</si>
  <si>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</si>
  <si>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</si>
  <si>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</si>
  <si>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</si>
  <si>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</si>
  <si>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</si>
  <si>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</si>
  <si>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</si>
  <si>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</si>
  <si>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</si>
  <si>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</si>
  <si>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</si>
  <si>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</si>
  <si>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</si>
  <si>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</si>
  <si>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</si>
  <si>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</si>
  <si>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</si>
  <si>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</si>
  <si>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</si>
  <si>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</si>
  <si>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</si>
  <si>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</si>
  <si>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</si>
  <si>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</si>
  <si>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</si>
  <si>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</si>
  <si>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</si>
  <si>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</si>
  <si>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</si>
  <si>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</si>
  <si>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</si>
  <si>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</si>
  <si>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</si>
  <si>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</si>
  <si>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</si>
  <si>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</si>
  <si>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</si>
  <si>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</si>
  <si>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</si>
  <si>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</si>
  <si>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</si>
  <si>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</si>
  <si>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</si>
  <si>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</si>
  <si>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</si>
  <si>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</si>
  <si>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</si>
  <si>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</si>
  <si>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</si>
  <si>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</si>
  <si>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</si>
  <si>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</si>
  <si>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</si>
  <si>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</si>
  <si>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</si>
  <si>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</si>
  <si>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</si>
  <si>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</si>
  <si>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</si>
  <si>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</si>
  <si>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</si>
  <si>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</si>
  <si>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</si>
  <si>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</si>
  <si>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</si>
  <si>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</si>
  <si>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</si>
  <si>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</si>
  <si>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</si>
  <si>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</si>
  <si>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</si>
  <si>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</si>
  <si>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</si>
  <si>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</si>
  <si>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</si>
  <si>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</si>
  <si>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</si>
  <si>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</si>
  <si>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</si>
  <si>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</si>
  <si>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</si>
  <si>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</si>
  <si>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</si>
  <si>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</si>
  <si>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</si>
  <si>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</si>
  <si>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</si>
  <si>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</si>
  <si>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</si>
  <si>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</si>
  <si>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</si>
  <si>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</si>
  <si>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</si>
  <si>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</si>
  <si>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</si>
  <si>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</si>
  <si>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</si>
  <si>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</si>
  <si>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</si>
  <si>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</si>
  <si>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</si>
  <si>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</si>
  <si>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</si>
  <si>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</si>
  <si>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</si>
  <si>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</si>
  <si>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</si>
  <si>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</si>
  <si>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</si>
  <si>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</si>
  <si>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</si>
  <si>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</si>
  <si>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</si>
  <si>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</si>
  <si>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</si>
  <si>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</si>
  <si>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</si>
  <si>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</si>
  <si>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</si>
  <si>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</si>
  <si>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</si>
  <si>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</si>
  <si>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</si>
  <si>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</si>
  <si>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</si>
  <si>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</si>
  <si>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</si>
  <si>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</si>
  <si>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</si>
  <si>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</si>
  <si>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</si>
  <si>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</si>
  <si>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</si>
  <si>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</si>
  <si>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</si>
  <si>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</si>
  <si>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</si>
  <si>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</si>
  <si>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</si>
  <si>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</si>
  <si>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</si>
  <si>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</si>
  <si>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</si>
  <si>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</si>
  <si>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</si>
  <si>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</si>
  <si>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</si>
  <si>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</si>
  <si>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</si>
  <si>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</si>
  <si>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</si>
  <si>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</si>
  <si>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</si>
  <si>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</si>
  <si>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</si>
  <si>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</si>
  <si>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</si>
  <si>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</si>
  <si>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</si>
  <si>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</si>
  <si>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</si>
  <si>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</si>
  <si>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</si>
  <si>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</si>
  <si>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</si>
  <si>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</si>
  <si>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</si>
  <si>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</si>
  <si>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</si>
  <si>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</si>
  <si>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</si>
  <si>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</si>
  <si>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</si>
  <si>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</si>
  <si>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</si>
  <si>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</si>
  <si>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</si>
  <si>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</si>
  <si>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</si>
  <si>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</si>
  <si>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</si>
  <si>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</si>
  <si>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</si>
  <si>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</si>
  <si>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</si>
  <si>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</si>
  <si>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</si>
  <si>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</si>
  <si>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</si>
  <si>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</si>
  <si>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</si>
  <si>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</si>
  <si>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</si>
  <si>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</si>
  <si>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</si>
  <si>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</si>
  <si>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</si>
  <si>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</si>
  <si>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</si>
  <si>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</si>
  <si>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</si>
  <si>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</si>
  <si>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</si>
  <si>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</si>
  <si>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</si>
  <si>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</si>
  <si>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</si>
  <si>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</si>
  <si>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</si>
  <si>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</si>
  <si>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</si>
  <si>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</si>
  <si>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</si>
  <si>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</si>
  <si>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</si>
  <si>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</si>
  <si>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</si>
  <si>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</si>
  <si>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</si>
  <si>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</si>
  <si>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</si>
  <si>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</si>
  <si>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</si>
  <si>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</si>
  <si>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</si>
  <si>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</si>
  <si>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</si>
  <si>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</si>
  <si>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</si>
  <si>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</si>
  <si>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</si>
  <si>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</si>
  <si>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</si>
  <si>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</si>
  <si>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</si>
  <si>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</si>
  <si>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</si>
  <si>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</si>
  <si>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</si>
  <si>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</si>
  <si>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</si>
  <si>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</si>
  <si>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</si>
  <si>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</si>
  <si>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</si>
  <si>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</si>
  <si>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</si>
  <si>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</si>
  <si>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</si>
  <si>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</si>
  <si>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</si>
  <si>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</si>
  <si>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</si>
  <si>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</si>
  <si>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</si>
  <si>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</si>
  <si>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</si>
  <si>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</si>
  <si>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</si>
  <si>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</si>
  <si>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</si>
  <si>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</si>
  <si>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</si>
  <si>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</si>
  <si>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</si>
  <si>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</si>
  <si>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</si>
  <si>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</si>
  <si>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</si>
  <si>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</si>
  <si>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</si>
  <si>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</si>
  <si>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</si>
  <si>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</si>
  <si>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</si>
  <si>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</si>
  <si>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</si>
  <si>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</si>
  <si>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</si>
  <si>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</si>
  <si>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</si>
  <si>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</si>
  <si>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</si>
  <si>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</si>
  <si>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</si>
  <si>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</si>
  <si>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</si>
  <si>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</si>
  <si>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</si>
  <si>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</si>
  <si>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</si>
  <si>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</si>
  <si>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</si>
  <si>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</si>
  <si>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</si>
  <si>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</si>
  <si>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</si>
  <si>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</si>
  <si>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</si>
  <si>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</si>
  <si>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</si>
  <si>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</si>
  <si>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</si>
  <si>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</si>
  <si>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</si>
  <si>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</si>
  <si>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</si>
  <si>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</si>
  <si>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</si>
  <si>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</si>
  <si>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</si>
  <si>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</si>
  <si>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</si>
  <si>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</si>
  <si>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</si>
  <si>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</si>
  <si>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</si>
  <si>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</si>
  <si>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</si>
  <si>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</si>
  <si>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</si>
  <si>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</si>
  <si>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</si>
  <si>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</si>
  <si>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</si>
  <si>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</si>
  <si>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</si>
  <si>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</si>
  <si>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</si>
  <si>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</si>
  <si>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</si>
  <si>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</si>
  <si>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</si>
  <si>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</si>
  <si>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</si>
  <si>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</si>
  <si>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</si>
  <si>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</si>
  <si>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</si>
  <si>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</si>
  <si>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</si>
  <si>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</si>
  <si>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</si>
  <si>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</si>
  <si>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</si>
  <si>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</si>
  <si>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</si>
  <si>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</si>
  <si>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</si>
  <si>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</si>
  <si>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</si>
  <si>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</si>
  <si>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</si>
  <si>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</si>
  <si>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</si>
  <si>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</si>
  <si>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</si>
  <si>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</si>
  <si>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</si>
  <si>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</si>
  <si>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</si>
  <si>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</si>
  <si>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</si>
  <si>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</si>
  <si>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</si>
  <si>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</si>
  <si>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</si>
  <si>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</si>
  <si>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</si>
  <si>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</si>
  <si>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</si>
  <si>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</si>
  <si>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</si>
  <si>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</si>
  <si>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</si>
  <si>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</si>
  <si>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</si>
  <si>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</si>
  <si>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</si>
  <si>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</si>
  <si>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</si>
  <si>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</si>
  <si>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</si>
  <si>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</si>
  <si>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</si>
  <si>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</si>
  <si>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</si>
  <si>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</si>
  <si>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</si>
  <si>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</si>
  <si>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</si>
  <si>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</si>
  <si>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</si>
  <si>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</si>
  <si>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</si>
  <si>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</si>
  <si>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</si>
  <si>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</si>
  <si>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</si>
  <si>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</si>
  <si>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</si>
  <si>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</si>
  <si>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</si>
  <si>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</si>
  <si>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</si>
  <si>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</si>
  <si>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</si>
  <si>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</si>
  <si>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</si>
  <si>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</si>
  <si>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</si>
  <si>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</si>
  <si>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</si>
  <si>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</si>
  <si>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</si>
  <si>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</si>
  <si>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</si>
  <si>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</si>
  <si>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</si>
  <si>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</si>
  <si>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</si>
  <si>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</si>
  <si>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</si>
  <si>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</si>
  <si>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</si>
  <si>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</si>
  <si>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</si>
  <si>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</si>
  <si>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</si>
  <si>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</si>
  <si>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</si>
  <si>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</si>
  <si>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</si>
  <si>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</si>
  <si>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</si>
  <si>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</si>
  <si>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</si>
  <si>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</si>
  <si>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</si>
  <si>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</si>
  <si>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</si>
  <si>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</si>
  <si>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</si>
  <si>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</si>
  <si>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</si>
  <si>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</si>
  <si>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</si>
  <si>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</si>
  <si>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</si>
  <si>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</si>
  <si>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</si>
  <si>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</si>
  <si>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</si>
  <si>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</si>
  <si>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</si>
  <si>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</si>
  <si>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</si>
  <si>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</si>
  <si>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</si>
  <si>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</si>
  <si>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</si>
  <si>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</si>
  <si>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</si>
  <si>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</si>
  <si>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</si>
  <si>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</si>
  <si>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</si>
  <si>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</si>
  <si>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</si>
  <si>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</si>
  <si>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</si>
  <si>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</si>
  <si>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</si>
  <si>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</si>
  <si>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</si>
  <si>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</si>
  <si>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</si>
  <si>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</si>
  <si>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</si>
  <si>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</si>
  <si>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</si>
  <si>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</si>
  <si>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</si>
  <si>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</si>
  <si>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</si>
  <si>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</si>
  <si>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</si>
  <si>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</si>
  <si>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</si>
  <si>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</si>
  <si>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</si>
  <si>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</si>
  <si>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</si>
  <si>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</si>
  <si>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</si>
  <si>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</si>
  <si>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</si>
  <si>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</si>
  <si>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</si>
  <si>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</si>
  <si>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</si>
  <si>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</si>
  <si>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</si>
  <si>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</si>
  <si>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</si>
  <si>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</si>
  <si>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</si>
  <si>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</si>
  <si>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</si>
  <si>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</si>
  <si>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</si>
  <si>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</si>
  <si>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</si>
  <si>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</si>
  <si>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</si>
  <si>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</si>
  <si>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</si>
  <si>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</si>
  <si>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</si>
  <si>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</si>
  <si>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</si>
  <si>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</si>
  <si>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</si>
  <si>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</si>
  <si>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</si>
  <si>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</si>
  <si>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</si>
  <si>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</si>
  <si>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</si>
  <si>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</si>
  <si>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</si>
  <si>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</si>
  <si>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</si>
  <si>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</si>
  <si>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</si>
  <si>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</si>
  <si>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</si>
  <si>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</si>
  <si>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</si>
  <si>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</si>
  <si>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</si>
  <si>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</si>
  <si>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</si>
  <si>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</si>
  <si>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</si>
  <si>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</si>
  <si>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</si>
  <si>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</si>
  <si>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</si>
  <si>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</si>
  <si>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</si>
  <si>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</si>
  <si>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</si>
  <si>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</si>
  <si>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</si>
  <si>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</si>
  <si>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</si>
  <si>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</si>
  <si>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</si>
  <si>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</si>
  <si>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</si>
  <si>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</si>
  <si>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</si>
  <si>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</si>
  <si>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</si>
  <si>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</si>
  <si>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</si>
  <si>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</si>
  <si>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</si>
  <si>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</si>
  <si>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</si>
  <si>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</si>
  <si>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</si>
  <si>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</si>
  <si>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</si>
  <si>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</si>
  <si>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</si>
  <si>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</si>
  <si>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</si>
  <si>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</si>
  <si>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</si>
  <si>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</si>
  <si>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</si>
  <si>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</si>
  <si>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</si>
  <si>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</si>
  <si>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</si>
  <si>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</si>
  <si>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</si>
  <si>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</si>
  <si>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</si>
  <si>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</si>
  <si>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</si>
  <si>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</si>
  <si>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</si>
  <si>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</si>
  <si>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</si>
  <si>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</si>
  <si>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</si>
  <si>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</si>
  <si>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</si>
  <si>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</si>
  <si>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</si>
  <si>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</si>
  <si>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</si>
  <si>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</si>
  <si>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</si>
  <si>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</si>
  <si>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</si>
  <si>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</si>
  <si>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</si>
  <si>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</si>
  <si>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</si>
  <si>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</si>
  <si>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</si>
  <si>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</si>
  <si>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</si>
  <si>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</si>
  <si>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</si>
  <si>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</si>
  <si>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</si>
  <si>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</si>
  <si>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</si>
  <si>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</si>
  <si>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</si>
  <si>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</si>
  <si>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</si>
  <si>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</si>
  <si>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</si>
  <si>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</si>
  <si>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</si>
  <si>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</si>
  <si>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</si>
  <si>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</si>
  <si>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</si>
  <si>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</si>
  <si>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</si>
  <si>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</si>
  <si>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</si>
  <si>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</si>
  <si>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</si>
  <si>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</si>
  <si>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</si>
  <si>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</si>
  <si>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</si>
  <si>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</si>
  <si>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</si>
  <si>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</si>
  <si>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</si>
  <si>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</si>
  <si>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</si>
  <si>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</si>
  <si>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</si>
  <si>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</si>
  <si>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</si>
  <si>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</si>
  <si>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</si>
  <si>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</si>
  <si>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</si>
  <si>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</si>
  <si>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</si>
  <si>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</si>
  <si>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</si>
  <si>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</si>
  <si>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</si>
  <si>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</si>
  <si>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</si>
  <si>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</si>
  <si>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</si>
  <si>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</si>
  <si>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</si>
  <si>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</si>
  <si>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</si>
  <si>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</si>
  <si>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</si>
  <si>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</si>
  <si>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</si>
  <si>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</si>
  <si>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</si>
  <si>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</si>
  <si>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</si>
  <si>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</si>
  <si>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</si>
  <si>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</si>
  <si>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</si>
  <si>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</si>
  <si>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</si>
  <si>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</si>
  <si>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</si>
  <si>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</si>
  <si>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</si>
  <si>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</si>
  <si>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</si>
  <si>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</si>
  <si>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</si>
  <si>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</si>
  <si>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</si>
  <si>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</si>
  <si>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</si>
  <si>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</si>
  <si>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</si>
  <si>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</si>
  <si>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</si>
  <si>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</si>
  <si>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</si>
  <si>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</si>
  <si>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</si>
  <si>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</si>
  <si>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</si>
  <si>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</si>
  <si>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</si>
  <si>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</si>
  <si>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</si>
  <si>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</si>
  <si>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</si>
  <si>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</si>
  <si>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</si>
  <si>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</si>
  <si>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</si>
  <si>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</si>
  <si>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</si>
  <si>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</si>
  <si>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</si>
  <si>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</si>
  <si>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</si>
  <si>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</si>
  <si>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</si>
  <si>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</si>
  <si>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</si>
  <si>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</si>
  <si>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</si>
  <si>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</si>
  <si>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</si>
  <si>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</si>
  <si>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</si>
  <si>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</si>
  <si>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</si>
  <si>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</si>
  <si>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</si>
  <si>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</si>
  <si>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</si>
  <si>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</si>
  <si>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</si>
  <si>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</si>
  <si>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</si>
  <si>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</si>
  <si>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</si>
  <si>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</si>
  <si>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</si>
  <si>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</si>
  <si>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</si>
  <si>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</si>
  <si>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</si>
  <si>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</si>
  <si>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</si>
  <si>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</si>
  <si>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</si>
  <si>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</si>
  <si>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</si>
  <si>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</si>
  <si>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</si>
  <si>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</si>
  <si>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</si>
  <si>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</si>
  <si>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</si>
  <si>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</si>
  <si>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</si>
  <si>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</si>
  <si>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</si>
  <si>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</si>
  <si>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</si>
  <si>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</si>
  <si>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</si>
  <si>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</si>
  <si>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</si>
  <si>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</si>
  <si>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</si>
  <si>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</si>
  <si>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</si>
  <si>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</si>
  <si>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</si>
  <si>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</si>
  <si>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</si>
  <si>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</si>
  <si>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</si>
  <si>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</si>
  <si>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</si>
  <si>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</si>
  <si>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</si>
  <si>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</si>
  <si>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</si>
  <si>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</si>
  <si>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</si>
  <si>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</si>
  <si>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</si>
  <si>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</si>
  <si>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</si>
  <si>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</si>
  <si>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</si>
  <si>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</si>
  <si>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</si>
  <si>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</si>
  <si>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</si>
  <si>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</si>
  <si>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</si>
  <si>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</si>
  <si>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</si>
  <si>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</si>
  <si>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</si>
  <si>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</si>
  <si>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</si>
  <si>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</si>
  <si>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</si>
  <si>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</si>
  <si>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</si>
  <si>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</si>
  <si>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</si>
  <si>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</si>
  <si>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</si>
  <si>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</si>
  <si>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</si>
  <si>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</si>
  <si>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</si>
  <si>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</si>
  <si>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</si>
  <si>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</si>
  <si>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</si>
  <si>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</si>
  <si>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</si>
  <si>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</si>
  <si>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</si>
  <si>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</si>
  <si>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</si>
  <si>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</si>
  <si>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</si>
  <si>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</si>
  <si>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</si>
  <si>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</si>
  <si>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</si>
  <si>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</si>
  <si>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</si>
  <si>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</si>
  <si>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</si>
  <si>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</si>
  <si>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</si>
  <si>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</si>
  <si>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</si>
  <si>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</si>
  <si>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</si>
  <si>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</si>
  <si>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</si>
  <si>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</si>
  <si>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</si>
  <si>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</si>
  <si>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</si>
  <si>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</si>
  <si>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</si>
  <si>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</si>
  <si>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</si>
  <si>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</si>
  <si>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</si>
  <si>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</si>
  <si>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</si>
  <si>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</si>
  <si>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</si>
  <si>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</si>
  <si>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</si>
  <si>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</si>
  <si>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</si>
  <si>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</si>
  <si>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</si>
  <si>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</si>
  <si>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</si>
  <si>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</si>
  <si>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 xml:space="preserve"> </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</si>
  <si>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</si>
  <si>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</si>
  <si>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</si>
  <si>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</si>
  <si>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</si>
  <si>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</si>
  <si>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</si>
  <si>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</si>
  <si>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</si>
  <si>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</si>
  <si>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</si>
  <si>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</si>
  <si>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</si>
  <si>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</si>
  <si>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</si>
  <si>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</si>
  <si>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</si>
  <si>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</si>
  <si>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</si>
  <si>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</si>
  <si>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</si>
  <si>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</si>
  <si>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</si>
  <si>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sel. Call</t>
  </si>
  <si>
    <t>sel. Amount</t>
  </si>
  <si>
    <t>selected rep</t>
  </si>
  <si>
    <t>calls</t>
  </si>
  <si>
    <t>amounts</t>
  </si>
  <si>
    <t>Column Labels</t>
  </si>
  <si>
    <t>Total</t>
  </si>
  <si>
    <t>Rep Summary</t>
  </si>
  <si>
    <t>Call Percentage</t>
  </si>
  <si>
    <t>Call Rank</t>
  </si>
  <si>
    <t>Revenue Rank</t>
  </si>
  <si>
    <t>Labels</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</si>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</sst>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409]#,##0.00"/>
    <numFmt numFmtId="166" formatCode="0.0"/>
    <numFmt numFmtId="167" formatCode="[$$-409]#,##0"/>
    <numFmt numFmtId="168" formatCode="\$\ #,###.0,&quot;k&quot;"/>
  </numFmts>
  <fonts count="8" x14ac:knownFonts="1">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sz val="11"/>
      <color theme="1"/>
      <name val="Calibri"/>
      <family val="2"/>
      <scheme val="minor"/>
    </font>
    <font>
      <sz val="11"/>
      <color theme="1"/>
      <name val="Calibri"/>
      <family val="2"/>
      <scheme val="major"/>
    </font>
    <font>
      <sz val="9"/>
      <color theme="1"/>
      <name val="Calibri"/>
      <family val="2"/>
      <scheme val="major"/>
    </font>
    <font>
      <b/>
      <sz val="9"/>
      <color theme="1"/>
      <name val="Calibri"/>
      <family val="2"/>
      <scheme val="major"/>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4" fillId="0" borderId="0" applyFont="0" applyFill="0" applyBorder="0" applyAlignment="0" applyProtection="0"/>
  </cellStyleXfs>
  <cellXfs count="4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3" borderId="0" xfId="0" applyFill="1"/>
    <xf numFmtId="0" fontId="0" fillId="4" borderId="0" xfId="0" applyFill="1"/>
    <xf numFmtId="167" fontId="0" fillId="0" borderId="0" xfId="0" applyNumberFormat="1"/>
    <xf numFmtId="0" fontId="0" fillId="0" borderId="0" xfId="0" applyAlignment="1">
      <alignment horizontal="left"/>
    </xf>
    <xf numFmtId="168" fontId="0" fillId="0" borderId="0" xfId="0" applyNumberFormat="1"/>
    <xf numFmtId="0" fontId="0" fillId="0" borderId="0" xfId="0" applyAlignment="1">
      <alignment horizontal="left" indent="1"/>
    </xf>
    <xf numFmtId="0" fontId="5" fillId="3" borderId="0" xfId="0" applyFont="1" applyFill="1"/>
    <xf numFmtId="0" fontId="5" fillId="3" borderId="0" xfId="0" applyFont="1" applyFill="1" applyAlignment="1">
      <alignment horizontal="right"/>
    </xf>
    <xf numFmtId="0" fontId="5" fillId="3" borderId="0" xfId="0" applyFont="1" applyFill="1" applyAlignment="1">
      <alignment horizontal="right" vertical="center"/>
    </xf>
    <xf numFmtId="0" fontId="6" fillId="3" borderId="0" xfId="0" applyFont="1" applyFill="1"/>
    <xf numFmtId="0" fontId="6" fillId="3" borderId="0" xfId="0" applyFont="1" applyFill="1" applyAlignment="1">
      <alignment horizontal="left" indent="1"/>
    </xf>
    <xf numFmtId="167" fontId="6" fillId="3" borderId="0" xfId="0" applyNumberFormat="1" applyFont="1" applyFill="1"/>
    <xf numFmtId="0" fontId="7" fillId="3" borderId="0" xfId="0" applyFont="1" applyFill="1"/>
    <xf numFmtId="9" fontId="0" fillId="0" borderId="0" xfId="1" applyFont="1"/>
    <xf numFmtId="0" fontId="0" fillId="4" borderId="0" xfId="0" applyFill="1" applyAlignment="1">
      <alignment horizontal="center" vertical="center"/>
    </xf>
    <xf numFmtId="0" fontId="0" fillId="4" borderId="0" xfId="0" applyFill="1" applyAlignment="1">
      <alignment horizontal="left"/>
    </xf>
    <xf numFmtId="0" fontId="0" fillId="4" borderId="0" xfId="0" applyFill="1" applyAlignment="1">
      <alignment horizontal="center"/>
    </xf>
  </cellXfs>
  <cellStyles count="2">
    <cellStyle name="Normal" xfId="0" builtinId="0"/>
    <cellStyle name="Percent" xfId="1" builtinId="5"/>
  </cellStyles>
  <dxfs count="26">
    <dxf>
      <fill>
        <patternFill>
          <bgColor rgb="FFF39069"/>
        </patternFill>
      </fill>
    </dxf>
    <dxf>
      <numFmt numFmtId="167" formatCode="[$$-409]#,##0"/>
    </dxf>
    <dxf>
      <numFmt numFmtId="167" formatCode="[$$-409]#,##0"/>
    </dxf>
    <dxf>
      <numFmt numFmtId="167" formatCode="[$$-409]#,##0"/>
    </dxf>
    <dxf>
      <numFmt numFmtId="167" formatCode="[$$-409]#,##0"/>
    </dxf>
    <dxf>
      <numFmt numFmtId="167" formatCode="[$$-409]#,##0"/>
    </dxf>
    <dxf>
      <numFmt numFmtId="167" formatCode="[$$-409]#,##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5" defaultTableStyle="TableStyleMedium2" defaultPivotStyle="PivotStyleLight16">
    <tableStyle name="Slicer Style 1" pivot="0" table="0" count="1" xr9:uid="{25BABDA2-DB3D-41F6-98D0-3EE7CBB0176F}">
      <tableStyleElement type="wholeTable" dxfId="25"/>
    </tableStyle>
    <tableStyle name="Slicer Style 2" pivot="0" table="0" count="1" xr9:uid="{DACFDC08-43E7-4B0B-8CA7-13E7388FC26E}"/>
    <tableStyle name="Slicer Style 3" pivot="0" table="0" count="1" xr9:uid="{E83A6CAD-27CB-4C05-B578-E594CE94FD70}"/>
    <tableStyle name="SlicerStyleDark1 2" pivot="0" table="0" count="10" xr9:uid="{D81BB5A6-4F37-4A24-8FC0-8B4A45F24A2E}">
      <tableStyleElement type="wholeTable" dxfId="24"/>
      <tableStyleElement type="headerRow" dxfId="23"/>
    </tableStyle>
    <tableStyle name="SlicerStyleDark1 2 2" pivot="0" table="0" count="10" xr9:uid="{F47D5EAE-9EBE-49A4-9EB1-F5B2296DBF8D}">
      <tableStyleElement type="wholeTable" dxfId="22"/>
      <tableStyleElement type="headerRow" dxfId="21"/>
    </tableStyle>
  </tableStyles>
  <colors>
    <mruColors>
      <color rgb="FFF39069"/>
      <color rgb="FFFFCC99"/>
      <color rgb="FFFF6600"/>
      <color rgb="FFF47A0C"/>
      <color rgb="FFFFFFFF"/>
      <color rgb="FFE23C2A"/>
    </mruColors>
  </colors>
  <extLst>
    <ext xmlns:x14="http://schemas.microsoft.com/office/spreadsheetml/2009/9/main" uri="{46F421CA-312F-682f-3DD2-61675219B42D}">
      <x14:dxfs count="17">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color theme="0"/>
          </font>
          <fill>
            <patternFill patternType="solid">
              <fgColor theme="4"/>
              <bgColor rgb="FFC0000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bgColor rgb="FFC00000"/>
            </patternFill>
          </fill>
        </dxf>
      </x14:dxfs>
    </ext>
    <ext xmlns:x14="http://schemas.microsoft.com/office/spreadsheetml/2009/9/main" uri="{EB79DEF2-80B8-43e5-95BD-54CBDDF9020C}">
      <x14:slicerStyles defaultSlicerStyle="SlicerStyleLight1">
        <x14:slicerStyle name="Slicer Style 2">
          <x14:slicerStyleElements>
            <x14:slicerStyleElement type="selectedItemWithData" dxfId="16"/>
          </x14:slicerStyleElements>
        </x14:slicerStyle>
        <x14:slicerStyle name="Slicer Style 3"/>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[Chandoo_project.xlsx]Pivots!weekly trend</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23C2A">
              <a:alpha val="80000"/>
            </a:srgbClr>
          </a:solidFill>
          <a:ln w="158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Pivots!$H$16</c:f>
              <c:strCache>
                <c:ptCount val="1"/>
                <c:pt idx="0">
                  <c:v>Total</c:v>
                </c:pt>
              </c:strCache>
            </c:strRef>
          </c:tx>
          <c:spPr>
            <a:solidFill>
              <a:srgbClr val="E23C2A">
                <a:alpha val="80000"/>
              </a:srgbClr>
            </a:solidFill>
            <a:ln w="15875">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Pivots!$G$17:$G$24</c:f>
              <c:strCache>
                <c:ptCount val="7"/>
                <c:pt idx="0">
                  <c:v>Monday</c:v>
                </c:pt>
                <c:pt idx="1">
                  <c:v>Tuesday</c:v>
                </c:pt>
                <c:pt idx="2">
                  <c:v>Wednesday</c:v>
                </c:pt>
                <c:pt idx="3">
                  <c:v>Thursday</c:v>
                </c:pt>
                <c:pt idx="4">
                  <c:v>Friday</c:v>
                </c:pt>
                <c:pt idx="5">
                  <c:v>Saturday</c:v>
                </c:pt>
                <c:pt idx="6">
                  <c:v>Sunday</c:v>
                </c:pt>
              </c:strCache>
            </c:strRef>
          </c:cat>
          <c:val>
            <c:numRef>
              <c:f>Pivots!$H$17:$H$24</c:f>
              <c:numCache>
                <c:formatCode>#,##0</c:formatCode>
                <c:ptCount val="7"/>
                <c:pt idx="0">
                  <c:v>23</c:v>
                </c:pt>
                <c:pt idx="1">
                  <c:v>28</c:v>
                </c:pt>
                <c:pt idx="2">
                  <c:v>29</c:v>
                </c:pt>
                <c:pt idx="3">
                  <c:v>18</c:v>
                </c:pt>
                <c:pt idx="4">
                  <c:v>29</c:v>
                </c:pt>
                <c:pt idx="5">
                  <c:v>34</c:v>
                </c:pt>
                <c:pt idx="6">
                  <c:v>25</c:v>
                </c:pt>
              </c:numCache>
            </c:numRef>
          </c:val>
          <c:extLst>
            <c:ext xmlns:c16="http://schemas.microsoft.com/office/drawing/2014/chart" uri="{C3380CC4-5D6E-409C-BE32-E72D297353CC}">
              <c16:uniqueId val="{00000000-C607-4706-A48A-E271B0AB0391}"/>
            </c:ext>
          </c:extLst>
        </c:ser>
        <c:dLbls>
          <c:dLblPos val="outEnd"/>
          <c:showLegendKey val="0"/>
          <c:showVal val="1"/>
          <c:showCatName val="0"/>
          <c:showSerName val="0"/>
          <c:showPercent val="0"/>
          <c:showBubbleSize val="0"/>
        </c:dLbls>
        <c:gapWidth val="25"/>
        <c:axId val="628702080"/>
        <c:axId val="628702560"/>
      </c:barChart>
      <c:catAx>
        <c:axId val="6287020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702560"/>
        <c:crosses val="autoZero"/>
        <c:auto val="1"/>
        <c:lblAlgn val="ctr"/>
        <c:lblOffset val="100"/>
        <c:noMultiLvlLbl val="0"/>
      </c:catAx>
      <c:valAx>
        <c:axId val="628702560"/>
        <c:scaling>
          <c:orientation val="minMax"/>
        </c:scaling>
        <c:delete val="1"/>
        <c:axPos val="t"/>
        <c:numFmt formatCode="#,##0" sourceLinked="1"/>
        <c:majorTickMark val="out"/>
        <c:minorTickMark val="none"/>
        <c:tickLblPos val="nextTo"/>
        <c:crossAx val="628702080"/>
        <c:crosses val="autoZero"/>
        <c:crossBetween val="between"/>
      </c:valAx>
      <c:spPr>
        <a:noFill/>
        <a:ln w="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[Chandoo_project.xlsx]Pivots!monthly trend</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C00000"/>
                </a:solidFill>
                <a:latin typeface="Aptos ExtraBold" panose="020B0004020202020204" pitchFamily="34" charset="0"/>
              </a:rPr>
              <a:t>Call</a:t>
            </a:r>
            <a:r>
              <a:rPr lang="en-IN" baseline="0">
                <a:solidFill>
                  <a:srgbClr val="C00000"/>
                </a:solidFill>
                <a:latin typeface="Aptos ExtraBold" panose="020B0004020202020204" pitchFamily="34" charset="0"/>
              </a:rPr>
              <a:t> Trend</a:t>
            </a:r>
            <a:endParaRPr lang="en-IN">
              <a:solidFill>
                <a:srgbClr val="C00000"/>
              </a:solidFill>
              <a:latin typeface="Aptos ExtraBold" panose="020B0004020202020204" pitchFamily="34" charset="0"/>
            </a:endParaRPr>
          </a:p>
        </c:rich>
      </c:tx>
      <c:layout>
        <c:manualLayout>
          <c:xMode val="edge"/>
          <c:yMode val="edge"/>
          <c:x val="3.762615324749894E-2"/>
          <c:y val="3.35371824805631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69000">
                <a:srgbClr val="FF0000">
                  <a:alpha val="47000"/>
                  <a:lumMod val="97000"/>
                </a:srgbClr>
              </a:gs>
              <a:gs pos="0">
                <a:srgbClr val="FF000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C00000"/>
            </a:solidFill>
            <a:round/>
          </a:ln>
          <a:effectLst/>
        </c:spPr>
        <c:marker>
          <c:symbol val="circle"/>
          <c:size val="7"/>
          <c:spPr>
            <a:solidFill>
              <a:srgbClr val="FFFFFF"/>
            </a:solidFill>
            <a:ln w="19050">
              <a:solidFill>
                <a:srgbClr val="C00000">
                  <a:alpha val="93000"/>
                </a:srgb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Pivots!$C$16</c:f>
              <c:strCache>
                <c:ptCount val="1"/>
                <c:pt idx="0">
                  <c:v>Call count2</c:v>
                </c:pt>
              </c:strCache>
            </c:strRef>
          </c:tx>
          <c:spPr>
            <a:gradFill>
              <a:gsLst>
                <a:gs pos="69000">
                  <a:srgbClr val="FF0000">
                    <a:alpha val="47000"/>
                    <a:lumMod val="97000"/>
                  </a:srgbClr>
                </a:gs>
                <a:gs pos="0">
                  <a:srgbClr val="FF0000"/>
                </a:gs>
              </a:gsLst>
              <a:lin ang="5400000" scaled="1"/>
            </a:gradFill>
            <a:ln>
              <a:no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6381-4B0A-83F8-4980005649E9}"/>
            </c:ext>
          </c:extLst>
        </c:ser>
        <c:dLbls>
          <c:showLegendKey val="0"/>
          <c:showVal val="0"/>
          <c:showCatName val="0"/>
          <c:showSerName val="0"/>
          <c:showPercent val="0"/>
          <c:showBubbleSize val="0"/>
        </c:dLbls>
        <c:axId val="1522685120"/>
        <c:axId val="1522684640"/>
      </c:areaChart>
      <c:lineChart>
        <c:grouping val="standard"/>
        <c:varyColors val="0"/>
        <c:ser>
          <c:idx val="0"/>
          <c:order val="0"/>
          <c:tx>
            <c:strRef>
              <c:f>Pivots!$B$16</c:f>
              <c:strCache>
                <c:ptCount val="1"/>
                <c:pt idx="0">
                  <c:v>Call count</c:v>
                </c:pt>
              </c:strCache>
            </c:strRef>
          </c:tx>
          <c:spPr>
            <a:ln w="28575" cap="rnd">
              <a:solidFill>
                <a:srgbClr val="C00000"/>
              </a:solidFill>
              <a:round/>
            </a:ln>
            <a:effectLst/>
          </c:spPr>
          <c:marker>
            <c:symbol val="circle"/>
            <c:size val="7"/>
            <c:spPr>
              <a:solidFill>
                <a:srgbClr val="FFFFFF"/>
              </a:solidFill>
              <a:ln w="19050">
                <a:solidFill>
                  <a:srgbClr val="C00000">
                    <a:alpha val="93000"/>
                  </a:srgbClr>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6381-4B0A-83F8-4980005649E9}"/>
            </c:ext>
          </c:extLst>
        </c:ser>
        <c:dLbls>
          <c:showLegendKey val="0"/>
          <c:showVal val="0"/>
          <c:showCatName val="0"/>
          <c:showSerName val="0"/>
          <c:showPercent val="0"/>
          <c:showBubbleSize val="0"/>
        </c:dLbls>
        <c:marker val="1"/>
        <c:smooth val="0"/>
        <c:axId val="1522685120"/>
        <c:axId val="1522684640"/>
      </c:lineChart>
      <c:catAx>
        <c:axId val="152268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684640"/>
        <c:crosses val="autoZero"/>
        <c:auto val="1"/>
        <c:lblAlgn val="ctr"/>
        <c:lblOffset val="100"/>
        <c:noMultiLvlLbl val="0"/>
      </c:catAx>
      <c:valAx>
        <c:axId val="1522684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68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C00000"/>
                </a:solidFill>
                <a:latin typeface="Aptos ExtraBold" panose="020B0004020202020204" pitchFamily="34" charset="0"/>
                <a:ea typeface="+mn-ea"/>
                <a:cs typeface="+mn-cs"/>
              </a:defRPr>
            </a:pPr>
            <a:r>
              <a:rPr lang="en-IN">
                <a:solidFill>
                  <a:srgbClr val="C00000"/>
                </a:solidFill>
                <a:latin typeface="Aptos ExtraBold" panose="020B0004020202020204" pitchFamily="34" charset="0"/>
              </a:rPr>
              <a:t>Calls</a:t>
            </a:r>
          </a:p>
        </c:rich>
      </c:tx>
      <c:layout>
        <c:manualLayout>
          <c:xMode val="edge"/>
          <c:yMode val="edge"/>
          <c:x val="3.2862208232304069E-2"/>
          <c:y val="4.26375761265384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C00000"/>
              </a:solidFill>
              <a:latin typeface="Aptos ExtraBold" panose="020B00040202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Pivots!$E$33:$E$37</c:f>
              <c:strCache>
                <c:ptCount val="5"/>
                <c:pt idx="0">
                  <c:v>R01</c:v>
                </c:pt>
                <c:pt idx="1">
                  <c:v>R02</c:v>
                </c:pt>
                <c:pt idx="2">
                  <c:v>R03</c:v>
                </c:pt>
                <c:pt idx="3">
                  <c:v>R04</c:v>
                </c:pt>
                <c:pt idx="4">
                  <c:v>R05</c:v>
                </c:pt>
              </c:strCache>
            </c:strRef>
          </c:cat>
          <c:val>
            <c:numRef>
              <c:f>Pivots!$F$33:$F$37</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A65-4C26-8226-7C7D66F9FB91}"/>
            </c:ext>
          </c:extLst>
        </c:ser>
        <c:ser>
          <c:idx val="1"/>
          <c:order val="1"/>
          <c:tx>
            <c:strRef>
              <c:f>Pivots!$H$32</c:f>
              <c:strCache>
                <c:ptCount val="1"/>
                <c:pt idx="0">
                  <c:v>sel. Call</c:v>
                </c:pt>
              </c:strCache>
            </c:strRef>
          </c:tx>
          <c:spPr>
            <a:gradFill>
              <a:gsLst>
                <a:gs pos="65000">
                  <a:srgbClr val="C00000">
                    <a:lumMod val="72000"/>
                    <a:lumOff val="28000"/>
                    <a:alpha val="64000"/>
                  </a:srgbClr>
                </a:gs>
                <a:gs pos="100000">
                  <a:srgbClr val="C00000"/>
                </a:gs>
              </a:gsLst>
              <a:lin ang="0" scaled="1"/>
            </a:gradFill>
            <a:ln>
              <a:noFill/>
            </a:ln>
            <a:effectLst/>
          </c:spPr>
          <c:invertIfNegative val="0"/>
          <c:dLbls>
            <c:delete val="1"/>
          </c:dLbls>
          <c:val>
            <c:numRef>
              <c:f>Pivots!$H$33:$H$37</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8A65-4C26-8226-7C7D66F9FB91}"/>
            </c:ext>
          </c:extLst>
        </c:ser>
        <c:dLbls>
          <c:dLblPos val="outEnd"/>
          <c:showLegendKey val="0"/>
          <c:showVal val="1"/>
          <c:showCatName val="0"/>
          <c:showSerName val="0"/>
          <c:showPercent val="0"/>
          <c:showBubbleSize val="0"/>
        </c:dLbls>
        <c:gapWidth val="25"/>
        <c:overlap val="100"/>
        <c:axId val="721154768"/>
        <c:axId val="721157168"/>
      </c:barChart>
      <c:catAx>
        <c:axId val="72115476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157168"/>
        <c:crosses val="autoZero"/>
        <c:auto val="1"/>
        <c:lblAlgn val="ctr"/>
        <c:lblOffset val="100"/>
        <c:noMultiLvlLbl val="0"/>
      </c:catAx>
      <c:valAx>
        <c:axId val="721157168"/>
        <c:scaling>
          <c:orientation val="minMax"/>
        </c:scaling>
        <c:delete val="1"/>
        <c:axPos val="t"/>
        <c:numFmt formatCode="#,##0" sourceLinked="1"/>
        <c:majorTickMark val="out"/>
        <c:minorTickMark val="none"/>
        <c:tickLblPos val="nextTo"/>
        <c:crossAx val="72115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C00000"/>
                </a:solidFill>
                <a:latin typeface="Aptos ExtraBold" panose="020B0004020202020204" pitchFamily="34" charset="0"/>
                <a:ea typeface="+mn-ea"/>
                <a:cs typeface="+mn-cs"/>
              </a:defRPr>
            </a:pPr>
            <a:r>
              <a:rPr lang="en-IN">
                <a:solidFill>
                  <a:srgbClr val="C00000"/>
                </a:solidFill>
                <a:latin typeface="Aptos ExtraBold" panose="020B0004020202020204" pitchFamily="34" charset="0"/>
              </a:rPr>
              <a:t>Amounts</a:t>
            </a:r>
          </a:p>
        </c:rich>
      </c:tx>
      <c:layout>
        <c:manualLayout>
          <c:xMode val="edge"/>
          <c:yMode val="edge"/>
          <c:x val="7.253575634883612E-2"/>
          <c:y val="5.35347476342489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C00000"/>
              </a:solidFill>
              <a:latin typeface="Aptos ExtraBold" panose="020B00040202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Pivots!$E$33:$E$37</c:f>
              <c:strCache>
                <c:ptCount val="5"/>
                <c:pt idx="0">
                  <c:v>R01</c:v>
                </c:pt>
                <c:pt idx="1">
                  <c:v>R02</c:v>
                </c:pt>
                <c:pt idx="2">
                  <c:v>R03</c:v>
                </c:pt>
                <c:pt idx="3">
                  <c:v>R04</c:v>
                </c:pt>
                <c:pt idx="4">
                  <c:v>R05</c:v>
                </c:pt>
              </c:strCache>
            </c:strRef>
          </c:cat>
          <c:val>
            <c:numRef>
              <c:f>Pivots!$G$33:$G$37</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171-49E7-B2F0-1DAE08F896B4}"/>
            </c:ext>
          </c:extLst>
        </c:ser>
        <c:ser>
          <c:idx val="1"/>
          <c:order val="1"/>
          <c:tx>
            <c:strRef>
              <c:f>Pivots!$I$32</c:f>
              <c:strCache>
                <c:ptCount val="1"/>
                <c:pt idx="0">
                  <c:v>sel. Amount</c:v>
                </c:pt>
              </c:strCache>
            </c:strRef>
          </c:tx>
          <c:spPr>
            <a:gradFill>
              <a:gsLst>
                <a:gs pos="65000">
                  <a:srgbClr val="C00000">
                    <a:lumMod val="72000"/>
                    <a:lumOff val="28000"/>
                    <a:alpha val="64000"/>
                  </a:srgbClr>
                </a:gs>
                <a:gs pos="100000">
                  <a:srgbClr val="C00000"/>
                </a:gs>
              </a:gsLst>
              <a:lin ang="0" scaled="1"/>
            </a:gradFill>
            <a:ln>
              <a:noFill/>
            </a:ln>
            <a:effectLst/>
          </c:spPr>
          <c:invertIfNegative val="0"/>
          <c:dLbls>
            <c:delete val="1"/>
          </c:dLbls>
          <c:val>
            <c:numRef>
              <c:f>Pivots!$I$33:$I$37</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2171-49E7-B2F0-1DAE08F896B4}"/>
            </c:ext>
          </c:extLst>
        </c:ser>
        <c:dLbls>
          <c:dLblPos val="outEnd"/>
          <c:showLegendKey val="0"/>
          <c:showVal val="1"/>
          <c:showCatName val="0"/>
          <c:showSerName val="0"/>
          <c:showPercent val="0"/>
          <c:showBubbleSize val="0"/>
        </c:dLbls>
        <c:gapWidth val="25"/>
        <c:overlap val="100"/>
        <c:axId val="721154768"/>
        <c:axId val="721157168"/>
      </c:barChart>
      <c:catAx>
        <c:axId val="721154768"/>
        <c:scaling>
          <c:orientation val="maxMin"/>
        </c:scaling>
        <c:delete val="1"/>
        <c:axPos val="l"/>
        <c:numFmt formatCode="General" sourceLinked="1"/>
        <c:majorTickMark val="out"/>
        <c:minorTickMark val="none"/>
        <c:tickLblPos val="nextTo"/>
        <c:crossAx val="721157168"/>
        <c:crosses val="autoZero"/>
        <c:auto val="1"/>
        <c:lblAlgn val="ctr"/>
        <c:lblOffset val="100"/>
        <c:noMultiLvlLbl val="0"/>
      </c:catAx>
      <c:valAx>
        <c:axId val="721157168"/>
        <c:scaling>
          <c:orientation val="minMax"/>
        </c:scaling>
        <c:delete val="1"/>
        <c:axPos val="t"/>
        <c:numFmt formatCode="\$\ #,###.0,&quot;k&quot;" sourceLinked="1"/>
        <c:majorTickMark val="out"/>
        <c:minorTickMark val="none"/>
        <c:tickLblPos val="nextTo"/>
        <c:crossAx val="72115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[Chandoo_project.xlsx]Pivots!Gender Distributuon</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C00000"/>
                </a:solidFill>
                <a:latin typeface="Aptos ExtraBold" panose="020B0004020202020204" pitchFamily="34" charset="0"/>
              </a:rPr>
              <a:t>Male </a:t>
            </a:r>
            <a:r>
              <a:rPr lang="en-IN">
                <a:solidFill>
                  <a:schemeClr val="tx1">
                    <a:lumMod val="75000"/>
                    <a:lumOff val="25000"/>
                  </a:schemeClr>
                </a:solidFill>
                <a:latin typeface="Aptos ExtraBold" panose="020B0004020202020204" pitchFamily="34" charset="0"/>
              </a:rPr>
              <a:t>vs</a:t>
            </a:r>
            <a:r>
              <a:rPr lang="en-IN">
                <a:solidFill>
                  <a:srgbClr val="C00000"/>
                </a:solidFill>
                <a:latin typeface="Aptos ExtraBold" panose="020B0004020202020204" pitchFamily="34" charset="0"/>
              </a:rPr>
              <a:t> </a:t>
            </a:r>
            <a:r>
              <a:rPr lang="en-IN">
                <a:solidFill>
                  <a:srgbClr val="F47A0C"/>
                </a:solidFill>
                <a:latin typeface="Aptos ExtraBold" panose="020B0004020202020204" pitchFamily="34" charset="0"/>
              </a:rPr>
              <a:t>Female</a:t>
            </a:r>
            <a:r>
              <a:rPr lang="en-IN">
                <a:solidFill>
                  <a:srgbClr val="C00000"/>
                </a:solidFill>
                <a:latin typeface="Aptos ExtraBold" panose="020B0004020202020204" pitchFamily="34" charset="0"/>
              </a:rPr>
              <a:t> </a:t>
            </a:r>
            <a:r>
              <a:rPr lang="en-IN">
                <a:solidFill>
                  <a:schemeClr val="tx1">
                    <a:lumMod val="75000"/>
                    <a:lumOff val="25000"/>
                  </a:schemeClr>
                </a:solidFill>
                <a:latin typeface="Aptos ExtraBold" panose="020B0004020202020204" pitchFamily="34" charset="0"/>
              </a:rPr>
              <a:t>Callers</a:t>
            </a:r>
          </a:p>
        </c:rich>
      </c:tx>
      <c:layout>
        <c:manualLayout>
          <c:xMode val="edge"/>
          <c:yMode val="edge"/>
          <c:x val="5.5479002624671918E-2"/>
          <c:y val="4.02042785372114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47A0C"/>
          </a:solidFill>
          <a:ln>
            <a:noFill/>
          </a:ln>
          <a:effectLst/>
        </c:spPr>
        <c:marker>
          <c:symbol val="none"/>
        </c:marker>
        <c:dLbl>
          <c:idx val="0"/>
          <c:spPr>
            <a:solidFill>
              <a:srgbClr val="C00000"/>
            </a:solidFill>
            <a:ln>
              <a:noFill/>
            </a:ln>
            <a:effectLst/>
          </c:spPr>
          <c:txPr>
            <a:bodyPr rot="0" spcFirstLastPara="1" vertOverflow="clip" horzOverflow="clip" vert="horz" wrap="square" lIns="36576" tIns="18288" rIns="36576" bIns="18288" anchor="ctr" anchorCtr="0">
              <a:spAutoFit/>
            </a:bodyPr>
            <a:lstStyle/>
            <a:p>
              <a:pPr algn="ctr" rtl="0">
                <a:defRPr lang="en-US"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C00000"/>
          </a:solidFill>
          <a:ln>
            <a:noFill/>
          </a:ln>
          <a:effectLst/>
        </c:spPr>
        <c:marker>
          <c:symbol val="none"/>
        </c:marker>
        <c:dLbl>
          <c:idx val="0"/>
          <c:spPr>
            <a:solidFill>
              <a:srgbClr val="F47A0C">
                <a:alpha val="90000"/>
              </a:srgb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rgbClr val="C00000"/>
          </a:solidFill>
          <a:ln>
            <a:noFill/>
          </a:ln>
          <a:effectLst/>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5CF284D2-7F3D-4617-936E-F72E9CB1DB0C}" type="VALUE">
                  <a:rPr lang="en-US">
                    <a:solidFill>
                      <a:schemeClr val="bg1">
                        <a:lumMod val="95000"/>
                      </a:schemeClr>
                    </a:solidFill>
                  </a:rPr>
                  <a:pPr>
                    <a:defRPr/>
                  </a:pPr>
                  <a:t>[VALUE]</a:t>
                </a:fld>
                <a:endParaRPr lang="en-IN"/>
              </a:p>
            </c:rich>
          </c:tx>
          <c:spPr>
            <a:solidFill>
              <a:srgbClr val="F47A0C">
                <a:alpha val="90000"/>
              </a:srgb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7"/>
        <c:spPr>
          <a:solidFill>
            <a:srgbClr val="C00000"/>
          </a:solidFill>
          <a:ln>
            <a:noFill/>
          </a:ln>
          <a:effectLst/>
        </c:spPr>
        <c:dLbl>
          <c:idx val="0"/>
          <c:tx>
            <c:rich>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fld id="{098F5C61-5010-4258-B1AE-485FA946E2F7}" type="VALUE">
                  <a:rPr lang="en-US" sz="900" b="0" i="0" u="none" strike="noStrike" kern="1200" baseline="0">
                    <a:solidFill>
                      <a:schemeClr val="bg1">
                        <a:lumMod val="95000"/>
                      </a:schemeClr>
                    </a:solidFill>
                    <a:latin typeface="+mn-lt"/>
                    <a:ea typeface="+mn-ea"/>
                    <a:cs typeface="+mn-cs"/>
                  </a:rPr>
                  <a:pPr>
                    <a:defRPr/>
                  </a:pPr>
                  <a:t>[VALUE]</a:t>
                </a:fld>
                <a:endParaRPr lang="en-IN"/>
              </a:p>
            </c:rich>
          </c:tx>
          <c:spPr>
            <a:solidFill>
              <a:srgbClr val="F47A0C">
                <a:alpha val="90000"/>
              </a:srgb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8"/>
        <c:spPr>
          <a:solidFill>
            <a:srgbClr val="C00000"/>
          </a:solidFill>
          <a:ln>
            <a:noFill/>
          </a:ln>
          <a:effectLst/>
        </c:spPr>
        <c:dLbl>
          <c:idx val="0"/>
          <c:spPr>
            <a:solidFill>
              <a:srgbClr val="F47A0C">
                <a:alpha val="90000"/>
              </a:srgb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Pivots!$B$48:$B$49</c:f>
              <c:strCache>
                <c:ptCount val="1"/>
                <c:pt idx="0">
                  <c:v>Female</c:v>
                </c:pt>
              </c:strCache>
            </c:strRef>
          </c:tx>
          <c:spPr>
            <a:solidFill>
              <a:srgbClr val="F47A0C"/>
            </a:solidFill>
            <a:ln>
              <a:noFill/>
            </a:ln>
            <a:effectLst/>
          </c:spPr>
          <c:invertIfNegative val="0"/>
          <c:dLbls>
            <c:spPr>
              <a:solidFill>
                <a:srgbClr val="C00000"/>
              </a:solidFill>
              <a:ln>
                <a:noFill/>
              </a:ln>
              <a:effectLst/>
            </c:spPr>
            <c:txPr>
              <a:bodyPr rot="0" spcFirstLastPara="1" vertOverflow="clip" horzOverflow="clip" vert="horz" wrap="square" lIns="36576" tIns="18288" rIns="36576" bIns="18288" anchor="ctr" anchorCtr="0">
                <a:spAutoFit/>
              </a:bodyPr>
              <a:lstStyle/>
              <a:p>
                <a:pPr algn="ctr" rtl="0">
                  <a:defRPr lang="en-US"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Pivots!$A$50:$A$53</c:f>
              <c:strCache>
                <c:ptCount val="3"/>
                <c:pt idx="0">
                  <c:v>Cincinnati</c:v>
                </c:pt>
                <c:pt idx="1">
                  <c:v>Cleveland</c:v>
                </c:pt>
                <c:pt idx="2">
                  <c:v>Columbus</c:v>
                </c:pt>
              </c:strCache>
            </c:strRef>
          </c:cat>
          <c:val>
            <c:numRef>
              <c:f>Pivots!$B$50:$B$53</c:f>
              <c:numCache>
                <c:formatCode>#,##0</c:formatCode>
                <c:ptCount val="3"/>
                <c:pt idx="0">
                  <c:v>144</c:v>
                </c:pt>
                <c:pt idx="1">
                  <c:v>326</c:v>
                </c:pt>
                <c:pt idx="2">
                  <c:v>129</c:v>
                </c:pt>
              </c:numCache>
            </c:numRef>
          </c:val>
          <c:extLst>
            <c:ext xmlns:c16="http://schemas.microsoft.com/office/drawing/2014/chart" uri="{C3380CC4-5D6E-409C-BE32-E72D297353CC}">
              <c16:uniqueId val="{00000000-0402-4647-80EE-AD8DA589C83F}"/>
            </c:ext>
          </c:extLst>
        </c:ser>
        <c:ser>
          <c:idx val="1"/>
          <c:order val="1"/>
          <c:tx>
            <c:strRef>
              <c:f>Pivots!$C$48:$C$49</c:f>
              <c:strCache>
                <c:ptCount val="1"/>
                <c:pt idx="0">
                  <c:v>Male</c:v>
                </c:pt>
              </c:strCache>
            </c:strRef>
          </c:tx>
          <c:spPr>
            <a:solidFill>
              <a:srgbClr val="C00000"/>
            </a:solidFill>
            <a:ln>
              <a:noFill/>
            </a:ln>
            <a:effectLst/>
          </c:spPr>
          <c:invertIfNegative val="0"/>
          <c:dPt>
            <c:idx val="0"/>
            <c:invertIfNegative val="0"/>
            <c:bubble3D val="0"/>
            <c:extLst>
              <c:ext xmlns:c16="http://schemas.microsoft.com/office/drawing/2014/chart" uri="{C3380CC4-5D6E-409C-BE32-E72D297353CC}">
                <c16:uniqueId val="{00000002-0402-4647-80EE-AD8DA589C83F}"/>
              </c:ext>
            </c:extLst>
          </c:dPt>
          <c:dPt>
            <c:idx val="1"/>
            <c:invertIfNegative val="0"/>
            <c:bubble3D val="0"/>
            <c:extLst>
              <c:ext xmlns:c16="http://schemas.microsoft.com/office/drawing/2014/chart" uri="{C3380CC4-5D6E-409C-BE32-E72D297353CC}">
                <c16:uniqueId val="{00000003-0402-4647-80EE-AD8DA589C83F}"/>
              </c:ext>
            </c:extLst>
          </c:dPt>
          <c:dPt>
            <c:idx val="2"/>
            <c:invertIfNegative val="0"/>
            <c:bubble3D val="0"/>
            <c:extLst>
              <c:ext xmlns:c16="http://schemas.microsoft.com/office/drawing/2014/chart" uri="{C3380CC4-5D6E-409C-BE32-E72D297353CC}">
                <c16:uniqueId val="{00000004-0402-4647-80EE-AD8DA589C83F}"/>
              </c:ext>
            </c:extLst>
          </c:dPt>
          <c:dLbls>
            <c:dLbl>
              <c:idx val="0"/>
              <c:tx>
                <c:rich>
                  <a:bodyPr/>
                  <a:lstStyle/>
                  <a:p>
                    <a:fld id="{5CF284D2-7F3D-4617-936E-F72E9CB1DB0C}" type="VALUE">
                      <a:rPr lang="en-US">
                        <a:solidFill>
                          <a:schemeClr val="bg1">
                            <a:lumMod val="95000"/>
                          </a:schemeClr>
                        </a:solidFill>
                      </a:rPr>
                      <a:pPr/>
                      <a:t>[VALUE]</a:t>
                    </a:fld>
                    <a:endParaRPr lang="en-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0402-4647-80EE-AD8DA589C83F}"/>
                </c:ext>
              </c:extLst>
            </c:dLbl>
            <c:dLbl>
              <c:idx val="1"/>
              <c:tx>
                <c:rich>
                  <a:bodyPr/>
                  <a:lstStyle/>
                  <a:p>
                    <a:fld id="{098F5C61-5010-4258-B1AE-485FA946E2F7}" type="VALUE">
                      <a:rPr lang="en-US" sz="900" b="0" i="0" u="none" strike="noStrike" kern="1200" baseline="0">
                        <a:solidFill>
                          <a:schemeClr val="bg1">
                            <a:lumMod val="95000"/>
                          </a:schemeClr>
                        </a:solidFill>
                        <a:latin typeface="+mn-lt"/>
                        <a:ea typeface="+mn-ea"/>
                        <a:cs typeface="+mn-cs"/>
                      </a:rPr>
                      <a:pPr/>
                      <a:t>[VALUE]</a:t>
                    </a:fld>
                    <a:endParaRPr lang="en-I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402-4647-80EE-AD8DA589C83F}"/>
                </c:ext>
              </c:extLst>
            </c:dLbl>
            <c:dLbl>
              <c:idx val="2"/>
              <c:spPr>
                <a:solidFill>
                  <a:srgbClr val="F47A0C">
                    <a:alpha val="90000"/>
                  </a:srgb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 xmlns:c16="http://schemas.microsoft.com/office/drawing/2014/chart" uri="{C3380CC4-5D6E-409C-BE32-E72D297353CC}">
                  <c16:uniqueId val="{00000004-0402-4647-80EE-AD8DA589C83F}"/>
                </c:ext>
              </c:extLst>
            </c:dLbl>
            <c:spPr>
              <a:solidFill>
                <a:srgbClr val="F47A0C">
                  <a:alpha val="90000"/>
                </a:srgb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Pivots!$A$50:$A$53</c:f>
              <c:strCache>
                <c:ptCount val="3"/>
                <c:pt idx="0">
                  <c:v>Cincinnati</c:v>
                </c:pt>
                <c:pt idx="1">
                  <c:v>Cleveland</c:v>
                </c:pt>
                <c:pt idx="2">
                  <c:v>Columbus</c:v>
                </c:pt>
              </c:strCache>
            </c:strRef>
          </c:cat>
          <c:val>
            <c:numRef>
              <c:f>Pivots!$C$50:$C$53</c:f>
              <c:numCache>
                <c:formatCode>#,##0</c:formatCode>
                <c:ptCount val="3"/>
                <c:pt idx="0">
                  <c:v>132</c:v>
                </c:pt>
                <c:pt idx="1">
                  <c:v>63</c:v>
                </c:pt>
                <c:pt idx="2">
                  <c:v>206</c:v>
                </c:pt>
              </c:numCache>
            </c:numRef>
          </c:val>
          <c:extLst>
            <c:ext xmlns:c16="http://schemas.microsoft.com/office/drawing/2014/chart" uri="{C3380CC4-5D6E-409C-BE32-E72D297353CC}">
              <c16:uniqueId val="{00000001-0402-4647-80EE-AD8DA589C83F}"/>
            </c:ext>
          </c:extLst>
        </c:ser>
        <c:dLbls>
          <c:dLblPos val="ctr"/>
          <c:showLegendKey val="0"/>
          <c:showVal val="1"/>
          <c:showCatName val="0"/>
          <c:showSerName val="0"/>
          <c:showPercent val="0"/>
          <c:showBubbleSize val="0"/>
        </c:dLbls>
        <c:gapWidth val="25"/>
        <c:overlap val="100"/>
        <c:axId val="626313952"/>
        <c:axId val="626317792"/>
      </c:barChart>
      <c:catAx>
        <c:axId val="626313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317792"/>
        <c:crosses val="autoZero"/>
        <c:auto val="1"/>
        <c:lblAlgn val="ctr"/>
        <c:lblOffset val="100"/>
        <c:noMultiLvlLbl val="0"/>
      </c:catAx>
      <c:valAx>
        <c:axId val="626317792"/>
        <c:scaling>
          <c:orientation val="minMax"/>
        </c:scaling>
        <c:delete val="1"/>
        <c:axPos val="l"/>
        <c:numFmt formatCode="0%" sourceLinked="1"/>
        <c:majorTickMark val="out"/>
        <c:minorTickMark val="none"/>
        <c:tickLblPos val="nextTo"/>
        <c:crossAx val="62631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[Chandoo_project.xlsx]Pivots!Rep Rating</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C00000"/>
                </a:solidFill>
                <a:latin typeface="Aptos ExtraBold" panose="020B0004020202020204" pitchFamily="34" charset="0"/>
              </a:rPr>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47000">
                <a:srgbClr val="C00000">
                  <a:lumMod val="72000"/>
                  <a:lumOff val="28000"/>
                  <a:alpha val="64000"/>
                </a:srgbClr>
              </a:gs>
              <a:gs pos="100000">
                <a:srgbClr val="C00000"/>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Pivots!$B$56</c:f>
              <c:strCache>
                <c:ptCount val="1"/>
                <c:pt idx="0">
                  <c:v>Total</c:v>
                </c:pt>
              </c:strCache>
            </c:strRef>
          </c:tx>
          <c:spPr>
            <a:gradFill flip="none" rotWithShape="1">
              <a:gsLst>
                <a:gs pos="47000">
                  <a:srgbClr val="C00000">
                    <a:lumMod val="72000"/>
                    <a:lumOff val="28000"/>
                    <a:alpha val="64000"/>
                  </a:srgbClr>
                </a:gs>
                <a:gs pos="100000">
                  <a:srgbClr val="C00000"/>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Pivots!$A$57:$A$62</c:f>
              <c:strCache>
                <c:ptCount val="5"/>
                <c:pt idx="0">
                  <c:v>1</c:v>
                </c:pt>
                <c:pt idx="1">
                  <c:v>2</c:v>
                </c:pt>
                <c:pt idx="2">
                  <c:v>3</c:v>
                </c:pt>
                <c:pt idx="3">
                  <c:v>4</c:v>
                </c:pt>
                <c:pt idx="4">
                  <c:v>5</c:v>
                </c:pt>
              </c:strCache>
            </c:strRef>
          </c:cat>
          <c:val>
            <c:numRef>
              <c:f>Pivots!$B$57:$B$62</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D45B-4C06-8250-D5F6B9AC10FC}"/>
            </c:ext>
          </c:extLst>
        </c:ser>
        <c:dLbls>
          <c:dLblPos val="outEnd"/>
          <c:showLegendKey val="0"/>
          <c:showVal val="1"/>
          <c:showCatName val="0"/>
          <c:showSerName val="0"/>
          <c:showPercent val="0"/>
          <c:showBubbleSize val="0"/>
        </c:dLbls>
        <c:gapWidth val="10"/>
        <c:overlap val="-27"/>
        <c:axId val="626858848"/>
        <c:axId val="626854048"/>
      </c:barChart>
      <c:catAx>
        <c:axId val="62685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854048"/>
        <c:crosses val="autoZero"/>
        <c:auto val="1"/>
        <c:lblAlgn val="ctr"/>
        <c:lblOffset val="100"/>
        <c:noMultiLvlLbl val="0"/>
      </c:catAx>
      <c:valAx>
        <c:axId val="62685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85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194441</xdr:colOff>
      <xdr:row>3</xdr:row>
      <xdr:rowOff>171718</xdr:rowOff>
    </xdr:from>
    <xdr:to>
      <xdr:col>4</xdr:col>
      <xdr:colOff>118241</xdr:colOff>
      <xdr:row>9</xdr:row>
      <xdr:rowOff>16667</xdr:rowOff>
    </xdr:to>
    <xdr:grpSp>
      <xdr:nvGrpSpPr>
        <xdr:cNvPr id="27" name="Group 26">
          <a:extLst>
            <a:ext uri="{FF2B5EF4-FFF2-40B4-BE49-F238E27FC236}">
              <a16:creationId xmlns:a16="http://schemas.microsoft.com/office/drawing/2014/main" id="{ADD5F1EA-C2FD-4B81-7D9A-0315FC5BD1A3}"/>
            </a:ext>
          </a:extLst>
        </xdr:cNvPr>
        <xdr:cNvGrpSpPr/>
      </xdr:nvGrpSpPr>
      <xdr:grpSpPr>
        <a:xfrm>
          <a:off x="389826" y="728564"/>
          <a:ext cx="1330569" cy="958641"/>
          <a:chOff x="352097" y="466922"/>
          <a:chExt cx="1342696" cy="950135"/>
        </a:xfrm>
      </xdr:grpSpPr>
      <xdr:sp macro="" textlink="Pivots!A4">
        <xdr:nvSpPr>
          <xdr:cNvPr id="2" name="Rectangle 1">
            <a:extLst>
              <a:ext uri="{FF2B5EF4-FFF2-40B4-BE49-F238E27FC236}">
                <a16:creationId xmlns:a16="http://schemas.microsoft.com/office/drawing/2014/main" id="{672E7A8C-4B8F-B697-07BE-DA1023641F56}"/>
              </a:ext>
            </a:extLst>
          </xdr:cNvPr>
          <xdr:cNvSpPr/>
        </xdr:nvSpPr>
        <xdr:spPr>
          <a:xfrm>
            <a:off x="352097" y="466922"/>
            <a:ext cx="1342696" cy="950135"/>
          </a:xfrm>
          <a:prstGeom prst="rect">
            <a:avLst/>
          </a:prstGeom>
          <a:solidFill>
            <a:srgbClr val="FF0000"/>
          </a:solidFill>
          <a:ln>
            <a:noFill/>
          </a:ln>
          <a:effectLst>
            <a:outerShdw blurRad="254000" dist="127000" dir="2700000" algn="tl" rotWithShape="0">
              <a:prstClr val="black">
                <a:alpha val="33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1DE6ED9-1582-4FA3-954A-7D25CBC94ECF}" type="TxLink">
              <a:rPr lang="en-US" sz="2400" b="0" i="0" u="none" strike="noStrike" kern="1200">
                <a:solidFill>
                  <a:schemeClr val="bg1"/>
                </a:solidFill>
                <a:latin typeface="Aptos ExtraBold" panose="020B0004020202020204" pitchFamily="34" charset="0"/>
                <a:ea typeface="Calibri"/>
                <a:cs typeface="Calibri"/>
              </a:rPr>
              <a:pPr marL="0" indent="0" algn="ctr"/>
              <a:t>1,000</a:t>
            </a:fld>
            <a:endParaRPr lang="en-IN" sz="2400" b="0" i="0" u="none" strike="noStrike" kern="1200">
              <a:solidFill>
                <a:schemeClr val="bg1"/>
              </a:solidFill>
              <a:latin typeface="Aptos ExtraBold" panose="020B0004020202020204" pitchFamily="34" charset="0"/>
              <a:ea typeface="Calibri"/>
              <a:cs typeface="Calibri"/>
            </a:endParaRPr>
          </a:p>
        </xdr:txBody>
      </xdr:sp>
      <xdr:sp macro="" textlink="">
        <xdr:nvSpPr>
          <xdr:cNvPr id="4" name="TextBox 3">
            <a:extLst>
              <a:ext uri="{FF2B5EF4-FFF2-40B4-BE49-F238E27FC236}">
                <a16:creationId xmlns:a16="http://schemas.microsoft.com/office/drawing/2014/main" id="{7231A422-9FD6-6986-C78D-408148D3F8D7}"/>
              </a:ext>
            </a:extLst>
          </xdr:cNvPr>
          <xdr:cNvSpPr txBox="1"/>
        </xdr:nvSpPr>
        <xdr:spPr>
          <a:xfrm>
            <a:off x="574653" y="497402"/>
            <a:ext cx="944880" cy="222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chemeClr val="bg1">
                    <a:lumMod val="95000"/>
                  </a:schemeClr>
                </a:solidFill>
                <a:latin typeface="Aptos ExtraBold" panose="020B0004020202020204" pitchFamily="34" charset="0"/>
              </a:rPr>
              <a:t>Calls</a:t>
            </a:r>
          </a:p>
          <a:p>
            <a:pPr algn="ctr"/>
            <a:endParaRPr lang="en-IN" sz="1100" kern="1200"/>
          </a:p>
        </xdr:txBody>
      </xdr:sp>
      <xdr:pic>
        <xdr:nvPicPr>
          <xdr:cNvPr id="5" name="Graphic 4" descr="Receiver with solid fill">
            <a:extLst>
              <a:ext uri="{FF2B5EF4-FFF2-40B4-BE49-F238E27FC236}">
                <a16:creationId xmlns:a16="http://schemas.microsoft.com/office/drawing/2014/main" id="{9B43CC49-B4F8-4A85-A3DB-DE3F90AA787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887350">
            <a:off x="376605" y="523307"/>
            <a:ext cx="200834" cy="194943"/>
          </a:xfrm>
          <a:prstGeom prst="rect">
            <a:avLst/>
          </a:prstGeom>
        </xdr:spPr>
      </xdr:pic>
      <xdr:sp macro="" textlink="Pivots!A9">
        <xdr:nvSpPr>
          <xdr:cNvPr id="7" name="TextBox 6">
            <a:extLst>
              <a:ext uri="{FF2B5EF4-FFF2-40B4-BE49-F238E27FC236}">
                <a16:creationId xmlns:a16="http://schemas.microsoft.com/office/drawing/2014/main" id="{56962E16-9EC5-FA7A-9C92-05655109FC27}"/>
              </a:ext>
            </a:extLst>
          </xdr:cNvPr>
          <xdr:cNvSpPr txBox="1"/>
        </xdr:nvSpPr>
        <xdr:spPr>
          <a:xfrm>
            <a:off x="574491" y="1155467"/>
            <a:ext cx="907915" cy="22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5FC3B8-8598-4D4E-B4AA-C3E737CE7488}" type="TxLink">
              <a:rPr lang="en-US" sz="1100" b="0" i="0" u="none" strike="noStrike" kern="1200">
                <a:solidFill>
                  <a:schemeClr val="bg1"/>
                </a:solidFill>
                <a:latin typeface="Calibri"/>
                <a:ea typeface="Calibri"/>
                <a:cs typeface="Calibri"/>
              </a:rPr>
              <a:pPr algn="ctr"/>
              <a:t>186</a:t>
            </a:fld>
            <a:endParaRPr lang="en-IN" sz="1100" kern="1200">
              <a:solidFill>
                <a:schemeClr val="bg1"/>
              </a:solidFill>
            </a:endParaRPr>
          </a:p>
        </xdr:txBody>
      </xdr:sp>
    </xdr:grpSp>
    <xdr:clientData/>
  </xdr:twoCellAnchor>
  <xdr:twoCellAnchor>
    <xdr:from>
      <xdr:col>2</xdr:col>
      <xdr:colOff>4357</xdr:colOff>
      <xdr:row>11</xdr:row>
      <xdr:rowOff>35562</xdr:rowOff>
    </xdr:from>
    <xdr:to>
      <xdr:col>4</xdr:col>
      <xdr:colOff>122541</xdr:colOff>
      <xdr:row>16</xdr:row>
      <xdr:rowOff>66043</xdr:rowOff>
    </xdr:to>
    <xdr:grpSp>
      <xdr:nvGrpSpPr>
        <xdr:cNvPr id="28" name="Group 27">
          <a:extLst>
            <a:ext uri="{FF2B5EF4-FFF2-40B4-BE49-F238E27FC236}">
              <a16:creationId xmlns:a16="http://schemas.microsoft.com/office/drawing/2014/main" id="{A17FFD53-F11D-71D9-A978-59BAD123BDFE}"/>
            </a:ext>
          </a:extLst>
        </xdr:cNvPr>
        <xdr:cNvGrpSpPr/>
      </xdr:nvGrpSpPr>
      <xdr:grpSpPr>
        <a:xfrm>
          <a:off x="395126" y="2077331"/>
          <a:ext cx="1329569" cy="958558"/>
          <a:chOff x="399393" y="1839310"/>
          <a:chExt cx="1340223" cy="950136"/>
        </a:xfrm>
      </xdr:grpSpPr>
      <xdr:sp macro="" textlink="Pivots!B4">
        <xdr:nvSpPr>
          <xdr:cNvPr id="8" name="Rectangle 7">
            <a:extLst>
              <a:ext uri="{FF2B5EF4-FFF2-40B4-BE49-F238E27FC236}">
                <a16:creationId xmlns:a16="http://schemas.microsoft.com/office/drawing/2014/main" id="{70B36AAC-ED41-4A7D-8D23-720C3A2A801E}"/>
              </a:ext>
            </a:extLst>
          </xdr:cNvPr>
          <xdr:cNvSpPr/>
        </xdr:nvSpPr>
        <xdr:spPr>
          <a:xfrm>
            <a:off x="399393" y="1839310"/>
            <a:ext cx="1340223" cy="950136"/>
          </a:xfrm>
          <a:prstGeom prst="rect">
            <a:avLst/>
          </a:prstGeom>
          <a:solidFill>
            <a:srgbClr val="FF0000"/>
          </a:solidFill>
          <a:ln>
            <a:noFill/>
          </a:ln>
          <a:effectLst>
            <a:outerShdw blurRad="254000" dist="127000" dir="2700000" algn="tl" rotWithShape="0">
              <a:prstClr val="black">
                <a:alpha val="33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BA8D033-9564-4389-97BA-423904B5C933}" type="TxLink">
              <a:rPr lang="en-US" sz="2400" b="0" i="0" u="none" strike="noStrike" kern="1200">
                <a:solidFill>
                  <a:schemeClr val="bg1"/>
                </a:solidFill>
                <a:latin typeface="Aptos ExtraBold" panose="020B0004020202020204" pitchFamily="34" charset="0"/>
                <a:ea typeface="Calibri"/>
                <a:cs typeface="Calibri"/>
              </a:rPr>
              <a:pPr marL="0" indent="0" algn="ctr"/>
              <a:t>$96,623</a:t>
            </a:fld>
            <a:endParaRPr lang="en-IN" sz="2400" b="0" i="0" u="none" strike="noStrike" kern="1200">
              <a:solidFill>
                <a:schemeClr val="bg1"/>
              </a:solidFill>
              <a:latin typeface="Aptos ExtraBold" panose="020B0004020202020204" pitchFamily="34" charset="0"/>
              <a:ea typeface="Calibri"/>
              <a:cs typeface="Calibri"/>
            </a:endParaRPr>
          </a:p>
        </xdr:txBody>
      </xdr:sp>
      <xdr:sp macro="" textlink="">
        <xdr:nvSpPr>
          <xdr:cNvPr id="9" name="TextBox 8">
            <a:extLst>
              <a:ext uri="{FF2B5EF4-FFF2-40B4-BE49-F238E27FC236}">
                <a16:creationId xmlns:a16="http://schemas.microsoft.com/office/drawing/2014/main" id="{0EE26C0B-FF9B-4F93-9676-3EF204871910}"/>
              </a:ext>
            </a:extLst>
          </xdr:cNvPr>
          <xdr:cNvSpPr txBox="1"/>
        </xdr:nvSpPr>
        <xdr:spPr>
          <a:xfrm>
            <a:off x="619476" y="1869790"/>
            <a:ext cx="944880" cy="222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chemeClr val="bg1">
                    <a:lumMod val="95000"/>
                  </a:schemeClr>
                </a:solidFill>
                <a:latin typeface="Aptos ExtraBold" panose="020B0004020202020204" pitchFamily="34" charset="0"/>
              </a:rPr>
              <a:t>Amount</a:t>
            </a:r>
          </a:p>
          <a:p>
            <a:pPr algn="ctr"/>
            <a:endParaRPr lang="en-IN" sz="1100" kern="1200"/>
          </a:p>
        </xdr:txBody>
      </xdr:sp>
      <xdr:pic>
        <xdr:nvPicPr>
          <xdr:cNvPr id="10" name="Graphic 9">
            <a:extLst>
              <a:ext uri="{FF2B5EF4-FFF2-40B4-BE49-F238E27FC236}">
                <a16:creationId xmlns:a16="http://schemas.microsoft.com/office/drawing/2014/main" id="{426DF64D-7D95-4156-ABA2-5B4E3643D7B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21413" y="1900723"/>
            <a:ext cx="194857" cy="195243"/>
          </a:xfrm>
          <a:prstGeom prst="rect">
            <a:avLst/>
          </a:prstGeom>
        </xdr:spPr>
      </xdr:pic>
      <xdr:sp macro="" textlink="Pivots!B9">
        <xdr:nvSpPr>
          <xdr:cNvPr id="11" name="TextBox 10">
            <a:extLst>
              <a:ext uri="{FF2B5EF4-FFF2-40B4-BE49-F238E27FC236}">
                <a16:creationId xmlns:a16="http://schemas.microsoft.com/office/drawing/2014/main" id="{41D516BB-9E94-4CC5-9697-C2B6DEB806EF}"/>
              </a:ext>
            </a:extLst>
          </xdr:cNvPr>
          <xdr:cNvSpPr txBox="1"/>
        </xdr:nvSpPr>
        <xdr:spPr>
          <a:xfrm>
            <a:off x="619314" y="2523218"/>
            <a:ext cx="907915" cy="22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7D424BF-3CC8-467C-B0FE-04F3A683B891}" type="TxLink">
              <a:rPr lang="en-US" sz="1100" b="0" i="0" u="none" strike="noStrike" kern="1200">
                <a:solidFill>
                  <a:schemeClr val="bg1"/>
                </a:solidFill>
                <a:latin typeface="Calibri"/>
                <a:ea typeface="Calibri"/>
                <a:cs typeface="Calibri"/>
              </a:rPr>
              <a:pPr marL="0" indent="0" algn="ctr"/>
              <a:t>$16,651</a:t>
            </a:fld>
            <a:endParaRPr lang="en-IN" sz="1100" b="0" i="0" u="none" strike="noStrike" kern="1200">
              <a:solidFill>
                <a:schemeClr val="bg1"/>
              </a:solidFill>
              <a:latin typeface="Calibri"/>
              <a:ea typeface="Calibri"/>
              <a:cs typeface="Calibri"/>
            </a:endParaRPr>
          </a:p>
        </xdr:txBody>
      </xdr:sp>
    </xdr:grpSp>
    <xdr:clientData/>
  </xdr:twoCellAnchor>
  <xdr:twoCellAnchor>
    <xdr:from>
      <xdr:col>2</xdr:col>
      <xdr:colOff>7098</xdr:colOff>
      <xdr:row>18</xdr:row>
      <xdr:rowOff>98918</xdr:rowOff>
    </xdr:from>
    <xdr:to>
      <xdr:col>4</xdr:col>
      <xdr:colOff>125282</xdr:colOff>
      <xdr:row>23</xdr:row>
      <xdr:rowOff>129400</xdr:rowOff>
    </xdr:to>
    <xdr:grpSp>
      <xdr:nvGrpSpPr>
        <xdr:cNvPr id="29" name="Group 28">
          <a:extLst>
            <a:ext uri="{FF2B5EF4-FFF2-40B4-BE49-F238E27FC236}">
              <a16:creationId xmlns:a16="http://schemas.microsoft.com/office/drawing/2014/main" id="{311D6FB9-9120-7258-F94C-2C88FBAA13B5}"/>
            </a:ext>
          </a:extLst>
        </xdr:cNvPr>
        <xdr:cNvGrpSpPr/>
      </xdr:nvGrpSpPr>
      <xdr:grpSpPr>
        <a:xfrm>
          <a:off x="397867" y="3439995"/>
          <a:ext cx="1329569" cy="958559"/>
          <a:chOff x="399393" y="3126828"/>
          <a:chExt cx="1340223" cy="950135"/>
        </a:xfrm>
      </xdr:grpSpPr>
      <xdr:sp macro="" textlink="Pivots!C4">
        <xdr:nvSpPr>
          <xdr:cNvPr id="12" name="Rectangle 11">
            <a:extLst>
              <a:ext uri="{FF2B5EF4-FFF2-40B4-BE49-F238E27FC236}">
                <a16:creationId xmlns:a16="http://schemas.microsoft.com/office/drawing/2014/main" id="{3A152243-DB83-47B4-9267-F1996CE5FBF2}"/>
              </a:ext>
            </a:extLst>
          </xdr:cNvPr>
          <xdr:cNvSpPr/>
        </xdr:nvSpPr>
        <xdr:spPr>
          <a:xfrm>
            <a:off x="399393" y="3126828"/>
            <a:ext cx="1340223" cy="950135"/>
          </a:xfrm>
          <a:prstGeom prst="rect">
            <a:avLst/>
          </a:prstGeom>
          <a:solidFill>
            <a:srgbClr val="FF0000"/>
          </a:solidFill>
          <a:ln>
            <a:noFill/>
          </a:ln>
          <a:effectLst>
            <a:outerShdw blurRad="254000" dist="127000" dir="2700000" algn="tl" rotWithShape="0">
              <a:prstClr val="black">
                <a:alpha val="33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F816EEA-AABE-4D3B-BC1A-0A97ABBBA750}" type="TxLink">
              <a:rPr lang="en-US" sz="2400" b="0" i="0" u="none" strike="noStrike" kern="1200">
                <a:solidFill>
                  <a:schemeClr val="bg1"/>
                </a:solidFill>
                <a:latin typeface="Aptos ExtraBold" panose="020B0004020202020204" pitchFamily="34" charset="0"/>
                <a:ea typeface="Calibri"/>
                <a:cs typeface="Calibri"/>
              </a:rPr>
              <a:pPr marL="0" indent="0" algn="ctr"/>
              <a:t>89,850</a:t>
            </a:fld>
            <a:endParaRPr lang="en-IN" sz="2400" b="0" i="0" u="none" strike="noStrike" kern="1200">
              <a:solidFill>
                <a:schemeClr val="bg1"/>
              </a:solidFill>
              <a:latin typeface="Aptos ExtraBold" panose="020B0004020202020204" pitchFamily="34" charset="0"/>
              <a:ea typeface="Calibri"/>
              <a:cs typeface="Calibri"/>
            </a:endParaRPr>
          </a:p>
        </xdr:txBody>
      </xdr:sp>
      <xdr:sp macro="" textlink="">
        <xdr:nvSpPr>
          <xdr:cNvPr id="13" name="TextBox 12">
            <a:extLst>
              <a:ext uri="{FF2B5EF4-FFF2-40B4-BE49-F238E27FC236}">
                <a16:creationId xmlns:a16="http://schemas.microsoft.com/office/drawing/2014/main" id="{A235088B-BD5B-4C0E-ADF7-29C2C6A2ADF5}"/>
              </a:ext>
            </a:extLst>
          </xdr:cNvPr>
          <xdr:cNvSpPr txBox="1"/>
        </xdr:nvSpPr>
        <xdr:spPr>
          <a:xfrm>
            <a:off x="619476" y="3157308"/>
            <a:ext cx="944880" cy="222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chemeClr val="bg1">
                    <a:lumMod val="95000"/>
                  </a:schemeClr>
                </a:solidFill>
                <a:latin typeface="Aptos ExtraBold" panose="020B0004020202020204" pitchFamily="34" charset="0"/>
              </a:rPr>
              <a:t>Duration</a:t>
            </a:r>
          </a:p>
          <a:p>
            <a:pPr algn="ctr"/>
            <a:endParaRPr lang="en-IN" sz="1100" kern="1200"/>
          </a:p>
        </xdr:txBody>
      </xdr:sp>
      <xdr:pic>
        <xdr:nvPicPr>
          <xdr:cNvPr id="14" name="Graphic 13">
            <a:extLst>
              <a:ext uri="{FF2B5EF4-FFF2-40B4-BE49-F238E27FC236}">
                <a16:creationId xmlns:a16="http://schemas.microsoft.com/office/drawing/2014/main" id="{92E93166-E78A-45FC-AFA5-2A5E2DA96AA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21413" y="3188241"/>
            <a:ext cx="192449" cy="192858"/>
          </a:xfrm>
          <a:prstGeom prst="rect">
            <a:avLst/>
          </a:prstGeom>
        </xdr:spPr>
      </xdr:pic>
      <xdr:sp macro="" textlink="Pivots!C9">
        <xdr:nvSpPr>
          <xdr:cNvPr id="15" name="TextBox 14">
            <a:extLst>
              <a:ext uri="{FF2B5EF4-FFF2-40B4-BE49-F238E27FC236}">
                <a16:creationId xmlns:a16="http://schemas.microsoft.com/office/drawing/2014/main" id="{FDB3A644-4A18-4B4C-8F4B-3111312811C1}"/>
              </a:ext>
            </a:extLst>
          </xdr:cNvPr>
          <xdr:cNvSpPr txBox="1"/>
        </xdr:nvSpPr>
        <xdr:spPr>
          <a:xfrm>
            <a:off x="619314" y="3810737"/>
            <a:ext cx="907915" cy="22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06079B-39D2-4772-886F-197FC1BC6508}" type="TxLink">
              <a:rPr lang="en-US" sz="1100" b="0" i="0" u="none" strike="noStrike" kern="1200">
                <a:solidFill>
                  <a:schemeClr val="bg1"/>
                </a:solidFill>
                <a:latin typeface="Calibri"/>
                <a:ea typeface="Calibri"/>
                <a:cs typeface="Calibri"/>
              </a:rPr>
              <a:pPr marL="0" indent="0" algn="ctr"/>
              <a:t>17,807</a:t>
            </a:fld>
            <a:endParaRPr lang="en-IN" sz="1100" b="0" i="0" u="none" strike="noStrike" kern="1200">
              <a:solidFill>
                <a:schemeClr val="bg1"/>
              </a:solidFill>
              <a:latin typeface="Calibri"/>
              <a:ea typeface="Calibri"/>
              <a:cs typeface="Calibri"/>
            </a:endParaRPr>
          </a:p>
        </xdr:txBody>
      </xdr:sp>
    </xdr:grpSp>
    <xdr:clientData/>
  </xdr:twoCellAnchor>
  <xdr:twoCellAnchor>
    <xdr:from>
      <xdr:col>2</xdr:col>
      <xdr:colOff>0</xdr:colOff>
      <xdr:row>25</xdr:row>
      <xdr:rowOff>180796</xdr:rowOff>
    </xdr:from>
    <xdr:to>
      <xdr:col>4</xdr:col>
      <xdr:colOff>121023</xdr:colOff>
      <xdr:row>31</xdr:row>
      <xdr:rowOff>25749</xdr:rowOff>
    </xdr:to>
    <xdr:grpSp>
      <xdr:nvGrpSpPr>
        <xdr:cNvPr id="30" name="Group 29">
          <a:extLst>
            <a:ext uri="{FF2B5EF4-FFF2-40B4-BE49-F238E27FC236}">
              <a16:creationId xmlns:a16="http://schemas.microsoft.com/office/drawing/2014/main" id="{D4787B7A-2C92-43DA-B317-A3A581CDD689}"/>
            </a:ext>
          </a:extLst>
        </xdr:cNvPr>
        <xdr:cNvGrpSpPr/>
      </xdr:nvGrpSpPr>
      <xdr:grpSpPr>
        <a:xfrm>
          <a:off x="390769" y="4821181"/>
          <a:ext cx="1332408" cy="958645"/>
          <a:chOff x="399393" y="4414345"/>
          <a:chExt cx="1340223" cy="950136"/>
        </a:xfrm>
      </xdr:grpSpPr>
      <xdr:sp macro="" textlink="Pivots!D4">
        <xdr:nvSpPr>
          <xdr:cNvPr id="16" name="Rectangle 15">
            <a:extLst>
              <a:ext uri="{FF2B5EF4-FFF2-40B4-BE49-F238E27FC236}">
                <a16:creationId xmlns:a16="http://schemas.microsoft.com/office/drawing/2014/main" id="{29D9C676-F1D0-4301-9B02-DF011BD3E59E}"/>
              </a:ext>
            </a:extLst>
          </xdr:cNvPr>
          <xdr:cNvSpPr/>
        </xdr:nvSpPr>
        <xdr:spPr>
          <a:xfrm>
            <a:off x="399393" y="4414345"/>
            <a:ext cx="1340223" cy="950136"/>
          </a:xfrm>
          <a:prstGeom prst="rect">
            <a:avLst/>
          </a:prstGeom>
          <a:solidFill>
            <a:srgbClr val="FF0000"/>
          </a:solidFill>
          <a:ln>
            <a:noFill/>
          </a:ln>
          <a:effectLst>
            <a:outerShdw blurRad="254000" dist="127000" dir="2700000" algn="tl" rotWithShape="0">
              <a:prstClr val="black">
                <a:alpha val="33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D095847-AD1B-4760-A682-1196C37D3CD9}" type="TxLink">
              <a:rPr lang="en-US" sz="2400" b="0" i="0" u="none" strike="noStrike" kern="1200">
                <a:solidFill>
                  <a:schemeClr val="bg1"/>
                </a:solidFill>
                <a:latin typeface="Aptos ExtraBold" panose="020B0004020202020204" pitchFamily="34" charset="0"/>
                <a:ea typeface="Calibri"/>
                <a:cs typeface="Calibri"/>
              </a:rPr>
              <a:pPr marL="0" indent="0" algn="ctr"/>
              <a:t>3.9</a:t>
            </a:fld>
            <a:endParaRPr lang="en-IN" sz="2400" b="0" i="0" u="none" strike="noStrike" kern="1200">
              <a:solidFill>
                <a:schemeClr val="bg1"/>
              </a:solidFill>
              <a:latin typeface="Aptos ExtraBold" panose="020B0004020202020204" pitchFamily="34" charset="0"/>
              <a:ea typeface="Calibri"/>
              <a:cs typeface="Calibri"/>
            </a:endParaRPr>
          </a:p>
        </xdr:txBody>
      </xdr:sp>
      <xdr:sp macro="" textlink="">
        <xdr:nvSpPr>
          <xdr:cNvPr id="17" name="TextBox 16">
            <a:extLst>
              <a:ext uri="{FF2B5EF4-FFF2-40B4-BE49-F238E27FC236}">
                <a16:creationId xmlns:a16="http://schemas.microsoft.com/office/drawing/2014/main" id="{152B65DA-4E9D-4AFD-8469-66587D989A61}"/>
              </a:ext>
            </a:extLst>
          </xdr:cNvPr>
          <xdr:cNvSpPr txBox="1"/>
        </xdr:nvSpPr>
        <xdr:spPr>
          <a:xfrm>
            <a:off x="619476" y="4444825"/>
            <a:ext cx="944880" cy="222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chemeClr val="bg1">
                    <a:lumMod val="95000"/>
                  </a:schemeClr>
                </a:solidFill>
                <a:latin typeface="Aptos ExtraBold" panose="020B0004020202020204" pitchFamily="34" charset="0"/>
              </a:rPr>
              <a:t>Avg.</a:t>
            </a:r>
            <a:r>
              <a:rPr lang="en-IN" sz="1100" kern="1200" baseline="0">
                <a:solidFill>
                  <a:schemeClr val="bg1">
                    <a:lumMod val="95000"/>
                  </a:schemeClr>
                </a:solidFill>
                <a:latin typeface="Aptos ExtraBold" panose="020B0004020202020204" pitchFamily="34" charset="0"/>
              </a:rPr>
              <a:t> Rating</a:t>
            </a:r>
            <a:endParaRPr lang="en-IN" sz="1100" kern="1200">
              <a:solidFill>
                <a:schemeClr val="bg1">
                  <a:lumMod val="95000"/>
                </a:schemeClr>
              </a:solidFill>
              <a:latin typeface="Aptos ExtraBold" panose="020B0004020202020204" pitchFamily="34" charset="0"/>
            </a:endParaRPr>
          </a:p>
          <a:p>
            <a:pPr algn="ctr"/>
            <a:endParaRPr lang="en-IN" sz="1100" kern="1200"/>
          </a:p>
        </xdr:txBody>
      </xdr:sp>
      <xdr:pic>
        <xdr:nvPicPr>
          <xdr:cNvPr id="18" name="Graphic 17">
            <a:extLst>
              <a:ext uri="{FF2B5EF4-FFF2-40B4-BE49-F238E27FC236}">
                <a16:creationId xmlns:a16="http://schemas.microsoft.com/office/drawing/2014/main" id="{23C8CEFA-B4AD-4BCD-8B2B-E7600FA44E5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21412" y="4475757"/>
            <a:ext cx="245705" cy="245612"/>
          </a:xfrm>
          <a:prstGeom prst="rect">
            <a:avLst/>
          </a:prstGeom>
        </xdr:spPr>
      </xdr:pic>
      <xdr:sp macro="" textlink="Pivots!D9">
        <xdr:nvSpPr>
          <xdr:cNvPr id="19" name="TextBox 18">
            <a:extLst>
              <a:ext uri="{FF2B5EF4-FFF2-40B4-BE49-F238E27FC236}">
                <a16:creationId xmlns:a16="http://schemas.microsoft.com/office/drawing/2014/main" id="{5AA1190C-E2CE-4C5D-BC1C-CA46EE1CAE5C}"/>
              </a:ext>
            </a:extLst>
          </xdr:cNvPr>
          <xdr:cNvSpPr txBox="1"/>
        </xdr:nvSpPr>
        <xdr:spPr>
          <a:xfrm>
            <a:off x="619314" y="5098254"/>
            <a:ext cx="907915" cy="22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B5EFCC0-8150-4822-AB42-3A82FB965870}" type="TxLink">
              <a:rPr lang="en-US" sz="1100" b="0" i="0" u="none" strike="noStrike" kern="1200">
                <a:solidFill>
                  <a:schemeClr val="bg1"/>
                </a:solidFill>
                <a:latin typeface="Calibri"/>
                <a:ea typeface="Calibri"/>
                <a:cs typeface="Calibri"/>
              </a:rPr>
              <a:pPr marL="0" indent="0" algn="ctr"/>
              <a:t>3.9</a:t>
            </a:fld>
            <a:endParaRPr lang="en-IN" sz="1100" b="0" i="0" u="none" strike="noStrike" kern="1200">
              <a:solidFill>
                <a:schemeClr val="bg1"/>
              </a:solidFill>
              <a:latin typeface="Calibri"/>
              <a:ea typeface="Calibri"/>
              <a:cs typeface="Calibri"/>
            </a:endParaRPr>
          </a:p>
        </xdr:txBody>
      </xdr:sp>
    </xdr:grpSp>
    <xdr:clientData/>
  </xdr:twoCellAnchor>
  <xdr:twoCellAnchor>
    <xdr:from>
      <xdr:col>1</xdr:col>
      <xdr:colOff>187342</xdr:colOff>
      <xdr:row>33</xdr:row>
      <xdr:rowOff>17772</xdr:rowOff>
    </xdr:from>
    <xdr:to>
      <xdr:col>4</xdr:col>
      <xdr:colOff>111508</xdr:colOff>
      <xdr:row>38</xdr:row>
      <xdr:rowOff>48255</xdr:rowOff>
    </xdr:to>
    <xdr:grpSp>
      <xdr:nvGrpSpPr>
        <xdr:cNvPr id="32" name="Group 31">
          <a:extLst>
            <a:ext uri="{FF2B5EF4-FFF2-40B4-BE49-F238E27FC236}">
              <a16:creationId xmlns:a16="http://schemas.microsoft.com/office/drawing/2014/main" id="{21F5B84F-3924-FCF3-5CFC-4D90D453FD13}"/>
            </a:ext>
          </a:extLst>
        </xdr:cNvPr>
        <xdr:cNvGrpSpPr/>
      </xdr:nvGrpSpPr>
      <xdr:grpSpPr>
        <a:xfrm>
          <a:off x="382727" y="6143080"/>
          <a:ext cx="1330935" cy="958560"/>
          <a:chOff x="399393" y="5701862"/>
          <a:chExt cx="1340223" cy="950136"/>
        </a:xfrm>
      </xdr:grpSpPr>
      <xdr:sp macro="" textlink="Pivots!E4">
        <xdr:nvSpPr>
          <xdr:cNvPr id="20" name="Rectangle 19">
            <a:extLst>
              <a:ext uri="{FF2B5EF4-FFF2-40B4-BE49-F238E27FC236}">
                <a16:creationId xmlns:a16="http://schemas.microsoft.com/office/drawing/2014/main" id="{0EF70AD2-5CFB-45C7-A8F2-66AE3DF8DAE4}"/>
              </a:ext>
            </a:extLst>
          </xdr:cNvPr>
          <xdr:cNvSpPr/>
        </xdr:nvSpPr>
        <xdr:spPr>
          <a:xfrm>
            <a:off x="399393" y="5701862"/>
            <a:ext cx="1340223" cy="950136"/>
          </a:xfrm>
          <a:prstGeom prst="rect">
            <a:avLst/>
          </a:prstGeom>
          <a:solidFill>
            <a:srgbClr val="FF0000"/>
          </a:solidFill>
          <a:ln>
            <a:noFill/>
          </a:ln>
          <a:effectLst>
            <a:outerShdw blurRad="254000" dist="127000" dir="2700000" algn="tl" rotWithShape="0">
              <a:prstClr val="black">
                <a:alpha val="33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AB3E25C-9E50-4922-9CD2-9FA45E443A62}" type="TxLink">
              <a:rPr lang="en-US" sz="2400" b="0" i="0" u="none" strike="noStrike" kern="1200">
                <a:solidFill>
                  <a:schemeClr val="bg1"/>
                </a:solidFill>
                <a:latin typeface="Aptos ExtraBold" panose="020B0004020202020204" pitchFamily="34" charset="0"/>
                <a:ea typeface="Calibri"/>
                <a:cs typeface="Calibri"/>
              </a:rPr>
              <a:pPr marL="0" indent="0" algn="ctr"/>
              <a:t>307</a:t>
            </a:fld>
            <a:endParaRPr lang="en-IN" sz="2400" b="0" i="0" u="none" strike="noStrike" kern="1200">
              <a:solidFill>
                <a:schemeClr val="bg1"/>
              </a:solidFill>
              <a:latin typeface="Aptos ExtraBold" panose="020B0004020202020204" pitchFamily="34" charset="0"/>
              <a:ea typeface="Calibri"/>
              <a:cs typeface="Calibri"/>
            </a:endParaRPr>
          </a:p>
        </xdr:txBody>
      </xdr:sp>
      <xdr:sp macro="" textlink="">
        <xdr:nvSpPr>
          <xdr:cNvPr id="21" name="TextBox 20">
            <a:extLst>
              <a:ext uri="{FF2B5EF4-FFF2-40B4-BE49-F238E27FC236}">
                <a16:creationId xmlns:a16="http://schemas.microsoft.com/office/drawing/2014/main" id="{3F151328-ADEA-46B6-B913-3B6508FEE087}"/>
              </a:ext>
            </a:extLst>
          </xdr:cNvPr>
          <xdr:cNvSpPr txBox="1"/>
        </xdr:nvSpPr>
        <xdr:spPr>
          <a:xfrm>
            <a:off x="588579" y="5732342"/>
            <a:ext cx="1129861" cy="222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chemeClr val="bg1">
                    <a:lumMod val="95000"/>
                  </a:schemeClr>
                </a:solidFill>
                <a:latin typeface="Aptos ExtraBold" panose="020B0004020202020204" pitchFamily="34" charset="0"/>
              </a:rPr>
              <a:t>Happy</a:t>
            </a:r>
            <a:r>
              <a:rPr lang="en-IN" sz="1100" kern="1200" baseline="0">
                <a:solidFill>
                  <a:schemeClr val="bg1">
                    <a:lumMod val="95000"/>
                  </a:schemeClr>
                </a:solidFill>
                <a:latin typeface="Aptos ExtraBold" panose="020B0004020202020204" pitchFamily="34" charset="0"/>
              </a:rPr>
              <a:t> Callers</a:t>
            </a:r>
            <a:endParaRPr lang="en-IN" sz="1100" kern="1200">
              <a:solidFill>
                <a:schemeClr val="bg1">
                  <a:lumMod val="95000"/>
                </a:schemeClr>
              </a:solidFill>
              <a:latin typeface="Aptos ExtraBold" panose="020B0004020202020204" pitchFamily="34" charset="0"/>
            </a:endParaRPr>
          </a:p>
          <a:p>
            <a:pPr algn="ctr"/>
            <a:endParaRPr lang="en-IN" sz="1100" kern="1200"/>
          </a:p>
        </xdr:txBody>
      </xdr:sp>
      <xdr:pic>
        <xdr:nvPicPr>
          <xdr:cNvPr id="22" name="Graphic 21">
            <a:extLst>
              <a:ext uri="{FF2B5EF4-FFF2-40B4-BE49-F238E27FC236}">
                <a16:creationId xmlns:a16="http://schemas.microsoft.com/office/drawing/2014/main" id="{65A70D69-E64A-464D-88F2-3AC87E0FBF2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21413" y="5763274"/>
            <a:ext cx="224164" cy="224273"/>
          </a:xfrm>
          <a:prstGeom prst="rect">
            <a:avLst/>
          </a:prstGeom>
        </xdr:spPr>
      </xdr:pic>
      <xdr:sp macro="" textlink="Pivots!E9">
        <xdr:nvSpPr>
          <xdr:cNvPr id="23" name="TextBox 22">
            <a:extLst>
              <a:ext uri="{FF2B5EF4-FFF2-40B4-BE49-F238E27FC236}">
                <a16:creationId xmlns:a16="http://schemas.microsoft.com/office/drawing/2014/main" id="{65068480-75B7-4E9B-9075-A71DF9F1DB2D}"/>
              </a:ext>
            </a:extLst>
          </xdr:cNvPr>
          <xdr:cNvSpPr txBox="1"/>
        </xdr:nvSpPr>
        <xdr:spPr>
          <a:xfrm>
            <a:off x="619314" y="6385771"/>
            <a:ext cx="907915" cy="226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7449FCB-D38E-4782-AF48-CD62A130ED96}" type="TxLink">
              <a:rPr lang="en-US" sz="1100" b="0" i="0" u="none" strike="noStrike" kern="1200">
                <a:solidFill>
                  <a:schemeClr val="bg1"/>
                </a:solidFill>
                <a:latin typeface="Calibri"/>
                <a:ea typeface="Calibri"/>
                <a:cs typeface="Calibri"/>
              </a:rPr>
              <a:pPr marL="0" indent="0" algn="ctr"/>
              <a:t>62</a:t>
            </a:fld>
            <a:endParaRPr lang="en-IN" sz="1100" b="0" i="0" u="none" strike="noStrike" kern="1200">
              <a:solidFill>
                <a:schemeClr val="bg1"/>
              </a:solidFill>
              <a:latin typeface="Calibri"/>
              <a:ea typeface="Calibri"/>
              <a:cs typeface="Calibri"/>
            </a:endParaRPr>
          </a:p>
        </xdr:txBody>
      </xdr:sp>
    </xdr:grpSp>
    <xdr:clientData/>
  </xdr:twoCellAnchor>
  <xdr:twoCellAnchor editAs="oneCell">
    <xdr:from>
      <xdr:col>11</xdr:col>
      <xdr:colOff>531287</xdr:colOff>
      <xdr:row>17</xdr:row>
      <xdr:rowOff>85484</xdr:rowOff>
    </xdr:from>
    <xdr:to>
      <xdr:col>14</xdr:col>
      <xdr:colOff>47641</xdr:colOff>
      <xdr:row>26</xdr:row>
      <xdr:rowOff>74279</xdr:rowOff>
    </xdr:to>
    <mc:AlternateContent xmlns:mc="http://schemas.openxmlformats.org/markup-compatibility/2006" xmlns:a14="http://schemas.microsoft.com/office/drawing/2010/main">
      <mc:Choice Requires="a14">
        <xdr:graphicFrame macro="">
          <xdr:nvGraphicFramePr>
            <xdr:cNvPr id="24" name="Representative">
              <a:extLst>
                <a:ext uri="{FF2B5EF4-FFF2-40B4-BE49-F238E27FC236}">
                  <a16:creationId xmlns:a16="http://schemas.microsoft.com/office/drawing/2014/main" id="{C9C0BAE5-8E2D-400B-BCC6-FAADBEA2205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070441" y="3240946"/>
              <a:ext cx="1333431" cy="16593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9412</xdr:colOff>
      <xdr:row>4</xdr:row>
      <xdr:rowOff>815</xdr:rowOff>
    </xdr:from>
    <xdr:to>
      <xdr:col>15</xdr:col>
      <xdr:colOff>305697</xdr:colOff>
      <xdr:row>16</xdr:row>
      <xdr:rowOff>76200</xdr:rowOff>
    </xdr:to>
    <xdr:grpSp>
      <xdr:nvGrpSpPr>
        <xdr:cNvPr id="40" name="Group 39">
          <a:extLst>
            <a:ext uri="{FF2B5EF4-FFF2-40B4-BE49-F238E27FC236}">
              <a16:creationId xmlns:a16="http://schemas.microsoft.com/office/drawing/2014/main" id="{20756EB4-8C93-CF7B-8F9E-4E61A81791A5}"/>
            </a:ext>
          </a:extLst>
        </xdr:cNvPr>
        <xdr:cNvGrpSpPr/>
      </xdr:nvGrpSpPr>
      <xdr:grpSpPr>
        <a:xfrm>
          <a:off x="1914412" y="743277"/>
          <a:ext cx="6284628" cy="2302769"/>
          <a:chOff x="1927859" y="717991"/>
          <a:chExt cx="6392285" cy="2226915"/>
        </a:xfrm>
      </xdr:grpSpPr>
      <xdr:graphicFrame macro="">
        <xdr:nvGraphicFramePr>
          <xdr:cNvPr id="33" name="Chart 32">
            <a:extLst>
              <a:ext uri="{FF2B5EF4-FFF2-40B4-BE49-F238E27FC236}">
                <a16:creationId xmlns:a16="http://schemas.microsoft.com/office/drawing/2014/main" id="{3A99664A-932B-4B34-ADF2-9CDE5A61E3A0}"/>
              </a:ext>
            </a:extLst>
          </xdr:cNvPr>
          <xdr:cNvGraphicFramePr>
            <a:graphicFrameLocks/>
          </xdr:cNvGraphicFramePr>
        </xdr:nvGraphicFramePr>
        <xdr:xfrm>
          <a:off x="5904604" y="717991"/>
          <a:ext cx="2415540" cy="2226915"/>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25" name="Chart 24">
            <a:extLst>
              <a:ext uri="{FF2B5EF4-FFF2-40B4-BE49-F238E27FC236}">
                <a16:creationId xmlns:a16="http://schemas.microsoft.com/office/drawing/2014/main" id="{D30E7393-5E6A-48D1-BFB9-1DD81F28884F}"/>
              </a:ext>
            </a:extLst>
          </xdr:cNvPr>
          <xdr:cNvGraphicFramePr>
            <a:graphicFrameLocks/>
          </xdr:cNvGraphicFramePr>
        </xdr:nvGraphicFramePr>
        <xdr:xfrm>
          <a:off x="1927859" y="719417"/>
          <a:ext cx="3998708" cy="2225489"/>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5</xdr:col>
      <xdr:colOff>6275</xdr:colOff>
      <xdr:row>17</xdr:row>
      <xdr:rowOff>17933</xdr:rowOff>
    </xdr:from>
    <xdr:to>
      <xdr:col>11</xdr:col>
      <xdr:colOff>87085</xdr:colOff>
      <xdr:row>38</xdr:row>
      <xdr:rowOff>87086</xdr:rowOff>
    </xdr:to>
    <xdr:grpSp>
      <xdr:nvGrpSpPr>
        <xdr:cNvPr id="37" name="Group 36">
          <a:extLst>
            <a:ext uri="{FF2B5EF4-FFF2-40B4-BE49-F238E27FC236}">
              <a16:creationId xmlns:a16="http://schemas.microsoft.com/office/drawing/2014/main" id="{EBB569E9-0B4C-39FD-4E3A-55EB08A02B01}"/>
            </a:ext>
          </a:extLst>
        </xdr:cNvPr>
        <xdr:cNvGrpSpPr/>
      </xdr:nvGrpSpPr>
      <xdr:grpSpPr>
        <a:xfrm>
          <a:off x="1911275" y="3173395"/>
          <a:ext cx="3714964" cy="3967076"/>
          <a:chOff x="1927860" y="3185160"/>
          <a:chExt cx="4305300" cy="1874520"/>
        </a:xfrm>
      </xdr:grpSpPr>
      <xdr:sp macro="" textlink="">
        <xdr:nvSpPr>
          <xdr:cNvPr id="36" name="Rectangle 35">
            <a:extLst>
              <a:ext uri="{FF2B5EF4-FFF2-40B4-BE49-F238E27FC236}">
                <a16:creationId xmlns:a16="http://schemas.microsoft.com/office/drawing/2014/main" id="{874B2A4A-D51E-4F3B-F9B2-83FE4793704A}"/>
              </a:ext>
            </a:extLst>
          </xdr:cNvPr>
          <xdr:cNvSpPr/>
        </xdr:nvSpPr>
        <xdr:spPr>
          <a:xfrm>
            <a:off x="1927860" y="3185160"/>
            <a:ext cx="4290060" cy="1874520"/>
          </a:xfrm>
          <a:prstGeom prst="rect">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aphicFrame macro="">
        <xdr:nvGraphicFramePr>
          <xdr:cNvPr id="34" name="Chart 33">
            <a:extLst>
              <a:ext uri="{FF2B5EF4-FFF2-40B4-BE49-F238E27FC236}">
                <a16:creationId xmlns:a16="http://schemas.microsoft.com/office/drawing/2014/main" id="{560BB4E3-902A-4EF5-A497-249FC69A6D83}"/>
              </a:ext>
            </a:extLst>
          </xdr:cNvPr>
          <xdr:cNvGraphicFramePr>
            <a:graphicFrameLocks/>
          </xdr:cNvGraphicFramePr>
        </xdr:nvGraphicFramePr>
        <xdr:xfrm>
          <a:off x="1958340" y="3200400"/>
          <a:ext cx="2362200" cy="184404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5" name="Chart 34">
            <a:extLst>
              <a:ext uri="{FF2B5EF4-FFF2-40B4-BE49-F238E27FC236}">
                <a16:creationId xmlns:a16="http://schemas.microsoft.com/office/drawing/2014/main" id="{18B831A5-06AB-4256-8643-283A407C8107}"/>
              </a:ext>
            </a:extLst>
          </xdr:cNvPr>
          <xdr:cNvGraphicFramePr>
            <a:graphicFrameLocks/>
          </xdr:cNvGraphicFramePr>
        </xdr:nvGraphicFramePr>
        <xdr:xfrm>
          <a:off x="3947160" y="3185160"/>
          <a:ext cx="2286000" cy="1844040"/>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16</xdr:col>
      <xdr:colOff>132230</xdr:colOff>
      <xdr:row>3</xdr:row>
      <xdr:rowOff>161366</xdr:rowOff>
    </xdr:from>
    <xdr:to>
      <xdr:col>19</xdr:col>
      <xdr:colOff>797859</xdr:colOff>
      <xdr:row>16</xdr:row>
      <xdr:rowOff>71718</xdr:rowOff>
    </xdr:to>
    <xdr:graphicFrame macro="">
      <xdr:nvGraphicFramePr>
        <xdr:cNvPr id="38" name="Chart 37">
          <a:extLst>
            <a:ext uri="{FF2B5EF4-FFF2-40B4-BE49-F238E27FC236}">
              <a16:creationId xmlns:a16="http://schemas.microsoft.com/office/drawing/2014/main" id="{D75712D9-8627-442B-9E57-D32E17D32C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56350</xdr:colOff>
      <xdr:row>3</xdr:row>
      <xdr:rowOff>135749</xdr:rowOff>
    </xdr:from>
    <xdr:to>
      <xdr:col>23</xdr:col>
      <xdr:colOff>522514</xdr:colOff>
      <xdr:row>16</xdr:row>
      <xdr:rowOff>63393</xdr:rowOff>
    </xdr:to>
    <xdr:graphicFrame macro="">
      <xdr:nvGraphicFramePr>
        <xdr:cNvPr id="41" name="Chart 40">
          <a:extLst>
            <a:ext uri="{FF2B5EF4-FFF2-40B4-BE49-F238E27FC236}">
              <a16:creationId xmlns:a16="http://schemas.microsoft.com/office/drawing/2014/main" id="{AC35FDF2-EA8D-498E-984C-33E9D8D034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53009</xdr:colOff>
      <xdr:row>1</xdr:row>
      <xdr:rowOff>171290</xdr:rowOff>
    </xdr:from>
    <xdr:to>
      <xdr:col>1</xdr:col>
      <xdr:colOff>462659</xdr:colOff>
      <xdr:row>3</xdr:row>
      <xdr:rowOff>72388</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22244" y="356820"/>
          <a:ext cx="409650" cy="404681"/>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yom" refreshedDate="45671.40908020833" backgroundQuery="1" createdVersion="8" refreshedVersion="8" minRefreshableVersion="3" recordCount="0" supportSubquery="1" supportAdvancedDrill="1" xr:uid="{7FFA0A55-898E-4545-8382-AFD5A422CF97}">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yom" refreshedDate="45671.759868865738" backgroundQuery="1" createdVersion="8" refreshedVersion="8" minRefreshableVersion="3" recordCount="0" supportSubquery="1" supportAdvancedDrill="1" xr:uid="{3E01BB6C-B2BF-4206-9DB3-6EDA199AD452}">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yom" refreshedDate="45671.781192824077" backgroundQuery="1" createdVersion="8" refreshedVersion="8" minRefreshableVersion="3" recordCount="0" supportSubquery="1" supportAdvancedDrill="1" xr:uid="{A8A530BF-CCCD-4C4F-A89B-0FD8EBB9637C}">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yom" refreshedDate="45716.843882754627" backgroundQuery="1" createdVersion="8" refreshedVersion="8" minRefreshableVersion="3" recordCount="0" supportSubquery="1" supportAdvancedDrill="1" xr:uid="{0F1525F8-7F72-4278-966E-6EAED93D7789}">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yom" refreshedDate="45716.843883333335" backgroundQuery="1" createdVersion="8" refreshedVersion="8" minRefreshableVersion="3" recordCount="0" supportSubquery="1" supportAdvancedDrill="1" xr:uid="{A84D8BB5-4C91-4534-91D3-AEEBCCAE1C34}">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228">
        <d v="2023-01-01T00:00:00"/>
        <d v="2023-01-02T00:00:00"/>
        <d v="2023-01-03T00:00:00"/>
        <d v="2023-01-04T00:00:00"/>
        <d v="2023-01-05T00:00:00"/>
        <d v="2023-01-06T00:00:00"/>
        <d v="2023-01-08T00:00:00"/>
        <d v="2023-01-09T00:00:00"/>
        <d v="2023-01-10T00:00:00"/>
        <d v="2023-01-12T00:00:00"/>
        <d v="2023-01-15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8T00:00:00"/>
        <d v="2023-02-09T00:00:00"/>
        <d v="2023-02-10T00:00:00"/>
        <d v="2023-02-12T00:00:00"/>
        <d v="2023-02-13T00:00:00"/>
        <d v="2023-02-15T00:00:00"/>
        <d v="2023-02-16T00:00:00"/>
        <d v="2023-02-17T00:00:00"/>
        <d v="2023-02-18T00:00:00"/>
        <d v="2023-02-19T00:00:00"/>
        <d v="2023-02-20T00:00:00"/>
        <d v="2023-02-21T00:00:00"/>
        <d v="2023-02-22T00:00:00"/>
        <d v="2023-02-24T00:00:00"/>
        <d v="2023-02-25T00:00:00"/>
        <d v="2023-02-26T00:00:00"/>
        <d v="2023-02-27T00:00:00"/>
        <d v="2023-02-28T00:00:00"/>
        <d v="2023-03-01T00:00:00"/>
        <d v="2023-03-02T00:00:00"/>
        <d v="2023-03-03T00:00:00"/>
        <d v="2023-03-04T00:00:00"/>
        <d v="2023-03-05T00:00:00"/>
        <d v="2023-03-06T00:00:00"/>
        <d v="2023-03-07T00:00:00"/>
        <d v="2023-03-09T00:00:00"/>
        <d v="2023-03-10T00:00:00"/>
        <d v="2023-03-11T00:00:00"/>
        <d v="2023-03-13T00:00:00"/>
        <d v="2023-03-14T00:00:00"/>
        <d v="2023-03-15T00:00:00"/>
        <d v="2023-03-16T00:00:00"/>
        <d v="2023-03-17T00:00:00"/>
        <d v="2023-03-18T00:00:00"/>
        <d v="2023-03-19T00:00:00"/>
        <d v="2023-03-20T00:00:00"/>
        <d v="2023-03-21T00:00:00"/>
        <d v="2023-03-22T00:00:00"/>
        <d v="2023-03-25T00:00:00"/>
        <d v="2023-03-26T00:00:00"/>
        <d v="2023-03-27T00:00:00"/>
        <d v="2023-03-28T00:00:00"/>
        <d v="2023-03-29T00:00:00"/>
        <d v="2023-03-31T00:00:00"/>
        <d v="2023-04-01T00:00:00"/>
        <d v="2023-04-02T00:00:00"/>
        <d v="2023-04-04T00:00:00"/>
        <d v="2023-04-05T00:00:00"/>
        <d v="2023-04-06T00:00:00"/>
        <d v="2023-04-07T00:00:00"/>
        <d v="2023-04-08T00:00:00"/>
        <d v="2023-04-09T00:00:00"/>
        <d v="2023-04-11T00:00:00"/>
        <d v="2023-04-12T00:00:00"/>
        <d v="2023-04-15T00:00:00"/>
        <d v="2023-04-16T00:00:00"/>
        <d v="2023-04-17T00:00:00"/>
        <d v="2023-04-18T00:00:00"/>
        <d v="2023-04-19T00:00:00"/>
        <d v="2023-04-20T00:00:00"/>
        <d v="2023-04-21T00:00:00"/>
        <d v="2023-04-22T00:00:00"/>
        <d v="2023-04-23T00:00:00"/>
        <d v="2023-04-24T00:00:00"/>
        <d v="2023-04-26T00:00:00"/>
        <d v="2023-04-27T00:00:00"/>
        <d v="2023-04-29T00:00:00"/>
        <d v="2023-05-01T00:00:00"/>
        <d v="2023-05-04T00:00:00"/>
        <d v="2023-05-08T00:00:00"/>
        <d v="2023-05-11T00:00:00"/>
        <d v="2023-05-12T00:00:00"/>
        <d v="2023-05-14T00:00:00"/>
        <d v="2023-05-15T00:00:00"/>
        <d v="2023-05-17T00:00:00"/>
        <d v="2023-05-21T00:00:00"/>
        <d v="2023-05-22T00:00:00"/>
        <d v="2023-05-24T00:00:00"/>
        <d v="2023-05-26T00:00:00"/>
        <d v="2023-05-28T00:00:00"/>
        <d v="2023-05-29T00:00:00"/>
        <d v="2023-05-30T00:00:00"/>
        <d v="2023-06-03T00:00:00"/>
        <d v="2023-06-05T00:00:00"/>
        <d v="2023-06-08T00:00:00"/>
        <d v="2023-06-09T00:00:00"/>
        <d v="2023-06-10T00:00:00"/>
        <d v="2023-06-11T00:00:00"/>
        <d v="2023-06-13T00:00:00"/>
        <d v="2023-06-14T00:00:00"/>
        <d v="2023-06-15T00:00:00"/>
        <d v="2023-06-16T00:00:00"/>
        <d v="2023-06-20T00:00:00"/>
        <d v="2023-06-21T00:00:00"/>
        <d v="2023-06-23T00:00:00"/>
        <d v="2023-06-24T00:00:00"/>
        <d v="2023-06-25T00:00:00"/>
        <d v="2023-06-26T00:00:00"/>
        <d v="2023-06-28T00:00:00"/>
        <d v="2023-07-01T00:00:00"/>
        <d v="2023-07-05T00:00:00"/>
        <d v="2023-07-06T00:00:00"/>
        <d v="2023-07-08T00:00:00"/>
        <d v="2023-07-10T00:00:00"/>
        <d v="2023-07-13T00:00:00"/>
        <d v="2023-07-14T00:00:00"/>
        <d v="2023-07-16T00:00:00"/>
        <d v="2023-07-17T00:00:00"/>
        <d v="2023-07-19T00:00:00"/>
        <d v="2023-07-20T00:00:00"/>
        <d v="2023-07-21T00:00:00"/>
        <d v="2023-07-22T00:00:00"/>
        <d v="2023-07-27T00:00:00"/>
        <d v="2023-07-28T00:00:00"/>
        <d v="2023-07-31T00:00:00"/>
        <d v="2023-08-02T00:00:00"/>
        <d v="2023-08-06T00:00:00"/>
        <d v="2023-08-10T00:00:00"/>
        <d v="2023-08-16T00:00:00"/>
        <d v="2023-08-18T00:00:00"/>
        <d v="2023-08-19T00:00:00"/>
        <d v="2023-08-20T00:00:00"/>
        <d v="2023-08-24T00:00:00"/>
        <d v="2023-08-26T00:00:00"/>
        <d v="2023-08-27T00:00:00"/>
        <d v="2023-08-30T00:00:00"/>
        <d v="2023-09-01T00:00:00"/>
        <d v="2023-09-04T00:00:00"/>
        <d v="2023-09-05T00:00:00"/>
        <d v="2023-09-06T00:00:00"/>
        <d v="2023-09-08T00:00:00"/>
        <d v="2023-09-09T00:00:00"/>
        <d v="2023-09-10T00:00:00"/>
        <d v="2023-09-14T00:00:00"/>
        <d v="2023-09-15T00:00:00"/>
        <d v="2023-09-17T00:00:00"/>
        <d v="2023-09-20T00:00:00"/>
        <d v="2023-09-21T00:00:00"/>
        <d v="2023-09-22T00:00:00"/>
        <d v="2023-09-23T00:00:00"/>
        <d v="2023-09-24T00:00:00"/>
        <d v="2023-09-25T00:00:00"/>
        <d v="2023-09-26T00:00:00"/>
        <d v="2023-09-29T00:00:00"/>
        <d v="2023-09-30T00:00:00"/>
        <d v="2023-10-01T00:00:00"/>
        <d v="2023-10-02T00:00:00"/>
        <d v="2023-10-03T00:00:00"/>
        <d v="2023-10-04T00:00:00"/>
        <d v="2023-10-05T00:00:00"/>
        <d v="2023-10-06T00:00:00"/>
        <d v="2023-10-08T00:00:00"/>
        <d v="2023-10-10T00:00:00"/>
        <d v="2023-10-11T00:00:00"/>
        <d v="2023-10-12T00:00:00"/>
        <d v="2023-10-14T00:00:00"/>
        <d v="2023-10-15T00:00:00"/>
        <d v="2023-10-17T00:00:00"/>
        <d v="2023-10-18T00:00:00"/>
        <d v="2023-10-19T00:00:00"/>
        <d v="2023-10-20T00:00:00"/>
        <d v="2023-10-21T00:00:00"/>
        <d v="2023-10-23T00:00:00"/>
        <d v="2023-10-24T00:00:00"/>
        <d v="2023-10-26T00:00:00"/>
        <d v="2023-10-27T00:00:00"/>
        <d v="2023-10-28T00:00:00"/>
        <d v="2023-10-29T00:00:00"/>
        <d v="2023-10-30T00:00:00"/>
        <d v="2023-11-04T00:00:00"/>
        <d v="2023-11-08T00:00:00"/>
        <d v="2023-11-09T00:00:00"/>
        <d v="2023-11-11T00:00:00"/>
        <d v="2023-11-12T00:00:00"/>
        <d v="2023-11-13T00:00:00"/>
        <d v="2023-11-14T00:00:00"/>
        <d v="2023-11-15T00:00:00"/>
        <d v="2023-11-17T00:00:00"/>
        <d v="2023-11-18T00:00:00"/>
        <d v="2023-11-19T00:00:00"/>
        <d v="2023-11-23T00:00:00"/>
        <d v="2023-11-24T00:00:00"/>
        <d v="2023-11-26T00:00:00"/>
        <d v="2023-11-28T00:00:00"/>
        <d v="2023-11-30T00:00:00"/>
        <d v="2023-12-01T00:00:00"/>
        <d v="2023-12-02T00:00:00"/>
        <d v="2023-12-03T00:00:00"/>
        <d v="2023-12-04T00:00:00"/>
        <d v="2023-12-09T00:00:00"/>
        <d v="2023-12-16T00:00:00"/>
        <d v="2023-12-17T00:00:00"/>
        <d v="2023-12-20T00:00:00"/>
        <d v="2023-12-25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yom" refreshedDate="45716.843883796297" backgroundQuery="1" createdVersion="8" refreshedVersion="8" minRefreshableVersion="3" recordCount="0" supportSubquery="1" supportAdvancedDrill="1" xr:uid="{52F5DF23-5346-4FD4-A501-174896F88959}">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yom" refreshedDate="45716.84388414352" backgroundQuery="1" createdVersion="8" refreshedVersion="8" minRefreshableVersion="3" recordCount="0" supportSubquery="1" supportAdvancedDrill="1" xr:uid="{7429ADCC-92F0-4B7F-974B-7E3B49E14141}">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1">
        <s v="R04"/>
      </sharedItems>
    </cacheField>
    <cacheField name="[Measures].[Total Amount]" caption="Total Amount" numFmtId="0" hierarchy="18" level="32767"/>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yom" refreshedDate="45716.843884490743" backgroundQuery="1" createdVersion="8" refreshedVersion="8" minRefreshableVersion="3" recordCount="0" supportSubquery="1" supportAdvancedDrill="1" xr:uid="{C7E75C88-B38D-4381-B7A1-157B14C48B93}">
  <cacheSource type="external" connectionId="1"/>
  <cacheFields count="1">
    <cacheField name="[calls].[Representative].[Representative]" caption="Representative" numFmtId="0" hierarchy="3" level="1">
      <sharedItems count="1">
        <s v="R0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yom" refreshedDate="45716.843884837966" backgroundQuery="1" createdVersion="8" refreshedVersion="8" minRefreshableVersion="3" recordCount="0" supportSubquery="1" supportAdvancedDrill="1" xr:uid="{7C93EA88-9E68-43D6-B5BE-534D96421C32}">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yom" refreshedDate="45671.40907199074" backgroundQuery="1" createdVersion="3" refreshedVersion="8" minRefreshableVersion="3" recordCount="0" supportSubquery="1" supportAdvancedDrill="1" xr:uid="{3A6D78EF-BABC-4704-85B9-9397C76E28B2}">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18815695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C00583-2168-4629-972D-FB20C394D768}" name="reps pivot"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4:C36" firstHeaderRow="0" firstDataRow="1" firstDataCol="1"/>
  <pivotFields count="4">
    <pivotField allDrilled="1" subtotalTop="0" showAll="0" sortType="ascending" defaultSubtotal="0" defaultAttributeDrillState="1">
      <items count="7">
        <item x="1"/>
        <item x="5"/>
        <item x="6"/>
        <item x="4"/>
        <item x="0"/>
        <item x="2"/>
        <item x="3"/>
      </items>
    </pivotField>
    <pivotField axis="axisRow" allDrilled="1" subtotalTop="0" showAll="0" dataSourceSort="1" defaultSubtotal="0" defaultAttributeDrillState="1">
      <items count="1">
        <item s="1" x="0"/>
      </items>
    </pivotField>
    <pivotField dataField="1" subtotalTop="0" showAll="0" defaultSubtotal="0"/>
    <pivotField dataField="1" subtotalTop="0" showAll="0" defaultSubtotal="0"/>
  </pivotFields>
  <rowFields count="1">
    <field x="1"/>
  </rowFields>
  <rowItems count="2">
    <i>
      <x/>
    </i>
    <i t="grand">
      <x/>
    </i>
  </rowItems>
  <colFields count="1">
    <field x="-2"/>
  </colFields>
  <colItems count="2">
    <i>
      <x/>
    </i>
    <i i="1">
      <x v="1"/>
    </i>
  </colItems>
  <dataFields count="2">
    <dataField fld="3" subtotal="count" baseField="0" baseItem="0"/>
    <dataField fld="2" subtotal="count" baseField="0" baseItem="0" numFmtId="165"/>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3D35C2-2736-4439-A0B1-6570AAC4B5B9}" name="weekly trend" cacheId="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G16:H24"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9"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F548A1-4000-4D9F-AFEC-990DB171555C}" name="representative pivot"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1" numFmtId="167"/>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00534A-C98B-4163-8A06-B6E89AC05E2F}" name="Revenue Pivot"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location ref="A66:G8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formats count="6">
    <format dxfId="6">
      <pivotArea collapsedLevelsAreSubtotals="1" fieldPosition="0">
        <references count="2">
          <reference field="1" count="1" selected="0">
            <x v="0"/>
          </reference>
          <reference field="2" count="4">
            <x v="0"/>
            <x v="1"/>
            <x v="2"/>
            <x v="3"/>
          </reference>
        </references>
      </pivotArea>
    </format>
    <format dxfId="5">
      <pivotArea collapsedLevelsAreSubtotals="1" fieldPosition="0">
        <references count="1">
          <reference field="1" count="1">
            <x v="1"/>
          </reference>
        </references>
      </pivotArea>
    </format>
    <format dxfId="4">
      <pivotArea collapsedLevelsAreSubtotals="1" fieldPosition="0">
        <references count="2">
          <reference field="1" count="1" selected="0">
            <x v="1"/>
          </reference>
          <reference field="2" count="6">
            <x v="4"/>
            <x v="5"/>
            <x v="6"/>
            <x v="7"/>
            <x v="8"/>
            <x v="9"/>
          </reference>
        </references>
      </pivotArea>
    </format>
    <format dxfId="3">
      <pivotArea collapsedLevelsAreSubtotals="1" fieldPosition="0">
        <references count="1">
          <reference field="1" count="1">
            <x v="2"/>
          </reference>
        </references>
      </pivotArea>
    </format>
    <format dxfId="2">
      <pivotArea collapsedLevelsAreSubtotals="1" fieldPosition="0">
        <references count="2">
          <reference field="1" count="1" selected="0">
            <x v="2"/>
          </reference>
          <reference field="2" count="5">
            <x v="10"/>
            <x v="11"/>
            <x v="12"/>
            <x v="13"/>
            <x v="14"/>
          </reference>
        </references>
      </pivotArea>
    </format>
    <format dxfId="1">
      <pivotArea grandRow="1" outline="0" collapsedLevelsAreSubtotals="1" fieldPosition="0"/>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99CA71-C8A9-44CE-93DF-CF6C7320C5CA}"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1" numFmtId="167"/>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FF53C2-C689-49B7-A845-D6DA245423D3}" name="rep pivot" cacheId="7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9:A40"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32D125A-3F9F-4C95-A6C2-564391BEB036}" name="Rep Rating"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56:B62"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20"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681B5B7-67D8-496E-AAF0-05C82B6A1386}" name="monthly trend" cacheId="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6:C2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34513F-0E0C-4365-8C3E-DF111282A1F3}" name="Gender Distributu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48:D5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5">
    <chartFormat chart="16" format="4" series="1">
      <pivotArea type="data" outline="0" fieldPosition="0">
        <references count="2">
          <reference field="4294967294" count="1" selected="0">
            <x v="0"/>
          </reference>
          <reference field="1" count="1" selected="0">
            <x v="0"/>
          </reference>
        </references>
      </pivotArea>
    </chartFormat>
    <chartFormat chart="16" format="5" series="1">
      <pivotArea type="data" outline="0" fieldPosition="0">
        <references count="2">
          <reference field="4294967294" count="1" selected="0">
            <x v="0"/>
          </reference>
          <reference field="1" count="1" selected="0">
            <x v="1"/>
          </reference>
        </references>
      </pivotArea>
    </chartFormat>
    <chartFormat chart="16" format="6">
      <pivotArea type="data" outline="0" fieldPosition="0">
        <references count="3">
          <reference field="4294967294" count="1" selected="0">
            <x v="0"/>
          </reference>
          <reference field="0" count="1" selected="0">
            <x v="0"/>
          </reference>
          <reference field="1" count="1" selected="0">
            <x v="1"/>
          </reference>
        </references>
      </pivotArea>
    </chartFormat>
    <chartFormat chart="16" format="7">
      <pivotArea type="data" outline="0" fieldPosition="0">
        <references count="3">
          <reference field="4294967294" count="1" selected="0">
            <x v="0"/>
          </reference>
          <reference field="0" count="1" selected="0">
            <x v="1"/>
          </reference>
          <reference field="1" count="1" selected="0">
            <x v="1"/>
          </reference>
        </references>
      </pivotArea>
    </chartFormat>
    <chartFormat chart="16" format="8">
      <pivotArea type="data" outline="0" fieldPosition="0">
        <references count="3">
          <reference field="4294967294" count="1" selected="0">
            <x v="0"/>
          </reference>
          <reference field="0" count="1" selected="0">
            <x v="2"/>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Young businessman writing on notebook</v>
  </rv>
  <rv s="0">
    <v>1</v>
    <v>5</v>
    <v>A person in a skirt and a cardigan
Description automatically generated</v>
  </rv>
  <rv s="0">
    <v>2</v>
    <v>5</v>
    <v>A person in a suit and tie
Description automatically generated</v>
  </rv>
  <rv s="0">
    <v>3</v>
    <v>5</v>
    <v>Business woman raising hand</v>
  </rv>
  <rv s="0">
    <v>0</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F00C7A8-801A-44A4-B7F4-B2FB849D0DB3}" sourceName="[calls].[Representative]">
  <pivotTables>
    <pivotTable tabId="6" name="representative pivot"/>
    <pivotTable tabId="6" name="monthly trend"/>
    <pivotTable tabId="6" name="weekly trend"/>
    <pivotTable tabId="6" name="reps pivot"/>
    <pivotTable tabId="6" name="rep pivot"/>
    <pivotTable tabId="6" name="Rep Rating"/>
  </pivotTables>
  <data>
    <olap pivotCacheId="118815695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05C4408-16B0-48C3-812D-F0C78BD64254}" cache="Slicer_Representative" caption="Representative" level="1" style="SlicerStyleDark1 2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0"/>
    <tableColumn id="5" xr3:uid="{5A35565E-8707-4DED-AD15-A0669D67B382}" name="Date of Call" dataDxfId="19"/>
    <tableColumn id="6" xr3:uid="{F2E4F158-B41F-47BC-8DF8-DFCADFEE4E40}" name="Purchase Amount"/>
    <tableColumn id="7" xr3:uid="{04B291B5-47BD-4F78-8FD8-D1551CCA6BD9}" name="Satisfaction Rating"/>
    <tableColumn id="8" xr3:uid="{6E4123C0-0B17-43B8-A142-A1E540CE974C}" name="FY" dataDxfId="18">
      <calculatedColumnFormula>IF(MONTH(calls[[#This Row],[Date of Call]])&lt;=6, YEAR(calls[[#This Row],[Date of Call]]), YEAR(calls[[#This Row],[Date of Call]])+1)</calculatedColumnFormula>
    </tableColumn>
    <tableColumn id="9" xr3:uid="{199FA271-5E9B-46CE-9BC6-2801F92CD17E}" name="Day of week" dataDxfId="17">
      <calculatedColumnFormula>TEXT(calls[[#This Row],[Date of Call]],"DDDD")</calculatedColumnFormula>
    </tableColumn>
    <tableColumn id="10" xr3:uid="{328CDB09-95B8-4D5E-9ED9-EF0D363735A1}" name="Duration Bucket" dataDxfId="16">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4" headerRowBorderDxfId="13" tableBorderDxfId="12" totalsRowBorderDxfId="11">
  <autoFilter ref="Q3:T18" xr:uid="{27158F51-A707-4171-8A04-81FB0AABCBA5}"/>
  <tableColumns count="4">
    <tableColumn id="1" xr3:uid="{02688061-6A8C-4E23-B7FF-D00CD8B58CAC}" name="Customer ID" dataDxfId="10"/>
    <tableColumn id="2" xr3:uid="{771678B6-DB44-426B-9874-B4E421A440D5}" name="Gedner" dataDxfId="9"/>
    <tableColumn id="3" xr3:uid="{B0D41C62-587E-494D-B49A-603F2C05F8D3}" name="Age" dataDxfId="8"/>
    <tableColumn id="4" xr3:uid="{663F92D6-FE31-4D81-9E01-8D066DDC8A88}" name="City" dataDxfId="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85" zoomScaleNormal="85" workbookViewId="0">
      <selection activeCell="G16" sqref="G16"/>
    </sheetView>
  </sheetViews>
  <sheetFormatPr defaultRowHeight="14.4" x14ac:dyDescent="0.3"/>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61C5-2A1E-49BC-93E9-E5A120AEBC7E}">
  <dimension ref="A3:I85"/>
  <sheetViews>
    <sheetView topLeftCell="A39" zoomScale="130" zoomScaleNormal="130" workbookViewId="0">
      <selection activeCell="H54" sqref="H54"/>
    </sheetView>
  </sheetViews>
  <sheetFormatPr defaultRowHeight="14.4" x14ac:dyDescent="0.3"/>
  <cols>
    <col min="1" max="1" width="12.5546875" bestFit="1" customWidth="1"/>
    <col min="2" max="2" width="9.33203125" bestFit="1" customWidth="1"/>
    <col min="3" max="3" width="12.5546875" bestFit="1" customWidth="1"/>
    <col min="4" max="4" width="10.5546875" bestFit="1" customWidth="1"/>
    <col min="5" max="5" width="7.33203125" bestFit="1" customWidth="1"/>
    <col min="6" max="6" width="6.44140625" bestFit="1" customWidth="1"/>
    <col min="7" max="7" width="12.5546875" bestFit="1" customWidth="1"/>
    <col min="8" max="8" width="9.33203125" bestFit="1" customWidth="1"/>
    <col min="9" max="9" width="10.33203125" bestFit="1" customWidth="1"/>
    <col min="10" max="10" width="10.88671875" customWidth="1"/>
    <col min="11" max="11" width="12.5546875" bestFit="1" customWidth="1"/>
    <col min="12" max="12" width="22.77734375" bestFit="1" customWidth="1"/>
    <col min="15" max="15" width="11.5546875" customWidth="1"/>
    <col min="16" max="16" width="11.88671875" customWidth="1"/>
  </cols>
  <sheetData>
    <row r="3" spans="1:8" x14ac:dyDescent="0.3">
      <c r="A3" t="s">
        <v>1042</v>
      </c>
      <c r="B3" t="s">
        <v>1043</v>
      </c>
      <c r="C3" t="s">
        <v>1044</v>
      </c>
      <c r="D3" t="s">
        <v>1045</v>
      </c>
      <c r="E3" t="s">
        <v>1046</v>
      </c>
    </row>
    <row r="4" spans="1:8" x14ac:dyDescent="0.3">
      <c r="A4" s="20">
        <v>1000</v>
      </c>
      <c r="B4" s="26">
        <v>96623</v>
      </c>
      <c r="C4" s="20">
        <v>89850</v>
      </c>
      <c r="D4" s="22">
        <v>3.8854000000000033</v>
      </c>
      <c r="E4" s="20">
        <v>307</v>
      </c>
    </row>
    <row r="8" spans="1:8" x14ac:dyDescent="0.3">
      <c r="A8" t="s">
        <v>1042</v>
      </c>
      <c r="B8" t="s">
        <v>1043</v>
      </c>
      <c r="C8" t="s">
        <v>1044</v>
      </c>
      <c r="D8" t="s">
        <v>1045</v>
      </c>
      <c r="E8" t="s">
        <v>1046</v>
      </c>
    </row>
    <row r="9" spans="1:8" x14ac:dyDescent="0.3">
      <c r="A9" s="20">
        <v>186</v>
      </c>
      <c r="B9" s="26">
        <v>16651</v>
      </c>
      <c r="C9" s="20">
        <v>17807</v>
      </c>
      <c r="D9" s="22">
        <v>3.8973118279569863</v>
      </c>
      <c r="E9" s="20">
        <v>62</v>
      </c>
    </row>
    <row r="16" spans="1:8" x14ac:dyDescent="0.3">
      <c r="A16" s="23" t="s">
        <v>1048</v>
      </c>
      <c r="B16" t="s">
        <v>1042</v>
      </c>
      <c r="C16" t="s">
        <v>1062</v>
      </c>
      <c r="G16" s="23" t="s">
        <v>1048</v>
      </c>
      <c r="H16" t="s">
        <v>1042</v>
      </c>
    </row>
    <row r="17" spans="1:9" x14ac:dyDescent="0.3">
      <c r="A17" s="27" t="s">
        <v>1050</v>
      </c>
      <c r="B17" s="20">
        <v>10</v>
      </c>
      <c r="C17" s="20">
        <v>10</v>
      </c>
      <c r="G17" s="27" t="s">
        <v>1064</v>
      </c>
      <c r="H17" s="20">
        <v>23</v>
      </c>
    </row>
    <row r="18" spans="1:9" x14ac:dyDescent="0.3">
      <c r="A18" s="27" t="s">
        <v>1051</v>
      </c>
      <c r="B18" s="20">
        <v>11</v>
      </c>
      <c r="C18" s="20">
        <v>11</v>
      </c>
      <c r="G18" s="27" t="s">
        <v>1068</v>
      </c>
      <c r="H18" s="20">
        <v>28</v>
      </c>
    </row>
    <row r="19" spans="1:9" x14ac:dyDescent="0.3">
      <c r="A19" s="27" t="s">
        <v>1052</v>
      </c>
      <c r="B19" s="20">
        <v>30</v>
      </c>
      <c r="C19" s="20">
        <v>30</v>
      </c>
      <c r="G19" s="27" t="s">
        <v>1069</v>
      </c>
      <c r="H19" s="20">
        <v>29</v>
      </c>
    </row>
    <row r="20" spans="1:9" x14ac:dyDescent="0.3">
      <c r="A20" s="27" t="s">
        <v>1053</v>
      </c>
      <c r="B20" s="20">
        <v>23</v>
      </c>
      <c r="C20" s="20">
        <v>23</v>
      </c>
      <c r="G20" s="27" t="s">
        <v>1067</v>
      </c>
      <c r="H20" s="20">
        <v>18</v>
      </c>
    </row>
    <row r="21" spans="1:9" x14ac:dyDescent="0.3">
      <c r="A21" s="27" t="s">
        <v>1054</v>
      </c>
      <c r="B21" s="20">
        <v>22</v>
      </c>
      <c r="C21" s="20">
        <v>22</v>
      </c>
      <c r="G21" s="27" t="s">
        <v>1063</v>
      </c>
      <c r="H21" s="20">
        <v>29</v>
      </c>
    </row>
    <row r="22" spans="1:9" x14ac:dyDescent="0.3">
      <c r="A22" s="27" t="s">
        <v>1055</v>
      </c>
      <c r="B22" s="20">
        <v>11</v>
      </c>
      <c r="C22" s="20">
        <v>11</v>
      </c>
      <c r="G22" s="27" t="s">
        <v>1065</v>
      </c>
      <c r="H22" s="20">
        <v>34</v>
      </c>
    </row>
    <row r="23" spans="1:9" x14ac:dyDescent="0.3">
      <c r="A23" s="27" t="s">
        <v>1056</v>
      </c>
      <c r="B23" s="20">
        <v>17</v>
      </c>
      <c r="C23" s="20">
        <v>17</v>
      </c>
      <c r="G23" s="27" t="s">
        <v>1066</v>
      </c>
      <c r="H23" s="20">
        <v>25</v>
      </c>
    </row>
    <row r="24" spans="1:9" x14ac:dyDescent="0.3">
      <c r="A24" s="27" t="s">
        <v>1057</v>
      </c>
      <c r="B24" s="20">
        <v>12</v>
      </c>
      <c r="C24" s="20">
        <v>12</v>
      </c>
      <c r="G24" s="27" t="s">
        <v>1049</v>
      </c>
      <c r="H24" s="20">
        <v>186</v>
      </c>
    </row>
    <row r="25" spans="1:9" x14ac:dyDescent="0.3">
      <c r="A25" s="27" t="s">
        <v>1058</v>
      </c>
      <c r="B25" s="20">
        <v>13</v>
      </c>
      <c r="C25" s="20">
        <v>13</v>
      </c>
    </row>
    <row r="26" spans="1:9" x14ac:dyDescent="0.3">
      <c r="A26" s="27" t="s">
        <v>1059</v>
      </c>
      <c r="B26" s="20">
        <v>15</v>
      </c>
      <c r="C26" s="20">
        <v>15</v>
      </c>
    </row>
    <row r="27" spans="1:9" x14ac:dyDescent="0.3">
      <c r="A27" s="27" t="s">
        <v>1060</v>
      </c>
      <c r="B27" s="20">
        <v>8</v>
      </c>
      <c r="C27" s="20">
        <v>8</v>
      </c>
    </row>
    <row r="28" spans="1:9" x14ac:dyDescent="0.3">
      <c r="A28" s="27" t="s">
        <v>1061</v>
      </c>
      <c r="B28" s="20">
        <v>14</v>
      </c>
      <c r="C28" s="20">
        <v>14</v>
      </c>
    </row>
    <row r="29" spans="1:9" x14ac:dyDescent="0.3">
      <c r="A29" s="27" t="s">
        <v>1049</v>
      </c>
      <c r="B29" s="20">
        <v>186</v>
      </c>
      <c r="C29" s="20">
        <v>186</v>
      </c>
    </row>
    <row r="31" spans="1:9" x14ac:dyDescent="0.3">
      <c r="H31" t="s">
        <v>1073</v>
      </c>
      <c r="I31" t="str">
        <f>A40</f>
        <v>R04</v>
      </c>
    </row>
    <row r="32" spans="1:9" x14ac:dyDescent="0.3">
      <c r="E32" t="s">
        <v>1070</v>
      </c>
      <c r="F32" t="s">
        <v>1074</v>
      </c>
      <c r="G32" t="s">
        <v>1075</v>
      </c>
      <c r="H32" t="s">
        <v>1071</v>
      </c>
      <c r="I32" t="s">
        <v>1072</v>
      </c>
    </row>
    <row r="33" spans="1:9" x14ac:dyDescent="0.3">
      <c r="E33" s="27" t="s">
        <v>11</v>
      </c>
      <c r="F33" s="20">
        <v>189</v>
      </c>
      <c r="G33" s="28">
        <v>18415</v>
      </c>
      <c r="H33" t="e">
        <f>IF(E33=$I$31,F33,NA())</f>
        <v>#N/A</v>
      </c>
      <c r="I33" t="e">
        <f>IF(E33=$I$31,G33,NA())</f>
        <v>#N/A</v>
      </c>
    </row>
    <row r="34" spans="1:9" x14ac:dyDescent="0.3">
      <c r="A34" s="23" t="s">
        <v>1048</v>
      </c>
      <c r="B34" t="s">
        <v>1042</v>
      </c>
      <c r="C34" t="s">
        <v>1043</v>
      </c>
      <c r="E34" s="27" t="s">
        <v>9</v>
      </c>
      <c r="F34" s="20">
        <v>218</v>
      </c>
      <c r="G34" s="28">
        <v>20581</v>
      </c>
      <c r="H34" t="e">
        <f>IF(E34=$I$31,F34,NA())</f>
        <v>#N/A</v>
      </c>
      <c r="I34" t="e">
        <f>IF(E34=$I$31,G34,NA())</f>
        <v>#N/A</v>
      </c>
    </row>
    <row r="35" spans="1:9" x14ac:dyDescent="0.3">
      <c r="A35" s="27" t="s">
        <v>13</v>
      </c>
      <c r="B35" s="20">
        <v>186</v>
      </c>
      <c r="C35" s="21">
        <v>16651</v>
      </c>
      <c r="E35" s="27" t="s">
        <v>6</v>
      </c>
      <c r="F35" s="20">
        <v>207</v>
      </c>
      <c r="G35" s="28">
        <v>20872</v>
      </c>
      <c r="H35" t="e">
        <f>IF(E35=$I$31,F35,NA())</f>
        <v>#N/A</v>
      </c>
      <c r="I35" t="e">
        <f>IF(E35=$I$31,G35,NA())</f>
        <v>#N/A</v>
      </c>
    </row>
    <row r="36" spans="1:9" x14ac:dyDescent="0.3">
      <c r="A36" s="27" t="s">
        <v>1049</v>
      </c>
      <c r="B36" s="20">
        <v>186</v>
      </c>
      <c r="C36" s="21">
        <v>16651</v>
      </c>
      <c r="E36" s="27" t="s">
        <v>13</v>
      </c>
      <c r="F36" s="20">
        <v>186</v>
      </c>
      <c r="G36" s="28">
        <v>16651</v>
      </c>
      <c r="H36">
        <f>IF(E36=$I$31,F36,NA())</f>
        <v>186</v>
      </c>
      <c r="I36">
        <f>IF(E36=$I$31,G36,NA())</f>
        <v>16651</v>
      </c>
    </row>
    <row r="37" spans="1:9" x14ac:dyDescent="0.3">
      <c r="E37" s="27" t="s">
        <v>10</v>
      </c>
      <c r="F37" s="20">
        <v>200</v>
      </c>
      <c r="G37" s="28">
        <v>20104</v>
      </c>
      <c r="H37" t="e">
        <f>IF(E37=$I$31,F37,NA())</f>
        <v>#N/A</v>
      </c>
      <c r="I37" t="e">
        <f>IF(E37=$I$31,G37,NA())</f>
        <v>#N/A</v>
      </c>
    </row>
    <row r="38" spans="1:9" x14ac:dyDescent="0.3">
      <c r="I38" s="28"/>
    </row>
    <row r="39" spans="1:9" x14ac:dyDescent="0.3">
      <c r="A39" s="23" t="s">
        <v>1048</v>
      </c>
    </row>
    <row r="40" spans="1:9" x14ac:dyDescent="0.3">
      <c r="A40" s="27" t="s">
        <v>13</v>
      </c>
    </row>
    <row r="41" spans="1:9" x14ac:dyDescent="0.3">
      <c r="G41" s="14" t="s">
        <v>1078</v>
      </c>
    </row>
    <row r="43" spans="1:9" x14ac:dyDescent="0.3">
      <c r="G43" t="s">
        <v>1079</v>
      </c>
      <c r="I43" s="37">
        <f>A9/A4</f>
        <v>0.186</v>
      </c>
    </row>
    <row r="44" spans="1:9" x14ac:dyDescent="0.3">
      <c r="G44" t="s">
        <v>1080</v>
      </c>
      <c r="I44">
        <f>_xlfn.RANK.AVG(_xlfn.XLOOKUP(A40,E33:E37,F33:F37),F33:F37)</f>
        <v>5</v>
      </c>
    </row>
    <row r="45" spans="1:9" x14ac:dyDescent="0.3">
      <c r="G45" t="s">
        <v>1081</v>
      </c>
      <c r="I45">
        <f>_xlfn.RANK.AVG(_xlfn.XLOOKUP(A40,E33:E37,G33:G37),G33:G37)</f>
        <v>5</v>
      </c>
    </row>
    <row r="47" spans="1:9" x14ac:dyDescent="0.3">
      <c r="G47" s="14" t="s">
        <v>1082</v>
      </c>
    </row>
    <row r="48" spans="1:9" x14ac:dyDescent="0.3">
      <c r="A48" s="23" t="s">
        <v>1042</v>
      </c>
      <c r="B48" s="23" t="s">
        <v>1076</v>
      </c>
    </row>
    <row r="49" spans="1:8" x14ac:dyDescent="0.3">
      <c r="A49" s="23" t="s">
        <v>1048</v>
      </c>
      <c r="B49" t="s">
        <v>999</v>
      </c>
      <c r="C49" t="s">
        <v>998</v>
      </c>
      <c r="D49" t="s">
        <v>1049</v>
      </c>
      <c r="G49" t="str">
        <f xml:space="preserve"> "Call Percentage : "&amp;TEXT(I43,"0%")</f>
        <v>Call Percentage : 19%</v>
      </c>
    </row>
    <row r="50" spans="1:8" x14ac:dyDescent="0.3">
      <c r="A50" s="27" t="s">
        <v>1002</v>
      </c>
      <c r="B50" s="20">
        <v>144</v>
      </c>
      <c r="C50" s="20">
        <v>132</v>
      </c>
      <c r="D50" s="20">
        <v>276</v>
      </c>
      <c r="G50" t="str">
        <f>IF(COUNTA(A40:A44)&gt;1,"","Call Rank : "&amp;I44)</f>
        <v>Call Rank : 5</v>
      </c>
    </row>
    <row r="51" spans="1:8" x14ac:dyDescent="0.3">
      <c r="A51" s="27" t="s">
        <v>1001</v>
      </c>
      <c r="B51" s="20">
        <v>326</v>
      </c>
      <c r="C51" s="20">
        <v>63</v>
      </c>
      <c r="D51" s="20">
        <v>389</v>
      </c>
      <c r="G51" t="str">
        <f>IF(COUNTA(A40:A44)&gt;1,"","Revenue Rank : "&amp;I45)</f>
        <v>Revenue Rank : 5</v>
      </c>
    </row>
    <row r="52" spans="1:8" x14ac:dyDescent="0.3">
      <c r="A52" s="27" t="s">
        <v>1000</v>
      </c>
      <c r="B52" s="20">
        <v>129</v>
      </c>
      <c r="C52" s="20">
        <v>206</v>
      </c>
      <c r="D52" s="20">
        <v>335</v>
      </c>
    </row>
    <row r="53" spans="1:8" x14ac:dyDescent="0.3">
      <c r="A53" s="27" t="s">
        <v>1049</v>
      </c>
      <c r="B53" s="20">
        <v>599</v>
      </c>
      <c r="C53" s="20">
        <v>401</v>
      </c>
      <c r="D53" s="20">
        <v>1000</v>
      </c>
      <c r="G53" t="s">
        <v>1083</v>
      </c>
      <c r="H53" t="e" vm="1">
        <f>IF(COUNTA(A40:A44)&gt;1,"",_xlfn.XLOOKUP(A40,Assets!$E$3:$E$7,Assets!$F$3:$F$7))</f>
        <v>#VALUE!</v>
      </c>
    </row>
    <row r="56" spans="1:8" x14ac:dyDescent="0.3">
      <c r="A56" s="23" t="s">
        <v>1048</v>
      </c>
      <c r="B56" t="s">
        <v>1042</v>
      </c>
    </row>
    <row r="57" spans="1:8" x14ac:dyDescent="0.3">
      <c r="A57" s="27">
        <v>1</v>
      </c>
      <c r="B57" s="20">
        <v>3</v>
      </c>
    </row>
    <row r="58" spans="1:8" x14ac:dyDescent="0.3">
      <c r="A58" s="27">
        <v>2</v>
      </c>
      <c r="B58" s="20">
        <v>10</v>
      </c>
    </row>
    <row r="59" spans="1:8" x14ac:dyDescent="0.3">
      <c r="A59" s="27">
        <v>3</v>
      </c>
      <c r="B59" s="20">
        <v>41</v>
      </c>
    </row>
    <row r="60" spans="1:8" x14ac:dyDescent="0.3">
      <c r="A60" s="27">
        <v>4</v>
      </c>
      <c r="B60" s="20">
        <v>70</v>
      </c>
    </row>
    <row r="61" spans="1:8" x14ac:dyDescent="0.3">
      <c r="A61" s="27">
        <v>5</v>
      </c>
      <c r="B61" s="20">
        <v>62</v>
      </c>
    </row>
    <row r="62" spans="1:8" x14ac:dyDescent="0.3">
      <c r="A62" s="27" t="s">
        <v>1049</v>
      </c>
      <c r="B62" s="20">
        <v>186</v>
      </c>
    </row>
    <row r="66" spans="1:7" x14ac:dyDescent="0.3">
      <c r="A66" s="23" t="s">
        <v>1043</v>
      </c>
      <c r="B66" s="23" t="s">
        <v>1076</v>
      </c>
    </row>
    <row r="67" spans="1:7" x14ac:dyDescent="0.3">
      <c r="A67" s="23" t="s">
        <v>1048</v>
      </c>
      <c r="B67" t="s">
        <v>11</v>
      </c>
      <c r="C67" t="s">
        <v>9</v>
      </c>
      <c r="D67" t="s">
        <v>6</v>
      </c>
      <c r="E67" t="s">
        <v>13</v>
      </c>
      <c r="F67" t="s">
        <v>10</v>
      </c>
      <c r="G67" t="s">
        <v>1049</v>
      </c>
    </row>
    <row r="68" spans="1:7" x14ac:dyDescent="0.3">
      <c r="A68" s="27" t="s">
        <v>1002</v>
      </c>
    </row>
    <row r="69" spans="1:7" x14ac:dyDescent="0.3">
      <c r="A69" s="29" t="s">
        <v>20</v>
      </c>
      <c r="B69" s="26">
        <v>891</v>
      </c>
      <c r="C69" s="26">
        <v>1332</v>
      </c>
      <c r="D69" s="26">
        <v>1282</v>
      </c>
      <c r="E69" s="26">
        <v>739</v>
      </c>
      <c r="F69" s="26">
        <v>560</v>
      </c>
      <c r="G69" s="26">
        <v>4804</v>
      </c>
    </row>
    <row r="70" spans="1:7" x14ac:dyDescent="0.3">
      <c r="A70" s="29" t="s">
        <v>12</v>
      </c>
      <c r="B70" s="26">
        <v>1991</v>
      </c>
      <c r="C70" s="26">
        <v>1886</v>
      </c>
      <c r="D70" s="26">
        <v>1206</v>
      </c>
      <c r="E70" s="26">
        <v>884</v>
      </c>
      <c r="F70" s="26">
        <v>1722</v>
      </c>
      <c r="G70" s="26">
        <v>7689</v>
      </c>
    </row>
    <row r="71" spans="1:7" x14ac:dyDescent="0.3">
      <c r="A71" s="29" t="s">
        <v>8</v>
      </c>
      <c r="B71" s="26">
        <v>1163</v>
      </c>
      <c r="C71" s="26">
        <v>1180</v>
      </c>
      <c r="D71" s="26">
        <v>1616</v>
      </c>
      <c r="E71" s="26">
        <v>1043</v>
      </c>
      <c r="F71" s="26">
        <v>1747</v>
      </c>
      <c r="G71" s="26">
        <v>6749</v>
      </c>
    </row>
    <row r="72" spans="1:7" x14ac:dyDescent="0.3">
      <c r="A72" s="29" t="s">
        <v>16</v>
      </c>
      <c r="B72" s="26">
        <v>1438</v>
      </c>
      <c r="C72" s="26">
        <v>1616</v>
      </c>
      <c r="D72" s="26">
        <v>866</v>
      </c>
      <c r="E72" s="26">
        <v>829</v>
      </c>
      <c r="F72" s="26">
        <v>2070</v>
      </c>
      <c r="G72" s="26">
        <v>6819</v>
      </c>
    </row>
    <row r="73" spans="1:7" x14ac:dyDescent="0.3">
      <c r="A73" s="27" t="s">
        <v>1001</v>
      </c>
    </row>
    <row r="74" spans="1:7" x14ac:dyDescent="0.3">
      <c r="A74" s="29" t="s">
        <v>24</v>
      </c>
      <c r="B74" s="26">
        <v>1233</v>
      </c>
      <c r="C74" s="26">
        <v>223</v>
      </c>
      <c r="D74" s="26">
        <v>1680</v>
      </c>
      <c r="E74" s="26">
        <v>990</v>
      </c>
      <c r="F74" s="26">
        <v>1508</v>
      </c>
      <c r="G74" s="26">
        <v>5634</v>
      </c>
    </row>
    <row r="75" spans="1:7" x14ac:dyDescent="0.3">
      <c r="A75" s="29" t="s">
        <v>15</v>
      </c>
      <c r="B75" s="26">
        <v>1598</v>
      </c>
      <c r="C75" s="26">
        <v>1907</v>
      </c>
      <c r="D75" s="26">
        <v>869</v>
      </c>
      <c r="E75" s="26">
        <v>1426</v>
      </c>
      <c r="F75" s="26">
        <v>1416</v>
      </c>
      <c r="G75" s="26">
        <v>7216</v>
      </c>
    </row>
    <row r="76" spans="1:7" x14ac:dyDescent="0.3">
      <c r="A76" s="29" t="s">
        <v>5</v>
      </c>
      <c r="B76" s="26">
        <v>900</v>
      </c>
      <c r="C76" s="26">
        <v>1016</v>
      </c>
      <c r="D76" s="26">
        <v>960</v>
      </c>
      <c r="E76" s="26">
        <v>940</v>
      </c>
      <c r="F76" s="26">
        <v>1193</v>
      </c>
      <c r="G76" s="26">
        <v>5009</v>
      </c>
    </row>
    <row r="77" spans="1:7" x14ac:dyDescent="0.3">
      <c r="A77" s="29" t="s">
        <v>18</v>
      </c>
      <c r="B77" s="26">
        <v>900</v>
      </c>
      <c r="C77" s="26">
        <v>1470</v>
      </c>
      <c r="D77" s="26">
        <v>1617</v>
      </c>
      <c r="E77" s="26">
        <v>1314</v>
      </c>
      <c r="F77" s="26">
        <v>941</v>
      </c>
      <c r="G77" s="26">
        <v>6242</v>
      </c>
    </row>
    <row r="78" spans="1:7" x14ac:dyDescent="0.3">
      <c r="A78" s="29" t="s">
        <v>14</v>
      </c>
      <c r="B78" s="26">
        <v>1255</v>
      </c>
      <c r="C78" s="26">
        <v>516</v>
      </c>
      <c r="D78" s="26">
        <v>1874</v>
      </c>
      <c r="E78" s="26">
        <v>1863</v>
      </c>
      <c r="F78" s="26">
        <v>1722</v>
      </c>
      <c r="G78" s="26">
        <v>7230</v>
      </c>
    </row>
    <row r="79" spans="1:7" x14ac:dyDescent="0.3">
      <c r="A79" s="29" t="s">
        <v>19</v>
      </c>
      <c r="B79" s="26">
        <v>1138</v>
      </c>
      <c r="C79" s="26">
        <v>1898</v>
      </c>
      <c r="D79" s="26">
        <v>1482</v>
      </c>
      <c r="E79" s="26">
        <v>846</v>
      </c>
      <c r="F79" s="26">
        <v>1154</v>
      </c>
      <c r="G79" s="26">
        <v>6518</v>
      </c>
    </row>
    <row r="80" spans="1:7" x14ac:dyDescent="0.3">
      <c r="A80" s="27" t="s">
        <v>1000</v>
      </c>
    </row>
    <row r="81" spans="1:7" x14ac:dyDescent="0.3">
      <c r="A81" s="29" t="s">
        <v>17</v>
      </c>
      <c r="B81" s="26">
        <v>1655</v>
      </c>
      <c r="C81" s="26">
        <v>805</v>
      </c>
      <c r="D81" s="26">
        <v>2263</v>
      </c>
      <c r="E81" s="26">
        <v>987</v>
      </c>
      <c r="F81" s="26">
        <v>1075</v>
      </c>
      <c r="G81" s="26">
        <v>6785</v>
      </c>
    </row>
    <row r="82" spans="1:7" x14ac:dyDescent="0.3">
      <c r="A82" s="29" t="s">
        <v>23</v>
      </c>
      <c r="B82" s="26">
        <v>1104</v>
      </c>
      <c r="C82" s="26">
        <v>2280</v>
      </c>
      <c r="D82" s="26">
        <v>1445</v>
      </c>
      <c r="E82" s="26">
        <v>1722</v>
      </c>
      <c r="F82" s="26">
        <v>1196</v>
      </c>
      <c r="G82" s="26">
        <v>7747</v>
      </c>
    </row>
    <row r="83" spans="1:7" x14ac:dyDescent="0.3">
      <c r="A83" s="29" t="s">
        <v>7</v>
      </c>
      <c r="B83" s="26">
        <v>372</v>
      </c>
      <c r="C83" s="26">
        <v>1818</v>
      </c>
      <c r="D83" s="26">
        <v>1346</v>
      </c>
      <c r="E83" s="26">
        <v>1156</v>
      </c>
      <c r="F83" s="26">
        <v>1484</v>
      </c>
      <c r="G83" s="26">
        <v>6176</v>
      </c>
    </row>
    <row r="84" spans="1:7" x14ac:dyDescent="0.3">
      <c r="A84" s="29" t="s">
        <v>22</v>
      </c>
      <c r="B84" s="26">
        <v>1415</v>
      </c>
      <c r="C84" s="26">
        <v>1271</v>
      </c>
      <c r="D84" s="26">
        <v>1214</v>
      </c>
      <c r="E84" s="26">
        <v>1135</v>
      </c>
      <c r="F84" s="26">
        <v>1566</v>
      </c>
      <c r="G84" s="26">
        <v>6601</v>
      </c>
    </row>
    <row r="85" spans="1:7" x14ac:dyDescent="0.3">
      <c r="A85" s="29" t="s">
        <v>21</v>
      </c>
      <c r="B85" s="26">
        <v>1362</v>
      </c>
      <c r="C85" s="26">
        <v>1363</v>
      </c>
      <c r="D85" s="26">
        <v>1152</v>
      </c>
      <c r="E85" s="26">
        <v>777</v>
      </c>
      <c r="F85" s="26">
        <v>750</v>
      </c>
      <c r="G85" s="26">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BD18F-8D0F-45E9-B92E-B0AE988A35D8}">
  <dimension ref="A12:AI38"/>
  <sheetViews>
    <sheetView tabSelected="1" topLeftCell="A4" zoomScale="78" zoomScaleNormal="70" workbookViewId="0">
      <selection activeCell="O40" sqref="O40"/>
    </sheetView>
  </sheetViews>
  <sheetFormatPr defaultRowHeight="14.4" x14ac:dyDescent="0.3"/>
  <cols>
    <col min="1" max="2" width="2.88671875" style="25" customWidth="1"/>
    <col min="3" max="4" width="8.88671875" style="25"/>
    <col min="5" max="5" width="4.44140625" style="25" customWidth="1"/>
    <col min="6" max="14" width="8.88671875" style="25"/>
    <col min="15" max="15" width="8.88671875" style="25" customWidth="1"/>
    <col min="16" max="16" width="3.44140625" style="25" customWidth="1"/>
    <col min="17" max="23" width="12.5546875" style="25" customWidth="1"/>
    <col min="24" max="24" width="3.109375" style="25" customWidth="1"/>
    <col min="25" max="25" width="13.44140625" style="25" customWidth="1"/>
    <col min="26" max="26" width="8.88671875" style="25"/>
    <col min="27" max="30" width="16.21875" style="25" customWidth="1"/>
    <col min="31" max="31" width="13.44140625" style="25" customWidth="1"/>
    <col min="32" max="35" width="16.21875" style="25" customWidth="1"/>
  </cols>
  <sheetData>
    <row r="12" spans="7:7" x14ac:dyDescent="0.3">
      <c r="G12" s="25" t="s">
        <v>1047</v>
      </c>
    </row>
    <row r="18" spans="13:24" x14ac:dyDescent="0.3">
      <c r="P18" s="24"/>
      <c r="Q18" s="24"/>
      <c r="R18" s="24"/>
      <c r="S18" s="24"/>
      <c r="T18" s="24"/>
      <c r="U18" s="24"/>
      <c r="V18" s="24"/>
      <c r="W18" s="24"/>
      <c r="X18" s="24"/>
    </row>
    <row r="19" spans="13:24" x14ac:dyDescent="0.3">
      <c r="P19" s="24"/>
      <c r="Q19" s="30"/>
      <c r="R19" s="31" t="str" cm="1">
        <f t="array" ref="R19:V19">Pivots!B67:F67</f>
        <v>R01</v>
      </c>
      <c r="S19" s="32" t="str">
        <v>R02</v>
      </c>
      <c r="T19" s="32" t="str">
        <v>R03</v>
      </c>
      <c r="U19" s="32" t="str">
        <v>R04</v>
      </c>
      <c r="V19" s="32" t="str">
        <v>R05</v>
      </c>
      <c r="W19" s="32" t="s">
        <v>1077</v>
      </c>
      <c r="X19" s="24"/>
    </row>
    <row r="20" spans="13:24" x14ac:dyDescent="0.3">
      <c r="P20" s="24"/>
      <c r="Q20" s="36" t="str" cm="1">
        <f t="array" ref="Q20:W37">IF(Pivots!A68:G85="","",Pivots!A68:G85)</f>
        <v>Cincinnati</v>
      </c>
      <c r="R20" s="33" t="str">
        <v/>
      </c>
      <c r="S20" s="33" t="str">
        <v/>
      </c>
      <c r="T20" s="33" t="str">
        <v/>
      </c>
      <c r="U20" s="33" t="str">
        <v/>
      </c>
      <c r="V20" s="33" t="str">
        <v/>
      </c>
      <c r="W20" s="33" t="str">
        <v/>
      </c>
      <c r="X20" s="24"/>
    </row>
    <row r="21" spans="13:24" x14ac:dyDescent="0.3">
      <c r="P21" s="24"/>
      <c r="Q21" s="34" t="str">
        <v>C0003</v>
      </c>
      <c r="R21" s="35">
        <v>891</v>
      </c>
      <c r="S21" s="35">
        <v>1332</v>
      </c>
      <c r="T21" s="35">
        <v>1282</v>
      </c>
      <c r="U21" s="35">
        <v>739</v>
      </c>
      <c r="V21" s="35">
        <v>560</v>
      </c>
      <c r="W21" s="35">
        <v>4804</v>
      </c>
      <c r="X21" s="24"/>
    </row>
    <row r="22" spans="13:24" x14ac:dyDescent="0.3">
      <c r="P22" s="24"/>
      <c r="Q22" s="34" t="str">
        <v>C0004</v>
      </c>
      <c r="R22" s="35">
        <v>1991</v>
      </c>
      <c r="S22" s="35">
        <v>1886</v>
      </c>
      <c r="T22" s="35">
        <v>1206</v>
      </c>
      <c r="U22" s="35">
        <v>884</v>
      </c>
      <c r="V22" s="35">
        <v>1722</v>
      </c>
      <c r="W22" s="35">
        <v>7689</v>
      </c>
      <c r="X22" s="24"/>
    </row>
    <row r="23" spans="13:24" x14ac:dyDescent="0.3">
      <c r="P23" s="24"/>
      <c r="Q23" s="34" t="str">
        <v>C0011</v>
      </c>
      <c r="R23" s="35">
        <v>1163</v>
      </c>
      <c r="S23" s="35">
        <v>1180</v>
      </c>
      <c r="T23" s="35">
        <v>1616</v>
      </c>
      <c r="U23" s="35">
        <v>1043</v>
      </c>
      <c r="V23" s="35">
        <v>1747</v>
      </c>
      <c r="W23" s="35">
        <v>6749</v>
      </c>
      <c r="X23" s="24"/>
    </row>
    <row r="24" spans="13:24" x14ac:dyDescent="0.3">
      <c r="P24" s="24"/>
      <c r="Q24" s="34" t="str">
        <v>C0012</v>
      </c>
      <c r="R24" s="35">
        <v>1438</v>
      </c>
      <c r="S24" s="35">
        <v>1616</v>
      </c>
      <c r="T24" s="35">
        <v>866</v>
      </c>
      <c r="U24" s="35">
        <v>829</v>
      </c>
      <c r="V24" s="35">
        <v>2070</v>
      </c>
      <c r="W24" s="35">
        <v>6819</v>
      </c>
      <c r="X24" s="24"/>
    </row>
    <row r="25" spans="13:24" x14ac:dyDescent="0.3">
      <c r="P25" s="24"/>
      <c r="Q25" s="36" t="str">
        <v>Cleveland</v>
      </c>
      <c r="R25" s="35" t="str">
        <v/>
      </c>
      <c r="S25" s="35" t="str">
        <v/>
      </c>
      <c r="T25" s="35" t="str">
        <v/>
      </c>
      <c r="U25" s="35" t="str">
        <v/>
      </c>
      <c r="V25" s="35" t="str">
        <v/>
      </c>
      <c r="W25" s="35" t="str">
        <v/>
      </c>
      <c r="X25" s="24"/>
    </row>
    <row r="26" spans="13:24" x14ac:dyDescent="0.3">
      <c r="P26" s="24"/>
      <c r="Q26" s="34" t="str">
        <v>C0002</v>
      </c>
      <c r="R26" s="35">
        <v>1233</v>
      </c>
      <c r="S26" s="35">
        <v>223</v>
      </c>
      <c r="T26" s="35">
        <v>1680</v>
      </c>
      <c r="U26" s="35">
        <v>990</v>
      </c>
      <c r="V26" s="35">
        <v>1508</v>
      </c>
      <c r="W26" s="35">
        <v>5634</v>
      </c>
      <c r="X26" s="24"/>
    </row>
    <row r="27" spans="13:24" x14ac:dyDescent="0.3">
      <c r="P27" s="24"/>
      <c r="Q27" s="34" t="str">
        <v>C0007</v>
      </c>
      <c r="R27" s="35">
        <v>1598</v>
      </c>
      <c r="S27" s="35">
        <v>1907</v>
      </c>
      <c r="T27" s="35">
        <v>869</v>
      </c>
      <c r="U27" s="35">
        <v>1426</v>
      </c>
      <c r="V27" s="35">
        <v>1416</v>
      </c>
      <c r="W27" s="35">
        <v>7216</v>
      </c>
      <c r="X27" s="24"/>
    </row>
    <row r="28" spans="13:24" x14ac:dyDescent="0.3">
      <c r="M28" s="38" t="e" vm="1">
        <f>Pivots!H53</f>
        <v>#VALUE!</v>
      </c>
      <c r="N28" s="38"/>
      <c r="P28" s="24"/>
      <c r="Q28" s="34" t="str">
        <v>C0008</v>
      </c>
      <c r="R28" s="35">
        <v>900</v>
      </c>
      <c r="S28" s="35">
        <v>1016</v>
      </c>
      <c r="T28" s="35">
        <v>960</v>
      </c>
      <c r="U28" s="35">
        <v>940</v>
      </c>
      <c r="V28" s="35">
        <v>1193</v>
      </c>
      <c r="W28" s="35">
        <v>5009</v>
      </c>
      <c r="X28" s="24"/>
    </row>
    <row r="29" spans="13:24" x14ac:dyDescent="0.3">
      <c r="M29" s="38"/>
      <c r="N29" s="38"/>
      <c r="P29" s="24"/>
      <c r="Q29" s="34" t="str">
        <v>C0010</v>
      </c>
      <c r="R29" s="35">
        <v>900</v>
      </c>
      <c r="S29" s="35">
        <v>1470</v>
      </c>
      <c r="T29" s="35">
        <v>1617</v>
      </c>
      <c r="U29" s="35">
        <v>1314</v>
      </c>
      <c r="V29" s="35">
        <v>941</v>
      </c>
      <c r="W29" s="35">
        <v>6242</v>
      </c>
      <c r="X29" s="24"/>
    </row>
    <row r="30" spans="13:24" x14ac:dyDescent="0.3">
      <c r="M30" s="38"/>
      <c r="N30" s="38"/>
      <c r="P30" s="24"/>
      <c r="Q30" s="34" t="str">
        <v>C0013</v>
      </c>
      <c r="R30" s="35">
        <v>1255</v>
      </c>
      <c r="S30" s="35">
        <v>516</v>
      </c>
      <c r="T30" s="35">
        <v>1874</v>
      </c>
      <c r="U30" s="35">
        <v>1863</v>
      </c>
      <c r="V30" s="35">
        <v>1722</v>
      </c>
      <c r="W30" s="35">
        <v>7230</v>
      </c>
      <c r="X30" s="24"/>
    </row>
    <row r="31" spans="13:24" x14ac:dyDescent="0.3">
      <c r="M31" s="38"/>
      <c r="N31" s="38"/>
      <c r="P31" s="24"/>
      <c r="Q31" s="33" t="str">
        <v>C0015</v>
      </c>
      <c r="R31" s="35">
        <v>1138</v>
      </c>
      <c r="S31" s="35">
        <v>1898</v>
      </c>
      <c r="T31" s="35">
        <v>1482</v>
      </c>
      <c r="U31" s="35">
        <v>846</v>
      </c>
      <c r="V31" s="35">
        <v>1154</v>
      </c>
      <c r="W31" s="35">
        <v>6518</v>
      </c>
      <c r="X31" s="24"/>
    </row>
    <row r="32" spans="13:24" x14ac:dyDescent="0.3">
      <c r="M32" s="38"/>
      <c r="N32" s="38"/>
      <c r="P32" s="24"/>
      <c r="Q32" s="36" t="str">
        <v>Columbus</v>
      </c>
      <c r="R32" s="35" t="str">
        <v/>
      </c>
      <c r="S32" s="35" t="str">
        <v/>
      </c>
      <c r="T32" s="35" t="str">
        <v/>
      </c>
      <c r="U32" s="35" t="str">
        <v/>
      </c>
      <c r="V32" s="35" t="str">
        <v/>
      </c>
      <c r="W32" s="35" t="str">
        <v/>
      </c>
      <c r="X32" s="24"/>
    </row>
    <row r="33" spans="13:24" x14ac:dyDescent="0.3">
      <c r="P33" s="24"/>
      <c r="Q33" s="34" t="str">
        <v>C0001</v>
      </c>
      <c r="R33" s="35">
        <v>1655</v>
      </c>
      <c r="S33" s="35">
        <v>805</v>
      </c>
      <c r="T33" s="35">
        <v>2263</v>
      </c>
      <c r="U33" s="35">
        <v>987</v>
      </c>
      <c r="V33" s="35">
        <v>1075</v>
      </c>
      <c r="W33" s="35">
        <v>6785</v>
      </c>
      <c r="X33" s="24"/>
    </row>
    <row r="34" spans="13:24" x14ac:dyDescent="0.3">
      <c r="M34" s="39" t="str">
        <f>Pivots!G49</f>
        <v>Call Percentage : 19%</v>
      </c>
      <c r="N34" s="39"/>
      <c r="P34" s="24"/>
      <c r="Q34" s="34" t="str">
        <v>C0005</v>
      </c>
      <c r="R34" s="35">
        <v>1104</v>
      </c>
      <c r="S34" s="35">
        <v>2280</v>
      </c>
      <c r="T34" s="35">
        <v>1445</v>
      </c>
      <c r="U34" s="35">
        <v>1722</v>
      </c>
      <c r="V34" s="35">
        <v>1196</v>
      </c>
      <c r="W34" s="35">
        <v>7747</v>
      </c>
      <c r="X34" s="24"/>
    </row>
    <row r="35" spans="13:24" x14ac:dyDescent="0.3">
      <c r="M35" s="40" t="str">
        <f>Pivots!G50</f>
        <v>Call Rank : 5</v>
      </c>
      <c r="N35" s="40"/>
      <c r="P35" s="24"/>
      <c r="Q35" s="34" t="str">
        <v>C0006</v>
      </c>
      <c r="R35" s="35">
        <v>372</v>
      </c>
      <c r="S35" s="35">
        <v>1818</v>
      </c>
      <c r="T35" s="35">
        <v>1346</v>
      </c>
      <c r="U35" s="35">
        <v>1156</v>
      </c>
      <c r="V35" s="35">
        <v>1484</v>
      </c>
      <c r="W35" s="35">
        <v>6176</v>
      </c>
      <c r="X35" s="24"/>
    </row>
    <row r="36" spans="13:24" x14ac:dyDescent="0.3">
      <c r="M36" s="40" t="str">
        <f>Pivots!G51</f>
        <v>Revenue Rank : 5</v>
      </c>
      <c r="N36" s="40"/>
      <c r="P36" s="24"/>
      <c r="Q36" s="34" t="str">
        <v>C0009</v>
      </c>
      <c r="R36" s="35">
        <v>1415</v>
      </c>
      <c r="S36" s="35">
        <v>1271</v>
      </c>
      <c r="T36" s="35">
        <v>1214</v>
      </c>
      <c r="U36" s="35">
        <v>1135</v>
      </c>
      <c r="V36" s="35">
        <v>1566</v>
      </c>
      <c r="W36" s="35">
        <v>6601</v>
      </c>
      <c r="X36" s="24"/>
    </row>
    <row r="37" spans="13:24" x14ac:dyDescent="0.3">
      <c r="P37" s="24"/>
      <c r="Q37" s="34" t="str">
        <v>C0014</v>
      </c>
      <c r="R37" s="35">
        <v>1362</v>
      </c>
      <c r="S37" s="35">
        <v>1363</v>
      </c>
      <c r="T37" s="35">
        <v>1152</v>
      </c>
      <c r="U37" s="35">
        <v>777</v>
      </c>
      <c r="V37" s="35">
        <v>750</v>
      </c>
      <c r="W37" s="35">
        <v>5404</v>
      </c>
      <c r="X37" s="24"/>
    </row>
    <row r="38" spans="13:24" x14ac:dyDescent="0.3">
      <c r="P38" s="24"/>
      <c r="Q38" s="24"/>
      <c r="R38" s="24"/>
      <c r="S38" s="24"/>
      <c r="T38" s="24"/>
      <c r="U38" s="24"/>
      <c r="V38" s="24"/>
      <c r="W38" s="24"/>
      <c r="X38" s="24"/>
    </row>
  </sheetData>
  <mergeCells count="4">
    <mergeCell ref="M28:N32"/>
    <mergeCell ref="M34:N34"/>
    <mergeCell ref="M35:N35"/>
    <mergeCell ref="M36:N36"/>
  </mergeCells>
  <conditionalFormatting sqref="R21:V37">
    <cfRule type="dataBar" priority="2">
      <dataBar>
        <cfvo type="num" val="0"/>
        <cfvo type="formula" val="MAX($R$20:$V$37)*2"/>
        <color rgb="FFC00000"/>
      </dataBar>
      <extLst>
        <ext xmlns:x14="http://schemas.microsoft.com/office/spreadsheetml/2009/9/main" uri="{B025F937-C7B1-47D3-B67F-A62EFF666E3E}">
          <x14:id>{35693072-5736-4563-A937-A9F051E5028E}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8" id="{A715677F-A159-49FA-87EF-CA68C397D936}">
            <xm:f>R$19=Pivots!$A$40</xm:f>
            <x14:dxf>
              <fill>
                <patternFill>
                  <bgColor rgb="FFF39069"/>
                </patternFill>
              </fill>
            </x14:dxf>
          </x14:cfRule>
          <xm:sqref>R19:V37</xm:sqref>
        </x14:conditionalFormatting>
        <x14:conditionalFormatting xmlns:xm="http://schemas.microsoft.com/office/excel/2006/main">
          <x14:cfRule type="dataBar" id="{35693072-5736-4563-A937-A9F051E5028E}">
            <x14:dataBar minLength="0" maxLength="100" gradient="0">
              <x14:cfvo type="num">
                <xm:f>0</xm:f>
              </x14:cfvo>
              <x14:cfvo type="formula">
                <xm:f>MAX($R$20:$V$37)*2</xm:f>
              </x14:cfvo>
              <x14:negativeFillColor rgb="FFFF0000"/>
              <x14:axisColor rgb="FF000000"/>
            </x14:dataBar>
          </x14:cfRule>
          <xm:sqref>R21:V37</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4" sqref="F4"/>
    </sheetView>
  </sheetViews>
  <sheetFormatPr defaultRowHeight="14.4" x14ac:dyDescent="0.3"/>
  <cols>
    <col min="5" max="5" width="11" customWidth="1"/>
    <col min="6" max="6" width="10" customWidth="1"/>
  </cols>
  <sheetData>
    <row r="2" spans="5:6" x14ac:dyDescent="0.3">
      <c r="E2" t="s">
        <v>1040</v>
      </c>
      <c r="F2" t="s">
        <v>1041</v>
      </c>
    </row>
    <row r="3" spans="5:6" ht="25.5" customHeight="1" x14ac:dyDescent="0.3">
      <c r="E3" t="s">
        <v>11</v>
      </c>
      <c r="F3" t="e" vm="2">
        <v>#VALUE!</v>
      </c>
    </row>
    <row r="4" spans="5:6" ht="25.5" customHeight="1" x14ac:dyDescent="0.3">
      <c r="E4" t="s">
        <v>9</v>
      </c>
      <c r="F4" t="e" vm="3">
        <v>#VALUE!</v>
      </c>
    </row>
    <row r="5" spans="5:6" ht="25.5" customHeight="1" x14ac:dyDescent="0.3">
      <c r="E5" t="s">
        <v>6</v>
      </c>
      <c r="F5" t="e" vm="4">
        <v>#VALUE!</v>
      </c>
    </row>
    <row r="6" spans="5:6" ht="25.5" customHeight="1" x14ac:dyDescent="0.3">
      <c r="E6" t="s">
        <v>13</v>
      </c>
      <c r="F6" t="e" vm="5">
        <v>#VALUE!</v>
      </c>
    </row>
    <row r="7" spans="5:6" ht="25.5" customHeight="1" x14ac:dyDescent="0.3">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call centre data</vt:lpstr>
      <vt:lpstr>Pivots</vt:lpstr>
      <vt:lpstr>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vyom.gpt16@gmail.com</cp:lastModifiedBy>
  <dcterms:created xsi:type="dcterms:W3CDTF">2021-03-14T20:21:32Z</dcterms:created>
  <dcterms:modified xsi:type="dcterms:W3CDTF">2025-02-28T14:45:29Z</dcterms:modified>
</cp:coreProperties>
</file>