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P22" i="1"/>
  <c r="P21"/>
  <c r="P20"/>
  <c r="M22"/>
  <c r="M20"/>
  <c r="F21"/>
  <c r="F20"/>
  <c r="D21"/>
  <c r="K20"/>
  <c r="D20"/>
  <c r="E20"/>
  <c r="K24" i="2"/>
  <c r="L24"/>
  <c r="J24"/>
  <c r="AK24"/>
  <c r="AK23"/>
  <c r="AJ11"/>
  <c r="AJ10"/>
  <c r="AJ9"/>
  <c r="M23"/>
  <c r="C23"/>
  <c r="D23"/>
  <c r="K23"/>
  <c r="L12"/>
  <c r="AI10"/>
  <c r="AH10"/>
  <c r="AG10"/>
  <c r="AF10"/>
  <c r="AE10"/>
  <c r="AD10"/>
  <c r="AC10"/>
  <c r="AB10"/>
  <c r="AA10"/>
  <c r="Z10"/>
  <c r="Y10"/>
  <c r="X10"/>
  <c r="W10"/>
  <c r="V10"/>
  <c r="U10"/>
  <c r="T10"/>
  <c r="AI9"/>
  <c r="AH9"/>
  <c r="AG9"/>
  <c r="AF9"/>
  <c r="AE9"/>
  <c r="AD9"/>
  <c r="AB9"/>
  <c r="AA9"/>
  <c r="X9"/>
  <c r="W9"/>
  <c r="R10"/>
  <c r="Q10"/>
  <c r="P10"/>
  <c r="R9"/>
  <c r="O10"/>
  <c r="N10"/>
  <c r="M10"/>
  <c r="K10"/>
  <c r="I10"/>
  <c r="H10"/>
  <c r="G10"/>
  <c r="G9"/>
  <c r="F10"/>
  <c r="E10"/>
  <c r="AE20"/>
  <c r="AD20"/>
  <c r="AC20"/>
  <c r="AA20"/>
  <c r="Z20"/>
  <c r="W20"/>
  <c r="W22" s="1"/>
  <c r="P20"/>
  <c r="O20"/>
  <c r="N20"/>
  <c r="M20"/>
  <c r="I20"/>
  <c r="H20"/>
  <c r="F20"/>
  <c r="D10"/>
  <c r="C10"/>
  <c r="AJ21"/>
  <c r="AJ8"/>
  <c r="AJ4"/>
  <c r="S21"/>
  <c r="S17"/>
  <c r="S16"/>
  <c r="S15"/>
  <c r="S14"/>
  <c r="S6"/>
  <c r="S3"/>
  <c r="J21"/>
  <c r="J17"/>
  <c r="J16"/>
  <c r="J3"/>
  <c r="AI19"/>
  <c r="AH19"/>
  <c r="AH20" s="1"/>
  <c r="AG19"/>
  <c r="AB19"/>
  <c r="Q19"/>
  <c r="N19"/>
  <c r="M19"/>
  <c r="K19"/>
  <c r="E19"/>
  <c r="J19" s="1"/>
  <c r="C19"/>
  <c r="AB18"/>
  <c r="AB20" s="1"/>
  <c r="Z18"/>
  <c r="T18"/>
  <c r="AJ18" s="1"/>
  <c r="N18"/>
  <c r="S18" s="1"/>
  <c r="K18"/>
  <c r="E18"/>
  <c r="J18" s="1"/>
  <c r="D18"/>
  <c r="C18"/>
  <c r="AF17"/>
  <c r="Z17"/>
  <c r="U17"/>
  <c r="T17"/>
  <c r="AJ17" s="1"/>
  <c r="K17"/>
  <c r="C17"/>
  <c r="V16"/>
  <c r="AJ16" s="1"/>
  <c r="U16"/>
  <c r="T16"/>
  <c r="K16"/>
  <c r="C16"/>
  <c r="AE15"/>
  <c r="Y15"/>
  <c r="U15"/>
  <c r="U20" s="1"/>
  <c r="T15"/>
  <c r="T20" s="1"/>
  <c r="K15"/>
  <c r="H15"/>
  <c r="E15"/>
  <c r="C15"/>
  <c r="C20" s="1"/>
  <c r="Y14"/>
  <c r="Y20" s="1"/>
  <c r="X14"/>
  <c r="X20" s="1"/>
  <c r="K14"/>
  <c r="G14"/>
  <c r="D14"/>
  <c r="C14"/>
  <c r="AD13"/>
  <c r="AJ13" s="1"/>
  <c r="R13"/>
  <c r="R20" s="1"/>
  <c r="Q13"/>
  <c r="K13"/>
  <c r="K20" s="1"/>
  <c r="E13"/>
  <c r="J13" s="1"/>
  <c r="D13"/>
  <c r="D20" s="1"/>
  <c r="C13"/>
  <c r="AC8"/>
  <c r="AC22" s="1"/>
  <c r="AB8"/>
  <c r="Q8"/>
  <c r="Q9" s="1"/>
  <c r="Q11" s="1"/>
  <c r="O8"/>
  <c r="M8"/>
  <c r="K8"/>
  <c r="E8"/>
  <c r="J8" s="1"/>
  <c r="C8"/>
  <c r="AA7"/>
  <c r="Z7"/>
  <c r="Z9" s="1"/>
  <c r="U7"/>
  <c r="T7"/>
  <c r="AJ7" s="1"/>
  <c r="R7"/>
  <c r="Q7"/>
  <c r="K7"/>
  <c r="I7"/>
  <c r="I22" s="1"/>
  <c r="D7"/>
  <c r="Y6"/>
  <c r="AJ6" s="1"/>
  <c r="M6"/>
  <c r="M9" s="1"/>
  <c r="K6"/>
  <c r="E6"/>
  <c r="J6" s="1"/>
  <c r="C6"/>
  <c r="Y5"/>
  <c r="Y9" s="1"/>
  <c r="X5"/>
  <c r="AJ5" s="1"/>
  <c r="P5"/>
  <c r="P22" s="1"/>
  <c r="O5"/>
  <c r="K5"/>
  <c r="F5"/>
  <c r="F22" s="1"/>
  <c r="D5"/>
  <c r="N4"/>
  <c r="S4" s="1"/>
  <c r="K4"/>
  <c r="E4"/>
  <c r="J4" s="1"/>
  <c r="D4"/>
  <c r="C4"/>
  <c r="V3"/>
  <c r="V9" s="1"/>
  <c r="U3"/>
  <c r="AJ3" s="1"/>
  <c r="T3"/>
  <c r="M3"/>
  <c r="K3"/>
  <c r="D3"/>
  <c r="C3"/>
  <c r="U2"/>
  <c r="U9" s="1"/>
  <c r="T2"/>
  <c r="T9" s="1"/>
  <c r="O2"/>
  <c r="O9" s="1"/>
  <c r="M2"/>
  <c r="K2"/>
  <c r="K9" s="1"/>
  <c r="K11" s="1"/>
  <c r="K12" s="1"/>
  <c r="H2"/>
  <c r="J2" s="1"/>
  <c r="D2"/>
  <c r="D9" s="1"/>
  <c r="C2"/>
  <c r="C9" s="1"/>
  <c r="C11" s="1"/>
  <c r="C12" s="1"/>
  <c r="B25" i="1"/>
  <c r="K18"/>
  <c r="L18"/>
  <c r="J18"/>
  <c r="K16"/>
  <c r="K4"/>
  <c r="AG15"/>
  <c r="AG16" s="1"/>
  <c r="AG18" s="1"/>
  <c r="AF15"/>
  <c r="AF16" s="1"/>
  <c r="AF18" s="1"/>
  <c r="AE15"/>
  <c r="AE16" s="1"/>
  <c r="AE18" s="1"/>
  <c r="AD13"/>
  <c r="AD16" s="1"/>
  <c r="AD18" s="1"/>
  <c r="AB11"/>
  <c r="AB16" s="1"/>
  <c r="AB18" s="1"/>
  <c r="Z9"/>
  <c r="Y8"/>
  <c r="X15"/>
  <c r="X14"/>
  <c r="X8"/>
  <c r="W7"/>
  <c r="W16" s="1"/>
  <c r="W18" s="1"/>
  <c r="V14"/>
  <c r="V13"/>
  <c r="V7"/>
  <c r="U11"/>
  <c r="U10"/>
  <c r="U6"/>
  <c r="U5"/>
  <c r="T10"/>
  <c r="T5"/>
  <c r="R12"/>
  <c r="R3"/>
  <c r="Q13"/>
  <c r="Q12"/>
  <c r="Q11"/>
  <c r="Q7"/>
  <c r="Q3"/>
  <c r="Q2"/>
  <c r="P14"/>
  <c r="P13"/>
  <c r="P12"/>
  <c r="P11"/>
  <c r="P7"/>
  <c r="P2"/>
  <c r="P3"/>
  <c r="O9"/>
  <c r="O7"/>
  <c r="N15"/>
  <c r="N9"/>
  <c r="N8"/>
  <c r="N7"/>
  <c r="M5"/>
  <c r="M16" s="1"/>
  <c r="M18" s="1"/>
  <c r="L8"/>
  <c r="L5"/>
  <c r="L2"/>
  <c r="K15"/>
  <c r="K14"/>
  <c r="J15"/>
  <c r="J8"/>
  <c r="J6"/>
  <c r="J3"/>
  <c r="J2"/>
  <c r="I15"/>
  <c r="I14"/>
  <c r="I13"/>
  <c r="I12"/>
  <c r="I11"/>
  <c r="I10"/>
  <c r="I9"/>
  <c r="I8"/>
  <c r="I7"/>
  <c r="I6"/>
  <c r="I5"/>
  <c r="I4"/>
  <c r="I3"/>
  <c r="I2"/>
  <c r="Z16"/>
  <c r="Z18" s="1"/>
  <c r="Y16"/>
  <c r="Y18" s="1"/>
  <c r="S16"/>
  <c r="S18" s="1"/>
  <c r="J16"/>
  <c r="H16"/>
  <c r="H18" s="1"/>
  <c r="G16"/>
  <c r="G18" s="1"/>
  <c r="F16"/>
  <c r="F18" s="1"/>
  <c r="E16"/>
  <c r="E18" s="1"/>
  <c r="D16"/>
  <c r="D18" s="1"/>
  <c r="D15"/>
  <c r="D14"/>
  <c r="G11"/>
  <c r="D11"/>
  <c r="F10"/>
  <c r="D9"/>
  <c r="D8"/>
  <c r="H7"/>
  <c r="D6"/>
  <c r="E5"/>
  <c r="D4"/>
  <c r="G2"/>
  <c r="C14"/>
  <c r="C16" s="1"/>
  <c r="C18" s="1"/>
  <c r="C10"/>
  <c r="C9"/>
  <c r="C7"/>
  <c r="C5"/>
  <c r="C4"/>
  <c r="C3"/>
  <c r="C2"/>
  <c r="B15"/>
  <c r="B14"/>
  <c r="B13"/>
  <c r="B12"/>
  <c r="B11"/>
  <c r="B10"/>
  <c r="B9"/>
  <c r="B8"/>
  <c r="B6"/>
  <c r="B4"/>
  <c r="B3"/>
  <c r="B2"/>
  <c r="L23" i="2" l="1"/>
  <c r="S8"/>
  <c r="AE22"/>
  <c r="AJ19"/>
  <c r="V20"/>
  <c r="AJ20" s="1"/>
  <c r="AJ23" s="1"/>
  <c r="R11"/>
  <c r="AA11"/>
  <c r="AI11"/>
  <c r="R22"/>
  <c r="AA22"/>
  <c r="AJ2"/>
  <c r="AJ14"/>
  <c r="D11"/>
  <c r="D12" s="1"/>
  <c r="AG20"/>
  <c r="AG22" s="1"/>
  <c r="F9"/>
  <c r="H9"/>
  <c r="H11" s="1"/>
  <c r="N9"/>
  <c r="S9" s="1"/>
  <c r="P9"/>
  <c r="V11"/>
  <c r="Z11"/>
  <c r="AD11"/>
  <c r="AH11"/>
  <c r="S13"/>
  <c r="S19"/>
  <c r="AJ15"/>
  <c r="G20"/>
  <c r="G22" s="1"/>
  <c r="Q20"/>
  <c r="W11"/>
  <c r="AE11"/>
  <c r="S5"/>
  <c r="S7"/>
  <c r="E20"/>
  <c r="AF20"/>
  <c r="AF22" s="1"/>
  <c r="E9"/>
  <c r="E11" s="1"/>
  <c r="G11"/>
  <c r="I9"/>
  <c r="I11" s="1"/>
  <c r="M11"/>
  <c r="M12" s="1"/>
  <c r="O11"/>
  <c r="P11"/>
  <c r="AC9"/>
  <c r="AC11" s="1"/>
  <c r="U11"/>
  <c r="Y11"/>
  <c r="AG11"/>
  <c r="S10"/>
  <c r="S12" s="1"/>
  <c r="V22"/>
  <c r="AI20"/>
  <c r="AI22" s="1"/>
  <c r="F11"/>
  <c r="J10"/>
  <c r="T11"/>
  <c r="X11"/>
  <c r="AB11"/>
  <c r="AF11"/>
  <c r="AJ12"/>
  <c r="AK12" s="1"/>
  <c r="Z22"/>
  <c r="AD22"/>
  <c r="AH22"/>
  <c r="O22"/>
  <c r="C22"/>
  <c r="M22"/>
  <c r="D22"/>
  <c r="J15"/>
  <c r="J14"/>
  <c r="N22"/>
  <c r="J5"/>
  <c r="H22"/>
  <c r="T22"/>
  <c r="K22"/>
  <c r="Y22"/>
  <c r="U22"/>
  <c r="X22"/>
  <c r="J7"/>
  <c r="S2"/>
  <c r="Q22"/>
  <c r="AB22"/>
  <c r="X16" i="1"/>
  <c r="X18" s="1"/>
  <c r="V16"/>
  <c r="V18" s="1"/>
  <c r="U16"/>
  <c r="U18" s="1"/>
  <c r="T16"/>
  <c r="T18" s="1"/>
  <c r="R16"/>
  <c r="R18" s="1"/>
  <c r="Q16"/>
  <c r="Q18" s="1"/>
  <c r="P16"/>
  <c r="P18" s="1"/>
  <c r="O16"/>
  <c r="O18" s="1"/>
  <c r="N16"/>
  <c r="N18" s="1"/>
  <c r="L16"/>
  <c r="I16"/>
  <c r="I18" s="1"/>
  <c r="B16"/>
  <c r="B18" s="1"/>
  <c r="J11" i="2" l="1"/>
  <c r="N11"/>
  <c r="S11" s="1"/>
  <c r="J9"/>
  <c r="J12" s="1"/>
  <c r="AJ22"/>
  <c r="S22"/>
  <c r="S20"/>
  <c r="S23" s="1"/>
  <c r="E22"/>
  <c r="J22" s="1"/>
  <c r="J20"/>
  <c r="J23" s="1"/>
</calcChain>
</file>

<file path=xl/sharedStrings.xml><?xml version="1.0" encoding="utf-8"?>
<sst xmlns="http://schemas.openxmlformats.org/spreadsheetml/2006/main" count="86" uniqueCount="48">
  <si>
    <t>date</t>
  </si>
  <si>
    <t>Rice</t>
  </si>
  <si>
    <t>Atta</t>
  </si>
  <si>
    <t>Tur dal</t>
  </si>
  <si>
    <t>Sabudana</t>
  </si>
  <si>
    <t>Chana</t>
  </si>
  <si>
    <t>Rajma</t>
  </si>
  <si>
    <t>Oil</t>
  </si>
  <si>
    <t>Milk</t>
  </si>
  <si>
    <t>apple</t>
  </si>
  <si>
    <t>banana</t>
  </si>
  <si>
    <t>blueberry</t>
  </si>
  <si>
    <t xml:space="preserve">anjeer </t>
  </si>
  <si>
    <t>mango+raw mango</t>
  </si>
  <si>
    <t>Onion</t>
  </si>
  <si>
    <t>tomato</t>
  </si>
  <si>
    <t>spinach</t>
  </si>
  <si>
    <t xml:space="preserve">bottle guard </t>
  </si>
  <si>
    <t>beans</t>
  </si>
  <si>
    <t>potato</t>
  </si>
  <si>
    <t>capsicum</t>
  </si>
  <si>
    <t>cabbage</t>
  </si>
  <si>
    <t>amaranthus</t>
  </si>
  <si>
    <t>ivy guard</t>
  </si>
  <si>
    <t>raddish</t>
  </si>
  <si>
    <t>lettuce</t>
  </si>
  <si>
    <t>raw banana</t>
  </si>
  <si>
    <t>brinjal</t>
  </si>
  <si>
    <t>coconut</t>
  </si>
  <si>
    <t>Rate/kg</t>
  </si>
  <si>
    <t>Total amount</t>
  </si>
  <si>
    <t>Total quantity</t>
  </si>
  <si>
    <t>Urad dal</t>
  </si>
  <si>
    <t>baganpalli</t>
  </si>
  <si>
    <t>himayat</t>
  </si>
  <si>
    <t>kesar</t>
  </si>
  <si>
    <t>rasallu</t>
  </si>
  <si>
    <t>bitter gourd</t>
  </si>
  <si>
    <t>raw mango</t>
  </si>
  <si>
    <t>Total DAL</t>
  </si>
  <si>
    <t>Fruits</t>
  </si>
  <si>
    <t>vegetables</t>
  </si>
  <si>
    <t>days</t>
  </si>
  <si>
    <t>Seven days total</t>
  </si>
  <si>
    <t>Average amount</t>
  </si>
  <si>
    <t>Next seven days</t>
  </si>
  <si>
    <t>two weeks</t>
  </si>
  <si>
    <t>Tottal M, F V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</si>
</sst>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9" formatCode="0.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164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164" fontId="0" fillId="0" borderId="2" xfId="0" applyNumberFormat="1" applyBorder="1"/>
    <xf numFmtId="0" fontId="1" fillId="0" borderId="2" xfId="0" applyFont="1" applyBorder="1"/>
    <xf numFmtId="164" fontId="0" fillId="0" borderId="0" xfId="0" applyNumberFormat="1" applyBorder="1"/>
    <xf numFmtId="0" fontId="2" fillId="0" borderId="0" xfId="0" applyFont="1" applyBorder="1"/>
    <xf numFmtId="164" fontId="0" fillId="2" borderId="0" xfId="0" applyNumberFormat="1" applyFill="1" applyBorder="1"/>
    <xf numFmtId="164" fontId="0" fillId="0" borderId="7" xfId="0" applyNumberFormat="1" applyBorder="1"/>
    <xf numFmtId="0" fontId="1" fillId="0" borderId="7" xfId="0" applyFont="1" applyBorder="1"/>
    <xf numFmtId="169" fontId="1" fillId="0" borderId="0" xfId="0" applyNumberFormat="1" applyFont="1"/>
    <xf numFmtId="169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5"/>
  <sheetViews>
    <sheetView tabSelected="1" workbookViewId="0">
      <selection activeCell="A23" sqref="A23"/>
    </sheetView>
  </sheetViews>
  <sheetFormatPr defaultRowHeight="15"/>
  <cols>
    <col min="1" max="1" width="12" style="1" bestFit="1" customWidth="1"/>
    <col min="11" max="11" width="18" bestFit="1" customWidth="1"/>
  </cols>
  <sheetData>
    <row r="1" spans="1:3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5</v>
      </c>
      <c r="H1" t="s">
        <v>6</v>
      </c>
      <c r="I1" t="s">
        <v>7</v>
      </c>
      <c r="J1" t="s">
        <v>8</v>
      </c>
      <c r="K1" t="s">
        <v>13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37</v>
      </c>
      <c r="Y1" t="s">
        <v>22</v>
      </c>
      <c r="Z1" t="s">
        <v>23</v>
      </c>
      <c r="AB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>
      <c r="A2" s="1">
        <v>43984</v>
      </c>
      <c r="B2">
        <f>200/1000</f>
        <v>0.2</v>
      </c>
      <c r="C2">
        <f>250/1000</f>
        <v>0.25</v>
      </c>
      <c r="D2">
        <v>0</v>
      </c>
      <c r="G2">
        <f>200/1000</f>
        <v>0.2</v>
      </c>
      <c r="I2">
        <f>30/1000</f>
        <v>0.03</v>
      </c>
      <c r="J2">
        <f>500/1000</f>
        <v>0.5</v>
      </c>
      <c r="K2">
        <v>2</v>
      </c>
      <c r="L2">
        <f>100/1000</f>
        <v>0.1</v>
      </c>
      <c r="M2">
        <v>0</v>
      </c>
      <c r="N2">
        <v>0</v>
      </c>
      <c r="O2">
        <v>0</v>
      </c>
      <c r="P2">
        <f>100/1000</f>
        <v>0.1</v>
      </c>
      <c r="Q2">
        <f>50/1000</f>
        <v>0.05</v>
      </c>
      <c r="R2">
        <v>0</v>
      </c>
    </row>
    <row r="3" spans="1:33">
      <c r="A3" s="1">
        <v>43985</v>
      </c>
      <c r="B3">
        <f>300/1000</f>
        <v>0.3</v>
      </c>
      <c r="C3">
        <f>300/1000</f>
        <v>0.3</v>
      </c>
      <c r="D3">
        <v>0</v>
      </c>
      <c r="I3">
        <f>30/1000</f>
        <v>0.03</v>
      </c>
      <c r="J3">
        <f>500/1000</f>
        <v>0.5</v>
      </c>
      <c r="K3">
        <v>1</v>
      </c>
      <c r="L3">
        <v>0</v>
      </c>
      <c r="M3">
        <v>0</v>
      </c>
      <c r="N3">
        <v>0</v>
      </c>
      <c r="O3">
        <v>0</v>
      </c>
      <c r="P3">
        <f>100/1000</f>
        <v>0.1</v>
      </c>
      <c r="Q3">
        <f>50/1000</f>
        <v>0.05</v>
      </c>
      <c r="R3">
        <f>250/1000</f>
        <v>0.25</v>
      </c>
    </row>
    <row r="4" spans="1:33">
      <c r="A4" s="1">
        <v>43986</v>
      </c>
      <c r="B4">
        <f>400/1000</f>
        <v>0.4</v>
      </c>
      <c r="C4">
        <f>0</f>
        <v>0</v>
      </c>
      <c r="D4">
        <f>250/1000</f>
        <v>0.25</v>
      </c>
      <c r="I4">
        <f>40/1000</f>
        <v>0.04</v>
      </c>
      <c r="J4">
        <v>1</v>
      </c>
      <c r="K4">
        <f>500/1000</f>
        <v>0.5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</row>
    <row r="5" spans="1:33">
      <c r="A5" s="1">
        <v>43987</v>
      </c>
      <c r="B5">
        <v>0</v>
      </c>
      <c r="C5">
        <f>150/1000</f>
        <v>0.15</v>
      </c>
      <c r="E5">
        <f>700/1000</f>
        <v>0.7</v>
      </c>
      <c r="I5">
        <f>40/1000</f>
        <v>0.04</v>
      </c>
      <c r="J5">
        <v>1</v>
      </c>
      <c r="K5">
        <v>1</v>
      </c>
      <c r="L5">
        <f>10/1000</f>
        <v>0.01</v>
      </c>
      <c r="M5">
        <f>75/1000</f>
        <v>7.4999999999999997E-2</v>
      </c>
      <c r="N5">
        <v>0</v>
      </c>
      <c r="O5">
        <v>0</v>
      </c>
      <c r="P5">
        <v>0</v>
      </c>
      <c r="Q5">
        <v>0</v>
      </c>
      <c r="R5">
        <v>0</v>
      </c>
      <c r="T5">
        <f>100/1000</f>
        <v>0.1</v>
      </c>
      <c r="U5">
        <f>100/1000</f>
        <v>0.1</v>
      </c>
    </row>
    <row r="6" spans="1:33">
      <c r="A6" s="1">
        <v>43988</v>
      </c>
      <c r="B6">
        <f>500/1000</f>
        <v>0.5</v>
      </c>
      <c r="C6">
        <v>0</v>
      </c>
      <c r="D6">
        <f>250/1000</f>
        <v>0.25</v>
      </c>
      <c r="I6">
        <f>30/1000</f>
        <v>0.03</v>
      </c>
      <c r="J6">
        <f>500/1000</f>
        <v>0.5</v>
      </c>
      <c r="K6">
        <v>0</v>
      </c>
      <c r="L6">
        <v>0.01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>
        <f>500/1000</f>
        <v>0.5</v>
      </c>
    </row>
    <row r="7" spans="1:33">
      <c r="A7" s="1">
        <v>43989</v>
      </c>
      <c r="B7">
        <v>0</v>
      </c>
      <c r="C7">
        <f>500/1000</f>
        <v>0.5</v>
      </c>
      <c r="H7">
        <f>200/1000</f>
        <v>0.2</v>
      </c>
      <c r="I7">
        <f>30/1000</f>
        <v>0.03</v>
      </c>
      <c r="J7">
        <v>1</v>
      </c>
      <c r="K7">
        <v>0</v>
      </c>
      <c r="L7">
        <v>0</v>
      </c>
      <c r="M7">
        <v>0</v>
      </c>
      <c r="N7">
        <f>10/1000</f>
        <v>0.01</v>
      </c>
      <c r="O7">
        <f>200/1000</f>
        <v>0.2</v>
      </c>
      <c r="P7">
        <f>75/1000</f>
        <v>7.4999999999999997E-2</v>
      </c>
      <c r="Q7">
        <f>75/1000</f>
        <v>7.4999999999999997E-2</v>
      </c>
      <c r="R7">
        <v>0</v>
      </c>
      <c r="V7">
        <f>250/1000</f>
        <v>0.25</v>
      </c>
      <c r="W7">
        <f>100/1000</f>
        <v>0.1</v>
      </c>
    </row>
    <row r="8" spans="1:33">
      <c r="A8" s="1">
        <v>43990</v>
      </c>
      <c r="B8">
        <f>300/1000</f>
        <v>0.3</v>
      </c>
      <c r="C8">
        <v>0</v>
      </c>
      <c r="D8">
        <f>200/1000</f>
        <v>0.2</v>
      </c>
      <c r="I8">
        <f>200/1000</f>
        <v>0.2</v>
      </c>
      <c r="J8">
        <f>500/1000</f>
        <v>0.5</v>
      </c>
      <c r="K8">
        <v>0</v>
      </c>
      <c r="L8">
        <f>50/1000</f>
        <v>0.05</v>
      </c>
      <c r="M8">
        <v>0</v>
      </c>
      <c r="N8">
        <f>20/1000</f>
        <v>0.02</v>
      </c>
      <c r="O8">
        <v>0</v>
      </c>
      <c r="P8">
        <v>0</v>
      </c>
      <c r="Q8">
        <v>0</v>
      </c>
      <c r="R8">
        <v>0</v>
      </c>
      <c r="X8">
        <f>250/1000</f>
        <v>0.25</v>
      </c>
      <c r="Y8">
        <f>200/1000</f>
        <v>0.2</v>
      </c>
    </row>
    <row r="9" spans="1:33">
      <c r="A9" s="1">
        <v>43991</v>
      </c>
      <c r="B9">
        <f>300/1000</f>
        <v>0.3</v>
      </c>
      <c r="C9">
        <f>200/1000</f>
        <v>0.2</v>
      </c>
      <c r="D9">
        <f>100/1000</f>
        <v>0.1</v>
      </c>
      <c r="I9">
        <f>30/1000</f>
        <v>0.03</v>
      </c>
      <c r="J9">
        <v>1</v>
      </c>
      <c r="K9">
        <v>0</v>
      </c>
      <c r="L9">
        <v>0.05</v>
      </c>
      <c r="M9">
        <v>0</v>
      </c>
      <c r="N9">
        <f>50/1000</f>
        <v>0.05</v>
      </c>
      <c r="O9">
        <f>100/1000</f>
        <v>0.1</v>
      </c>
      <c r="P9">
        <v>0</v>
      </c>
      <c r="Q9">
        <v>0</v>
      </c>
      <c r="R9">
        <v>0</v>
      </c>
      <c r="Z9">
        <f>250/1000</f>
        <v>0.25</v>
      </c>
    </row>
    <row r="10" spans="1:33">
      <c r="A10" s="1">
        <v>43992</v>
      </c>
      <c r="B10">
        <f>200/1000</f>
        <v>0.2</v>
      </c>
      <c r="C10">
        <f>200/1000</f>
        <v>0.2</v>
      </c>
      <c r="F10">
        <f>200/1000</f>
        <v>0.2</v>
      </c>
      <c r="I10">
        <f>30/1000</f>
        <v>0.03</v>
      </c>
      <c r="J10">
        <v>1</v>
      </c>
      <c r="K10">
        <v>1</v>
      </c>
      <c r="L10">
        <v>0.05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f>250/1000</f>
        <v>0.25</v>
      </c>
      <c r="U10">
        <f>50/1000</f>
        <v>0.05</v>
      </c>
    </row>
    <row r="11" spans="1:33">
      <c r="A11" s="1">
        <v>43993</v>
      </c>
      <c r="B11">
        <f>300/1000</f>
        <v>0.3</v>
      </c>
      <c r="C11">
        <v>0</v>
      </c>
      <c r="D11">
        <f>200/1000</f>
        <v>0.2</v>
      </c>
      <c r="G11">
        <f>200/1000</f>
        <v>0.2</v>
      </c>
      <c r="I11">
        <f>15/1000</f>
        <v>1.4999999999999999E-2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f>50/1000</f>
        <v>0.05</v>
      </c>
      <c r="Q11">
        <f>25/1000</f>
        <v>2.5000000000000001E-2</v>
      </c>
      <c r="R11">
        <v>0</v>
      </c>
      <c r="U11">
        <f>50/1000</f>
        <v>0.05</v>
      </c>
      <c r="AB11">
        <f>200/1000</f>
        <v>0.2</v>
      </c>
    </row>
    <row r="12" spans="1:33">
      <c r="A12" s="1">
        <v>43994</v>
      </c>
      <c r="B12">
        <f>400/1000</f>
        <v>0.4</v>
      </c>
      <c r="C12">
        <v>0</v>
      </c>
      <c r="I12">
        <f>30/1000</f>
        <v>0.03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f>50/1000</f>
        <v>0.05</v>
      </c>
      <c r="Q12">
        <f>50/1000</f>
        <v>0.05</v>
      </c>
      <c r="R12">
        <f>50/1000</f>
        <v>0.05</v>
      </c>
    </row>
    <row r="13" spans="1:33">
      <c r="A13" s="1">
        <v>43995</v>
      </c>
      <c r="B13">
        <f>200/1000</f>
        <v>0.2</v>
      </c>
      <c r="C13">
        <v>0</v>
      </c>
      <c r="I13">
        <f>15/1000</f>
        <v>1.4999999999999999E-2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f>50/1000</f>
        <v>0.05</v>
      </c>
      <c r="Q13">
        <f>50/1000</f>
        <v>0.05</v>
      </c>
      <c r="R13">
        <v>0</v>
      </c>
      <c r="V13">
        <f>100/1000</f>
        <v>0.1</v>
      </c>
      <c r="AD13">
        <f>100/1000</f>
        <v>0.1</v>
      </c>
    </row>
    <row r="14" spans="1:33">
      <c r="A14" s="1">
        <v>43996</v>
      </c>
      <c r="B14">
        <f>300/1000</f>
        <v>0.3</v>
      </c>
      <c r="C14">
        <f>300/1000</f>
        <v>0.3</v>
      </c>
      <c r="D14">
        <f>250/1000</f>
        <v>0.25</v>
      </c>
      <c r="I14">
        <f>50/1000</f>
        <v>0.05</v>
      </c>
      <c r="J14">
        <v>1</v>
      </c>
      <c r="K14">
        <f>250/1000</f>
        <v>0.25</v>
      </c>
      <c r="L14">
        <v>0</v>
      </c>
      <c r="M14">
        <v>0</v>
      </c>
      <c r="N14">
        <v>0</v>
      </c>
      <c r="O14">
        <v>0</v>
      </c>
      <c r="P14">
        <f>250/1000</f>
        <v>0.25</v>
      </c>
      <c r="Q14">
        <v>0</v>
      </c>
      <c r="R14">
        <v>0</v>
      </c>
      <c r="U14">
        <v>1</v>
      </c>
      <c r="V14">
        <f>250/1000</f>
        <v>0.25</v>
      </c>
      <c r="X14">
        <f>200/1000</f>
        <v>0.2</v>
      </c>
    </row>
    <row r="15" spans="1:33">
      <c r="A15" s="1">
        <v>43997</v>
      </c>
      <c r="B15">
        <f>600/1000</f>
        <v>0.6</v>
      </c>
      <c r="C15">
        <v>0</v>
      </c>
      <c r="D15">
        <f>100/1000</f>
        <v>0.1</v>
      </c>
      <c r="I15">
        <f>50/1000</f>
        <v>0.05</v>
      </c>
      <c r="J15">
        <f>500/1000</f>
        <v>0.5</v>
      </c>
      <c r="K15">
        <f>500/1000</f>
        <v>0.5</v>
      </c>
      <c r="L15">
        <v>0</v>
      </c>
      <c r="M15">
        <v>0</v>
      </c>
      <c r="N15">
        <f>50/1000</f>
        <v>0.05</v>
      </c>
      <c r="O15">
        <v>0</v>
      </c>
      <c r="P15">
        <v>0</v>
      </c>
      <c r="Q15">
        <v>0</v>
      </c>
      <c r="R15">
        <v>0</v>
      </c>
      <c r="X15">
        <f>250/1000</f>
        <v>0.25</v>
      </c>
      <c r="AE15">
        <f>200/1000</f>
        <v>0.2</v>
      </c>
      <c r="AF15">
        <f>100/1000</f>
        <v>0.1</v>
      </c>
      <c r="AG15">
        <f>200/1000</f>
        <v>0.2</v>
      </c>
    </row>
    <row r="16" spans="1:33">
      <c r="A16" s="1" t="s">
        <v>31</v>
      </c>
      <c r="B16">
        <f>SUM(B2:B15)</f>
        <v>4</v>
      </c>
      <c r="C16">
        <f>SUM(C2:C15)</f>
        <v>1.9000000000000001</v>
      </c>
      <c r="D16">
        <f t="shared" ref="D16:AG16" si="0">SUM(D2:D15)</f>
        <v>1.35</v>
      </c>
      <c r="E16">
        <f t="shared" si="0"/>
        <v>0.7</v>
      </c>
      <c r="F16">
        <f t="shared" si="0"/>
        <v>0.2</v>
      </c>
      <c r="G16">
        <f t="shared" si="0"/>
        <v>0.4</v>
      </c>
      <c r="H16">
        <f t="shared" si="0"/>
        <v>0.2</v>
      </c>
      <c r="I16">
        <f t="shared" si="0"/>
        <v>0.62000000000000022</v>
      </c>
      <c r="J16">
        <f t="shared" si="0"/>
        <v>11.5</v>
      </c>
      <c r="K16">
        <f t="shared" si="0"/>
        <v>9.25</v>
      </c>
      <c r="L16">
        <f t="shared" si="0"/>
        <v>0.26999999999999996</v>
      </c>
      <c r="M16">
        <f t="shared" si="0"/>
        <v>7.4999999999999997E-2</v>
      </c>
      <c r="N16">
        <f t="shared" si="0"/>
        <v>0.13</v>
      </c>
      <c r="O16">
        <f t="shared" si="0"/>
        <v>0.30000000000000004</v>
      </c>
      <c r="P16">
        <f t="shared" si="0"/>
        <v>0.67500000000000004</v>
      </c>
      <c r="Q16">
        <f t="shared" si="0"/>
        <v>0.3</v>
      </c>
      <c r="R16">
        <f t="shared" si="0"/>
        <v>0.3</v>
      </c>
      <c r="S16">
        <f t="shared" si="0"/>
        <v>1</v>
      </c>
      <c r="T16">
        <f t="shared" si="0"/>
        <v>0.35</v>
      </c>
      <c r="U16">
        <f t="shared" si="0"/>
        <v>1.7000000000000002</v>
      </c>
      <c r="V16">
        <f t="shared" si="0"/>
        <v>0.6</v>
      </c>
      <c r="W16">
        <f t="shared" si="0"/>
        <v>0.1</v>
      </c>
      <c r="X16">
        <f t="shared" si="0"/>
        <v>0.7</v>
      </c>
      <c r="Y16">
        <f t="shared" si="0"/>
        <v>0.2</v>
      </c>
      <c r="Z16">
        <f t="shared" si="0"/>
        <v>0.25</v>
      </c>
      <c r="AB16">
        <f>SUM(AB3:AB15)</f>
        <v>0.2</v>
      </c>
      <c r="AD16">
        <f t="shared" si="0"/>
        <v>0.1</v>
      </c>
      <c r="AE16">
        <f t="shared" si="0"/>
        <v>0.2</v>
      </c>
      <c r="AF16">
        <f t="shared" si="0"/>
        <v>0.1</v>
      </c>
      <c r="AG16">
        <f t="shared" si="0"/>
        <v>0.2</v>
      </c>
    </row>
    <row r="17" spans="1:33">
      <c r="A17" s="1" t="s">
        <v>29</v>
      </c>
      <c r="B17">
        <v>56.8</v>
      </c>
      <c r="C17">
        <v>64.680000000000007</v>
      </c>
      <c r="D17">
        <v>110</v>
      </c>
      <c r="E17">
        <v>130</v>
      </c>
      <c r="F17">
        <v>130</v>
      </c>
      <c r="G17">
        <v>85</v>
      </c>
      <c r="H17">
        <v>116</v>
      </c>
      <c r="I17">
        <v>149</v>
      </c>
      <c r="J17">
        <v>51</v>
      </c>
      <c r="K17">
        <v>127</v>
      </c>
      <c r="L17">
        <v>100</v>
      </c>
      <c r="M17">
        <v>40</v>
      </c>
      <c r="N17">
        <v>250</v>
      </c>
      <c r="O17">
        <v>100</v>
      </c>
      <c r="P17">
        <v>22</v>
      </c>
      <c r="Q17">
        <v>30</v>
      </c>
      <c r="R17">
        <v>20</v>
      </c>
      <c r="S17">
        <v>25</v>
      </c>
      <c r="T17">
        <v>100</v>
      </c>
      <c r="U17">
        <v>23</v>
      </c>
      <c r="V17">
        <v>50</v>
      </c>
      <c r="W17">
        <v>35</v>
      </c>
      <c r="X17">
        <v>50</v>
      </c>
      <c r="Y17">
        <v>35</v>
      </c>
      <c r="Z17">
        <v>25</v>
      </c>
      <c r="AB17">
        <v>20</v>
      </c>
      <c r="AD17">
        <v>68</v>
      </c>
      <c r="AE17">
        <v>40</v>
      </c>
      <c r="AF17">
        <v>35</v>
      </c>
      <c r="AG17">
        <v>210</v>
      </c>
    </row>
    <row r="18" spans="1:33">
      <c r="A18" s="1" t="s">
        <v>30</v>
      </c>
      <c r="B18">
        <f>B17*B16</f>
        <v>227.2</v>
      </c>
      <c r="C18">
        <f>C17*C16</f>
        <v>122.89200000000002</v>
      </c>
      <c r="D18">
        <f t="shared" ref="D18:AG18" si="1">D17*D16</f>
        <v>148.5</v>
      </c>
      <c r="E18">
        <f t="shared" si="1"/>
        <v>91</v>
      </c>
      <c r="F18">
        <f t="shared" si="1"/>
        <v>26</v>
      </c>
      <c r="G18">
        <f t="shared" si="1"/>
        <v>34</v>
      </c>
      <c r="H18">
        <f t="shared" si="1"/>
        <v>23.200000000000003</v>
      </c>
      <c r="I18">
        <f t="shared" si="1"/>
        <v>92.380000000000038</v>
      </c>
      <c r="J18">
        <f t="shared" si="1"/>
        <v>586.5</v>
      </c>
      <c r="K18">
        <f t="shared" si="1"/>
        <v>1174.75</v>
      </c>
      <c r="L18">
        <f t="shared" si="1"/>
        <v>26.999999999999996</v>
      </c>
      <c r="M18">
        <f t="shared" si="1"/>
        <v>3</v>
      </c>
      <c r="N18">
        <f t="shared" si="1"/>
        <v>32.5</v>
      </c>
      <c r="O18">
        <f t="shared" si="1"/>
        <v>30.000000000000004</v>
      </c>
      <c r="P18">
        <f t="shared" si="1"/>
        <v>14.850000000000001</v>
      </c>
      <c r="Q18">
        <f t="shared" si="1"/>
        <v>9</v>
      </c>
      <c r="R18">
        <f t="shared" si="1"/>
        <v>6</v>
      </c>
      <c r="S18">
        <f t="shared" si="1"/>
        <v>25</v>
      </c>
      <c r="T18">
        <f t="shared" si="1"/>
        <v>35</v>
      </c>
      <c r="U18">
        <f t="shared" si="1"/>
        <v>39.1</v>
      </c>
      <c r="V18">
        <f t="shared" si="1"/>
        <v>30</v>
      </c>
      <c r="W18">
        <f t="shared" si="1"/>
        <v>3.5</v>
      </c>
      <c r="X18">
        <f t="shared" si="1"/>
        <v>35</v>
      </c>
      <c r="Y18">
        <f t="shared" si="1"/>
        <v>7</v>
      </c>
      <c r="Z18">
        <f t="shared" si="1"/>
        <v>6.25</v>
      </c>
      <c r="AB18">
        <f t="shared" si="1"/>
        <v>4</v>
      </c>
      <c r="AD18">
        <f t="shared" si="1"/>
        <v>6.8000000000000007</v>
      </c>
      <c r="AE18">
        <f t="shared" si="1"/>
        <v>8</v>
      </c>
      <c r="AF18">
        <f t="shared" si="1"/>
        <v>3.5</v>
      </c>
      <c r="AG18">
        <f t="shared" si="1"/>
        <v>42</v>
      </c>
    </row>
    <row r="20" spans="1:33">
      <c r="A20" s="1" t="s">
        <v>33</v>
      </c>
      <c r="B20">
        <v>100</v>
      </c>
      <c r="D20">
        <f>AVERAGE(D17:H17)</f>
        <v>114.2</v>
      </c>
      <c r="E20">
        <f>SUM(D16:H16)</f>
        <v>2.85</v>
      </c>
      <c r="F20">
        <f>PRODUCT(E20*D21)</f>
        <v>1627.3500000000001</v>
      </c>
      <c r="K20">
        <f>SUM(K16:O16)</f>
        <v>10.025</v>
      </c>
      <c r="M20">
        <f>AVERAGE(K17:O17)</f>
        <v>123.4</v>
      </c>
      <c r="P20">
        <f>SUM(P16:AG16)</f>
        <v>6.9750000000000005</v>
      </c>
    </row>
    <row r="21" spans="1:33">
      <c r="A21" s="1" t="s">
        <v>34</v>
      </c>
      <c r="B21">
        <v>225</v>
      </c>
      <c r="D21">
        <f>SUM(D17:H17)</f>
        <v>571</v>
      </c>
      <c r="F21">
        <f>114.2*2.85</f>
        <v>325.47000000000003</v>
      </c>
      <c r="P21">
        <f>AVERAGE(P17:AG17)</f>
        <v>49.25</v>
      </c>
    </row>
    <row r="22" spans="1:33">
      <c r="A22" s="1" t="s">
        <v>35</v>
      </c>
      <c r="B22">
        <v>130</v>
      </c>
      <c r="C22">
        <v>0</v>
      </c>
      <c r="E22">
        <v>0</v>
      </c>
      <c r="M22">
        <f>10.025*123.4</f>
        <v>1237.085</v>
      </c>
      <c r="P22">
        <f>PRODUCT(P21*P20)</f>
        <v>343.51875000000001</v>
      </c>
    </row>
    <row r="23" spans="1:33">
      <c r="A23" s="1" t="s">
        <v>36</v>
      </c>
      <c r="B23">
        <v>150</v>
      </c>
    </row>
    <row r="24" spans="1:33">
      <c r="A24" s="1" t="s">
        <v>38</v>
      </c>
      <c r="B24">
        <v>30</v>
      </c>
    </row>
    <row r="25" spans="1:33">
      <c r="B25">
        <f>AVERAGE(B20:B24)</f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3"/>
  <sheetViews>
    <sheetView workbookViewId="0">
      <selection activeCell="K24" sqref="K24"/>
    </sheetView>
  </sheetViews>
  <sheetFormatPr defaultRowHeight="15"/>
  <cols>
    <col min="1" max="1" width="15.5703125" bestFit="1" customWidth="1"/>
    <col min="2" max="2" width="12" style="1" bestFit="1" customWidth="1"/>
    <col min="5" max="5" width="9.140625" style="5"/>
    <col min="6" max="8" width="9.140625" style="6"/>
    <col min="9" max="9" width="9.140625" style="7"/>
    <col min="10" max="10" width="9.140625" style="6"/>
    <col min="12" max="12" width="9.5703125" bestFit="1" customWidth="1"/>
    <col min="14" max="14" width="18" bestFit="1" customWidth="1"/>
    <col min="36" max="36" width="9.140625" style="16"/>
  </cols>
  <sheetData>
    <row r="1" spans="1:40">
      <c r="A1" t="s">
        <v>42</v>
      </c>
      <c r="B1" s="1" t="s">
        <v>0</v>
      </c>
      <c r="C1" s="16" t="s">
        <v>1</v>
      </c>
      <c r="D1" s="16" t="s">
        <v>2</v>
      </c>
      <c r="E1" s="2" t="s">
        <v>3</v>
      </c>
      <c r="F1" s="3" t="s">
        <v>4</v>
      </c>
      <c r="G1" s="3" t="s">
        <v>32</v>
      </c>
      <c r="H1" s="3" t="s">
        <v>5</v>
      </c>
      <c r="I1" s="4" t="s">
        <v>6</v>
      </c>
      <c r="J1" s="13" t="s">
        <v>39</v>
      </c>
      <c r="K1" s="16" t="s">
        <v>7</v>
      </c>
      <c r="L1" s="16"/>
      <c r="M1" s="16" t="s">
        <v>8</v>
      </c>
      <c r="N1" s="2" t="s">
        <v>13</v>
      </c>
      <c r="O1" s="3" t="s">
        <v>9</v>
      </c>
      <c r="P1" s="3" t="s">
        <v>10</v>
      </c>
      <c r="Q1" s="3" t="s">
        <v>11</v>
      </c>
      <c r="R1" s="4" t="s">
        <v>12</v>
      </c>
      <c r="S1" s="13" t="s">
        <v>40</v>
      </c>
      <c r="T1" s="2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37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4" t="s">
        <v>28</v>
      </c>
      <c r="AJ1" s="13" t="s">
        <v>41</v>
      </c>
      <c r="AK1" s="8" t="s">
        <v>47</v>
      </c>
    </row>
    <row r="2" spans="1:40">
      <c r="A2">
        <v>1</v>
      </c>
      <c r="B2" s="1">
        <v>43984</v>
      </c>
      <c r="C2" s="16">
        <f>200/1000</f>
        <v>0.2</v>
      </c>
      <c r="D2" s="16">
        <f>250/1000</f>
        <v>0.25</v>
      </c>
      <c r="E2" s="5">
        <v>0</v>
      </c>
      <c r="H2" s="6">
        <f>200/1000</f>
        <v>0.2</v>
      </c>
      <c r="J2" s="14">
        <f>SUM(E2:I2)</f>
        <v>0.2</v>
      </c>
      <c r="K2" s="16">
        <f>30/1000</f>
        <v>0.03</v>
      </c>
      <c r="L2" s="16"/>
      <c r="M2" s="16">
        <f>500/1000</f>
        <v>0.5</v>
      </c>
      <c r="N2" s="5">
        <v>2</v>
      </c>
      <c r="O2" s="6">
        <f>100/1000</f>
        <v>0.1</v>
      </c>
      <c r="P2" s="6">
        <v>0</v>
      </c>
      <c r="Q2" s="6">
        <v>0</v>
      </c>
      <c r="R2" s="7">
        <v>0</v>
      </c>
      <c r="S2" s="14">
        <f>SUM(N2:R2)</f>
        <v>2.1</v>
      </c>
      <c r="T2" s="5">
        <f>100/1000</f>
        <v>0.1</v>
      </c>
      <c r="U2" s="6">
        <f>50/1000</f>
        <v>0.05</v>
      </c>
      <c r="V2" s="6">
        <v>0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16">
        <f>SUM(T2:AI2)</f>
        <v>0.15000000000000002</v>
      </c>
    </row>
    <row r="3" spans="1:40">
      <c r="A3">
        <v>2</v>
      </c>
      <c r="B3" s="1">
        <v>43985</v>
      </c>
      <c r="C3" s="16">
        <f>300/1000</f>
        <v>0.3</v>
      </c>
      <c r="D3" s="16">
        <f>300/1000</f>
        <v>0.3</v>
      </c>
      <c r="E3" s="5">
        <v>0</v>
      </c>
      <c r="J3" s="14">
        <f t="shared" ref="J3:J22" si="0">SUM(E3:I3)</f>
        <v>0</v>
      </c>
      <c r="K3" s="16">
        <f>30/1000</f>
        <v>0.03</v>
      </c>
      <c r="L3" s="16"/>
      <c r="M3" s="16">
        <f>500/1000</f>
        <v>0.5</v>
      </c>
      <c r="N3" s="5">
        <v>1</v>
      </c>
      <c r="O3" s="6">
        <v>0</v>
      </c>
      <c r="P3" s="6">
        <v>0</v>
      </c>
      <c r="Q3" s="6">
        <v>0</v>
      </c>
      <c r="R3" s="7">
        <v>0</v>
      </c>
      <c r="S3" s="14">
        <f t="shared" ref="S3:S22" si="1">SUM(N3:R3)</f>
        <v>1</v>
      </c>
      <c r="T3" s="5">
        <f>100/1000</f>
        <v>0.1</v>
      </c>
      <c r="U3" s="6">
        <f>50/1000</f>
        <v>0.05</v>
      </c>
      <c r="V3" s="6">
        <f>250/1000</f>
        <v>0.25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  <c r="AJ3" s="16">
        <f t="shared" ref="AJ3:AJ22" si="2">SUM(T3:AI3)</f>
        <v>0.4</v>
      </c>
    </row>
    <row r="4" spans="1:40">
      <c r="A4">
        <v>3</v>
      </c>
      <c r="B4" s="1">
        <v>43986</v>
      </c>
      <c r="C4" s="16">
        <f>400/1000</f>
        <v>0.4</v>
      </c>
      <c r="D4" s="16">
        <f>0</f>
        <v>0</v>
      </c>
      <c r="E4" s="5">
        <f>250/1000</f>
        <v>0.25</v>
      </c>
      <c r="J4" s="14">
        <f t="shared" si="0"/>
        <v>0.25</v>
      </c>
      <c r="K4" s="16">
        <f>40/1000</f>
        <v>0.04</v>
      </c>
      <c r="L4" s="16"/>
      <c r="M4" s="16">
        <v>1</v>
      </c>
      <c r="N4" s="5">
        <f>500/1000</f>
        <v>0.5</v>
      </c>
      <c r="O4" s="6">
        <v>0</v>
      </c>
      <c r="P4" s="6">
        <v>0</v>
      </c>
      <c r="Q4" s="6">
        <v>0</v>
      </c>
      <c r="R4" s="7">
        <v>0</v>
      </c>
      <c r="S4" s="14">
        <f t="shared" si="1"/>
        <v>0.5</v>
      </c>
      <c r="T4" s="5">
        <v>0</v>
      </c>
      <c r="U4" s="6">
        <v>0</v>
      </c>
      <c r="V4" s="6">
        <v>0</v>
      </c>
      <c r="W4" s="6">
        <v>1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7"/>
      <c r="AJ4" s="16">
        <f t="shared" si="2"/>
        <v>1</v>
      </c>
    </row>
    <row r="5" spans="1:40">
      <c r="A5">
        <v>4</v>
      </c>
      <c r="B5" s="1">
        <v>43987</v>
      </c>
      <c r="C5" s="16">
        <v>0</v>
      </c>
      <c r="D5" s="16">
        <f>150/1000</f>
        <v>0.15</v>
      </c>
      <c r="F5" s="6">
        <f>700/1000</f>
        <v>0.7</v>
      </c>
      <c r="J5" s="14">
        <f t="shared" si="0"/>
        <v>0.7</v>
      </c>
      <c r="K5" s="16">
        <f>40/1000</f>
        <v>0.04</v>
      </c>
      <c r="L5" s="16"/>
      <c r="M5" s="16">
        <v>1</v>
      </c>
      <c r="N5" s="5">
        <v>1</v>
      </c>
      <c r="O5" s="6">
        <f>10/1000</f>
        <v>0.01</v>
      </c>
      <c r="P5" s="6">
        <f>75/1000</f>
        <v>7.4999999999999997E-2</v>
      </c>
      <c r="Q5" s="6">
        <v>0</v>
      </c>
      <c r="R5" s="7">
        <v>0</v>
      </c>
      <c r="S5" s="14">
        <f t="shared" si="1"/>
        <v>1.085</v>
      </c>
      <c r="T5" s="5">
        <v>0</v>
      </c>
      <c r="U5" s="6">
        <v>0</v>
      </c>
      <c r="V5" s="6">
        <v>0</v>
      </c>
      <c r="W5" s="6"/>
      <c r="X5" s="6">
        <f>100/1000</f>
        <v>0.1</v>
      </c>
      <c r="Y5" s="6">
        <f>100/1000</f>
        <v>0.1</v>
      </c>
      <c r="Z5" s="6"/>
      <c r="AA5" s="6"/>
      <c r="AB5" s="6"/>
      <c r="AC5" s="6"/>
      <c r="AD5" s="6"/>
      <c r="AE5" s="6"/>
      <c r="AF5" s="6"/>
      <c r="AG5" s="6"/>
      <c r="AH5" s="6"/>
      <c r="AI5" s="7"/>
      <c r="AJ5" s="16">
        <f t="shared" si="2"/>
        <v>0.2</v>
      </c>
    </row>
    <row r="6" spans="1:40">
      <c r="A6">
        <v>5</v>
      </c>
      <c r="B6" s="1">
        <v>43988</v>
      </c>
      <c r="C6" s="16">
        <f>500/1000</f>
        <v>0.5</v>
      </c>
      <c r="D6" s="16">
        <v>0</v>
      </c>
      <c r="E6" s="5">
        <f>250/1000</f>
        <v>0.25</v>
      </c>
      <c r="J6" s="14">
        <f t="shared" si="0"/>
        <v>0.25</v>
      </c>
      <c r="K6" s="16">
        <f>30/1000</f>
        <v>0.03</v>
      </c>
      <c r="L6" s="16"/>
      <c r="M6" s="16">
        <f>500/1000</f>
        <v>0.5</v>
      </c>
      <c r="N6" s="5">
        <v>0</v>
      </c>
      <c r="O6" s="6">
        <v>0.01</v>
      </c>
      <c r="P6" s="6">
        <v>0</v>
      </c>
      <c r="Q6" s="6">
        <v>0</v>
      </c>
      <c r="R6" s="7">
        <v>0</v>
      </c>
      <c r="S6" s="14">
        <f t="shared" si="1"/>
        <v>0.01</v>
      </c>
      <c r="T6" s="5">
        <v>0</v>
      </c>
      <c r="U6" s="6">
        <v>0</v>
      </c>
      <c r="V6" s="6">
        <v>0</v>
      </c>
      <c r="W6" s="6"/>
      <c r="X6" s="6"/>
      <c r="Y6" s="6">
        <f>500/1000</f>
        <v>0.5</v>
      </c>
      <c r="Z6" s="6"/>
      <c r="AA6" s="6"/>
      <c r="AB6" s="6"/>
      <c r="AC6" s="6"/>
      <c r="AD6" s="6"/>
      <c r="AE6" s="6"/>
      <c r="AF6" s="6"/>
      <c r="AG6" s="6"/>
      <c r="AH6" s="6"/>
      <c r="AI6" s="7"/>
      <c r="AJ6" s="16">
        <f t="shared" si="2"/>
        <v>0.5</v>
      </c>
    </row>
    <row r="7" spans="1:40">
      <c r="A7">
        <v>6</v>
      </c>
      <c r="B7" s="1">
        <v>43989</v>
      </c>
      <c r="C7" s="16">
        <v>0</v>
      </c>
      <c r="D7" s="16">
        <f>500/1000</f>
        <v>0.5</v>
      </c>
      <c r="I7" s="7">
        <f>200/1000</f>
        <v>0.2</v>
      </c>
      <c r="J7" s="14">
        <f t="shared" si="0"/>
        <v>0.2</v>
      </c>
      <c r="K7" s="16">
        <f>30/1000</f>
        <v>0.03</v>
      </c>
      <c r="L7" s="16"/>
      <c r="M7" s="16">
        <v>1</v>
      </c>
      <c r="N7" s="5">
        <v>0</v>
      </c>
      <c r="O7" s="6">
        <v>0</v>
      </c>
      <c r="P7" s="6">
        <v>0</v>
      </c>
      <c r="Q7" s="6">
        <f>10/1000</f>
        <v>0.01</v>
      </c>
      <c r="R7" s="7">
        <f>200/1000</f>
        <v>0.2</v>
      </c>
      <c r="S7" s="14">
        <f t="shared" si="1"/>
        <v>0.21000000000000002</v>
      </c>
      <c r="T7" s="5">
        <f>75/1000</f>
        <v>7.4999999999999997E-2</v>
      </c>
      <c r="U7" s="6">
        <f>75/1000</f>
        <v>7.4999999999999997E-2</v>
      </c>
      <c r="V7" s="6">
        <v>0</v>
      </c>
      <c r="W7" s="6"/>
      <c r="X7" s="6"/>
      <c r="Y7" s="6"/>
      <c r="Z7" s="6">
        <f>250/1000</f>
        <v>0.25</v>
      </c>
      <c r="AA7" s="6">
        <f>100/1000</f>
        <v>0.1</v>
      </c>
      <c r="AB7" s="6"/>
      <c r="AC7" s="6"/>
      <c r="AD7" s="6"/>
      <c r="AE7" s="6"/>
      <c r="AF7" s="6"/>
      <c r="AG7" s="6"/>
      <c r="AH7" s="6"/>
      <c r="AI7" s="7"/>
      <c r="AJ7" s="16">
        <f t="shared" si="2"/>
        <v>0.5</v>
      </c>
    </row>
    <row r="8" spans="1:40">
      <c r="A8">
        <v>7</v>
      </c>
      <c r="B8" s="1">
        <v>43990</v>
      </c>
      <c r="C8" s="16">
        <f>300/1000</f>
        <v>0.3</v>
      </c>
      <c r="D8" s="16">
        <v>0</v>
      </c>
      <c r="E8" s="5">
        <f>200/1000</f>
        <v>0.2</v>
      </c>
      <c r="J8" s="14">
        <f t="shared" si="0"/>
        <v>0.2</v>
      </c>
      <c r="K8" s="16">
        <f>200/1000</f>
        <v>0.2</v>
      </c>
      <c r="L8" s="16"/>
      <c r="M8" s="16">
        <f>500/1000</f>
        <v>0.5</v>
      </c>
      <c r="N8" s="5">
        <v>0</v>
      </c>
      <c r="O8" s="6">
        <f>50/1000</f>
        <v>0.05</v>
      </c>
      <c r="P8" s="6">
        <v>0</v>
      </c>
      <c r="Q8" s="6">
        <f>20/1000</f>
        <v>0.02</v>
      </c>
      <c r="R8" s="7">
        <v>0</v>
      </c>
      <c r="S8" s="14">
        <f t="shared" si="1"/>
        <v>7.0000000000000007E-2</v>
      </c>
      <c r="T8" s="5">
        <v>0</v>
      </c>
      <c r="U8" s="6">
        <v>0</v>
      </c>
      <c r="V8" s="6">
        <v>0</v>
      </c>
      <c r="W8" s="6"/>
      <c r="X8" s="6"/>
      <c r="Y8" s="6"/>
      <c r="Z8" s="6"/>
      <c r="AA8" s="6"/>
      <c r="AB8" s="6">
        <f>250/1000</f>
        <v>0.25</v>
      </c>
      <c r="AC8" s="6">
        <f>200/1000</f>
        <v>0.2</v>
      </c>
      <c r="AD8" s="6"/>
      <c r="AE8" s="6"/>
      <c r="AF8" s="6"/>
      <c r="AG8" s="6"/>
      <c r="AH8" s="6"/>
      <c r="AI8" s="7"/>
      <c r="AJ8" s="16">
        <f t="shared" si="2"/>
        <v>0.45</v>
      </c>
    </row>
    <row r="9" spans="1:40">
      <c r="A9" t="s">
        <v>43</v>
      </c>
      <c r="B9" s="1" t="s">
        <v>31</v>
      </c>
      <c r="C9" s="16">
        <f>SUM(C2:C8)</f>
        <v>1.7</v>
      </c>
      <c r="D9" s="16">
        <f>SUM(D2:D8)</f>
        <v>1.2000000000000002</v>
      </c>
      <c r="E9" s="20">
        <f>SUM(E2:E8)</f>
        <v>0.7</v>
      </c>
      <c r="F9" s="20">
        <f>SUM(F2:F8)</f>
        <v>0.7</v>
      </c>
      <c r="G9" s="20">
        <f>SUM(G2:G8)</f>
        <v>0</v>
      </c>
      <c r="H9" s="20">
        <f>SUM(H2:H8)</f>
        <v>0.2</v>
      </c>
      <c r="I9" s="20">
        <f>SUM(I2:I8)</f>
        <v>0.2</v>
      </c>
      <c r="J9" s="14">
        <f t="shared" si="0"/>
        <v>1.7999999999999998</v>
      </c>
      <c r="K9" s="16">
        <f t="shared" ref="K9:M9" si="3">SUM(K2:K8)</f>
        <v>0.4</v>
      </c>
      <c r="L9" s="16"/>
      <c r="M9" s="16">
        <f t="shared" si="3"/>
        <v>5</v>
      </c>
      <c r="N9" s="20">
        <f t="shared" ref="N9" si="4">SUM(N2:N8)</f>
        <v>4.5</v>
      </c>
      <c r="O9" s="20">
        <f t="shared" ref="O9" si="5">SUM(O2:O8)</f>
        <v>0.16999999999999998</v>
      </c>
      <c r="P9" s="20">
        <f t="shared" ref="P9" si="6">SUM(P2:P8)</f>
        <v>7.4999999999999997E-2</v>
      </c>
      <c r="Q9" s="20">
        <f t="shared" ref="Q9" si="7">SUM(Q2:Q8)</f>
        <v>0.03</v>
      </c>
      <c r="R9" s="20">
        <f t="shared" ref="R9" si="8">SUM(R2:R8)</f>
        <v>0.2</v>
      </c>
      <c r="S9" s="14">
        <f t="shared" ref="S9:S11" si="9">SUM(N9:R9)</f>
        <v>4.9750000000000005</v>
      </c>
      <c r="T9" s="20">
        <f t="shared" ref="T9" si="10">SUM(T2:T8)</f>
        <v>0.27500000000000002</v>
      </c>
      <c r="U9" s="20">
        <f t="shared" ref="U9" si="11">SUM(U2:U8)</f>
        <v>0.17499999999999999</v>
      </c>
      <c r="V9" s="20">
        <f t="shared" ref="V9" si="12">SUM(V2:V8)</f>
        <v>0.25</v>
      </c>
      <c r="W9" s="20">
        <f t="shared" ref="W9" si="13">SUM(W2:W8)</f>
        <v>1</v>
      </c>
      <c r="X9" s="20">
        <f t="shared" ref="X9" si="14">SUM(X2:X8)</f>
        <v>0.1</v>
      </c>
      <c r="Y9" s="20">
        <f t="shared" ref="Y9" si="15">SUM(Y2:Y8)</f>
        <v>0.6</v>
      </c>
      <c r="Z9" s="20">
        <f t="shared" ref="Z9" si="16">SUM(Z2:Z8)</f>
        <v>0.25</v>
      </c>
      <c r="AA9" s="20">
        <f t="shared" ref="AA9" si="17">SUM(AA2:AA8)</f>
        <v>0.1</v>
      </c>
      <c r="AB9" s="20">
        <f t="shared" ref="AB9" si="18">SUM(AB2:AB8)</f>
        <v>0.25</v>
      </c>
      <c r="AC9" s="20">
        <f t="shared" ref="AC9" si="19">SUM(AC2:AC8)</f>
        <v>0.2</v>
      </c>
      <c r="AD9" s="20">
        <f t="shared" ref="AD9" si="20">SUM(AD2:AD8)</f>
        <v>0</v>
      </c>
      <c r="AE9" s="20">
        <f t="shared" ref="AE9" si="21">SUM(AE2:AE8)</f>
        <v>0</v>
      </c>
      <c r="AF9" s="20">
        <f t="shared" ref="AF9" si="22">SUM(AF2:AF8)</f>
        <v>0</v>
      </c>
      <c r="AG9" s="20">
        <f t="shared" ref="AG9" si="23">SUM(AG2:AG8)</f>
        <v>0</v>
      </c>
      <c r="AH9" s="20">
        <f t="shared" ref="AH9" si="24">SUM(AH2:AH8)</f>
        <v>0</v>
      </c>
      <c r="AI9" s="20">
        <f t="shared" ref="AI9" si="25">SUM(AI2:AI8)</f>
        <v>0</v>
      </c>
      <c r="AJ9" s="14">
        <f>SUM(T9:AI9)</f>
        <v>3.2</v>
      </c>
    </row>
    <row r="10" spans="1:40">
      <c r="B10" s="9" t="s">
        <v>29</v>
      </c>
      <c r="C10" s="16">
        <f>C21</f>
        <v>56.8</v>
      </c>
      <c r="D10" s="16">
        <f>D21</f>
        <v>64.680000000000007</v>
      </c>
      <c r="E10" s="20">
        <f>E21</f>
        <v>110</v>
      </c>
      <c r="F10" s="20">
        <f>F21</f>
        <v>130</v>
      </c>
      <c r="G10" s="20">
        <f>G21</f>
        <v>130</v>
      </c>
      <c r="H10" s="20">
        <f>H21</f>
        <v>85</v>
      </c>
      <c r="I10" s="20">
        <f>I21</f>
        <v>116</v>
      </c>
      <c r="J10" s="15">
        <f>AVERAGE(E10:I10)</f>
        <v>114.2</v>
      </c>
      <c r="K10" s="16">
        <f t="shared" ref="K10:M10" si="26">K21</f>
        <v>149</v>
      </c>
      <c r="L10" s="16"/>
      <c r="M10" s="16">
        <f t="shared" si="26"/>
        <v>51</v>
      </c>
      <c r="N10" s="20">
        <f t="shared" ref="N10:O10" si="27">N21</f>
        <v>127</v>
      </c>
      <c r="O10" s="20">
        <f t="shared" si="27"/>
        <v>100</v>
      </c>
      <c r="P10" s="20">
        <f t="shared" ref="P10:R10" si="28">P21</f>
        <v>40</v>
      </c>
      <c r="Q10" s="20">
        <f t="shared" si="28"/>
        <v>250</v>
      </c>
      <c r="R10" s="20">
        <f t="shared" si="28"/>
        <v>100</v>
      </c>
      <c r="S10" s="15">
        <f>AVERAGE(N10:R10)</f>
        <v>123.4</v>
      </c>
      <c r="T10" s="20">
        <f t="shared" ref="T10:AI10" si="29">T21</f>
        <v>22</v>
      </c>
      <c r="U10" s="20">
        <f t="shared" si="29"/>
        <v>30</v>
      </c>
      <c r="V10" s="20">
        <f t="shared" si="29"/>
        <v>20</v>
      </c>
      <c r="W10" s="20">
        <f t="shared" si="29"/>
        <v>25</v>
      </c>
      <c r="X10" s="20">
        <f t="shared" si="29"/>
        <v>100</v>
      </c>
      <c r="Y10" s="20">
        <f t="shared" si="29"/>
        <v>23</v>
      </c>
      <c r="Z10" s="20">
        <f t="shared" si="29"/>
        <v>50</v>
      </c>
      <c r="AA10" s="20">
        <f t="shared" si="29"/>
        <v>35</v>
      </c>
      <c r="AB10" s="20">
        <f t="shared" si="29"/>
        <v>50</v>
      </c>
      <c r="AC10" s="20">
        <f t="shared" si="29"/>
        <v>35</v>
      </c>
      <c r="AD10" s="20">
        <f t="shared" si="29"/>
        <v>25</v>
      </c>
      <c r="AE10" s="20">
        <f t="shared" si="29"/>
        <v>20</v>
      </c>
      <c r="AF10" s="20">
        <f t="shared" si="29"/>
        <v>68</v>
      </c>
      <c r="AG10" s="20">
        <f t="shared" si="29"/>
        <v>40</v>
      </c>
      <c r="AH10" s="20">
        <f t="shared" si="29"/>
        <v>35</v>
      </c>
      <c r="AI10" s="20">
        <f t="shared" si="29"/>
        <v>210</v>
      </c>
      <c r="AJ10" s="14">
        <f>AVERAGE(T10:AI10)</f>
        <v>49.25</v>
      </c>
    </row>
    <row r="11" spans="1:40">
      <c r="B11" s="1" t="s">
        <v>30</v>
      </c>
      <c r="C11" s="16">
        <f>C10*C9</f>
        <v>96.559999999999988</v>
      </c>
      <c r="D11" s="16">
        <f>D10*D9</f>
        <v>77.616000000000014</v>
      </c>
      <c r="E11" s="20">
        <f>E10*E9</f>
        <v>77</v>
      </c>
      <c r="F11" s="20">
        <f>F10*F9</f>
        <v>91</v>
      </c>
      <c r="G11" s="20">
        <f>G10*G9</f>
        <v>0</v>
      </c>
      <c r="H11" s="20">
        <f>H10*H9</f>
        <v>17</v>
      </c>
      <c r="I11" s="20">
        <f>I10*I9</f>
        <v>23.200000000000003</v>
      </c>
      <c r="J11" s="14">
        <f t="shared" si="0"/>
        <v>208.2</v>
      </c>
      <c r="K11" s="16">
        <f t="shared" ref="K11:M11" si="30">K10*K9</f>
        <v>59.6</v>
      </c>
      <c r="L11" s="16"/>
      <c r="M11" s="16">
        <f t="shared" si="30"/>
        <v>255</v>
      </c>
      <c r="N11" s="20">
        <f t="shared" ref="N11" si="31">N10*N9</f>
        <v>571.5</v>
      </c>
      <c r="O11" s="20">
        <f t="shared" ref="O11" si="32">O10*O9</f>
        <v>17</v>
      </c>
      <c r="P11" s="20">
        <f t="shared" ref="P11" si="33">P10*P9</f>
        <v>3</v>
      </c>
      <c r="Q11" s="20">
        <f t="shared" ref="Q11" si="34">Q10*Q9</f>
        <v>7.5</v>
      </c>
      <c r="R11" s="20">
        <f t="shared" ref="R11" si="35">R10*R9</f>
        <v>20</v>
      </c>
      <c r="S11" s="14">
        <f t="shared" si="9"/>
        <v>619</v>
      </c>
      <c r="T11" s="20">
        <f t="shared" ref="T11" si="36">T10*T9</f>
        <v>6.0500000000000007</v>
      </c>
      <c r="U11" s="20">
        <f t="shared" ref="U11" si="37">U10*U9</f>
        <v>5.25</v>
      </c>
      <c r="V11" s="20">
        <f t="shared" ref="V11" si="38">V10*V9</f>
        <v>5</v>
      </c>
      <c r="W11" s="20">
        <f t="shared" ref="W11" si="39">W10*W9</f>
        <v>25</v>
      </c>
      <c r="X11" s="20">
        <f t="shared" ref="X11" si="40">X10*X9</f>
        <v>10</v>
      </c>
      <c r="Y11" s="20">
        <f t="shared" ref="Y11" si="41">Y10*Y9</f>
        <v>13.799999999999999</v>
      </c>
      <c r="Z11" s="20">
        <f t="shared" ref="Z11" si="42">Z10*Z9</f>
        <v>12.5</v>
      </c>
      <c r="AA11" s="20">
        <f t="shared" ref="AA11" si="43">AA10*AA9</f>
        <v>3.5</v>
      </c>
      <c r="AB11" s="20">
        <f t="shared" ref="AB11" si="44">AB10*AB9</f>
        <v>12.5</v>
      </c>
      <c r="AC11" s="20">
        <f t="shared" ref="AC11" si="45">AC10*AC9</f>
        <v>7</v>
      </c>
      <c r="AD11" s="20">
        <f t="shared" ref="AD11" si="46">AD10*AD9</f>
        <v>0</v>
      </c>
      <c r="AE11" s="20">
        <f t="shared" ref="AE11" si="47">AE10*AE9</f>
        <v>0</v>
      </c>
      <c r="AF11" s="20">
        <f t="shared" ref="AF11" si="48">AF10*AF9</f>
        <v>0</v>
      </c>
      <c r="AG11" s="20">
        <f t="shared" ref="AG11" si="49">AG10*AG9</f>
        <v>0</v>
      </c>
      <c r="AH11" s="20">
        <f t="shared" ref="AH11" si="50">AH10*AH9</f>
        <v>0</v>
      </c>
      <c r="AI11" s="20">
        <f t="shared" ref="AI11" si="51">AI10*AI9</f>
        <v>0</v>
      </c>
      <c r="AJ11" s="14">
        <f>SUM(T11:AI11)</f>
        <v>100.6</v>
      </c>
    </row>
    <row r="12" spans="1:40" ht="15.75" thickBot="1">
      <c r="B12" s="1" t="s">
        <v>44</v>
      </c>
      <c r="C12" s="16">
        <f>C11</f>
        <v>96.559999999999988</v>
      </c>
      <c r="D12" s="16">
        <f>D11</f>
        <v>77.616000000000014</v>
      </c>
      <c r="J12" s="13">
        <f>J10*J9</f>
        <v>205.55999999999997</v>
      </c>
      <c r="K12" s="16">
        <f>K11</f>
        <v>59.6</v>
      </c>
      <c r="L12" s="28">
        <f>SUM(C12:K12)</f>
        <v>439.33600000000001</v>
      </c>
      <c r="M12" s="16">
        <f>M11</f>
        <v>255</v>
      </c>
      <c r="N12" s="5"/>
      <c r="O12" s="6"/>
      <c r="P12" s="6"/>
      <c r="Q12" s="6"/>
      <c r="R12" s="7"/>
      <c r="S12" s="13">
        <f>S10*S9</f>
        <v>613.91500000000008</v>
      </c>
      <c r="T12" s="5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  <c r="AJ12" s="13">
        <f>AJ10*AJ9</f>
        <v>157.60000000000002</v>
      </c>
      <c r="AK12">
        <f>SUM(AJ12,S12,M12)</f>
        <v>1026.5150000000001</v>
      </c>
    </row>
    <row r="13" spans="1:40">
      <c r="A13" s="2">
        <v>8</v>
      </c>
      <c r="B13" s="21">
        <v>43991</v>
      </c>
      <c r="C13" s="22">
        <f>300/1000</f>
        <v>0.3</v>
      </c>
      <c r="D13" s="22">
        <f>200/1000</f>
        <v>0.2</v>
      </c>
      <c r="E13" s="2">
        <f>100/1000</f>
        <v>0.1</v>
      </c>
      <c r="F13" s="3"/>
      <c r="G13" s="3"/>
      <c r="H13" s="3"/>
      <c r="I13" s="4"/>
      <c r="J13" s="22">
        <f t="shared" si="0"/>
        <v>0.1</v>
      </c>
      <c r="K13" s="22">
        <f>30/1000</f>
        <v>0.03</v>
      </c>
      <c r="L13" s="22"/>
      <c r="M13" s="22">
        <v>1</v>
      </c>
      <c r="N13" s="2">
        <v>0</v>
      </c>
      <c r="O13" s="3">
        <v>0.05</v>
      </c>
      <c r="P13" s="3">
        <v>0</v>
      </c>
      <c r="Q13" s="3">
        <f>50/1000</f>
        <v>0.05</v>
      </c>
      <c r="R13" s="4">
        <f>100/1000</f>
        <v>0.1</v>
      </c>
      <c r="S13" s="22">
        <f t="shared" si="1"/>
        <v>0.2</v>
      </c>
      <c r="T13" s="2">
        <v>0</v>
      </c>
      <c r="U13" s="3">
        <v>0</v>
      </c>
      <c r="V13" s="3">
        <v>0</v>
      </c>
      <c r="W13" s="3"/>
      <c r="X13" s="3"/>
      <c r="Y13" s="3"/>
      <c r="Z13" s="3"/>
      <c r="AA13" s="3"/>
      <c r="AB13" s="3"/>
      <c r="AC13" s="3"/>
      <c r="AD13" s="3">
        <f>250/1000</f>
        <v>0.25</v>
      </c>
      <c r="AE13" s="3"/>
      <c r="AF13" s="3"/>
      <c r="AG13" s="3"/>
      <c r="AH13" s="3"/>
      <c r="AI13" s="4"/>
      <c r="AJ13" s="22">
        <f t="shared" si="2"/>
        <v>0.25</v>
      </c>
      <c r="AK13" s="3"/>
      <c r="AL13" s="3"/>
      <c r="AM13" s="3"/>
      <c r="AN13" s="4"/>
    </row>
    <row r="14" spans="1:40">
      <c r="A14" s="5">
        <v>9</v>
      </c>
      <c r="B14" s="23">
        <v>43992</v>
      </c>
      <c r="C14" s="14">
        <f>200/1000</f>
        <v>0.2</v>
      </c>
      <c r="D14" s="14">
        <f>200/1000</f>
        <v>0.2</v>
      </c>
      <c r="G14" s="6">
        <f>200/1000</f>
        <v>0.2</v>
      </c>
      <c r="J14" s="14">
        <f t="shared" si="0"/>
        <v>0.2</v>
      </c>
      <c r="K14" s="14">
        <f>30/1000</f>
        <v>0.03</v>
      </c>
      <c r="L14" s="14"/>
      <c r="M14" s="14">
        <v>1</v>
      </c>
      <c r="N14" s="5">
        <v>1</v>
      </c>
      <c r="O14" s="6">
        <v>0.05</v>
      </c>
      <c r="P14" s="6">
        <v>0</v>
      </c>
      <c r="Q14" s="6">
        <v>0</v>
      </c>
      <c r="R14" s="7">
        <v>0</v>
      </c>
      <c r="S14" s="14">
        <f t="shared" si="1"/>
        <v>1.05</v>
      </c>
      <c r="T14" s="5">
        <v>0</v>
      </c>
      <c r="U14" s="6">
        <v>0</v>
      </c>
      <c r="V14" s="6">
        <v>0</v>
      </c>
      <c r="W14" s="6"/>
      <c r="X14" s="6">
        <f>250/1000</f>
        <v>0.25</v>
      </c>
      <c r="Y14" s="6">
        <f>50/1000</f>
        <v>0.05</v>
      </c>
      <c r="Z14" s="6"/>
      <c r="AA14" s="6"/>
      <c r="AB14" s="6"/>
      <c r="AC14" s="6"/>
      <c r="AD14" s="6"/>
      <c r="AE14" s="6"/>
      <c r="AF14" s="6"/>
      <c r="AG14" s="6"/>
      <c r="AH14" s="6"/>
      <c r="AI14" s="7"/>
      <c r="AJ14" s="14">
        <f t="shared" si="2"/>
        <v>0.3</v>
      </c>
      <c r="AK14" s="6"/>
      <c r="AL14" s="6"/>
      <c r="AM14" s="6"/>
      <c r="AN14" s="7"/>
    </row>
    <row r="15" spans="1:40">
      <c r="A15" s="5">
        <v>10</v>
      </c>
      <c r="B15" s="23">
        <v>43993</v>
      </c>
      <c r="C15" s="14">
        <f>300/1000</f>
        <v>0.3</v>
      </c>
      <c r="D15" s="14">
        <v>0</v>
      </c>
      <c r="E15" s="5">
        <f>200/1000</f>
        <v>0.2</v>
      </c>
      <c r="H15" s="6">
        <f>200/1000</f>
        <v>0.2</v>
      </c>
      <c r="J15" s="14">
        <f t="shared" si="0"/>
        <v>0.4</v>
      </c>
      <c r="K15" s="14">
        <f>15/1000</f>
        <v>1.4999999999999999E-2</v>
      </c>
      <c r="L15" s="14"/>
      <c r="M15" s="14">
        <v>1</v>
      </c>
      <c r="N15" s="5">
        <v>1</v>
      </c>
      <c r="O15" s="6">
        <v>0</v>
      </c>
      <c r="P15" s="6">
        <v>0</v>
      </c>
      <c r="Q15" s="6">
        <v>0</v>
      </c>
      <c r="R15" s="7">
        <v>0</v>
      </c>
      <c r="S15" s="14">
        <f t="shared" si="1"/>
        <v>1</v>
      </c>
      <c r="T15" s="5">
        <f>50/1000</f>
        <v>0.05</v>
      </c>
      <c r="U15" s="6">
        <f>25/1000</f>
        <v>2.5000000000000001E-2</v>
      </c>
      <c r="V15" s="6">
        <v>0</v>
      </c>
      <c r="W15" s="6"/>
      <c r="X15" s="6"/>
      <c r="Y15" s="6">
        <f>50/1000</f>
        <v>0.05</v>
      </c>
      <c r="Z15" s="6"/>
      <c r="AA15" s="6"/>
      <c r="AB15" s="6"/>
      <c r="AC15" s="6"/>
      <c r="AD15" s="6"/>
      <c r="AE15" s="6">
        <f>200/1000</f>
        <v>0.2</v>
      </c>
      <c r="AF15" s="6"/>
      <c r="AG15" s="6"/>
      <c r="AH15" s="6"/>
      <c r="AI15" s="7"/>
      <c r="AJ15" s="14">
        <f t="shared" si="2"/>
        <v>0.32500000000000001</v>
      </c>
      <c r="AK15" s="6"/>
      <c r="AL15" s="6"/>
      <c r="AM15" s="6"/>
      <c r="AN15" s="7"/>
    </row>
    <row r="16" spans="1:40">
      <c r="A16" s="5">
        <v>11</v>
      </c>
      <c r="B16" s="23">
        <v>43994</v>
      </c>
      <c r="C16" s="14">
        <f>400/1000</f>
        <v>0.4</v>
      </c>
      <c r="D16" s="14">
        <v>0</v>
      </c>
      <c r="J16" s="14">
        <f t="shared" si="0"/>
        <v>0</v>
      </c>
      <c r="K16" s="14">
        <f>30/1000</f>
        <v>0.03</v>
      </c>
      <c r="L16" s="14"/>
      <c r="M16" s="14">
        <v>1</v>
      </c>
      <c r="N16" s="5">
        <v>1</v>
      </c>
      <c r="O16" s="6">
        <v>0</v>
      </c>
      <c r="P16" s="6">
        <v>0</v>
      </c>
      <c r="Q16" s="6">
        <v>0</v>
      </c>
      <c r="R16" s="7">
        <v>0</v>
      </c>
      <c r="S16" s="14">
        <f t="shared" si="1"/>
        <v>1</v>
      </c>
      <c r="T16" s="5">
        <f>50/1000</f>
        <v>0.05</v>
      </c>
      <c r="U16" s="6">
        <f>50/1000</f>
        <v>0.05</v>
      </c>
      <c r="V16" s="6">
        <f>50/1000</f>
        <v>0.05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J16" s="14">
        <f t="shared" si="2"/>
        <v>0.15000000000000002</v>
      </c>
      <c r="AK16" s="6"/>
      <c r="AL16" s="6"/>
      <c r="AM16" s="6"/>
      <c r="AN16" s="7"/>
    </row>
    <row r="17" spans="1:40">
      <c r="A17" s="5">
        <v>12</v>
      </c>
      <c r="B17" s="23">
        <v>43995</v>
      </c>
      <c r="C17" s="14">
        <f>200/1000</f>
        <v>0.2</v>
      </c>
      <c r="D17" s="14">
        <v>0</v>
      </c>
      <c r="J17" s="14">
        <f t="shared" si="0"/>
        <v>0</v>
      </c>
      <c r="K17" s="14">
        <f>15/1000</f>
        <v>1.4999999999999999E-2</v>
      </c>
      <c r="L17" s="14"/>
      <c r="M17" s="14">
        <v>1</v>
      </c>
      <c r="N17" s="5">
        <v>1</v>
      </c>
      <c r="O17" s="6">
        <v>0</v>
      </c>
      <c r="P17" s="6">
        <v>0</v>
      </c>
      <c r="Q17" s="6">
        <v>0</v>
      </c>
      <c r="R17" s="7">
        <v>0</v>
      </c>
      <c r="S17" s="14">
        <f t="shared" si="1"/>
        <v>1</v>
      </c>
      <c r="T17" s="5">
        <f>50/1000</f>
        <v>0.05</v>
      </c>
      <c r="U17" s="6">
        <f>50/1000</f>
        <v>0.05</v>
      </c>
      <c r="V17" s="6">
        <v>0</v>
      </c>
      <c r="W17" s="6"/>
      <c r="X17" s="6"/>
      <c r="Y17" s="6"/>
      <c r="Z17" s="6">
        <f>100/1000</f>
        <v>0.1</v>
      </c>
      <c r="AA17" s="6"/>
      <c r="AB17" s="6"/>
      <c r="AC17" s="6"/>
      <c r="AD17" s="6"/>
      <c r="AE17" s="6"/>
      <c r="AF17" s="6">
        <f>100/1000</f>
        <v>0.1</v>
      </c>
      <c r="AG17" s="6"/>
      <c r="AH17" s="6"/>
      <c r="AI17" s="7"/>
      <c r="AJ17" s="14">
        <f t="shared" si="2"/>
        <v>0.30000000000000004</v>
      </c>
      <c r="AK17" s="6"/>
      <c r="AL17" s="6"/>
      <c r="AM17" s="6"/>
      <c r="AN17" s="7"/>
    </row>
    <row r="18" spans="1:40">
      <c r="A18" s="5">
        <v>13</v>
      </c>
      <c r="B18" s="23">
        <v>43996</v>
      </c>
      <c r="C18" s="14">
        <f>300/1000</f>
        <v>0.3</v>
      </c>
      <c r="D18" s="14">
        <f>300/1000</f>
        <v>0.3</v>
      </c>
      <c r="E18" s="5">
        <f>250/1000</f>
        <v>0.25</v>
      </c>
      <c r="J18" s="14">
        <f t="shared" si="0"/>
        <v>0.25</v>
      </c>
      <c r="K18" s="14">
        <f>50/1000</f>
        <v>0.05</v>
      </c>
      <c r="L18" s="14"/>
      <c r="M18" s="14">
        <v>1</v>
      </c>
      <c r="N18" s="5">
        <f>250/1000</f>
        <v>0.25</v>
      </c>
      <c r="O18" s="6">
        <v>0</v>
      </c>
      <c r="P18" s="6">
        <v>0</v>
      </c>
      <c r="Q18" s="6">
        <v>0</v>
      </c>
      <c r="R18" s="7">
        <v>0</v>
      </c>
      <c r="S18" s="14">
        <f t="shared" si="1"/>
        <v>0.25</v>
      </c>
      <c r="T18" s="5">
        <f>250/1000</f>
        <v>0.25</v>
      </c>
      <c r="U18" s="6">
        <v>0</v>
      </c>
      <c r="V18" s="6">
        <v>0</v>
      </c>
      <c r="W18" s="6"/>
      <c r="X18" s="6"/>
      <c r="Y18" s="6">
        <v>1</v>
      </c>
      <c r="Z18" s="6">
        <f>250/1000</f>
        <v>0.25</v>
      </c>
      <c r="AA18" s="6"/>
      <c r="AB18" s="6">
        <f>200/1000</f>
        <v>0.2</v>
      </c>
      <c r="AC18" s="6"/>
      <c r="AD18" s="6"/>
      <c r="AE18" s="6"/>
      <c r="AF18" s="6"/>
      <c r="AG18" s="6"/>
      <c r="AH18" s="6"/>
      <c r="AI18" s="7"/>
      <c r="AJ18" s="14">
        <f t="shared" si="2"/>
        <v>1.7</v>
      </c>
      <c r="AK18" s="6"/>
      <c r="AL18" s="6"/>
      <c r="AM18" s="6"/>
      <c r="AN18" s="7"/>
    </row>
    <row r="19" spans="1:40">
      <c r="A19" s="5">
        <v>14</v>
      </c>
      <c r="B19" s="23">
        <v>43997</v>
      </c>
      <c r="C19" s="14">
        <f>600/1000</f>
        <v>0.6</v>
      </c>
      <c r="D19" s="14">
        <v>0</v>
      </c>
      <c r="E19" s="5">
        <f>100/1000</f>
        <v>0.1</v>
      </c>
      <c r="J19" s="14">
        <f t="shared" si="0"/>
        <v>0.1</v>
      </c>
      <c r="K19" s="14">
        <f>50/1000</f>
        <v>0.05</v>
      </c>
      <c r="L19" s="14"/>
      <c r="M19" s="14">
        <f>500/1000</f>
        <v>0.5</v>
      </c>
      <c r="N19" s="5">
        <f>500/1000</f>
        <v>0.5</v>
      </c>
      <c r="O19" s="6">
        <v>0</v>
      </c>
      <c r="P19" s="6">
        <v>0</v>
      </c>
      <c r="Q19" s="6">
        <f>50/1000</f>
        <v>0.05</v>
      </c>
      <c r="R19" s="7">
        <v>0</v>
      </c>
      <c r="S19" s="14">
        <f t="shared" si="1"/>
        <v>0.55000000000000004</v>
      </c>
      <c r="T19" s="5">
        <v>0</v>
      </c>
      <c r="U19" s="6">
        <v>0</v>
      </c>
      <c r="V19" s="6">
        <v>0</v>
      </c>
      <c r="W19" s="6"/>
      <c r="X19" s="6"/>
      <c r="Y19" s="6"/>
      <c r="Z19" s="6"/>
      <c r="AA19" s="6"/>
      <c r="AB19" s="6">
        <f>250/1000</f>
        <v>0.25</v>
      </c>
      <c r="AC19" s="6"/>
      <c r="AD19" s="6"/>
      <c r="AE19" s="6"/>
      <c r="AF19" s="6"/>
      <c r="AG19" s="6">
        <f>200/1000</f>
        <v>0.2</v>
      </c>
      <c r="AH19" s="6">
        <f>100/1000</f>
        <v>0.1</v>
      </c>
      <c r="AI19" s="7">
        <f>200/1000</f>
        <v>0.2</v>
      </c>
      <c r="AJ19" s="14">
        <f t="shared" si="2"/>
        <v>0.75</v>
      </c>
      <c r="AK19" s="6"/>
      <c r="AL19" s="6"/>
      <c r="AM19" s="6"/>
      <c r="AN19" s="7"/>
    </row>
    <row r="20" spans="1:40">
      <c r="A20" s="5" t="s">
        <v>45</v>
      </c>
      <c r="B20" s="23" t="s">
        <v>31</v>
      </c>
      <c r="C20" s="14">
        <f>SUM(C13:C19)</f>
        <v>2.3000000000000003</v>
      </c>
      <c r="D20" s="14">
        <f t="shared" ref="D20:I20" si="52">SUM(D13:D19)</f>
        <v>0.7</v>
      </c>
      <c r="E20" s="24">
        <f t="shared" si="52"/>
        <v>0.65</v>
      </c>
      <c r="F20" s="24">
        <f t="shared" si="52"/>
        <v>0</v>
      </c>
      <c r="G20" s="24">
        <f t="shared" si="52"/>
        <v>0.2</v>
      </c>
      <c r="H20" s="24">
        <f t="shared" si="52"/>
        <v>0.2</v>
      </c>
      <c r="I20" s="24">
        <f t="shared" si="52"/>
        <v>0</v>
      </c>
      <c r="J20" s="14">
        <f t="shared" si="0"/>
        <v>1.05</v>
      </c>
      <c r="K20" s="14">
        <f>SUM(K13:K19)</f>
        <v>0.21999999999999997</v>
      </c>
      <c r="L20" s="14"/>
      <c r="M20" s="14">
        <f>SUM(M13:M19)</f>
        <v>6.5</v>
      </c>
      <c r="N20" s="24">
        <f t="shared" ref="N20:R20" si="53">SUM(N13:N19)</f>
        <v>4.75</v>
      </c>
      <c r="O20" s="24">
        <f t="shared" si="53"/>
        <v>0.1</v>
      </c>
      <c r="P20" s="24">
        <f t="shared" si="53"/>
        <v>0</v>
      </c>
      <c r="Q20" s="24">
        <f t="shared" si="53"/>
        <v>0.1</v>
      </c>
      <c r="R20" s="24">
        <f t="shared" si="53"/>
        <v>0.1</v>
      </c>
      <c r="S20" s="14">
        <f t="shared" si="1"/>
        <v>5.0499999999999989</v>
      </c>
      <c r="T20" s="24">
        <f t="shared" ref="T20:AI20" si="54">SUM(T13:T19)</f>
        <v>0.4</v>
      </c>
      <c r="U20" s="24">
        <f t="shared" si="54"/>
        <v>0.125</v>
      </c>
      <c r="V20" s="24">
        <f t="shared" si="54"/>
        <v>0.05</v>
      </c>
      <c r="W20" s="24">
        <f t="shared" si="54"/>
        <v>0</v>
      </c>
      <c r="X20" s="24">
        <f t="shared" si="54"/>
        <v>0.25</v>
      </c>
      <c r="Y20" s="24">
        <f t="shared" si="54"/>
        <v>1.1000000000000001</v>
      </c>
      <c r="Z20" s="24">
        <f t="shared" si="54"/>
        <v>0.35</v>
      </c>
      <c r="AA20" s="24">
        <f t="shared" si="54"/>
        <v>0</v>
      </c>
      <c r="AB20" s="24">
        <f t="shared" si="54"/>
        <v>0.45</v>
      </c>
      <c r="AC20" s="24">
        <f t="shared" si="54"/>
        <v>0</v>
      </c>
      <c r="AD20" s="24">
        <f t="shared" si="54"/>
        <v>0.25</v>
      </c>
      <c r="AE20" s="24">
        <f t="shared" si="54"/>
        <v>0.2</v>
      </c>
      <c r="AF20" s="24">
        <f t="shared" si="54"/>
        <v>0.1</v>
      </c>
      <c r="AG20" s="24">
        <f t="shared" si="54"/>
        <v>0.2</v>
      </c>
      <c r="AH20" s="24">
        <f t="shared" si="54"/>
        <v>0.1</v>
      </c>
      <c r="AI20" s="24">
        <f t="shared" si="54"/>
        <v>0.2</v>
      </c>
      <c r="AJ20" s="14">
        <f t="shared" si="2"/>
        <v>3.7750000000000012</v>
      </c>
      <c r="AK20" s="6"/>
      <c r="AL20" s="6"/>
      <c r="AM20" s="6"/>
      <c r="AN20" s="7"/>
    </row>
    <row r="21" spans="1:40">
      <c r="A21" s="5"/>
      <c r="B21" s="25" t="s">
        <v>29</v>
      </c>
      <c r="C21" s="15">
        <v>56.8</v>
      </c>
      <c r="D21" s="15">
        <v>64.680000000000007</v>
      </c>
      <c r="E21" s="10">
        <v>110</v>
      </c>
      <c r="F21" s="11">
        <v>130</v>
      </c>
      <c r="G21" s="11">
        <v>130</v>
      </c>
      <c r="H21" s="11">
        <v>85</v>
      </c>
      <c r="I21" s="12">
        <v>116</v>
      </c>
      <c r="J21" s="15">
        <f>AVERAGE(E21:I21)</f>
        <v>114.2</v>
      </c>
      <c r="K21" s="14">
        <v>149</v>
      </c>
      <c r="L21" s="14"/>
      <c r="M21" s="14">
        <v>51</v>
      </c>
      <c r="N21" s="5">
        <v>127</v>
      </c>
      <c r="O21" s="6">
        <v>100</v>
      </c>
      <c r="P21" s="6">
        <v>40</v>
      </c>
      <c r="Q21" s="6">
        <v>250</v>
      </c>
      <c r="R21" s="7">
        <v>100</v>
      </c>
      <c r="S21" s="14">
        <f>AVERAGE(N21:R21)</f>
        <v>123.4</v>
      </c>
      <c r="T21" s="5">
        <v>22</v>
      </c>
      <c r="U21" s="6">
        <v>30</v>
      </c>
      <c r="V21" s="6">
        <v>20</v>
      </c>
      <c r="W21" s="6">
        <v>25</v>
      </c>
      <c r="X21" s="6">
        <v>100</v>
      </c>
      <c r="Y21" s="6">
        <v>23</v>
      </c>
      <c r="Z21" s="6">
        <v>50</v>
      </c>
      <c r="AA21" s="6">
        <v>35</v>
      </c>
      <c r="AB21" s="6">
        <v>50</v>
      </c>
      <c r="AC21" s="6">
        <v>35</v>
      </c>
      <c r="AD21" s="6">
        <v>25</v>
      </c>
      <c r="AE21" s="6">
        <v>20</v>
      </c>
      <c r="AF21" s="6">
        <v>68</v>
      </c>
      <c r="AG21" s="6">
        <v>40</v>
      </c>
      <c r="AH21" s="6">
        <v>35</v>
      </c>
      <c r="AI21" s="7">
        <v>210</v>
      </c>
      <c r="AJ21" s="14">
        <f>AVERAGE(T21:AI21)</f>
        <v>49.25</v>
      </c>
      <c r="AK21" s="6"/>
      <c r="AL21" s="6"/>
      <c r="AM21" s="6"/>
      <c r="AN21" s="7"/>
    </row>
    <row r="22" spans="1:40">
      <c r="A22" s="5"/>
      <c r="B22" s="23" t="s">
        <v>30</v>
      </c>
      <c r="C22" s="14">
        <f>C21*C20</f>
        <v>130.64000000000001</v>
      </c>
      <c r="D22" s="14">
        <f>D21*D20</f>
        <v>45.276000000000003</v>
      </c>
      <c r="E22" s="5">
        <f t="shared" ref="E22:AI22" si="55">E21*E20</f>
        <v>71.5</v>
      </c>
      <c r="F22" s="6">
        <f t="shared" si="55"/>
        <v>0</v>
      </c>
      <c r="G22" s="6">
        <f t="shared" si="55"/>
        <v>26</v>
      </c>
      <c r="H22" s="6">
        <f t="shared" si="55"/>
        <v>17</v>
      </c>
      <c r="I22" s="7">
        <f t="shared" si="55"/>
        <v>0</v>
      </c>
      <c r="J22" s="14">
        <f t="shared" si="0"/>
        <v>114.5</v>
      </c>
      <c r="K22" s="14">
        <f t="shared" si="55"/>
        <v>32.779999999999994</v>
      </c>
      <c r="L22" s="14"/>
      <c r="M22" s="14">
        <f t="shared" si="55"/>
        <v>331.5</v>
      </c>
      <c r="N22" s="5">
        <f t="shared" si="55"/>
        <v>603.25</v>
      </c>
      <c r="O22" s="6">
        <f t="shared" si="55"/>
        <v>10</v>
      </c>
      <c r="P22" s="6">
        <f t="shared" si="55"/>
        <v>0</v>
      </c>
      <c r="Q22" s="6">
        <f t="shared" si="55"/>
        <v>25</v>
      </c>
      <c r="R22" s="7">
        <f t="shared" si="55"/>
        <v>10</v>
      </c>
      <c r="S22" s="14">
        <f t="shared" si="1"/>
        <v>648.25</v>
      </c>
      <c r="T22" s="5">
        <f t="shared" si="55"/>
        <v>8.8000000000000007</v>
      </c>
      <c r="U22" s="6">
        <f t="shared" si="55"/>
        <v>3.75</v>
      </c>
      <c r="V22" s="6">
        <f t="shared" si="55"/>
        <v>1</v>
      </c>
      <c r="W22" s="6">
        <f t="shared" si="55"/>
        <v>0</v>
      </c>
      <c r="X22" s="6">
        <f t="shared" si="55"/>
        <v>25</v>
      </c>
      <c r="Y22" s="6">
        <f t="shared" si="55"/>
        <v>25.3</v>
      </c>
      <c r="Z22" s="6">
        <f t="shared" si="55"/>
        <v>17.5</v>
      </c>
      <c r="AA22" s="6">
        <f t="shared" si="55"/>
        <v>0</v>
      </c>
      <c r="AB22" s="6">
        <f t="shared" si="55"/>
        <v>22.5</v>
      </c>
      <c r="AC22" s="6">
        <f t="shared" si="55"/>
        <v>0</v>
      </c>
      <c r="AD22" s="6">
        <f t="shared" si="55"/>
        <v>6.25</v>
      </c>
      <c r="AE22" s="6">
        <f t="shared" si="55"/>
        <v>4</v>
      </c>
      <c r="AF22" s="6">
        <f t="shared" si="55"/>
        <v>6.8000000000000007</v>
      </c>
      <c r="AG22" s="6">
        <f t="shared" si="55"/>
        <v>8</v>
      </c>
      <c r="AH22" s="6">
        <f t="shared" si="55"/>
        <v>3.5</v>
      </c>
      <c r="AI22" s="7">
        <f t="shared" si="55"/>
        <v>42</v>
      </c>
      <c r="AJ22" s="14">
        <f t="shared" si="2"/>
        <v>174.39999999999998</v>
      </c>
      <c r="AK22" s="6"/>
      <c r="AL22" s="6"/>
      <c r="AM22" s="6"/>
      <c r="AN22" s="7"/>
    </row>
    <row r="23" spans="1:40">
      <c r="A23" s="5"/>
      <c r="B23" s="23" t="s">
        <v>44</v>
      </c>
      <c r="C23" s="6">
        <f>C22</f>
        <v>130.64000000000001</v>
      </c>
      <c r="D23" s="6">
        <f>D22</f>
        <v>45.276000000000003</v>
      </c>
      <c r="J23" s="13">
        <f>J21*J20</f>
        <v>119.91000000000001</v>
      </c>
      <c r="K23" s="6">
        <f>K22</f>
        <v>32.779999999999994</v>
      </c>
      <c r="L23" s="28">
        <f>SUM(C23:K23)</f>
        <v>328.60599999999999</v>
      </c>
      <c r="M23" s="6">
        <f>M22</f>
        <v>331.5</v>
      </c>
      <c r="N23" s="5"/>
      <c r="O23" s="6"/>
      <c r="P23" s="6"/>
      <c r="Q23" s="6"/>
      <c r="R23" s="7"/>
      <c r="S23" s="13">
        <f>S21*S20</f>
        <v>623.16999999999985</v>
      </c>
      <c r="T23" s="5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13">
        <f>AJ21*AJ20</f>
        <v>185.91875000000007</v>
      </c>
      <c r="AK23">
        <f>SUM(AJ23,S23,M23)</f>
        <v>1140.5887499999999</v>
      </c>
      <c r="AL23" s="6"/>
      <c r="AM23" s="6"/>
      <c r="AN23" s="7"/>
    </row>
    <row r="24" spans="1:40">
      <c r="A24" s="5" t="s">
        <v>46</v>
      </c>
      <c r="B24" s="25"/>
      <c r="C24" s="11"/>
      <c r="D24" s="6"/>
      <c r="J24" s="29">
        <f>SUM(J23,J12)</f>
        <v>325.46999999999997</v>
      </c>
      <c r="K24" s="29">
        <f>SUM(K23,K12)</f>
        <v>92.38</v>
      </c>
      <c r="L24" s="29">
        <f>SUM(L23,L12)</f>
        <v>767.94200000000001</v>
      </c>
      <c r="M24" s="6"/>
      <c r="N24" s="5"/>
      <c r="O24" s="6"/>
      <c r="P24" s="6"/>
      <c r="Q24" s="6"/>
      <c r="R24" s="7"/>
      <c r="S24" s="6"/>
      <c r="T24" s="5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  <c r="AJ24" s="14"/>
      <c r="AK24" s="29">
        <f>SUM(AK23,AK12)</f>
        <v>2167.1037500000002</v>
      </c>
      <c r="AL24" s="6"/>
      <c r="AM24" s="6"/>
      <c r="AN24" s="7"/>
    </row>
    <row r="25" spans="1:40">
      <c r="A25" s="5"/>
      <c r="B25" s="25"/>
      <c r="C25" s="11"/>
      <c r="D25" s="6"/>
      <c r="K25" s="6"/>
      <c r="L25" s="6"/>
      <c r="M25" s="6"/>
      <c r="N25" s="5"/>
      <c r="O25" s="6"/>
      <c r="P25" s="6"/>
      <c r="Q25" s="6"/>
      <c r="R25" s="7"/>
      <c r="S25" s="6"/>
      <c r="T25" s="5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14"/>
      <c r="AK25" s="6"/>
      <c r="AL25" s="6"/>
      <c r="AM25" s="6"/>
      <c r="AN25" s="7"/>
    </row>
    <row r="26" spans="1:40">
      <c r="A26" s="5"/>
      <c r="B26" s="25"/>
      <c r="C26" s="11"/>
      <c r="D26" s="6"/>
      <c r="K26" s="6"/>
      <c r="L26" s="6"/>
      <c r="M26" s="6"/>
      <c r="N26" s="5"/>
      <c r="O26" s="6"/>
      <c r="P26" s="6"/>
      <c r="Q26" s="6"/>
      <c r="R26" s="7"/>
      <c r="S26" s="6"/>
      <c r="T26" s="5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  <c r="AJ26" s="14"/>
      <c r="AK26" s="6"/>
      <c r="AL26" s="6"/>
      <c r="AM26" s="6"/>
      <c r="AN26" s="7"/>
    </row>
    <row r="27" spans="1:40">
      <c r="A27" s="5"/>
      <c r="B27" s="25"/>
      <c r="C27" s="11"/>
      <c r="D27" s="6"/>
      <c r="K27" s="6"/>
      <c r="L27" s="6"/>
      <c r="M27" s="6"/>
      <c r="N27" s="5"/>
      <c r="O27" s="6"/>
      <c r="P27" s="6"/>
      <c r="Q27" s="6"/>
      <c r="R27" s="7"/>
      <c r="S27" s="6"/>
      <c r="T27" s="5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14"/>
      <c r="AK27" s="6"/>
      <c r="AL27" s="6"/>
      <c r="AM27" s="6"/>
      <c r="AN27" s="7"/>
    </row>
    <row r="28" spans="1:40">
      <c r="A28" s="5"/>
      <c r="B28" s="25"/>
      <c r="C28" s="11"/>
      <c r="D28" s="6"/>
      <c r="K28" s="6"/>
      <c r="L28" s="6"/>
      <c r="M28" s="6"/>
      <c r="N28" s="5"/>
      <c r="O28" s="6"/>
      <c r="P28" s="6"/>
      <c r="Q28" s="6"/>
      <c r="R28" s="7"/>
      <c r="S28" s="6"/>
      <c r="T28" s="5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  <c r="AJ28" s="14"/>
      <c r="AK28" s="6"/>
      <c r="AL28" s="6"/>
      <c r="AM28" s="6"/>
      <c r="AN28" s="7"/>
    </row>
    <row r="29" spans="1:40">
      <c r="A29" s="5"/>
      <c r="B29" s="25"/>
      <c r="C29" s="11"/>
      <c r="D29" s="6"/>
      <c r="K29" s="6"/>
      <c r="L29" s="6"/>
      <c r="M29" s="6"/>
      <c r="N29" s="5"/>
      <c r="O29" s="6"/>
      <c r="P29" s="6"/>
      <c r="Q29" s="6"/>
      <c r="R29" s="7"/>
      <c r="S29" s="6"/>
      <c r="T29" s="5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14"/>
      <c r="AK29" s="6"/>
      <c r="AL29" s="6"/>
      <c r="AM29" s="6"/>
      <c r="AN29" s="7"/>
    </row>
    <row r="30" spans="1:40">
      <c r="A30" s="5"/>
      <c r="B30" s="23"/>
      <c r="C30" s="6"/>
      <c r="D30" s="6"/>
      <c r="K30" s="6"/>
      <c r="L30" s="6"/>
      <c r="M30" s="6"/>
      <c r="N30" s="5"/>
      <c r="O30" s="6"/>
      <c r="P30" s="6"/>
      <c r="Q30" s="6"/>
      <c r="R30" s="7"/>
      <c r="S30" s="6"/>
      <c r="T30" s="5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  <c r="AJ30" s="14"/>
      <c r="AK30" s="6"/>
      <c r="AL30" s="6"/>
      <c r="AM30" s="6"/>
      <c r="AN30" s="7"/>
    </row>
    <row r="31" spans="1:40" ht="15.75" thickBot="1">
      <c r="A31" s="17"/>
      <c r="B31" s="26"/>
      <c r="C31" s="18"/>
      <c r="D31" s="18"/>
      <c r="E31" s="17"/>
      <c r="F31" s="18"/>
      <c r="G31" s="18"/>
      <c r="H31" s="18"/>
      <c r="I31" s="19"/>
      <c r="J31" s="18"/>
      <c r="K31" s="18"/>
      <c r="L31" s="18"/>
      <c r="M31" s="18"/>
      <c r="N31" s="17"/>
      <c r="O31" s="18"/>
      <c r="P31" s="18"/>
      <c r="Q31" s="18"/>
      <c r="R31" s="19"/>
      <c r="S31" s="18"/>
      <c r="T31" s="17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  <c r="AJ31" s="27"/>
      <c r="AK31" s="18"/>
      <c r="AL31" s="18"/>
      <c r="AM31" s="18"/>
      <c r="AN31" s="19"/>
    </row>
    <row r="32" spans="1:40" ht="15.75" thickBot="1">
      <c r="N32" s="5"/>
      <c r="O32" s="6"/>
      <c r="P32" s="6"/>
      <c r="Q32" s="6"/>
      <c r="R32" s="7"/>
      <c r="S32" s="6"/>
      <c r="T32" s="17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14:19" ht="15.75" thickBot="1">
      <c r="N33" s="17"/>
      <c r="O33" s="18"/>
      <c r="P33" s="18"/>
      <c r="Q33" s="18"/>
      <c r="R33" s="19"/>
      <c r="S33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2020-06-27T03:45:07Z</dcterms:created>
  <dcterms:modified xsi:type="dcterms:W3CDTF">2020-06-28T03:24:20Z</dcterms:modified>
</cp:coreProperties>
</file>