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ngT\Desktop\Projects\AB_Testing_Udacity\ABT_project_files\"/>
    </mc:Choice>
  </mc:AlternateContent>
  <xr:revisionPtr revIDLastSave="0" documentId="13_ncr:1_{A47C7397-B486-44CB-9ADD-251F87B2108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53" i="1" l="1"/>
  <c r="M53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O3" i="1"/>
  <c r="O8" i="1"/>
  <c r="O9" i="1"/>
  <c r="O10" i="1"/>
  <c r="O11" i="1"/>
  <c r="O16" i="1"/>
  <c r="O17" i="1"/>
  <c r="O18" i="1"/>
  <c r="O19" i="1"/>
  <c r="O24" i="1"/>
  <c r="O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" i="1"/>
  <c r="S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" i="1"/>
  <c r="N3" i="1"/>
  <c r="N4" i="1"/>
  <c r="O4" i="1" s="1"/>
  <c r="N5" i="1"/>
  <c r="O5" i="1" s="1"/>
  <c r="N6" i="1"/>
  <c r="O6" i="1" s="1"/>
  <c r="N7" i="1"/>
  <c r="N8" i="1"/>
  <c r="N9" i="1"/>
  <c r="N10" i="1"/>
  <c r="N11" i="1"/>
  <c r="N12" i="1"/>
  <c r="O12" i="1" s="1"/>
  <c r="N13" i="1"/>
  <c r="O13" i="1" s="1"/>
  <c r="N14" i="1"/>
  <c r="O14" i="1" s="1"/>
  <c r="N15" i="1"/>
  <c r="N16" i="1"/>
  <c r="N17" i="1"/>
  <c r="N18" i="1"/>
  <c r="N19" i="1"/>
  <c r="N20" i="1"/>
  <c r="O20" i="1" s="1"/>
  <c r="N21" i="1"/>
  <c r="O21" i="1" s="1"/>
  <c r="N22" i="1"/>
  <c r="O22" i="1" s="1"/>
  <c r="N23" i="1"/>
  <c r="N24" i="1"/>
  <c r="N2" i="1"/>
  <c r="M3" i="1"/>
  <c r="M4" i="1"/>
  <c r="M5" i="1"/>
  <c r="M6" i="1"/>
  <c r="M7" i="1"/>
  <c r="O7" i="1" s="1"/>
  <c r="M8" i="1"/>
  <c r="M9" i="1"/>
  <c r="M10" i="1"/>
  <c r="M11" i="1"/>
  <c r="M12" i="1"/>
  <c r="M13" i="1"/>
  <c r="M14" i="1"/>
  <c r="M15" i="1"/>
  <c r="O15" i="1" s="1"/>
  <c r="M16" i="1"/>
  <c r="M17" i="1"/>
  <c r="M18" i="1"/>
  <c r="M19" i="1"/>
  <c r="M20" i="1"/>
  <c r="M21" i="1"/>
  <c r="M22" i="1"/>
  <c r="M23" i="1"/>
  <c r="O23" i="1" s="1"/>
  <c r="M24" i="1"/>
  <c r="M2" i="1"/>
  <c r="I62" i="1"/>
  <c r="I63" i="1" s="1"/>
  <c r="I64" i="1" s="1"/>
  <c r="I59" i="1"/>
  <c r="I60" i="1"/>
  <c r="I61" i="1" s="1"/>
  <c r="I58" i="1"/>
  <c r="I57" i="1"/>
  <c r="E58" i="1"/>
  <c r="E60" i="1" s="1"/>
  <c r="E57" i="1"/>
  <c r="E62" i="1" s="1"/>
  <c r="E63" i="1" s="1"/>
  <c r="E64" i="1" s="1"/>
  <c r="I65" i="1" l="1"/>
  <c r="J65" i="1"/>
  <c r="E59" i="1"/>
  <c r="E61" i="1" s="1"/>
  <c r="M48" i="1"/>
  <c r="M51" i="1" s="1"/>
  <c r="M47" i="1"/>
  <c r="I39" i="1"/>
  <c r="D39" i="1"/>
  <c r="I47" i="1" s="1"/>
  <c r="H39" i="1"/>
  <c r="M49" i="1" s="1"/>
  <c r="M50" i="1" s="1"/>
  <c r="M52" i="1" s="1"/>
  <c r="C39" i="1"/>
  <c r="E48" i="1" l="1"/>
  <c r="I49" i="1"/>
  <c r="I50" i="1" s="1"/>
  <c r="I48" i="1"/>
  <c r="E65" i="1"/>
  <c r="F65" i="1"/>
  <c r="E47" i="1"/>
  <c r="E49" i="1" s="1"/>
  <c r="E50" i="1" s="1"/>
  <c r="E51" i="1" s="1"/>
  <c r="F51" i="1"/>
  <c r="J51" i="1" l="1"/>
  <c r="I51" i="1"/>
</calcChain>
</file>

<file path=xl/sharedStrings.xml><?xml version="1.0" encoding="utf-8"?>
<sst xmlns="http://schemas.openxmlformats.org/spreadsheetml/2006/main" count="94" uniqueCount="73">
  <si>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</si>
  <si>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</si>
  <si>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</si>
  <si>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</si>
  <si>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</si>
  <si>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</si>
  <si>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</si>
  <si>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</si>
  <si>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</si>
  <si>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</si>
  <si>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</si>
  <si>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</si>
  <si>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</si>
  <si>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</si>
  <si>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</si>
  <si>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</si>
  <si>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</si>
  <si>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</si>
  <si>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</si>
  <si>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</si>
  <si>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</si>
  <si>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</si>
  <si>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</si>
  <si>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</si>
  <si>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</si>
  <si>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</si>
  <si>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</si>
  <si>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</si>
  <si>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</si>
  <si>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</si>
  <si>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</si>
  <si>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</si>
  <si>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</si>
  <si>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</si>
  <si>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</si>
  <si>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</si>
  <si>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</si>
  <si>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</si>
  <si>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</si>
  <si>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</si>
  <si>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</si>
  <si>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</si>
  <si>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d</t>
  </si>
  <si>
    <t>p_treat</t>
  </si>
  <si>
    <t>margin</t>
  </si>
  <si>
    <t>SE_analytic</t>
  </si>
  <si>
    <t>margin_analytic</t>
  </si>
  <si>
    <t>95CI_analytic</t>
  </si>
  <si>
    <t>p_control</t>
  </si>
  <si>
    <t>total</t>
  </si>
  <si>
    <t>p_con</t>
  </si>
  <si>
    <t>p_pooled</t>
  </si>
  <si>
    <t>SE</t>
  </si>
  <si>
    <t>95CI</t>
  </si>
  <si>
    <t>total_con</t>
  </si>
  <si>
    <t>total_exp</t>
  </si>
  <si>
    <t>p_exp</t>
  </si>
  <si>
    <t>diff</t>
  </si>
  <si>
    <t>SE_diff</t>
  </si>
  <si>
    <t>p_pool</t>
  </si>
  <si>
    <t>Pageviews Invariance test (Binomial)</t>
  </si>
  <si>
    <t>Click Invariance test (Binomial)</t>
  </si>
  <si>
    <t>CTP Invariance test (Difference of two proportions CI around d=0)</t>
  </si>
  <si>
    <t>Net Conversion effect size test (Difference of two proportions CI around diff)</t>
  </si>
  <si>
    <t>Gross Conversion effect size test (Difference of two proportions CI around diff)</t>
  </si>
  <si>
    <t>Gross conversion Control</t>
  </si>
  <si>
    <t>Gross conversion Experiment</t>
  </si>
  <si>
    <t>Net conversion Control</t>
  </si>
  <si>
    <t>Net conversion Experiment</t>
  </si>
  <si>
    <t>Exp &lt; Control?</t>
  </si>
  <si>
    <t>Exp &gt; Control?</t>
  </si>
  <si>
    <t>Control:</t>
  </si>
  <si>
    <t>Experiment: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</si>
</sst>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3" fillId="0" borderId="0" xfId="0" applyFont="1" applyAlignme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65"/>
  <sheetViews>
    <sheetView tabSelected="1" workbookViewId="0">
      <pane ySplit="1" topLeftCell="A2" activePane="bottomLeft" state="frozen"/>
      <selection pane="bottomLeft" activeCell="J67" sqref="J67"/>
    </sheetView>
  </sheetViews>
  <sheetFormatPr defaultColWidth="14.42578125" defaultRowHeight="15.75" customHeight="1" x14ac:dyDescent="0.2"/>
  <cols>
    <col min="2" max="2" width="22.85546875" customWidth="1"/>
    <col min="7" max="7" width="25.42578125" customWidth="1"/>
    <col min="13" max="13" width="24" bestFit="1" customWidth="1"/>
    <col min="14" max="14" width="28" bestFit="1" customWidth="1"/>
    <col min="15" max="15" width="19.85546875" bestFit="1" customWidth="1"/>
    <col min="16" max="16" width="21.28515625" customWidth="1"/>
    <col min="17" max="17" width="22" bestFit="1" customWidth="1"/>
    <col min="18" max="18" width="26" bestFit="1" customWidth="1"/>
    <col min="19" max="19" width="14.5703125" bestFit="1" customWidth="1"/>
  </cols>
  <sheetData>
    <row r="1" spans="1:19" ht="15.75" customHeight="1" x14ac:dyDescent="0.2">
      <c r="A1" s="5" t="s">
        <v>0</v>
      </c>
      <c r="B1" s="5" t="s">
        <v>71</v>
      </c>
      <c r="C1" s="5" t="s">
        <v>1</v>
      </c>
      <c r="D1" s="5" t="s">
        <v>2</v>
      </c>
      <c r="E1" s="5" t="s">
        <v>3</v>
      </c>
      <c r="F1" s="5" t="s">
        <v>4</v>
      </c>
      <c r="G1" s="6" t="s">
        <v>72</v>
      </c>
      <c r="H1" s="5" t="s">
        <v>1</v>
      </c>
      <c r="I1" s="5" t="s">
        <v>2</v>
      </c>
      <c r="J1" s="5" t="s">
        <v>3</v>
      </c>
      <c r="K1" s="5" t="s">
        <v>4</v>
      </c>
      <c r="L1" s="6"/>
      <c r="M1" s="5" t="s">
        <v>65</v>
      </c>
      <c r="N1" s="5" t="s">
        <v>66</v>
      </c>
      <c r="O1" s="5" t="s">
        <v>69</v>
      </c>
      <c r="P1" s="7"/>
      <c r="Q1" s="5" t="s">
        <v>67</v>
      </c>
      <c r="R1" s="5" t="s">
        <v>68</v>
      </c>
      <c r="S1" s="5" t="s">
        <v>70</v>
      </c>
    </row>
    <row r="2" spans="1:19" ht="15.75" customHeight="1" x14ac:dyDescent="0.2">
      <c r="A2" s="1" t="s">
        <v>5</v>
      </c>
      <c r="C2" s="2">
        <v>7723</v>
      </c>
      <c r="D2" s="2">
        <v>687</v>
      </c>
      <c r="E2" s="2">
        <v>134</v>
      </c>
      <c r="F2" s="2">
        <v>70</v>
      </c>
      <c r="H2" s="2">
        <v>7716</v>
      </c>
      <c r="I2" s="2">
        <v>686</v>
      </c>
      <c r="J2" s="2">
        <v>105</v>
      </c>
      <c r="K2" s="2">
        <v>34</v>
      </c>
      <c r="M2">
        <f>E2/D2</f>
        <v>0.1950509461426492</v>
      </c>
      <c r="N2">
        <f>J2/I2</f>
        <v>0.15306122448979592</v>
      </c>
      <c r="O2" t="b">
        <f>N2&lt;M2</f>
        <v>1</v>
      </c>
      <c r="Q2">
        <f t="shared" ref="Q2:Q24" si="0">F2/D2</f>
        <v>0.10189228529839883</v>
      </c>
      <c r="R2">
        <f t="shared" ref="R2:R24" si="1">K2/I2</f>
        <v>4.9562682215743441E-2</v>
      </c>
      <c r="S2" t="b">
        <f>R2&gt;Q2</f>
        <v>0</v>
      </c>
    </row>
    <row r="3" spans="1:19" ht="15.75" customHeight="1" x14ac:dyDescent="0.2">
      <c r="A3" s="1" t="s">
        <v>6</v>
      </c>
      <c r="C3" s="2">
        <v>9102</v>
      </c>
      <c r="D3" s="2">
        <v>779</v>
      </c>
      <c r="E3" s="2">
        <v>147</v>
      </c>
      <c r="F3" s="2">
        <v>70</v>
      </c>
      <c r="H3" s="2">
        <v>9288</v>
      </c>
      <c r="I3" s="2">
        <v>785</v>
      </c>
      <c r="J3" s="2">
        <v>116</v>
      </c>
      <c r="K3" s="2">
        <v>91</v>
      </c>
      <c r="M3">
        <f t="shared" ref="M3:M24" si="2">E3/D3</f>
        <v>0.18870346598202825</v>
      </c>
      <c r="N3">
        <f t="shared" ref="N3:N24" si="3">J3/I3</f>
        <v>0.14777070063694267</v>
      </c>
      <c r="O3" t="b">
        <f t="shared" ref="O3:O24" si="4">N3&lt;M3</f>
        <v>1</v>
      </c>
      <c r="Q3">
        <f t="shared" si="0"/>
        <v>8.9858793324775352E-2</v>
      </c>
      <c r="R3">
        <f t="shared" si="1"/>
        <v>0.11592356687898089</v>
      </c>
      <c r="S3" t="b">
        <f t="shared" ref="S3:S24" si="5">R3&gt;Q3</f>
        <v>1</v>
      </c>
    </row>
    <row r="4" spans="1:19" ht="15.75" customHeight="1" x14ac:dyDescent="0.2">
      <c r="A4" s="1" t="s">
        <v>7</v>
      </c>
      <c r="C4" s="2">
        <v>10511</v>
      </c>
      <c r="D4" s="2">
        <v>909</v>
      </c>
      <c r="E4" s="2">
        <v>167</v>
      </c>
      <c r="F4" s="2">
        <v>95</v>
      </c>
      <c r="H4" s="2">
        <v>10480</v>
      </c>
      <c r="I4" s="2">
        <v>884</v>
      </c>
      <c r="J4" s="2">
        <v>145</v>
      </c>
      <c r="K4" s="2">
        <v>79</v>
      </c>
      <c r="M4">
        <f t="shared" si="2"/>
        <v>0.18371837183718373</v>
      </c>
      <c r="N4">
        <f t="shared" si="3"/>
        <v>0.16402714932126697</v>
      </c>
      <c r="O4" t="b">
        <f t="shared" si="4"/>
        <v>1</v>
      </c>
      <c r="Q4">
        <f t="shared" si="0"/>
        <v>0.10451045104510451</v>
      </c>
      <c r="R4">
        <f t="shared" si="1"/>
        <v>8.9366515837104074E-2</v>
      </c>
      <c r="S4" t="b">
        <f t="shared" si="5"/>
        <v>0</v>
      </c>
    </row>
    <row r="5" spans="1:19" ht="15.75" customHeight="1" x14ac:dyDescent="0.2">
      <c r="A5" s="1" t="s">
        <v>8</v>
      </c>
      <c r="C5" s="2">
        <v>9871</v>
      </c>
      <c r="D5" s="2">
        <v>836</v>
      </c>
      <c r="E5" s="2">
        <v>156</v>
      </c>
      <c r="F5" s="2">
        <v>105</v>
      </c>
      <c r="H5" s="2">
        <v>9867</v>
      </c>
      <c r="I5" s="2">
        <v>827</v>
      </c>
      <c r="J5" s="2">
        <v>138</v>
      </c>
      <c r="K5" s="2">
        <v>92</v>
      </c>
      <c r="M5">
        <f t="shared" si="2"/>
        <v>0.18660287081339713</v>
      </c>
      <c r="N5">
        <f t="shared" si="3"/>
        <v>0.16686819830713423</v>
      </c>
      <c r="O5" t="b">
        <f t="shared" si="4"/>
        <v>1</v>
      </c>
      <c r="Q5">
        <f t="shared" si="0"/>
        <v>0.1255980861244019</v>
      </c>
      <c r="R5">
        <f t="shared" si="1"/>
        <v>0.11124546553808948</v>
      </c>
      <c r="S5" t="b">
        <f t="shared" si="5"/>
        <v>0</v>
      </c>
    </row>
    <row r="6" spans="1:19" ht="15.75" customHeight="1" x14ac:dyDescent="0.2">
      <c r="A6" s="1" t="s">
        <v>9</v>
      </c>
      <c r="C6" s="2">
        <v>10014</v>
      </c>
      <c r="D6" s="2">
        <v>837</v>
      </c>
      <c r="E6" s="2">
        <v>163</v>
      </c>
      <c r="F6" s="2">
        <v>64</v>
      </c>
      <c r="H6" s="2">
        <v>9793</v>
      </c>
      <c r="I6" s="2">
        <v>832</v>
      </c>
      <c r="J6" s="2">
        <v>140</v>
      </c>
      <c r="K6" s="2">
        <v>94</v>
      </c>
      <c r="M6">
        <f t="shared" si="2"/>
        <v>0.19474313022700118</v>
      </c>
      <c r="N6">
        <f t="shared" si="3"/>
        <v>0.16826923076923078</v>
      </c>
      <c r="O6" t="b">
        <f t="shared" si="4"/>
        <v>1</v>
      </c>
      <c r="Q6">
        <f t="shared" si="0"/>
        <v>7.6463560334528072E-2</v>
      </c>
      <c r="R6">
        <f t="shared" si="1"/>
        <v>0.11298076923076923</v>
      </c>
      <c r="S6" t="b">
        <f t="shared" si="5"/>
        <v>1</v>
      </c>
    </row>
    <row r="7" spans="1:19" ht="15.75" customHeight="1" x14ac:dyDescent="0.2">
      <c r="A7" s="1" t="s">
        <v>10</v>
      </c>
      <c r="C7" s="2">
        <v>9670</v>
      </c>
      <c r="D7" s="2">
        <v>823</v>
      </c>
      <c r="E7" s="2">
        <v>138</v>
      </c>
      <c r="F7" s="2">
        <v>82</v>
      </c>
      <c r="H7" s="2">
        <v>9500</v>
      </c>
      <c r="I7" s="2">
        <v>788</v>
      </c>
      <c r="J7" s="2">
        <v>129</v>
      </c>
      <c r="K7" s="2">
        <v>61</v>
      </c>
      <c r="M7">
        <f t="shared" si="2"/>
        <v>0.16767922235722965</v>
      </c>
      <c r="N7">
        <f t="shared" si="3"/>
        <v>0.16370558375634517</v>
      </c>
      <c r="O7" t="b">
        <f t="shared" si="4"/>
        <v>1</v>
      </c>
      <c r="Q7">
        <f t="shared" si="0"/>
        <v>9.9635479951397321E-2</v>
      </c>
      <c r="R7">
        <f t="shared" si="1"/>
        <v>7.7411167512690351E-2</v>
      </c>
      <c r="S7" t="b">
        <f t="shared" si="5"/>
        <v>0</v>
      </c>
    </row>
    <row r="8" spans="1:19" ht="15.75" customHeight="1" x14ac:dyDescent="0.2">
      <c r="A8" s="1" t="s">
        <v>11</v>
      </c>
      <c r="C8" s="2">
        <v>9008</v>
      </c>
      <c r="D8" s="2">
        <v>748</v>
      </c>
      <c r="E8" s="2">
        <v>146</v>
      </c>
      <c r="F8" s="2">
        <v>76</v>
      </c>
      <c r="H8" s="2">
        <v>9088</v>
      </c>
      <c r="I8" s="2">
        <v>780</v>
      </c>
      <c r="J8" s="2">
        <v>127</v>
      </c>
      <c r="K8" s="2">
        <v>44</v>
      </c>
      <c r="M8">
        <f t="shared" si="2"/>
        <v>0.19518716577540107</v>
      </c>
      <c r="N8">
        <f t="shared" si="3"/>
        <v>0.16282051282051282</v>
      </c>
      <c r="O8" t="b">
        <f t="shared" si="4"/>
        <v>1</v>
      </c>
      <c r="Q8">
        <f t="shared" si="0"/>
        <v>0.10160427807486631</v>
      </c>
      <c r="R8">
        <f t="shared" si="1"/>
        <v>5.6410256410256411E-2</v>
      </c>
      <c r="S8" t="b">
        <f t="shared" si="5"/>
        <v>0</v>
      </c>
    </row>
    <row r="9" spans="1:19" ht="15.75" customHeight="1" x14ac:dyDescent="0.2">
      <c r="A9" s="1" t="s">
        <v>12</v>
      </c>
      <c r="C9" s="2">
        <v>7434</v>
      </c>
      <c r="D9" s="2">
        <v>632</v>
      </c>
      <c r="E9" s="2">
        <v>110</v>
      </c>
      <c r="F9" s="2">
        <v>70</v>
      </c>
      <c r="H9" s="2">
        <v>7664</v>
      </c>
      <c r="I9" s="2">
        <v>652</v>
      </c>
      <c r="J9" s="2">
        <v>94</v>
      </c>
      <c r="K9" s="2">
        <v>62</v>
      </c>
      <c r="M9">
        <f t="shared" si="2"/>
        <v>0.17405063291139242</v>
      </c>
      <c r="N9">
        <f t="shared" si="3"/>
        <v>0.14417177914110429</v>
      </c>
      <c r="O9" t="b">
        <f t="shared" si="4"/>
        <v>1</v>
      </c>
      <c r="Q9">
        <f t="shared" si="0"/>
        <v>0.11075949367088607</v>
      </c>
      <c r="R9">
        <f t="shared" si="1"/>
        <v>9.5092024539877307E-2</v>
      </c>
      <c r="S9" t="b">
        <f t="shared" si="5"/>
        <v>0</v>
      </c>
    </row>
    <row r="10" spans="1:19" ht="15.75" customHeight="1" x14ac:dyDescent="0.2">
      <c r="A10" s="1" t="s">
        <v>13</v>
      </c>
      <c r="C10" s="2">
        <v>8459</v>
      </c>
      <c r="D10" s="2">
        <v>691</v>
      </c>
      <c r="E10" s="2">
        <v>131</v>
      </c>
      <c r="F10" s="2">
        <v>60</v>
      </c>
      <c r="H10" s="2">
        <v>8434</v>
      </c>
      <c r="I10" s="2">
        <v>697</v>
      </c>
      <c r="J10" s="2">
        <v>120</v>
      </c>
      <c r="K10" s="2">
        <v>77</v>
      </c>
      <c r="M10">
        <f t="shared" si="2"/>
        <v>0.18958031837916064</v>
      </c>
      <c r="N10">
        <f t="shared" si="3"/>
        <v>0.17216642754662842</v>
      </c>
      <c r="O10" t="b">
        <f t="shared" si="4"/>
        <v>1</v>
      </c>
      <c r="Q10">
        <f t="shared" si="0"/>
        <v>8.6830680173661356E-2</v>
      </c>
      <c r="R10">
        <f t="shared" si="1"/>
        <v>0.11047345767575323</v>
      </c>
      <c r="S10" t="b">
        <f t="shared" si="5"/>
        <v>1</v>
      </c>
    </row>
    <row r="11" spans="1:19" ht="15.75" customHeight="1" x14ac:dyDescent="0.2">
      <c r="A11" s="1" t="s">
        <v>14</v>
      </c>
      <c r="C11" s="2">
        <v>10667</v>
      </c>
      <c r="D11" s="2">
        <v>861</v>
      </c>
      <c r="E11" s="2">
        <v>165</v>
      </c>
      <c r="F11" s="2">
        <v>97</v>
      </c>
      <c r="H11" s="2">
        <v>10496</v>
      </c>
      <c r="I11" s="2">
        <v>860</v>
      </c>
      <c r="J11" s="2">
        <v>153</v>
      </c>
      <c r="K11" s="2">
        <v>98</v>
      </c>
      <c r="M11">
        <f t="shared" si="2"/>
        <v>0.19163763066202091</v>
      </c>
      <c r="N11">
        <f t="shared" si="3"/>
        <v>0.17790697674418604</v>
      </c>
      <c r="O11" t="b">
        <f t="shared" si="4"/>
        <v>1</v>
      </c>
      <c r="Q11">
        <f t="shared" si="0"/>
        <v>0.11265969802555169</v>
      </c>
      <c r="R11">
        <f t="shared" si="1"/>
        <v>0.11395348837209303</v>
      </c>
      <c r="S11" t="b">
        <f t="shared" si="5"/>
        <v>1</v>
      </c>
    </row>
    <row r="12" spans="1:19" ht="15.75" customHeight="1" x14ac:dyDescent="0.2">
      <c r="A12" s="1" t="s">
        <v>15</v>
      </c>
      <c r="C12" s="2">
        <v>10660</v>
      </c>
      <c r="D12" s="2">
        <v>867</v>
      </c>
      <c r="E12" s="2">
        <v>196</v>
      </c>
      <c r="F12" s="2">
        <v>105</v>
      </c>
      <c r="H12" s="2">
        <v>10551</v>
      </c>
      <c r="I12" s="2">
        <v>864</v>
      </c>
      <c r="J12" s="2">
        <v>143</v>
      </c>
      <c r="K12" s="2">
        <v>71</v>
      </c>
      <c r="M12">
        <f t="shared" si="2"/>
        <v>0.22606689734717417</v>
      </c>
      <c r="N12">
        <f t="shared" si="3"/>
        <v>0.16550925925925927</v>
      </c>
      <c r="O12" t="b">
        <f t="shared" si="4"/>
        <v>1</v>
      </c>
      <c r="Q12">
        <f t="shared" si="0"/>
        <v>0.12110726643598616</v>
      </c>
      <c r="R12">
        <f t="shared" si="1"/>
        <v>8.217592592592593E-2</v>
      </c>
      <c r="S12" t="b">
        <f t="shared" si="5"/>
        <v>0</v>
      </c>
    </row>
    <row r="13" spans="1:19" ht="15.75" customHeight="1" x14ac:dyDescent="0.2">
      <c r="A13" s="1" t="s">
        <v>16</v>
      </c>
      <c r="C13" s="2">
        <v>9947</v>
      </c>
      <c r="D13" s="2">
        <v>838</v>
      </c>
      <c r="E13" s="2">
        <v>162</v>
      </c>
      <c r="F13" s="2">
        <v>92</v>
      </c>
      <c r="H13" s="2">
        <v>9737</v>
      </c>
      <c r="I13" s="2">
        <v>801</v>
      </c>
      <c r="J13" s="2">
        <v>128</v>
      </c>
      <c r="K13" s="2">
        <v>70</v>
      </c>
      <c r="M13">
        <f t="shared" si="2"/>
        <v>0.19331742243436753</v>
      </c>
      <c r="N13">
        <f t="shared" si="3"/>
        <v>0.15980024968789014</v>
      </c>
      <c r="O13" t="b">
        <f t="shared" si="4"/>
        <v>1</v>
      </c>
      <c r="Q13">
        <f t="shared" si="0"/>
        <v>0.10978520286396182</v>
      </c>
      <c r="R13">
        <f t="shared" si="1"/>
        <v>8.7390761548064924E-2</v>
      </c>
      <c r="S13" t="b">
        <f t="shared" si="5"/>
        <v>0</v>
      </c>
    </row>
    <row r="14" spans="1:19" ht="15.75" customHeight="1" x14ac:dyDescent="0.2">
      <c r="A14" s="1" t="s">
        <v>17</v>
      </c>
      <c r="C14" s="2">
        <v>8324</v>
      </c>
      <c r="D14" s="2">
        <v>665</v>
      </c>
      <c r="E14" s="2">
        <v>127</v>
      </c>
      <c r="F14" s="2">
        <v>56</v>
      </c>
      <c r="H14" s="2">
        <v>8176</v>
      </c>
      <c r="I14" s="2">
        <v>642</v>
      </c>
      <c r="J14" s="2">
        <v>122</v>
      </c>
      <c r="K14" s="2">
        <v>68</v>
      </c>
      <c r="M14">
        <f t="shared" si="2"/>
        <v>0.19097744360902255</v>
      </c>
      <c r="N14">
        <f t="shared" si="3"/>
        <v>0.19003115264797507</v>
      </c>
      <c r="O14" t="b">
        <f t="shared" si="4"/>
        <v>1</v>
      </c>
      <c r="Q14">
        <f t="shared" si="0"/>
        <v>8.4210526315789472E-2</v>
      </c>
      <c r="R14">
        <f t="shared" si="1"/>
        <v>0.1059190031152648</v>
      </c>
      <c r="S14" t="b">
        <f t="shared" si="5"/>
        <v>1</v>
      </c>
    </row>
    <row r="15" spans="1:19" ht="15.75" customHeight="1" x14ac:dyDescent="0.2">
      <c r="A15" s="1" t="s">
        <v>18</v>
      </c>
      <c r="C15" s="2">
        <v>9434</v>
      </c>
      <c r="D15" s="2">
        <v>673</v>
      </c>
      <c r="E15" s="2">
        <v>220</v>
      </c>
      <c r="F15" s="2">
        <v>122</v>
      </c>
      <c r="H15" s="2">
        <v>9402</v>
      </c>
      <c r="I15" s="2">
        <v>697</v>
      </c>
      <c r="J15" s="2">
        <v>194</v>
      </c>
      <c r="K15" s="2">
        <v>94</v>
      </c>
      <c r="M15">
        <f t="shared" si="2"/>
        <v>0.32689450222882616</v>
      </c>
      <c r="N15">
        <f t="shared" si="3"/>
        <v>0.27833572453371591</v>
      </c>
      <c r="O15" t="b">
        <f t="shared" si="4"/>
        <v>1</v>
      </c>
      <c r="Q15">
        <f t="shared" si="0"/>
        <v>0.1812778603268945</v>
      </c>
      <c r="R15">
        <f t="shared" si="1"/>
        <v>0.13486370157819225</v>
      </c>
      <c r="S15" t="b">
        <f t="shared" si="5"/>
        <v>0</v>
      </c>
    </row>
    <row r="16" spans="1:19" ht="15.75" customHeight="1" x14ac:dyDescent="0.2">
      <c r="A16" s="1" t="s">
        <v>19</v>
      </c>
      <c r="C16" s="2">
        <v>8687</v>
      </c>
      <c r="D16" s="2">
        <v>691</v>
      </c>
      <c r="E16" s="2">
        <v>176</v>
      </c>
      <c r="F16" s="2">
        <v>128</v>
      </c>
      <c r="H16" s="2">
        <v>8669</v>
      </c>
      <c r="I16" s="2">
        <v>669</v>
      </c>
      <c r="J16" s="2">
        <v>127</v>
      </c>
      <c r="K16" s="2">
        <v>81</v>
      </c>
      <c r="M16">
        <f t="shared" si="2"/>
        <v>0.25470332850940663</v>
      </c>
      <c r="N16">
        <f t="shared" si="3"/>
        <v>0.18983557548579971</v>
      </c>
      <c r="O16" t="b">
        <f t="shared" si="4"/>
        <v>1</v>
      </c>
      <c r="Q16">
        <f t="shared" si="0"/>
        <v>0.18523878437047755</v>
      </c>
      <c r="R16">
        <f t="shared" si="1"/>
        <v>0.1210762331838565</v>
      </c>
      <c r="S16" t="b">
        <f t="shared" si="5"/>
        <v>0</v>
      </c>
    </row>
    <row r="17" spans="1:19" ht="15.75" customHeight="1" x14ac:dyDescent="0.2">
      <c r="A17" s="1" t="s">
        <v>20</v>
      </c>
      <c r="C17" s="2">
        <v>8896</v>
      </c>
      <c r="D17" s="2">
        <v>708</v>
      </c>
      <c r="E17" s="2">
        <v>161</v>
      </c>
      <c r="F17" s="2">
        <v>104</v>
      </c>
      <c r="H17" s="2">
        <v>8881</v>
      </c>
      <c r="I17" s="2">
        <v>693</v>
      </c>
      <c r="J17" s="2">
        <v>153</v>
      </c>
      <c r="K17" s="2">
        <v>101</v>
      </c>
      <c r="M17">
        <f t="shared" si="2"/>
        <v>0.22740112994350281</v>
      </c>
      <c r="N17">
        <f t="shared" si="3"/>
        <v>0.22077922077922077</v>
      </c>
      <c r="O17" t="b">
        <f t="shared" si="4"/>
        <v>1</v>
      </c>
      <c r="Q17">
        <f t="shared" si="0"/>
        <v>0.14689265536723164</v>
      </c>
      <c r="R17">
        <f t="shared" si="1"/>
        <v>0.14574314574314573</v>
      </c>
      <c r="S17" t="b">
        <f t="shared" si="5"/>
        <v>0</v>
      </c>
    </row>
    <row r="18" spans="1:19" ht="15.75" customHeight="1" x14ac:dyDescent="0.2">
      <c r="A18" s="1" t="s">
        <v>21</v>
      </c>
      <c r="C18" s="2">
        <v>9535</v>
      </c>
      <c r="D18" s="2">
        <v>759</v>
      </c>
      <c r="E18" s="2">
        <v>233</v>
      </c>
      <c r="F18" s="2">
        <v>124</v>
      </c>
      <c r="H18" s="2">
        <v>9655</v>
      </c>
      <c r="I18" s="2">
        <v>771</v>
      </c>
      <c r="J18" s="2">
        <v>213</v>
      </c>
      <c r="K18" s="2">
        <v>119</v>
      </c>
      <c r="M18">
        <f t="shared" si="2"/>
        <v>0.30698287220026349</v>
      </c>
      <c r="N18">
        <f t="shared" si="3"/>
        <v>0.27626459143968873</v>
      </c>
      <c r="O18" t="b">
        <f t="shared" si="4"/>
        <v>1</v>
      </c>
      <c r="Q18">
        <f t="shared" si="0"/>
        <v>0.16337285902503293</v>
      </c>
      <c r="R18">
        <f t="shared" si="1"/>
        <v>0.15434500648508431</v>
      </c>
      <c r="S18" t="b">
        <f t="shared" si="5"/>
        <v>0</v>
      </c>
    </row>
    <row r="19" spans="1:19" ht="15.75" customHeight="1" x14ac:dyDescent="0.2">
      <c r="A19" s="1" t="s">
        <v>22</v>
      </c>
      <c r="C19" s="2">
        <v>9363</v>
      </c>
      <c r="D19" s="2">
        <v>736</v>
      </c>
      <c r="E19" s="2">
        <v>154</v>
      </c>
      <c r="F19" s="2">
        <v>91</v>
      </c>
      <c r="H19" s="2">
        <v>9396</v>
      </c>
      <c r="I19" s="2">
        <v>736</v>
      </c>
      <c r="J19" s="2">
        <v>162</v>
      </c>
      <c r="K19" s="2">
        <v>120</v>
      </c>
      <c r="M19">
        <f t="shared" si="2"/>
        <v>0.20923913043478262</v>
      </c>
      <c r="N19">
        <f t="shared" si="3"/>
        <v>0.22010869565217392</v>
      </c>
      <c r="O19" t="b">
        <f t="shared" si="4"/>
        <v>0</v>
      </c>
      <c r="Q19">
        <f t="shared" si="0"/>
        <v>0.12364130434782608</v>
      </c>
      <c r="R19">
        <f t="shared" si="1"/>
        <v>0.16304347826086957</v>
      </c>
      <c r="S19" t="b">
        <f t="shared" si="5"/>
        <v>1</v>
      </c>
    </row>
    <row r="20" spans="1:19" ht="15.75" customHeight="1" x14ac:dyDescent="0.2">
      <c r="A20" s="1" t="s">
        <v>23</v>
      </c>
      <c r="C20" s="2">
        <v>9327</v>
      </c>
      <c r="D20" s="2">
        <v>739</v>
      </c>
      <c r="E20" s="2">
        <v>196</v>
      </c>
      <c r="F20" s="2">
        <v>86</v>
      </c>
      <c r="H20" s="2">
        <v>9262</v>
      </c>
      <c r="I20" s="2">
        <v>727</v>
      </c>
      <c r="J20" s="2">
        <v>201</v>
      </c>
      <c r="K20" s="2">
        <v>96</v>
      </c>
      <c r="M20">
        <f t="shared" si="2"/>
        <v>0.26522327469553453</v>
      </c>
      <c r="N20">
        <f t="shared" si="3"/>
        <v>0.27647867950481431</v>
      </c>
      <c r="O20" t="b">
        <f t="shared" si="4"/>
        <v>0</v>
      </c>
      <c r="Q20">
        <f t="shared" si="0"/>
        <v>0.11637347767253045</v>
      </c>
      <c r="R20">
        <f t="shared" si="1"/>
        <v>0.13204951856946354</v>
      </c>
      <c r="S20" t="b">
        <f t="shared" si="5"/>
        <v>1</v>
      </c>
    </row>
    <row r="21" spans="1:19" ht="15.75" customHeight="1" x14ac:dyDescent="0.2">
      <c r="A21" s="1" t="s">
        <v>24</v>
      </c>
      <c r="C21" s="2">
        <v>9345</v>
      </c>
      <c r="D21" s="2">
        <v>734</v>
      </c>
      <c r="E21" s="2">
        <v>167</v>
      </c>
      <c r="F21" s="2">
        <v>75</v>
      </c>
      <c r="H21" s="2">
        <v>9308</v>
      </c>
      <c r="I21" s="2">
        <v>728</v>
      </c>
      <c r="J21" s="2">
        <v>207</v>
      </c>
      <c r="K21" s="2">
        <v>67</v>
      </c>
      <c r="M21">
        <f t="shared" si="2"/>
        <v>0.22752043596730245</v>
      </c>
      <c r="N21">
        <f t="shared" si="3"/>
        <v>0.28434065934065933</v>
      </c>
      <c r="O21" t="b">
        <f t="shared" si="4"/>
        <v>0</v>
      </c>
      <c r="Q21">
        <f t="shared" si="0"/>
        <v>0.10217983651226158</v>
      </c>
      <c r="R21">
        <f t="shared" si="1"/>
        <v>9.2032967032967039E-2</v>
      </c>
      <c r="S21" t="b">
        <f t="shared" si="5"/>
        <v>0</v>
      </c>
    </row>
    <row r="22" spans="1:19" ht="15.75" customHeight="1" x14ac:dyDescent="0.2">
      <c r="A22" s="1" t="s">
        <v>25</v>
      </c>
      <c r="C22" s="2">
        <v>8890</v>
      </c>
      <c r="D22" s="2">
        <v>706</v>
      </c>
      <c r="E22" s="2">
        <v>174</v>
      </c>
      <c r="F22" s="2">
        <v>101</v>
      </c>
      <c r="H22" s="2">
        <v>8715</v>
      </c>
      <c r="I22" s="2">
        <v>722</v>
      </c>
      <c r="J22" s="2">
        <v>182</v>
      </c>
      <c r="K22" s="2">
        <v>123</v>
      </c>
      <c r="M22">
        <f t="shared" si="2"/>
        <v>0.24645892351274787</v>
      </c>
      <c r="N22">
        <f t="shared" si="3"/>
        <v>0.25207756232686979</v>
      </c>
      <c r="O22" t="b">
        <f t="shared" si="4"/>
        <v>0</v>
      </c>
      <c r="Q22">
        <f t="shared" si="0"/>
        <v>0.14305949008498584</v>
      </c>
      <c r="R22">
        <f t="shared" si="1"/>
        <v>0.17036011080332411</v>
      </c>
      <c r="S22" t="b">
        <f t="shared" si="5"/>
        <v>1</v>
      </c>
    </row>
    <row r="23" spans="1:19" ht="15.75" customHeight="1" x14ac:dyDescent="0.2">
      <c r="A23" s="1" t="s">
        <v>26</v>
      </c>
      <c r="C23" s="2">
        <v>8460</v>
      </c>
      <c r="D23" s="2">
        <v>681</v>
      </c>
      <c r="E23" s="2">
        <v>156</v>
      </c>
      <c r="F23" s="2">
        <v>93</v>
      </c>
      <c r="H23" s="2">
        <v>8448</v>
      </c>
      <c r="I23" s="2">
        <v>695</v>
      </c>
      <c r="J23" s="2">
        <v>142</v>
      </c>
      <c r="K23" s="2">
        <v>100</v>
      </c>
      <c r="M23">
        <f t="shared" si="2"/>
        <v>0.22907488986784141</v>
      </c>
      <c r="N23">
        <f t="shared" si="3"/>
        <v>0.20431654676258992</v>
      </c>
      <c r="O23" t="b">
        <f t="shared" si="4"/>
        <v>1</v>
      </c>
      <c r="Q23">
        <f t="shared" si="0"/>
        <v>0.13656387665198239</v>
      </c>
      <c r="R23">
        <f t="shared" si="1"/>
        <v>0.14388489208633093</v>
      </c>
      <c r="S23" t="b">
        <f t="shared" si="5"/>
        <v>1</v>
      </c>
    </row>
    <row r="24" spans="1:19" ht="15.75" customHeight="1" x14ac:dyDescent="0.2">
      <c r="A24" s="1" t="s">
        <v>27</v>
      </c>
      <c r="C24" s="2">
        <v>8836</v>
      </c>
      <c r="D24" s="2">
        <v>693</v>
      </c>
      <c r="E24" s="2">
        <v>206</v>
      </c>
      <c r="F24" s="2">
        <v>67</v>
      </c>
      <c r="H24" s="2">
        <v>8836</v>
      </c>
      <c r="I24" s="2">
        <v>724</v>
      </c>
      <c r="J24" s="2">
        <v>182</v>
      </c>
      <c r="K24" s="2">
        <v>103</v>
      </c>
      <c r="M24">
        <f t="shared" si="2"/>
        <v>0.29725829725829728</v>
      </c>
      <c r="N24">
        <f t="shared" si="3"/>
        <v>0.25138121546961328</v>
      </c>
      <c r="O24" t="b">
        <f t="shared" si="4"/>
        <v>1</v>
      </c>
      <c r="Q24">
        <f t="shared" si="0"/>
        <v>9.6681096681096687E-2</v>
      </c>
      <c r="R24">
        <f t="shared" si="1"/>
        <v>0.14226519337016574</v>
      </c>
      <c r="S24" t="b">
        <f t="shared" si="5"/>
        <v>1</v>
      </c>
    </row>
    <row r="25" spans="1:19" ht="15.75" customHeight="1" x14ac:dyDescent="0.2">
      <c r="A25" s="1" t="s">
        <v>28</v>
      </c>
      <c r="C25" s="2">
        <v>9437</v>
      </c>
      <c r="D25" s="2">
        <v>788</v>
      </c>
      <c r="E25" s="1"/>
      <c r="F25" s="3"/>
      <c r="H25" s="2">
        <v>9359</v>
      </c>
      <c r="I25" s="2">
        <v>789</v>
      </c>
      <c r="J25" s="3"/>
      <c r="K25" s="3"/>
    </row>
    <row r="26" spans="1:19" ht="15.75" customHeight="1" x14ac:dyDescent="0.2">
      <c r="A26" s="1" t="s">
        <v>29</v>
      </c>
      <c r="C26" s="2">
        <v>9420</v>
      </c>
      <c r="D26" s="2">
        <v>781</v>
      </c>
      <c r="E26" s="1"/>
      <c r="F26" s="3"/>
      <c r="H26" s="2">
        <v>9427</v>
      </c>
      <c r="I26" s="2">
        <v>743</v>
      </c>
      <c r="J26" s="3"/>
      <c r="K26" s="3"/>
    </row>
    <row r="27" spans="1:19" ht="15.75" customHeight="1" x14ac:dyDescent="0.2">
      <c r="A27" s="1" t="s">
        <v>30</v>
      </c>
      <c r="C27" s="2">
        <v>9570</v>
      </c>
      <c r="D27" s="2">
        <v>805</v>
      </c>
      <c r="E27" s="1"/>
      <c r="F27" s="3"/>
      <c r="H27" s="2">
        <v>9633</v>
      </c>
      <c r="I27" s="2">
        <v>808</v>
      </c>
      <c r="J27" s="3"/>
      <c r="K27" s="3"/>
    </row>
    <row r="28" spans="1:19" ht="15.75" customHeight="1" x14ac:dyDescent="0.2">
      <c r="A28" s="1" t="s">
        <v>31</v>
      </c>
      <c r="C28" s="2">
        <v>9921</v>
      </c>
      <c r="D28" s="2">
        <v>830</v>
      </c>
      <c r="E28" s="1"/>
      <c r="F28" s="3"/>
      <c r="H28" s="2">
        <v>9842</v>
      </c>
      <c r="I28" s="2">
        <v>831</v>
      </c>
      <c r="J28" s="3"/>
      <c r="K28" s="3"/>
    </row>
    <row r="29" spans="1:19" ht="15.75" customHeight="1" x14ac:dyDescent="0.2">
      <c r="A29" s="1" t="s">
        <v>32</v>
      </c>
      <c r="C29" s="2">
        <v>9424</v>
      </c>
      <c r="D29" s="2">
        <v>781</v>
      </c>
      <c r="E29" s="1"/>
      <c r="F29" s="3"/>
      <c r="H29" s="2">
        <v>9272</v>
      </c>
      <c r="I29" s="2">
        <v>767</v>
      </c>
      <c r="J29" s="3"/>
      <c r="K29" s="3"/>
    </row>
    <row r="30" spans="1:19" ht="15.75" customHeight="1" x14ac:dyDescent="0.2">
      <c r="A30" s="1" t="s">
        <v>33</v>
      </c>
      <c r="C30" s="2">
        <v>9010</v>
      </c>
      <c r="D30" s="2">
        <v>756</v>
      </c>
      <c r="E30" s="1"/>
      <c r="F30" s="3"/>
      <c r="H30" s="2">
        <v>8969</v>
      </c>
      <c r="I30" s="2">
        <v>760</v>
      </c>
      <c r="J30" s="3"/>
      <c r="K30" s="3"/>
    </row>
    <row r="31" spans="1:19" ht="15.75" customHeight="1" x14ac:dyDescent="0.2">
      <c r="A31" s="1" t="s">
        <v>34</v>
      </c>
      <c r="C31" s="2">
        <v>9656</v>
      </c>
      <c r="D31" s="2">
        <v>825</v>
      </c>
      <c r="E31" s="1"/>
      <c r="F31" s="3"/>
      <c r="H31" s="2">
        <v>9697</v>
      </c>
      <c r="I31" s="2">
        <v>850</v>
      </c>
      <c r="J31" s="3"/>
      <c r="K31" s="3"/>
    </row>
    <row r="32" spans="1:19" ht="15.75" customHeight="1" x14ac:dyDescent="0.2">
      <c r="A32" s="1" t="s">
        <v>35</v>
      </c>
      <c r="C32" s="2">
        <v>10419</v>
      </c>
      <c r="D32" s="2">
        <v>874</v>
      </c>
      <c r="E32" s="1"/>
      <c r="F32" s="3"/>
      <c r="H32" s="2">
        <v>10445</v>
      </c>
      <c r="I32" s="2">
        <v>851</v>
      </c>
      <c r="J32" s="3"/>
      <c r="K32" s="3"/>
    </row>
    <row r="33" spans="1:13" ht="15.75" customHeight="1" x14ac:dyDescent="0.2">
      <c r="A33" s="1" t="s">
        <v>36</v>
      </c>
      <c r="C33" s="2">
        <v>9880</v>
      </c>
      <c r="D33" s="2">
        <v>830</v>
      </c>
      <c r="E33" s="1"/>
      <c r="F33" s="3"/>
      <c r="H33" s="2">
        <v>9931</v>
      </c>
      <c r="I33" s="2">
        <v>831</v>
      </c>
      <c r="J33" s="3"/>
      <c r="K33" s="3"/>
    </row>
    <row r="34" spans="1:13" ht="15.75" customHeight="1" x14ac:dyDescent="0.2">
      <c r="A34" s="1" t="s">
        <v>37</v>
      </c>
      <c r="C34" s="2">
        <v>10134</v>
      </c>
      <c r="D34" s="2">
        <v>801</v>
      </c>
      <c r="E34" s="1"/>
      <c r="F34" s="3"/>
      <c r="H34" s="2">
        <v>10042</v>
      </c>
      <c r="I34" s="2">
        <v>802</v>
      </c>
      <c r="J34" s="3"/>
      <c r="K34" s="3"/>
    </row>
    <row r="35" spans="1:13" ht="15.75" customHeight="1" x14ac:dyDescent="0.2">
      <c r="A35" s="1" t="s">
        <v>38</v>
      </c>
      <c r="C35" s="2">
        <v>9717</v>
      </c>
      <c r="D35" s="2">
        <v>814</v>
      </c>
      <c r="E35" s="1"/>
      <c r="F35" s="3"/>
      <c r="H35" s="2">
        <v>9721</v>
      </c>
      <c r="I35" s="2">
        <v>829</v>
      </c>
      <c r="J35" s="3"/>
      <c r="K35" s="3"/>
    </row>
    <row r="36" spans="1:13" ht="15.75" customHeight="1" x14ac:dyDescent="0.2">
      <c r="A36" s="1" t="s">
        <v>39</v>
      </c>
      <c r="C36" s="2">
        <v>9192</v>
      </c>
      <c r="D36" s="2">
        <v>735</v>
      </c>
      <c r="E36" s="1"/>
      <c r="F36" s="3"/>
      <c r="H36" s="2">
        <v>9304</v>
      </c>
      <c r="I36" s="2">
        <v>770</v>
      </c>
      <c r="J36" s="3"/>
      <c r="K36" s="3"/>
    </row>
    <row r="37" spans="1:13" ht="15.75" customHeight="1" x14ac:dyDescent="0.2">
      <c r="A37" s="1" t="s">
        <v>40</v>
      </c>
      <c r="C37" s="2">
        <v>8630</v>
      </c>
      <c r="D37" s="2">
        <v>743</v>
      </c>
      <c r="E37" s="1"/>
      <c r="F37" s="3"/>
      <c r="H37" s="2">
        <v>8668</v>
      </c>
      <c r="I37" s="2">
        <v>724</v>
      </c>
      <c r="J37" s="3"/>
      <c r="K37" s="3"/>
    </row>
    <row r="38" spans="1:13" ht="15.75" customHeight="1" x14ac:dyDescent="0.2">
      <c r="A38" s="1" t="s">
        <v>41</v>
      </c>
      <c r="C38" s="2">
        <v>8970</v>
      </c>
      <c r="D38" s="2">
        <v>722</v>
      </c>
      <c r="E38" s="1"/>
      <c r="F38" s="3"/>
      <c r="H38" s="2">
        <v>8988</v>
      </c>
      <c r="I38" s="2">
        <v>710</v>
      </c>
      <c r="J38" s="3"/>
      <c r="K38" s="3"/>
    </row>
    <row r="39" spans="1:13" ht="15.75" customHeight="1" x14ac:dyDescent="0.2">
      <c r="A39" s="1"/>
      <c r="B39" s="2"/>
      <c r="C39" s="2">
        <f>SUM(C2:C38)</f>
        <v>345543</v>
      </c>
      <c r="D39" s="2">
        <f>SUM(D2:D38)</f>
        <v>28378</v>
      </c>
      <c r="E39" s="3"/>
      <c r="G39" s="4"/>
      <c r="H39" s="2">
        <f>SUM(H2:H38)</f>
        <v>344660</v>
      </c>
      <c r="I39" s="2">
        <f>SUM(I2:I38)</f>
        <v>28325</v>
      </c>
      <c r="M39" s="2"/>
    </row>
    <row r="40" spans="1:13" ht="12.75" x14ac:dyDescent="0.2">
      <c r="A40" s="1"/>
      <c r="C40" s="2"/>
      <c r="E40" s="3"/>
    </row>
    <row r="46" spans="1:13" ht="15.75" customHeight="1" x14ac:dyDescent="0.2">
      <c r="D46" t="s">
        <v>60</v>
      </c>
      <c r="H46" t="s">
        <v>61</v>
      </c>
      <c r="L46" t="s">
        <v>62</v>
      </c>
    </row>
    <row r="47" spans="1:13" ht="15.75" customHeight="1" x14ac:dyDescent="0.2">
      <c r="D47" t="s">
        <v>49</v>
      </c>
      <c r="E47">
        <f>C39+H39</f>
        <v>690203</v>
      </c>
      <c r="H47" t="s">
        <v>49</v>
      </c>
      <c r="I47">
        <f>D39+I39</f>
        <v>56703</v>
      </c>
      <c r="L47" t="s">
        <v>50</v>
      </c>
      <c r="M47">
        <f>D39/C39</f>
        <v>8.2125813574576823E-2</v>
      </c>
    </row>
    <row r="48" spans="1:13" ht="15.75" customHeight="1" x14ac:dyDescent="0.2">
      <c r="D48" t="s">
        <v>48</v>
      </c>
      <c r="E48">
        <f>C39/E47</f>
        <v>0.50063966688061334</v>
      </c>
      <c r="H48" t="s">
        <v>50</v>
      </c>
      <c r="I48">
        <f>D39/I47</f>
        <v>0.50046734740666277</v>
      </c>
      <c r="L48" t="s">
        <v>43</v>
      </c>
      <c r="M48">
        <f>I39/H39</f>
        <v>8.2182440666163759E-2</v>
      </c>
    </row>
    <row r="49" spans="4:14" ht="15.75" customHeight="1" x14ac:dyDescent="0.2">
      <c r="D49" t="s">
        <v>45</v>
      </c>
      <c r="E49">
        <f>SQRT(0.5*0.5)/SQRT(E47)</f>
        <v>6.0184074029432473E-4</v>
      </c>
      <c r="H49" t="s">
        <v>45</v>
      </c>
      <c r="I49">
        <f>SQRT(0.5*0.5)/SQRT(I47)</f>
        <v>2.0997470796992519E-3</v>
      </c>
      <c r="L49" t="s">
        <v>51</v>
      </c>
      <c r="M49">
        <f>(I39+D39)/(H39+C39)</f>
        <v>8.2154090897895257E-2</v>
      </c>
    </row>
    <row r="50" spans="4:14" ht="15.75" customHeight="1" x14ac:dyDescent="0.2">
      <c r="D50" t="s">
        <v>46</v>
      </c>
      <c r="E50">
        <f>1.96*E49</f>
        <v>1.1796078509768765E-3</v>
      </c>
      <c r="H50" t="s">
        <v>46</v>
      </c>
      <c r="I50">
        <f>1.96*I49</f>
        <v>4.1155042762105335E-3</v>
      </c>
      <c r="L50" t="s">
        <v>52</v>
      </c>
      <c r="M50">
        <f>SQRT(M49*(1-M49)*((1/C39)+(1/H39)))</f>
        <v>6.6106081563872224E-4</v>
      </c>
    </row>
    <row r="51" spans="4:14" ht="15.75" customHeight="1" x14ac:dyDescent="0.2">
      <c r="D51" t="s">
        <v>47</v>
      </c>
      <c r="E51">
        <f>0.5-E50</f>
        <v>0.49882039214902313</v>
      </c>
      <c r="F51">
        <f>0.5+E50</f>
        <v>0.50117960785097693</v>
      </c>
      <c r="H51" t="s">
        <v>47</v>
      </c>
      <c r="I51">
        <f>0.5-I50</f>
        <v>0.49588449572378945</v>
      </c>
      <c r="J51">
        <f>0.5+I50</f>
        <v>0.50411550427621055</v>
      </c>
      <c r="L51" t="s">
        <v>42</v>
      </c>
      <c r="M51">
        <f>M48-M47</f>
        <v>5.6627091586936018E-5</v>
      </c>
    </row>
    <row r="52" spans="4:14" ht="15.75" customHeight="1" x14ac:dyDescent="0.2">
      <c r="L52" t="s">
        <v>44</v>
      </c>
      <c r="M52">
        <f>1.96*M50</f>
        <v>1.2956791986518956E-3</v>
      </c>
    </row>
    <row r="53" spans="4:14" ht="15.75" customHeight="1" x14ac:dyDescent="0.2">
      <c r="L53" t="s">
        <v>53</v>
      </c>
      <c r="M53">
        <f>-M52</f>
        <v>-1.2956791986518956E-3</v>
      </c>
      <c r="N53">
        <f>M52</f>
        <v>1.2956791986518956E-3</v>
      </c>
    </row>
    <row r="56" spans="4:14" ht="15.75" customHeight="1" x14ac:dyDescent="0.2">
      <c r="D56" t="s">
        <v>63</v>
      </c>
      <c r="H56" t="s">
        <v>64</v>
      </c>
    </row>
    <row r="57" spans="4:14" ht="15.75" customHeight="1" x14ac:dyDescent="0.2">
      <c r="D57" t="s">
        <v>54</v>
      </c>
      <c r="E57">
        <f>SUM(F2:F24)</f>
        <v>2033</v>
      </c>
      <c r="H57" t="s">
        <v>54</v>
      </c>
      <c r="I57">
        <f>SUM(E2:E24)</f>
        <v>3785</v>
      </c>
    </row>
    <row r="58" spans="4:14" ht="15.75" customHeight="1" x14ac:dyDescent="0.2">
      <c r="D58" t="s">
        <v>55</v>
      </c>
      <c r="E58">
        <f>SUM(K2:K24)</f>
        <v>1945</v>
      </c>
      <c r="H58" t="s">
        <v>55</v>
      </c>
      <c r="I58">
        <f>SUM(J2:J24)</f>
        <v>3423</v>
      </c>
    </row>
    <row r="59" spans="4:14" ht="15.75" customHeight="1" x14ac:dyDescent="0.2">
      <c r="D59" t="s">
        <v>50</v>
      </c>
      <c r="E59">
        <f>E57/SUM(D2:D24)</f>
        <v>0.11756201931417337</v>
      </c>
      <c r="H59" t="s">
        <v>50</v>
      </c>
      <c r="I59">
        <f>I57/SUM(D2:D24)</f>
        <v>0.2188746891805933</v>
      </c>
    </row>
    <row r="60" spans="4:14" ht="15.75" customHeight="1" x14ac:dyDescent="0.2">
      <c r="D60" t="s">
        <v>56</v>
      </c>
      <c r="E60">
        <f>E58/SUM(I2:I24)</f>
        <v>0.1126882966396292</v>
      </c>
      <c r="H60" t="s">
        <v>56</v>
      </c>
      <c r="I60">
        <f>I58/SUM(I2:I24)</f>
        <v>0.19831981460023174</v>
      </c>
    </row>
    <row r="61" spans="4:14" ht="15.75" customHeight="1" x14ac:dyDescent="0.2">
      <c r="D61" t="s">
        <v>57</v>
      </c>
      <c r="E61">
        <f>E60-E59</f>
        <v>-4.8737226745441675E-3</v>
      </c>
      <c r="H61" t="s">
        <v>57</v>
      </c>
      <c r="I61">
        <f>I60-I59</f>
        <v>-2.0554874580361565E-2</v>
      </c>
    </row>
    <row r="62" spans="4:14" ht="15.75" customHeight="1" x14ac:dyDescent="0.2">
      <c r="D62" t="s">
        <v>59</v>
      </c>
      <c r="E62">
        <f>(E57+E58)/(SUM(D2:D24)+SUM(I2:I24))</f>
        <v>0.11512748531241861</v>
      </c>
      <c r="H62" t="s">
        <v>59</v>
      </c>
      <c r="I62">
        <f>(I57+I58)/(SUM(D2:D24)+SUM(I2:I24))</f>
        <v>0.20860706740369866</v>
      </c>
    </row>
    <row r="63" spans="4:14" ht="15.75" customHeight="1" x14ac:dyDescent="0.2">
      <c r="D63" t="s">
        <v>58</v>
      </c>
      <c r="E63">
        <f>SQRT(E62*(1-E62)*((1/SUM(D2:D24))+(1/SUM(I2:I24))))</f>
        <v>3.4341335129324238E-3</v>
      </c>
      <c r="H63" t="s">
        <v>58</v>
      </c>
      <c r="I63">
        <f>SQRT(I62*(1-I62)*((1/SUM(D2:D24))+(1/SUM(I2:I24))))</f>
        <v>4.3716753852259364E-3</v>
      </c>
    </row>
    <row r="64" spans="4:14" ht="15.75" customHeight="1" x14ac:dyDescent="0.2">
      <c r="D64" t="s">
        <v>44</v>
      </c>
      <c r="E64">
        <f>1.96*E63</f>
        <v>6.7309016853475505E-3</v>
      </c>
      <c r="H64" t="s">
        <v>44</v>
      </c>
      <c r="I64">
        <f>1.96*I63</f>
        <v>8.5684837550428355E-3</v>
      </c>
    </row>
    <row r="65" spans="4:10" ht="15.75" customHeight="1" x14ac:dyDescent="0.2">
      <c r="D65" t="s">
        <v>53</v>
      </c>
      <c r="E65">
        <f>E61-E64</f>
        <v>-1.1604624359891718E-2</v>
      </c>
      <c r="F65">
        <f>E61+E64</f>
        <v>1.857179010803383E-3</v>
      </c>
      <c r="H65" t="s">
        <v>53</v>
      </c>
      <c r="I65">
        <f>I61-I64</f>
        <v>-2.9123358335404401E-2</v>
      </c>
      <c r="J65">
        <f>I61+I64</f>
        <v>-1.198639082531873E-2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 Tran</dc:creator>
  <cp:lastModifiedBy>Wong Tran</cp:lastModifiedBy>
  <dcterms:created xsi:type="dcterms:W3CDTF">2019-10-09T20:43:43Z</dcterms:created>
  <dcterms:modified xsi:type="dcterms:W3CDTF">2019-10-10T20:41:09Z</dcterms:modified>
</cp:coreProperties>
</file>