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showInkAnnotation="0" autoCompressPictures="0"/>
  <bookViews>
    <workbookView xWindow="0" yWindow="880" windowWidth="25600" windowHeight="108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4" i="1" l="1"/>
  <c r="G64" i="1"/>
  <c r="C64" i="1"/>
  <c r="U63" i="1"/>
  <c r="G63" i="1"/>
  <c r="C63" i="1"/>
  <c r="U62" i="1"/>
  <c r="G62" i="1"/>
  <c r="C62" i="1"/>
  <c r="U61" i="1"/>
  <c r="G61" i="1"/>
  <c r="C61" i="1"/>
  <c r="U60" i="1"/>
  <c r="G60" i="1"/>
  <c r="C60" i="1"/>
  <c r="U59" i="1"/>
  <c r="G59" i="1"/>
  <c r="C59" i="1"/>
  <c r="U58" i="1"/>
  <c r="G58" i="1"/>
  <c r="C58" i="1"/>
  <c r="U57" i="1"/>
  <c r="K57" i="1"/>
  <c r="J57" i="1"/>
  <c r="U56" i="1"/>
  <c r="K56" i="1"/>
  <c r="J56" i="1"/>
  <c r="U55" i="1"/>
  <c r="K55" i="1"/>
  <c r="J55" i="1"/>
  <c r="U54" i="1"/>
  <c r="K54" i="1"/>
  <c r="J54" i="1"/>
  <c r="U53" i="1"/>
  <c r="K53" i="1"/>
  <c r="J53" i="1"/>
  <c r="I53" i="1"/>
  <c r="U52" i="1"/>
  <c r="R52" i="1"/>
  <c r="K52" i="1"/>
  <c r="J52" i="1"/>
  <c r="I52" i="1"/>
  <c r="U51" i="1"/>
  <c r="R51" i="1"/>
  <c r="K51" i="1"/>
  <c r="J51" i="1"/>
  <c r="I51" i="1"/>
  <c r="U50" i="1"/>
  <c r="R50" i="1"/>
  <c r="K50" i="1"/>
  <c r="J50" i="1"/>
  <c r="I50" i="1"/>
  <c r="U49" i="1"/>
  <c r="R49" i="1"/>
  <c r="K49" i="1"/>
  <c r="J49" i="1"/>
  <c r="I49" i="1"/>
  <c r="U48" i="1"/>
  <c r="R48" i="1"/>
  <c r="K48" i="1"/>
  <c r="J48" i="1"/>
  <c r="U47" i="1"/>
  <c r="R47" i="1"/>
  <c r="K47" i="1"/>
  <c r="J47" i="1"/>
  <c r="U46" i="1"/>
  <c r="R46" i="1"/>
  <c r="K46" i="1"/>
  <c r="J46" i="1"/>
  <c r="U45" i="1"/>
  <c r="R45" i="1"/>
  <c r="K45" i="1"/>
  <c r="J45" i="1"/>
  <c r="U44" i="1"/>
  <c r="R44" i="1"/>
  <c r="K44" i="1"/>
  <c r="J44" i="1"/>
  <c r="R43" i="1"/>
  <c r="K43" i="1"/>
  <c r="J43" i="1"/>
  <c r="R42" i="1"/>
  <c r="K42" i="1"/>
  <c r="J42" i="1"/>
  <c r="R41" i="1"/>
  <c r="K41" i="1"/>
  <c r="J41" i="1"/>
  <c r="R40" i="1"/>
  <c r="K40" i="1"/>
  <c r="J40" i="1"/>
  <c r="R39" i="1"/>
  <c r="K39" i="1"/>
  <c r="J39" i="1"/>
  <c r="R38" i="1"/>
  <c r="K38" i="1"/>
  <c r="J38" i="1"/>
  <c r="R37" i="1"/>
  <c r="K37" i="1"/>
  <c r="J37" i="1"/>
  <c r="R36" i="1"/>
  <c r="K36" i="1"/>
  <c r="J36" i="1"/>
  <c r="R35" i="1"/>
  <c r="K35" i="1"/>
  <c r="J35" i="1"/>
  <c r="R34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D13" i="1"/>
  <c r="G13" i="1"/>
  <c r="K13" i="1"/>
  <c r="J13" i="1"/>
  <c r="H13" i="1"/>
  <c r="D12" i="1"/>
  <c r="G12" i="1"/>
  <c r="K12" i="1"/>
  <c r="J12" i="1"/>
  <c r="H12" i="1"/>
  <c r="D11" i="1"/>
  <c r="G11" i="1"/>
  <c r="K11" i="1"/>
  <c r="J11" i="1"/>
  <c r="H11" i="1"/>
  <c r="D10" i="1"/>
  <c r="G10" i="1"/>
  <c r="K10" i="1"/>
  <c r="J10" i="1"/>
  <c r="H10" i="1"/>
  <c r="D9" i="1"/>
  <c r="G9" i="1"/>
  <c r="K9" i="1"/>
  <c r="J9" i="1"/>
  <c r="H9" i="1"/>
</calcChain>
</file>

<file path=xl/sharedStrings.xml><?xml version="1.0" encoding="utf-8"?>
<sst xmlns="http://schemas.openxmlformats.org/spreadsheetml/2006/main" count="91" uniqueCount="76">
  <si>
    <r>
      <t xml:space="preserve"> </t>
    </r>
    <r>
      <rPr>
        <b/>
        <sz val="8.1"/>
        <color indexed="8"/>
        <rFont val="Arial"/>
        <family val="2"/>
      </rPr>
      <t>imports, and total recovered, 1965–1999</t>
    </r>
    <r>
      <rPr>
        <b/>
        <vertAlign val="superscript"/>
        <sz val="10"/>
        <color indexed="8"/>
        <rFont val="Arial"/>
        <family val="2"/>
      </rPr>
      <t xml:space="preserve">a,b,c </t>
    </r>
    <r>
      <rPr>
        <sz val="12"/>
        <color theme="1"/>
        <rFont val="Calibri"/>
        <family val="2"/>
        <scheme val="minor"/>
      </rPr>
      <t xml:space="preserve"> </t>
    </r>
  </si>
  <si>
    <t xml:space="preserve"> </t>
  </si>
  <si>
    <t>Recyclable paper</t>
  </si>
  <si>
    <t>Paper and</t>
  </si>
  <si>
    <t>Consumed at</t>
  </si>
  <si>
    <t>For molded</t>
  </si>
  <si>
    <t>Ratio of</t>
  </si>
  <si>
    <t>board—</t>
  </si>
  <si>
    <t>paper and</t>
  </si>
  <si>
    <t>pulp, insulation,</t>
  </si>
  <si>
    <t>Total</t>
  </si>
  <si>
    <t>Recovery</t>
  </si>
  <si>
    <t>exports to</t>
  </si>
  <si>
    <t>imports to</t>
  </si>
  <si>
    <r>
      <t xml:space="preserve"> </t>
    </r>
    <r>
      <rPr>
        <sz val="8.1"/>
        <color indexed="8"/>
        <rFont val="Arial"/>
        <family val="2"/>
      </rPr>
      <t xml:space="preserve">Year </t>
    </r>
    <r>
      <rPr>
        <sz val="12"/>
        <color theme="1"/>
        <rFont val="Calibri"/>
        <family val="2"/>
        <scheme val="minor"/>
      </rPr>
      <t xml:space="preserve"> </t>
    </r>
  </si>
  <si>
    <r>
      <t>new supply</t>
    </r>
    <r>
      <rPr>
        <vertAlign val="superscript"/>
        <sz val="10"/>
        <color indexed="8"/>
        <rFont val="Arial"/>
        <family val="2"/>
      </rPr>
      <t>d,e</t>
    </r>
  </si>
  <si>
    <r>
      <t>board mills</t>
    </r>
    <r>
      <rPr>
        <vertAlign val="superscript"/>
        <sz val="10"/>
        <color indexed="8"/>
        <rFont val="Arial"/>
        <family val="2"/>
      </rPr>
      <t>f</t>
    </r>
  </si>
  <si>
    <r>
      <t>and other uses</t>
    </r>
    <r>
      <rPr>
        <vertAlign val="superscript"/>
        <sz val="10"/>
        <color indexed="8"/>
        <rFont val="Arial"/>
        <family val="2"/>
      </rPr>
      <t>g</t>
    </r>
    <r>
      <rPr>
        <sz val="8.1"/>
        <color indexed="8"/>
        <rFont val="Arial"/>
        <family val="2"/>
      </rPr>
      <t/>
    </r>
  </si>
  <si>
    <r>
      <t>Exports</t>
    </r>
    <r>
      <rPr>
        <vertAlign val="superscript"/>
        <sz val="10"/>
        <rFont val="Arial"/>
        <family val="2"/>
      </rPr>
      <t>h</t>
    </r>
  </si>
  <si>
    <r>
      <t>Imports</t>
    </r>
    <r>
      <rPr>
        <vertAlign val="superscript"/>
        <sz val="10"/>
        <rFont val="Arial"/>
        <family val="2"/>
      </rPr>
      <t>i</t>
    </r>
  </si>
  <si>
    <r>
      <t>recovered</t>
    </r>
    <r>
      <rPr>
        <vertAlign val="superscript"/>
        <sz val="10"/>
        <rFont val="Arial"/>
        <family val="2"/>
      </rPr>
      <t>j</t>
    </r>
  </si>
  <si>
    <r>
      <t>rate</t>
    </r>
    <r>
      <rPr>
        <vertAlign val="superscript"/>
        <sz val="10"/>
        <color indexed="8"/>
        <rFont val="Arial"/>
        <family val="2"/>
      </rPr>
      <t>k,l</t>
    </r>
  </si>
  <si>
    <t>production</t>
  </si>
  <si>
    <t>Thousand</t>
  </si>
  <si>
    <r>
      <t xml:space="preserve"> </t>
    </r>
    <r>
      <rPr>
        <i/>
        <sz val="8.1"/>
        <color indexed="8"/>
        <rFont val="Arial"/>
        <family val="2"/>
      </rPr>
      <t xml:space="preserve">Percent </t>
    </r>
    <r>
      <rPr>
        <i/>
        <sz val="10"/>
        <rFont val="Arial"/>
      </rPr>
      <t xml:space="preserve"> </t>
    </r>
  </si>
  <si>
    <t>tons</t>
  </si>
  <si>
    <r>
      <t xml:space="preserve"> </t>
    </r>
    <r>
      <rPr>
        <sz val="8.1"/>
        <color indexed="8"/>
        <rFont val="Arial"/>
        <family val="2"/>
      </rPr>
      <t xml:space="preserve">1965 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</si>
  <si>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1"/>
        <color indexed="8"/>
        <rFont val="Arial"/>
        <family val="2"/>
      </rPr>
      <t xml:space="preserve">1966 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</si>
  <si>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1"/>
        <color indexed="8"/>
        <rFont val="Arial"/>
        <family val="2"/>
      </rPr>
      <t xml:space="preserve">1967 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</si>
  <si>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1"/>
        <color indexed="8"/>
        <rFont val="Arial"/>
        <family val="2"/>
      </rPr>
      <t xml:space="preserve">1968 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</si>
  <si>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1"/>
        <color indexed="8"/>
        <rFont val="Arial"/>
        <family val="2"/>
      </rPr>
      <t xml:space="preserve">1969 </t>
    </r>
    <r>
      <rPr>
        <sz val="12"/>
        <color theme="1"/>
        <rFont val="Calibri"/>
        <family val="2"/>
        <scheme val="minor"/>
      </rPr>
      <t xml:space="preserve"> </t>
    </r>
  </si>
  <si>
    <t>1985r</t>
  </si>
  <si>
    <t>1986r</t>
  </si>
  <si>
    <t>1987r</t>
  </si>
  <si>
    <t>1988r</t>
  </si>
  <si>
    <t>1989r</t>
  </si>
  <si>
    <t>1990r</t>
  </si>
  <si>
    <t>1991r</t>
  </si>
  <si>
    <t>1992r</t>
  </si>
  <si>
    <t>1993r</t>
  </si>
  <si>
    <t>1994r</t>
  </si>
  <si>
    <t>1995r</t>
  </si>
  <si>
    <t>1996r</t>
  </si>
  <si>
    <t>1997r</t>
  </si>
  <si>
    <t>1998r</t>
  </si>
  <si>
    <t>1999r</t>
  </si>
  <si>
    <r>
      <t xml:space="preserve"> </t>
    </r>
    <r>
      <rPr>
        <sz val="8.1"/>
        <color indexed="8"/>
        <rFont val="Arial"/>
        <family val="2"/>
      </rPr>
      <t>2006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</si>
  <si>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1"/>
        <color indexed="8"/>
        <rFont val="Arial"/>
        <family val="2"/>
      </rPr>
      <t>2007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</si>
  <si>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1"/>
        <color indexed="8"/>
        <rFont val="Arial"/>
        <family val="2"/>
      </rPr>
      <t>2008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</si>
  <si>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1"/>
        <color indexed="8"/>
        <rFont val="Arial"/>
        <family val="2"/>
      </rPr>
      <t>2009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</si>
  <si>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1"/>
        <color indexed="8"/>
        <rFont val="Arial"/>
        <family val="2"/>
      </rPr>
      <t>2010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</si>
  <si>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1"/>
        <color indexed="8"/>
        <rFont val="Arial"/>
        <family val="2"/>
      </rPr>
      <t>2011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</si>
  <si>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1"/>
        <color indexed="8"/>
        <rFont val="Arial"/>
        <family val="2"/>
      </rPr>
      <t>2012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</si>
  <si>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1"/>
        <color indexed="8"/>
        <rFont val="Arial"/>
        <family val="2"/>
      </rPr>
      <t>2013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</si>
  <si>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1"/>
        <color indexed="8"/>
        <rFont val="Arial"/>
        <family val="2"/>
      </rPr>
      <t>2014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</si>
  <si>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1"/>
        <color indexed="8"/>
        <rFont val="Arial"/>
        <family val="2"/>
      </rPr>
      <t>2015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</si>
  <si>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1"/>
        <color indexed="8"/>
        <rFont val="Arial"/>
        <family val="2"/>
      </rPr>
      <t>2016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</si>
  <si>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1"/>
        <color indexed="8"/>
        <rFont val="Arial"/>
        <family val="2"/>
      </rPr>
      <t>2017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</si>
  <si>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1"/>
        <color indexed="8"/>
        <rFont val="Arial"/>
        <family val="2"/>
      </rPr>
      <t>2018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</si>
  <si>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1"/>
        <color indexed="8"/>
        <rFont val="Arial"/>
        <family val="2"/>
      </rPr>
      <t>2019</t>
    </r>
    <r>
      <rPr>
        <sz val="12"/>
        <color theme="1"/>
        <rFont val="Calibri"/>
        <family val="2"/>
        <scheme val="minor"/>
      </rPr>
      <t/>
    </r>
  </si>
  <si>
    <r>
      <t xml:space="preserve"> </t>
    </r>
    <r>
      <rPr>
        <sz val="8.1"/>
        <color indexed="8"/>
        <rFont val="Arial"/>
        <family val="2"/>
      </rPr>
      <t>2020</t>
    </r>
    <r>
      <rPr>
        <sz val="12"/>
        <color theme="1"/>
        <rFont val="Calibri"/>
        <family val="2"/>
        <scheme val="minor"/>
      </rPr>
      <t/>
    </r>
  </si>
  <si>
    <r>
      <t>a</t>
    </r>
    <r>
      <rPr>
        <sz val="8.1"/>
        <color indexed="8"/>
        <rFont val="Arial"/>
        <family val="2"/>
      </rPr>
      <t>Includes paper, paperboard, wet machine board and construction paper and board.</t>
    </r>
    <r>
      <rPr>
        <sz val="5.3"/>
        <color indexed="8"/>
        <rFont val="Arial"/>
        <family val="2"/>
      </rPr>
      <t/>
    </r>
  </si>
  <si>
    <r>
      <t>b</t>
    </r>
    <r>
      <rPr>
        <sz val="8"/>
        <rFont val="Arial"/>
        <family val="2"/>
      </rPr>
      <t>1972-Present, American Forest and Paper Association, 1999 Annual Statistical Summary Recovered</t>
    </r>
  </si>
  <si>
    <t xml:space="preserve"> Paper Utilization, p. 81 (6). 1965-1971, American Forest and Paper Association (2,4,5).</t>
  </si>
  <si>
    <r>
      <t>c</t>
    </r>
    <r>
      <rPr>
        <sz val="8"/>
        <rFont val="Arial"/>
        <family val="2"/>
      </rPr>
      <t>Data may not add to totals because of rounding.</t>
    </r>
  </si>
  <si>
    <r>
      <t>d</t>
    </r>
    <r>
      <rPr>
        <sz val="8"/>
        <rFont val="Arial"/>
        <family val="2"/>
      </rPr>
      <t>Production plus imports less exports. Includes imports and exports of products.</t>
    </r>
  </si>
  <si>
    <r>
      <t>e</t>
    </r>
    <r>
      <rPr>
        <sz val="8"/>
        <rFont val="Arial"/>
        <family val="2"/>
      </rPr>
      <t>1976-1977, 1980 &amp; 1982-1988 revised.</t>
    </r>
  </si>
  <si>
    <r>
      <t>f</t>
    </r>
    <r>
      <rPr>
        <sz val="8"/>
        <rFont val="Arial"/>
        <family val="2"/>
      </rPr>
      <t>1986, 1988, 1990 &amp; 1997 revised.</t>
    </r>
  </si>
  <si>
    <r>
      <t>g</t>
    </r>
    <r>
      <rPr>
        <sz val="8"/>
        <rFont val="Arial"/>
        <family val="2"/>
      </rPr>
      <t>1980, 1983-1984 &amp; 1986 revised.</t>
    </r>
  </si>
  <si>
    <r>
      <t>h</t>
    </r>
    <r>
      <rPr>
        <sz val="8"/>
        <rFont val="Arial"/>
        <family val="2"/>
      </rPr>
      <t>1978-1988 revised.</t>
    </r>
  </si>
  <si>
    <r>
      <t>i</t>
    </r>
    <r>
      <rPr>
        <sz val="8"/>
        <rFont val="Arial"/>
        <family val="2"/>
      </rPr>
      <t>1985 revised.</t>
    </r>
  </si>
  <si>
    <r>
      <t>j</t>
    </r>
    <r>
      <rPr>
        <sz val="8"/>
        <rFont val="Arial"/>
        <family val="2"/>
      </rPr>
      <t>Total recovered paper = total recyclable paper consumption plus exports less imports.</t>
    </r>
  </si>
  <si>
    <t xml:space="preserve"> 1978-1990 &amp; 1997 revised.</t>
  </si>
  <si>
    <r>
      <t>k</t>
    </r>
    <r>
      <rPr>
        <sz val="8"/>
        <rFont val="Arial"/>
        <family val="2"/>
      </rPr>
      <t>1979-1988 &amp; 1997 revised.</t>
    </r>
  </si>
  <si>
    <r>
      <t>l</t>
    </r>
    <r>
      <rPr>
        <sz val="8"/>
        <rFont val="Arial"/>
        <family val="2"/>
      </rPr>
      <t>Recovery rate is the ratio of total recovered paper collected to new</t>
    </r>
  </si>
  <si>
    <t xml:space="preserve"> supply of paper and paperboard.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</si>
</sst>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??.0"/>
  </numFmts>
  <fonts count="14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b/>
      <sz val="8.1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sz val="8.1"/>
      <color indexed="8"/>
      <name val="Arial"/>
      <family val="2"/>
    </font>
    <font>
      <sz val="8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0"/>
      <name val="Arial"/>
      <family val="2"/>
    </font>
    <font>
      <i/>
      <sz val="8.1"/>
      <color indexed="8"/>
      <name val="Arial"/>
      <family val="2"/>
    </font>
    <font>
      <i/>
      <sz val="8"/>
      <name val="Arial"/>
      <family val="2"/>
    </font>
    <font>
      <i/>
      <sz val="10"/>
      <name val="Arial"/>
    </font>
    <font>
      <sz val="10"/>
      <name val="Arial"/>
    </font>
    <font>
      <sz val="5.3"/>
      <color indexed="8"/>
      <name val="Arial"/>
      <family val="2"/>
    </font>
    <font>
      <vertAlign val="superscript"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1" xfId="0" applyFill="1" applyBorder="1" applyAlignment="1"/>
    <xf numFmtId="0" fontId="0" fillId="0" borderId="0" xfId="0" applyFill="1"/>
    <xf numFmtId="0" fontId="0" fillId="0" borderId="2" xfId="0" applyFill="1" applyBorder="1"/>
    <xf numFmtId="0" fontId="4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0" fontId="4" fillId="0" borderId="0" xfId="0" applyFont="1" applyFill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1" xfId="0" applyFill="1" applyBorder="1"/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3" fontId="1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0" borderId="0" xfId="0" applyNumberFormat="1" applyFill="1"/>
    <xf numFmtId="3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/>
    <xf numFmtId="3" fontId="1" fillId="0" borderId="0" xfId="1" applyNumberFormat="1" applyFill="1" applyBorder="1" applyAlignment="1">
      <alignment horizontal="center"/>
    </xf>
    <xf numFmtId="165" fontId="1" fillId="0" borderId="0" xfId="1" applyNumberFormat="1" applyFill="1" applyBorder="1" applyAlignment="1">
      <alignment horizontal="center"/>
    </xf>
    <xf numFmtId="0" fontId="6" fillId="0" borderId="9" xfId="0" applyFont="1" applyFill="1" applyBorder="1" applyAlignment="1"/>
    <xf numFmtId="0" fontId="0" fillId="0" borderId="9" xfId="0" applyFill="1" applyBorder="1" applyAlignment="1"/>
    <xf numFmtId="0" fontId="13" fillId="0" borderId="0" xfId="0" applyFont="1" applyFill="1" applyAlignment="1"/>
    <xf numFmtId="0" fontId="5" fillId="0" borderId="0" xfId="0" applyFont="1" applyFill="1" applyAlignment="1"/>
    <xf numFmtId="0" fontId="7" fillId="0" borderId="0" xfId="0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0" fillId="0" borderId="0" xfId="0" applyFill="1" applyAlignment="1"/>
    <xf numFmtId="0" fontId="5" fillId="0" borderId="0" xfId="0" applyFont="1" applyFill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7"/>
  <sheetViews>
    <sheetView tabSelected="1" showRuler="0" workbookViewId="0">
      <selection activeCell="I7" sqref="I7"/>
    </sheetView>
  </sheetViews>
  <sheetFormatPr baseColWidth="10" defaultRowHeight="15" x14ac:dyDescent="0"/>
  <sheetData>
    <row r="1" spans="1:60" ht="16" thickBo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" thickBot="1">
      <c r="A2" s="3" t="s">
        <v>1</v>
      </c>
      <c r="B2" s="2"/>
      <c r="C2" s="4" t="s">
        <v>2</v>
      </c>
      <c r="D2" s="5"/>
      <c r="E2" s="5"/>
      <c r="F2" s="5"/>
      <c r="G2" s="5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>
      <c r="A3" s="7"/>
      <c r="B3" s="8" t="s">
        <v>3</v>
      </c>
      <c r="C3" s="9" t="s">
        <v>4</v>
      </c>
      <c r="D3" s="8" t="s">
        <v>5</v>
      </c>
      <c r="E3" s="2"/>
      <c r="F3" s="2"/>
      <c r="G3" s="2"/>
      <c r="H3" s="3"/>
      <c r="I3" s="2"/>
      <c r="J3" s="2" t="s">
        <v>6</v>
      </c>
      <c r="K3" s="2" t="s">
        <v>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>
      <c r="A4" s="7" t="s">
        <v>1</v>
      </c>
      <c r="B4" s="8" t="s">
        <v>7</v>
      </c>
      <c r="C4" s="10" t="s">
        <v>8</v>
      </c>
      <c r="D4" s="8" t="s">
        <v>9</v>
      </c>
      <c r="E4" s="11"/>
      <c r="F4" s="11"/>
      <c r="G4" s="12" t="s">
        <v>10</v>
      </c>
      <c r="H4" s="13" t="s">
        <v>11</v>
      </c>
      <c r="I4" s="2"/>
      <c r="J4" s="2" t="s">
        <v>12</v>
      </c>
      <c r="K4" s="2" t="s">
        <v>13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>
      <c r="A5" s="14" t="s">
        <v>14</v>
      </c>
      <c r="B5" s="8" t="s">
        <v>15</v>
      </c>
      <c r="C5" s="10" t="s">
        <v>16</v>
      </c>
      <c r="D5" s="8" t="s">
        <v>17</v>
      </c>
      <c r="E5" s="12" t="s">
        <v>18</v>
      </c>
      <c r="F5" s="12" t="s">
        <v>19</v>
      </c>
      <c r="G5" s="12" t="s">
        <v>20</v>
      </c>
      <c r="H5" s="13" t="s">
        <v>21</v>
      </c>
      <c r="I5" s="2"/>
      <c r="J5" s="15" t="s">
        <v>22</v>
      </c>
      <c r="K5" s="15" t="s">
        <v>22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>
      <c r="A7" s="2" t="s">
        <v>1</v>
      </c>
      <c r="B7" s="16" t="s">
        <v>23</v>
      </c>
      <c r="C7" s="16" t="s">
        <v>23</v>
      </c>
      <c r="D7" s="16" t="s">
        <v>23</v>
      </c>
      <c r="E7" s="17" t="s">
        <v>23</v>
      </c>
      <c r="F7" s="17" t="s">
        <v>23</v>
      </c>
      <c r="G7" s="17" t="s">
        <v>23</v>
      </c>
      <c r="H7" s="18" t="s">
        <v>24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6" thickBot="1">
      <c r="A8" s="19" t="s">
        <v>1</v>
      </c>
      <c r="B8" s="20" t="s">
        <v>25</v>
      </c>
      <c r="C8" s="20" t="s">
        <v>25</v>
      </c>
      <c r="D8" s="20" t="s">
        <v>25</v>
      </c>
      <c r="E8" s="21" t="s">
        <v>25</v>
      </c>
      <c r="F8" s="21" t="s">
        <v>25</v>
      </c>
      <c r="G8" s="21" t="s">
        <v>25</v>
      </c>
      <c r="H8" s="1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>
      <c r="A9" s="11" t="s">
        <v>26</v>
      </c>
      <c r="B9" s="11">
        <v>48270</v>
      </c>
      <c r="C9" s="11">
        <v>10231</v>
      </c>
      <c r="D9" s="22">
        <f>AVERAGE(D10:D14)</f>
        <v>443.392</v>
      </c>
      <c r="E9" s="11">
        <v>292</v>
      </c>
      <c r="F9" s="11">
        <v>108</v>
      </c>
      <c r="G9" s="23">
        <f>C9+D9+E9-F9</f>
        <v>10858.392</v>
      </c>
      <c r="H9" s="24">
        <f>G9/B9*100</f>
        <v>22.495114978247358</v>
      </c>
      <c r="I9" s="2"/>
      <c r="J9" s="2">
        <f>E9/$G9</f>
        <v>2.6891642887823537E-2</v>
      </c>
      <c r="K9" s="2">
        <f>F9/$G9</f>
        <v>9.9462240817977474E-3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>
      <c r="A10" s="11" t="s">
        <v>27</v>
      </c>
      <c r="B10" s="11">
        <v>52118</v>
      </c>
      <c r="C10" s="11">
        <v>10564</v>
      </c>
      <c r="D10" s="22">
        <f>AVERAGE(D11:D15)</f>
        <v>443.16</v>
      </c>
      <c r="E10" s="11">
        <v>246</v>
      </c>
      <c r="F10" s="11">
        <v>113</v>
      </c>
      <c r="G10" s="23">
        <f>C10+D10+E10-F10</f>
        <v>11140.16</v>
      </c>
      <c r="H10" s="24">
        <f>G10/B10*100</f>
        <v>21.374880079818873</v>
      </c>
      <c r="I10" s="2"/>
      <c r="J10" s="2">
        <f t="shared" ref="J10:K43" si="0">E10/$G10</f>
        <v>2.2082268118231694E-2</v>
      </c>
      <c r="K10" s="2">
        <f t="shared" si="0"/>
        <v>1.0143480883577975E-2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>
      <c r="A11" s="11" t="s">
        <v>28</v>
      </c>
      <c r="B11" s="11">
        <v>51435</v>
      </c>
      <c r="C11" s="11">
        <v>9888</v>
      </c>
      <c r="D11" s="22">
        <f>AVERAGE(D12:D16)</f>
        <v>443.8</v>
      </c>
      <c r="E11" s="11">
        <v>262</v>
      </c>
      <c r="F11" s="11">
        <v>86</v>
      </c>
      <c r="G11" s="23">
        <f>C11+D11+E11-F11</f>
        <v>10507.8</v>
      </c>
      <c r="H11" s="24">
        <f>G11/B11*100</f>
        <v>20.429279673374161</v>
      </c>
      <c r="I11" s="2"/>
      <c r="J11" s="2">
        <f t="shared" si="0"/>
        <v>2.4933858657378329E-2</v>
      </c>
      <c r="K11" s="2">
        <f t="shared" si="0"/>
        <v>8.1843963531852536E-3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>
      <c r="A12" s="11" t="s">
        <v>29</v>
      </c>
      <c r="B12" s="11">
        <v>54351</v>
      </c>
      <c r="C12" s="11">
        <v>10222</v>
      </c>
      <c r="D12" s="22">
        <f>AVERAGE(D13:D17)</f>
        <v>453</v>
      </c>
      <c r="E12" s="11">
        <v>253</v>
      </c>
      <c r="F12" s="11">
        <v>93</v>
      </c>
      <c r="G12" s="23">
        <f>C12+D12+E12-F12</f>
        <v>10835</v>
      </c>
      <c r="H12" s="24">
        <f>G12/B12*100</f>
        <v>19.935235782230318</v>
      </c>
      <c r="I12" s="2"/>
      <c r="J12" s="2">
        <f t="shared" si="0"/>
        <v>2.3350253807106598E-2</v>
      </c>
      <c r="K12" s="2">
        <f t="shared" si="0"/>
        <v>8.5832948777111208E-3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>
      <c r="A13" s="11" t="s">
        <v>30</v>
      </c>
      <c r="B13" s="11">
        <v>57423</v>
      </c>
      <c r="C13" s="11">
        <v>11969</v>
      </c>
      <c r="D13" s="22">
        <f>AVERAGE(D14:D18)</f>
        <v>459</v>
      </c>
      <c r="E13" s="11">
        <v>289</v>
      </c>
      <c r="F13" s="11">
        <v>75</v>
      </c>
      <c r="G13" s="23">
        <f>C13+D13+E13-F13</f>
        <v>12642</v>
      </c>
      <c r="H13" s="24">
        <f>G13/B13*100</f>
        <v>22.015568674572904</v>
      </c>
      <c r="I13" s="2"/>
      <c r="J13" s="2">
        <f t="shared" si="0"/>
        <v>2.2860306913463059E-2</v>
      </c>
      <c r="K13" s="2">
        <f t="shared" si="0"/>
        <v>5.9326056003796866E-3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>
      <c r="A14" s="11">
        <v>1970</v>
      </c>
      <c r="B14" s="11">
        <v>55969</v>
      </c>
      <c r="C14" s="11">
        <v>11803</v>
      </c>
      <c r="D14" s="11">
        <v>418</v>
      </c>
      <c r="E14" s="11">
        <v>408</v>
      </c>
      <c r="F14" s="11">
        <v>67</v>
      </c>
      <c r="G14" s="11">
        <v>12562</v>
      </c>
      <c r="H14" s="11">
        <v>22.4</v>
      </c>
      <c r="I14" s="2"/>
      <c r="J14" s="2">
        <f t="shared" si="0"/>
        <v>3.2478904633020222E-2</v>
      </c>
      <c r="K14" s="2">
        <f t="shared" si="0"/>
        <v>5.3335456137557713E-3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>
      <c r="A15" s="11">
        <v>1971</v>
      </c>
      <c r="B15" s="11">
        <v>57450</v>
      </c>
      <c r="C15" s="11">
        <v>12106</v>
      </c>
      <c r="D15" s="11">
        <v>442</v>
      </c>
      <c r="E15" s="11">
        <v>419</v>
      </c>
      <c r="F15" s="11">
        <v>68</v>
      </c>
      <c r="G15" s="11">
        <v>12899</v>
      </c>
      <c r="H15" s="11">
        <v>22.4</v>
      </c>
      <c r="I15" s="2"/>
      <c r="J15" s="2">
        <f t="shared" si="0"/>
        <v>3.2483138227769597E-2</v>
      </c>
      <c r="K15" s="2">
        <f t="shared" si="0"/>
        <v>5.2717264904256142E-3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>
      <c r="A16" s="11">
        <v>1972</v>
      </c>
      <c r="B16" s="11">
        <v>62040</v>
      </c>
      <c r="C16" s="11">
        <v>12925</v>
      </c>
      <c r="D16" s="11">
        <v>447</v>
      </c>
      <c r="E16" s="11">
        <v>415</v>
      </c>
      <c r="F16" s="11">
        <v>88</v>
      </c>
      <c r="G16" s="11">
        <v>13699</v>
      </c>
      <c r="H16" s="11">
        <v>22.1</v>
      </c>
      <c r="I16" s="2"/>
      <c r="J16" s="2">
        <f t="shared" si="0"/>
        <v>3.0294182057084458E-2</v>
      </c>
      <c r="K16" s="2">
        <f t="shared" si="0"/>
        <v>6.4238265566829694E-3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>
      <c r="A17" s="11">
        <v>1973</v>
      </c>
      <c r="B17" s="11">
        <v>65004</v>
      </c>
      <c r="C17" s="11">
        <v>14094</v>
      </c>
      <c r="D17" s="11">
        <v>499</v>
      </c>
      <c r="E17" s="11">
        <v>683</v>
      </c>
      <c r="F17" s="11">
        <v>87</v>
      </c>
      <c r="G17" s="11">
        <v>15189</v>
      </c>
      <c r="H17" s="11">
        <v>23.4</v>
      </c>
      <c r="I17" s="2"/>
      <c r="J17" s="2">
        <f t="shared" si="0"/>
        <v>4.4966752254921326E-2</v>
      </c>
      <c r="K17" s="2">
        <f t="shared" si="0"/>
        <v>5.7278293501876361E-3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>
      <c r="A18" s="11">
        <v>1974</v>
      </c>
      <c r="B18" s="11">
        <v>63308</v>
      </c>
      <c r="C18" s="11">
        <v>13982</v>
      </c>
      <c r="D18" s="11">
        <v>489</v>
      </c>
      <c r="E18" s="11">
        <v>1307</v>
      </c>
      <c r="F18" s="11">
        <v>89</v>
      </c>
      <c r="G18" s="11">
        <v>15689</v>
      </c>
      <c r="H18" s="11">
        <v>24.8</v>
      </c>
      <c r="I18" s="2"/>
      <c r="J18" s="2">
        <f t="shared" si="0"/>
        <v>8.3306775447765949E-2</v>
      </c>
      <c r="K18" s="2">
        <f t="shared" si="0"/>
        <v>5.6727643571929378E-3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>
      <c r="A19" s="11">
        <v>1975</v>
      </c>
      <c r="B19" s="11">
        <v>54113</v>
      </c>
      <c r="C19" s="11">
        <v>11748</v>
      </c>
      <c r="D19" s="11">
        <v>535</v>
      </c>
      <c r="E19" s="11">
        <v>861</v>
      </c>
      <c r="F19" s="11">
        <v>72</v>
      </c>
      <c r="G19" s="11">
        <v>13072</v>
      </c>
      <c r="H19" s="11">
        <v>24.2</v>
      </c>
      <c r="I19" s="2"/>
      <c r="J19" s="2">
        <f t="shared" si="0"/>
        <v>6.5865973072215422E-2</v>
      </c>
      <c r="K19" s="2">
        <f t="shared" si="0"/>
        <v>5.5079559363525096E-3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>
      <c r="A20" s="11">
        <v>1976</v>
      </c>
      <c r="B20" s="11">
        <v>62014</v>
      </c>
      <c r="C20" s="11">
        <v>13622</v>
      </c>
      <c r="D20" s="11">
        <v>630</v>
      </c>
      <c r="E20" s="11">
        <v>1273</v>
      </c>
      <c r="F20" s="11">
        <v>106</v>
      </c>
      <c r="G20" s="11">
        <v>15419</v>
      </c>
      <c r="H20" s="11">
        <v>24.9</v>
      </c>
      <c r="I20" s="2"/>
      <c r="J20" s="2">
        <f t="shared" si="0"/>
        <v>8.2560477333160381E-2</v>
      </c>
      <c r="K20" s="2">
        <f t="shared" si="0"/>
        <v>6.874635190349569E-3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>
      <c r="A21" s="11">
        <v>1977</v>
      </c>
      <c r="B21" s="11">
        <v>64243</v>
      </c>
      <c r="C21" s="11">
        <v>14058</v>
      </c>
      <c r="D21" s="11">
        <v>870</v>
      </c>
      <c r="E21" s="11">
        <v>1512</v>
      </c>
      <c r="F21" s="11">
        <v>92</v>
      </c>
      <c r="G21" s="11">
        <v>16348</v>
      </c>
      <c r="H21" s="11">
        <v>25.4</v>
      </c>
      <c r="I21" s="2"/>
      <c r="J21" s="2">
        <f t="shared" si="0"/>
        <v>9.2488377783215073E-2</v>
      </c>
      <c r="K21" s="2">
        <f t="shared" si="0"/>
        <v>5.627599706386102E-3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>
      <c r="A22" s="11">
        <v>1978</v>
      </c>
      <c r="B22" s="11">
        <v>67787</v>
      </c>
      <c r="C22" s="11">
        <v>14760</v>
      </c>
      <c r="D22" s="11">
        <v>502</v>
      </c>
      <c r="E22" s="11">
        <v>1612.9</v>
      </c>
      <c r="F22" s="11">
        <v>70</v>
      </c>
      <c r="G22" s="11">
        <v>16804.900000000001</v>
      </c>
      <c r="H22" s="11">
        <v>24.8</v>
      </c>
      <c r="I22" s="2"/>
      <c r="J22" s="2">
        <f t="shared" si="0"/>
        <v>9.5977958809632904E-2</v>
      </c>
      <c r="K22" s="2">
        <f t="shared" si="0"/>
        <v>4.1654517432415539E-3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>
      <c r="A23" s="11">
        <v>1979</v>
      </c>
      <c r="B23" s="11">
        <v>69796</v>
      </c>
      <c r="C23" s="11">
        <v>15361</v>
      </c>
      <c r="D23" s="11">
        <v>509</v>
      </c>
      <c r="E23" s="11">
        <v>2126.6</v>
      </c>
      <c r="F23" s="11">
        <v>78</v>
      </c>
      <c r="G23" s="11">
        <v>17918.599999999999</v>
      </c>
      <c r="H23" s="11">
        <v>25.7</v>
      </c>
      <c r="I23" s="2"/>
      <c r="J23" s="2">
        <f t="shared" si="0"/>
        <v>0.11868114696460662</v>
      </c>
      <c r="K23" s="2">
        <f t="shared" si="0"/>
        <v>4.3530186510106822E-3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>
      <c r="A24" s="11">
        <v>1980</v>
      </c>
      <c r="B24" s="11">
        <v>67166</v>
      </c>
      <c r="C24" s="11">
        <v>14922</v>
      </c>
      <c r="D24" s="11">
        <v>472</v>
      </c>
      <c r="E24" s="11">
        <v>2636.2</v>
      </c>
      <c r="F24" s="11">
        <v>87</v>
      </c>
      <c r="G24" s="11">
        <v>17943.2</v>
      </c>
      <c r="H24" s="11">
        <v>26.7</v>
      </c>
      <c r="I24" s="2"/>
      <c r="J24" s="2">
        <f t="shared" si="0"/>
        <v>0.14691916714967229</v>
      </c>
      <c r="K24" s="2">
        <f t="shared" si="0"/>
        <v>4.8486334656025675E-3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>
      <c r="A25" s="11">
        <v>1981</v>
      </c>
      <c r="B25" s="11">
        <v>67957</v>
      </c>
      <c r="C25" s="11">
        <v>15037</v>
      </c>
      <c r="D25" s="11">
        <v>480</v>
      </c>
      <c r="E25" s="11">
        <v>2282</v>
      </c>
      <c r="F25" s="11">
        <v>79</v>
      </c>
      <c r="G25" s="11">
        <v>17719.7</v>
      </c>
      <c r="H25" s="11">
        <v>26.1</v>
      </c>
      <c r="I25" s="2"/>
      <c r="J25" s="2">
        <f t="shared" si="0"/>
        <v>0.1287832186775171</v>
      </c>
      <c r="K25" s="2">
        <f t="shared" si="0"/>
        <v>4.4583147570218459E-3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>
      <c r="A26" s="11">
        <v>1982</v>
      </c>
      <c r="B26" s="11">
        <v>64729.7</v>
      </c>
      <c r="C26" s="11">
        <v>14433</v>
      </c>
      <c r="D26" s="11">
        <v>487</v>
      </c>
      <c r="E26" s="11">
        <v>2232.6</v>
      </c>
      <c r="F26" s="11">
        <v>74</v>
      </c>
      <c r="G26" s="11">
        <v>17078.3</v>
      </c>
      <c r="H26" s="11">
        <v>26.4</v>
      </c>
      <c r="I26" s="2"/>
      <c r="J26" s="2">
        <f t="shared" si="0"/>
        <v>0.13072729721342288</v>
      </c>
      <c r="K26" s="2">
        <f t="shared" si="0"/>
        <v>4.3329839621039567E-3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>
      <c r="A27" s="11">
        <v>1983</v>
      </c>
      <c r="B27" s="11">
        <v>71166.2</v>
      </c>
      <c r="C27" s="11">
        <v>15638</v>
      </c>
      <c r="D27" s="11">
        <v>474</v>
      </c>
      <c r="E27" s="11">
        <v>2704.9</v>
      </c>
      <c r="F27" s="11">
        <v>100</v>
      </c>
      <c r="G27" s="11">
        <v>18726.5</v>
      </c>
      <c r="H27" s="11">
        <v>26.3</v>
      </c>
      <c r="I27" s="2"/>
      <c r="J27" s="2">
        <f t="shared" si="0"/>
        <v>0.14444236776760205</v>
      </c>
      <c r="K27" s="2">
        <f t="shared" si="0"/>
        <v>5.3400261661282139E-3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>
      <c r="A28" s="11">
        <v>1984</v>
      </c>
      <c r="B28" s="11">
        <v>76936.600000000006</v>
      </c>
      <c r="C28" s="11">
        <v>16724</v>
      </c>
      <c r="D28" s="11">
        <v>459</v>
      </c>
      <c r="E28" s="11">
        <v>3456.3</v>
      </c>
      <c r="F28" s="11">
        <v>110</v>
      </c>
      <c r="G28" s="11">
        <v>20529.599999999999</v>
      </c>
      <c r="H28" s="11">
        <v>26.7</v>
      </c>
      <c r="I28" s="2"/>
      <c r="J28" s="2">
        <f t="shared" si="0"/>
        <v>0.16835690904839842</v>
      </c>
      <c r="K28" s="2">
        <f t="shared" si="0"/>
        <v>5.3581170602447206E-3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>
      <c r="A29" s="11" t="s">
        <v>31</v>
      </c>
      <c r="B29" s="11">
        <v>76133</v>
      </c>
      <c r="C29" s="11">
        <v>16371</v>
      </c>
      <c r="D29" s="11">
        <v>529</v>
      </c>
      <c r="E29" s="11">
        <v>3556</v>
      </c>
      <c r="F29" s="11">
        <v>88</v>
      </c>
      <c r="G29" s="11">
        <v>20368.5</v>
      </c>
      <c r="H29" s="11">
        <v>26.8</v>
      </c>
      <c r="I29" s="2"/>
      <c r="J29" s="2">
        <f t="shared" si="0"/>
        <v>0.17458330264869776</v>
      </c>
      <c r="K29" s="2">
        <f t="shared" si="0"/>
        <v>4.3203966909688982E-3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>
      <c r="A30" s="11" t="s">
        <v>32</v>
      </c>
      <c r="B30" s="11">
        <v>79752</v>
      </c>
      <c r="C30" s="11">
        <v>17934.2</v>
      </c>
      <c r="D30" s="11">
        <v>593.5</v>
      </c>
      <c r="E30" s="11">
        <v>4092.5</v>
      </c>
      <c r="F30" s="11">
        <v>99</v>
      </c>
      <c r="G30" s="11">
        <v>22520.9</v>
      </c>
      <c r="H30" s="11">
        <v>28.2</v>
      </c>
      <c r="I30" s="2"/>
      <c r="J30" s="2">
        <f t="shared" si="0"/>
        <v>0.18172009111536394</v>
      </c>
      <c r="K30" s="2">
        <f t="shared" si="0"/>
        <v>4.3959166818377596E-3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>
      <c r="A31" s="11" t="s">
        <v>33</v>
      </c>
      <c r="B31" s="11">
        <v>83484</v>
      </c>
      <c r="C31" s="11">
        <v>18694</v>
      </c>
      <c r="D31" s="11">
        <v>657</v>
      </c>
      <c r="E31" s="11">
        <v>4809.2</v>
      </c>
      <c r="F31" s="11">
        <v>127</v>
      </c>
      <c r="G31" s="11">
        <v>24032.799999999999</v>
      </c>
      <c r="H31" s="11">
        <v>28.8</v>
      </c>
      <c r="I31" s="2"/>
      <c r="J31" s="2">
        <f t="shared" si="0"/>
        <v>0.20010984987184183</v>
      </c>
      <c r="K31" s="2">
        <f t="shared" si="0"/>
        <v>5.2844445923903999E-3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>
      <c r="A32" s="11" t="s">
        <v>34</v>
      </c>
      <c r="B32" s="11">
        <v>85720</v>
      </c>
      <c r="C32" s="11">
        <v>19685</v>
      </c>
      <c r="D32" s="11">
        <v>703</v>
      </c>
      <c r="E32" s="11">
        <v>5952.7</v>
      </c>
      <c r="F32" s="11">
        <v>161</v>
      </c>
      <c r="G32" s="11">
        <v>26178.799999999999</v>
      </c>
      <c r="H32" s="11">
        <v>30.5</v>
      </c>
      <c r="I32" s="2"/>
      <c r="J32" s="2">
        <f t="shared" si="0"/>
        <v>0.22738628202973399</v>
      </c>
      <c r="K32" s="2">
        <f t="shared" si="0"/>
        <v>6.1500145155622106E-3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>
      <c r="A33" s="11" t="s">
        <v>35</v>
      </c>
      <c r="B33" s="11">
        <v>85370</v>
      </c>
      <c r="C33" s="11">
        <v>20220</v>
      </c>
      <c r="D33" s="11">
        <v>722</v>
      </c>
      <c r="E33" s="11">
        <v>6307</v>
      </c>
      <c r="F33" s="11">
        <v>173</v>
      </c>
      <c r="G33" s="11">
        <v>27076.6</v>
      </c>
      <c r="H33" s="11">
        <v>31.7</v>
      </c>
      <c r="I33" s="2"/>
      <c r="J33" s="2">
        <f t="shared" si="0"/>
        <v>0.23293175657209547</v>
      </c>
      <c r="K33" s="2">
        <f t="shared" si="0"/>
        <v>6.3892807811911393E-3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>
      <c r="A34" s="11" t="s">
        <v>36</v>
      </c>
      <c r="B34" s="11">
        <v>86901</v>
      </c>
      <c r="C34" s="11">
        <v>21736</v>
      </c>
      <c r="D34" s="11">
        <v>994</v>
      </c>
      <c r="E34" s="11">
        <v>6505</v>
      </c>
      <c r="F34" s="11">
        <v>123</v>
      </c>
      <c r="G34" s="11">
        <v>29112</v>
      </c>
      <c r="H34" s="11">
        <v>33.5</v>
      </c>
      <c r="I34" s="2"/>
      <c r="J34" s="2">
        <f t="shared" si="0"/>
        <v>0.22344737565265183</v>
      </c>
      <c r="K34" s="2">
        <f t="shared" si="0"/>
        <v>4.2250618301731243E-3</v>
      </c>
      <c r="L34" s="25">
        <v>86901</v>
      </c>
      <c r="M34" s="25">
        <v>21736</v>
      </c>
      <c r="N34" s="25">
        <v>994</v>
      </c>
      <c r="O34" s="25">
        <v>6505</v>
      </c>
      <c r="P34" s="25">
        <v>123</v>
      </c>
      <c r="Q34" s="25">
        <v>29112</v>
      </c>
      <c r="R34" s="26">
        <f>SUM(L34:Q34)-SUM(B34:G34)</f>
        <v>0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>
      <c r="A35" s="11" t="s">
        <v>37</v>
      </c>
      <c r="B35" s="11">
        <v>85145</v>
      </c>
      <c r="C35" s="11">
        <v>23662</v>
      </c>
      <c r="D35" s="11">
        <v>1063</v>
      </c>
      <c r="E35" s="11">
        <v>6598</v>
      </c>
      <c r="F35" s="11">
        <v>122</v>
      </c>
      <c r="G35" s="11">
        <v>31200.7</v>
      </c>
      <c r="H35" s="11">
        <v>36.6</v>
      </c>
      <c r="I35" s="2"/>
      <c r="J35" s="2">
        <f t="shared" si="0"/>
        <v>0.21146961446377804</v>
      </c>
      <c r="K35" s="2">
        <f t="shared" si="0"/>
        <v>3.9101686821129012E-3</v>
      </c>
      <c r="L35" s="25">
        <v>85145</v>
      </c>
      <c r="M35" s="25">
        <v>23662</v>
      </c>
      <c r="N35" s="25">
        <v>1063</v>
      </c>
      <c r="O35" s="25">
        <v>6598</v>
      </c>
      <c r="P35" s="25">
        <v>122</v>
      </c>
      <c r="Q35" s="25">
        <v>31200.7</v>
      </c>
      <c r="R35" s="26">
        <f t="shared" ref="R35:R51" si="1">SUM(L35:Q35)-SUM(B35:G35)</f>
        <v>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>
      <c r="A36" s="11" t="s">
        <v>38</v>
      </c>
      <c r="B36" s="11">
        <v>88369</v>
      </c>
      <c r="C36" s="11">
        <v>26185</v>
      </c>
      <c r="D36" s="11">
        <v>1137</v>
      </c>
      <c r="E36" s="11">
        <v>6782</v>
      </c>
      <c r="F36" s="11">
        <v>150</v>
      </c>
      <c r="G36" s="11">
        <v>33955</v>
      </c>
      <c r="H36" s="11">
        <v>38.4</v>
      </c>
      <c r="I36" s="2"/>
      <c r="J36" s="2">
        <f t="shared" si="0"/>
        <v>0.1997349433073185</v>
      </c>
      <c r="K36" s="2">
        <f t="shared" si="0"/>
        <v>4.4176115446915038E-3</v>
      </c>
      <c r="L36" s="25">
        <v>88369</v>
      </c>
      <c r="M36" s="25">
        <v>26185</v>
      </c>
      <c r="N36" s="25">
        <v>1137</v>
      </c>
      <c r="O36" s="25">
        <v>6782</v>
      </c>
      <c r="P36" s="25">
        <v>150</v>
      </c>
      <c r="Q36" s="25">
        <v>33955</v>
      </c>
      <c r="R36" s="26">
        <f t="shared" si="1"/>
        <v>0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>
      <c r="A37" s="11" t="s">
        <v>39</v>
      </c>
      <c r="B37" s="11">
        <v>91639</v>
      </c>
      <c r="C37" s="11">
        <v>28011</v>
      </c>
      <c r="D37" s="11">
        <v>1216</v>
      </c>
      <c r="E37" s="11">
        <v>6371</v>
      </c>
      <c r="F37" s="11">
        <v>138</v>
      </c>
      <c r="G37" s="11">
        <v>35460</v>
      </c>
      <c r="H37" s="11">
        <v>38.700000000000003</v>
      </c>
      <c r="I37" s="2"/>
      <c r="J37" s="2">
        <f t="shared" si="0"/>
        <v>0.1796672306824591</v>
      </c>
      <c r="K37" s="2">
        <f t="shared" si="0"/>
        <v>3.8917089678510998E-3</v>
      </c>
      <c r="L37" s="25">
        <v>91639</v>
      </c>
      <c r="M37" s="25">
        <v>28011</v>
      </c>
      <c r="N37" s="25">
        <v>1216</v>
      </c>
      <c r="O37" s="25">
        <v>6371</v>
      </c>
      <c r="P37" s="25">
        <v>138</v>
      </c>
      <c r="Q37" s="25">
        <v>35460</v>
      </c>
      <c r="R37" s="26">
        <f t="shared" si="1"/>
        <v>0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>
      <c r="A38" s="11" t="s">
        <v>40</v>
      </c>
      <c r="B38" s="11">
        <v>95717</v>
      </c>
      <c r="C38" s="11">
        <v>30669.599999999999</v>
      </c>
      <c r="D38" s="11">
        <v>1300</v>
      </c>
      <c r="E38" s="11">
        <v>7974</v>
      </c>
      <c r="F38" s="11">
        <v>253</v>
      </c>
      <c r="G38" s="11">
        <v>39691</v>
      </c>
      <c r="H38" s="11">
        <v>41.5</v>
      </c>
      <c r="I38" s="2"/>
      <c r="J38" s="2">
        <f t="shared" si="0"/>
        <v>0.20090196770048627</v>
      </c>
      <c r="K38" s="2">
        <f t="shared" si="0"/>
        <v>6.3742410118162807E-3</v>
      </c>
      <c r="L38" s="27">
        <v>95717</v>
      </c>
      <c r="M38" s="27">
        <v>30669.599999999999</v>
      </c>
      <c r="N38" s="27">
        <v>1300</v>
      </c>
      <c r="O38" s="27">
        <v>7974</v>
      </c>
      <c r="P38" s="27">
        <v>253</v>
      </c>
      <c r="Q38" s="27">
        <v>39691</v>
      </c>
      <c r="R38" s="26">
        <f t="shared" si="1"/>
        <v>0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>
      <c r="A39" s="11" t="s">
        <v>41</v>
      </c>
      <c r="B39" s="11">
        <v>95971</v>
      </c>
      <c r="C39" s="11">
        <v>31389</v>
      </c>
      <c r="D39" s="11">
        <v>1390</v>
      </c>
      <c r="E39" s="11">
        <v>9908</v>
      </c>
      <c r="F39" s="11">
        <v>498</v>
      </c>
      <c r="G39" s="11">
        <v>42189</v>
      </c>
      <c r="H39" s="11">
        <v>44</v>
      </c>
      <c r="I39" s="2"/>
      <c r="J39" s="2">
        <f t="shared" si="0"/>
        <v>0.23484794614709995</v>
      </c>
      <c r="K39" s="2">
        <f t="shared" si="0"/>
        <v>1.1804024745786816E-2</v>
      </c>
      <c r="L39" s="27">
        <v>95971</v>
      </c>
      <c r="M39" s="27">
        <v>31389</v>
      </c>
      <c r="N39" s="27">
        <v>1390</v>
      </c>
      <c r="O39" s="27">
        <v>9908</v>
      </c>
      <c r="P39" s="27">
        <v>498</v>
      </c>
      <c r="Q39" s="27">
        <v>42189</v>
      </c>
      <c r="R39" s="26">
        <f t="shared" si="1"/>
        <v>0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>
      <c r="A40" s="11" t="s">
        <v>42</v>
      </c>
      <c r="B40" s="11">
        <v>94529</v>
      </c>
      <c r="C40" s="11">
        <v>33979</v>
      </c>
      <c r="D40" s="11">
        <v>1487</v>
      </c>
      <c r="E40" s="11">
        <v>8084</v>
      </c>
      <c r="F40" s="11">
        <v>474</v>
      </c>
      <c r="G40" s="11">
        <v>43076.7</v>
      </c>
      <c r="H40" s="11">
        <v>45.6</v>
      </c>
      <c r="I40" s="2"/>
      <c r="J40" s="2">
        <f t="shared" si="0"/>
        <v>0.18766525755222663</v>
      </c>
      <c r="K40" s="2">
        <f t="shared" si="0"/>
        <v>1.1003628411647133E-2</v>
      </c>
      <c r="L40" s="27">
        <v>94529</v>
      </c>
      <c r="M40" s="27">
        <v>33979</v>
      </c>
      <c r="N40" s="27">
        <v>1487</v>
      </c>
      <c r="O40" s="27">
        <v>8084</v>
      </c>
      <c r="P40" s="27">
        <v>474</v>
      </c>
      <c r="Q40" s="27">
        <v>43076.7</v>
      </c>
      <c r="R40" s="26">
        <f t="shared" si="1"/>
        <v>0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>
      <c r="A41" s="11" t="s">
        <v>43</v>
      </c>
      <c r="B41" s="11">
        <v>99556</v>
      </c>
      <c r="C41" s="11">
        <v>35209</v>
      </c>
      <c r="D41" s="11">
        <v>1590</v>
      </c>
      <c r="E41" s="11">
        <v>7882</v>
      </c>
      <c r="F41" s="11">
        <v>693</v>
      </c>
      <c r="G41" s="11">
        <v>43989</v>
      </c>
      <c r="H41" s="11">
        <v>44.2</v>
      </c>
      <c r="I41" s="2"/>
      <c r="J41" s="2">
        <f t="shared" si="0"/>
        <v>0.17918115892609515</v>
      </c>
      <c r="K41" s="2">
        <f t="shared" si="0"/>
        <v>1.5753938484621154E-2</v>
      </c>
      <c r="L41" s="27">
        <v>99556</v>
      </c>
      <c r="M41" s="27">
        <v>35209</v>
      </c>
      <c r="N41" s="27">
        <v>1590</v>
      </c>
      <c r="O41" s="27">
        <v>7882</v>
      </c>
      <c r="P41" s="27">
        <v>693</v>
      </c>
      <c r="Q41" s="27">
        <v>43989</v>
      </c>
      <c r="R41" s="26">
        <f t="shared" si="1"/>
        <v>0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>
      <c r="A42" s="11" t="s">
        <v>44</v>
      </c>
      <c r="B42" s="11">
        <v>101183</v>
      </c>
      <c r="C42" s="11">
        <v>35771</v>
      </c>
      <c r="D42" s="11">
        <v>1700</v>
      </c>
      <c r="E42" s="11">
        <v>8117</v>
      </c>
      <c r="F42" s="11">
        <v>511</v>
      </c>
      <c r="G42" s="11">
        <v>45077</v>
      </c>
      <c r="H42" s="11">
        <v>44.6</v>
      </c>
      <c r="I42" s="2"/>
      <c r="J42" s="2">
        <f t="shared" si="0"/>
        <v>0.18006965858420038</v>
      </c>
      <c r="K42" s="2">
        <f t="shared" si="0"/>
        <v>1.1336158129422987E-2</v>
      </c>
      <c r="L42" s="27">
        <v>101183</v>
      </c>
      <c r="M42" s="27">
        <v>35771</v>
      </c>
      <c r="N42" s="27">
        <v>1700</v>
      </c>
      <c r="O42" s="27">
        <v>8117</v>
      </c>
      <c r="P42" s="27">
        <v>511</v>
      </c>
      <c r="Q42" s="27">
        <v>45077</v>
      </c>
      <c r="R42" s="26">
        <f t="shared" si="1"/>
        <v>0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6" thickBot="1">
      <c r="A43" s="28" t="s">
        <v>45</v>
      </c>
      <c r="B43" s="28">
        <v>105316</v>
      </c>
      <c r="C43" s="28">
        <v>36727</v>
      </c>
      <c r="D43" s="11">
        <v>2000</v>
      </c>
      <c r="E43" s="28">
        <v>8516.7999999999993</v>
      </c>
      <c r="F43" s="28">
        <v>426</v>
      </c>
      <c r="G43" s="28">
        <v>46817.9</v>
      </c>
      <c r="H43" s="28">
        <v>44.5</v>
      </c>
      <c r="I43" s="2"/>
      <c r="J43" s="2">
        <f t="shared" si="0"/>
        <v>0.18191332802197449</v>
      </c>
      <c r="K43" s="2">
        <f t="shared" si="0"/>
        <v>9.0990838973982174E-3</v>
      </c>
      <c r="L43" s="27">
        <v>105316</v>
      </c>
      <c r="M43" s="27">
        <v>36727</v>
      </c>
      <c r="N43" s="27">
        <v>2000</v>
      </c>
      <c r="O43" s="27">
        <v>8516.7999999999993</v>
      </c>
      <c r="P43" s="27">
        <v>426</v>
      </c>
      <c r="Q43" s="27">
        <v>46817.9</v>
      </c>
      <c r="R43" s="26">
        <f t="shared" si="1"/>
        <v>0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>
      <c r="A44" s="11">
        <v>2000</v>
      </c>
      <c r="B44" s="2">
        <v>102811</v>
      </c>
      <c r="C44" s="2">
        <v>35447</v>
      </c>
      <c r="D44" s="2">
        <v>2200</v>
      </c>
      <c r="E44" s="2">
        <v>10272</v>
      </c>
      <c r="F44" s="2">
        <v>607.9</v>
      </c>
      <c r="G44" s="2">
        <v>47311</v>
      </c>
      <c r="H44" s="2">
        <v>46</v>
      </c>
      <c r="I44" s="2"/>
      <c r="J44" s="2">
        <f t="shared" ref="J44:K57" si="2">E44/$G44</f>
        <v>0.21711652681194649</v>
      </c>
      <c r="K44" s="2">
        <f t="shared" si="2"/>
        <v>1.284902031240092E-2</v>
      </c>
      <c r="L44" s="27">
        <v>102811</v>
      </c>
      <c r="M44" s="27">
        <v>35447</v>
      </c>
      <c r="N44" s="27">
        <v>2200</v>
      </c>
      <c r="O44" s="27">
        <v>10272</v>
      </c>
      <c r="P44" s="27">
        <v>607.9</v>
      </c>
      <c r="Q44" s="27">
        <v>47311</v>
      </c>
      <c r="R44" s="26">
        <f t="shared" si="1"/>
        <v>0</v>
      </c>
      <c r="S44" s="2"/>
      <c r="T44" s="26">
        <v>46093</v>
      </c>
      <c r="U44" s="2">
        <f>T44/0.90718</f>
        <v>50809.100729733902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6" thickBot="1">
      <c r="A45" s="28">
        <v>2001</v>
      </c>
      <c r="B45" s="2">
        <v>97394</v>
      </c>
      <c r="C45" s="2">
        <v>34527</v>
      </c>
      <c r="D45" s="2">
        <v>2200</v>
      </c>
      <c r="E45" s="2">
        <v>10597</v>
      </c>
      <c r="F45" s="2">
        <v>328</v>
      </c>
      <c r="G45" s="2">
        <v>46996</v>
      </c>
      <c r="H45" s="2">
        <v>48.3</v>
      </c>
      <c r="I45" s="2"/>
      <c r="J45" s="2">
        <f t="shared" si="2"/>
        <v>0.22548727551280959</v>
      </c>
      <c r="K45" s="2">
        <f t="shared" si="2"/>
        <v>6.9793173887139331E-3</v>
      </c>
      <c r="L45" s="27">
        <v>97394</v>
      </c>
      <c r="M45" s="27">
        <v>34527</v>
      </c>
      <c r="N45" s="27">
        <v>2200</v>
      </c>
      <c r="O45" s="27">
        <v>10597</v>
      </c>
      <c r="P45" s="27">
        <v>328</v>
      </c>
      <c r="Q45" s="27">
        <v>46996</v>
      </c>
      <c r="R45" s="26">
        <f t="shared" si="1"/>
        <v>0</v>
      </c>
      <c r="S45" s="2"/>
      <c r="T45" s="26">
        <v>47514</v>
      </c>
      <c r="U45" s="2">
        <f t="shared" ref="U45:U62" si="3">T45/0.90718</f>
        <v>52375.493286889039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6" thickBot="1">
      <c r="A46" s="28">
        <v>2002</v>
      </c>
      <c r="B46" s="27">
        <v>98976</v>
      </c>
      <c r="C46" s="27">
        <v>34579</v>
      </c>
      <c r="D46" s="27">
        <v>2200</v>
      </c>
      <c r="E46" s="27">
        <v>11267</v>
      </c>
      <c r="F46" s="27">
        <v>411</v>
      </c>
      <c r="G46" s="27">
        <v>47635</v>
      </c>
      <c r="H46" s="29">
        <v>48.1</v>
      </c>
      <c r="I46" s="2"/>
      <c r="J46" s="2">
        <f t="shared" si="2"/>
        <v>0.23652776319932822</v>
      </c>
      <c r="K46" s="2">
        <f t="shared" si="2"/>
        <v>8.6281095832895973E-3</v>
      </c>
      <c r="L46" s="27">
        <v>98976</v>
      </c>
      <c r="M46" s="27">
        <v>34579</v>
      </c>
      <c r="N46" s="27">
        <v>2200</v>
      </c>
      <c r="O46" s="27">
        <v>11267</v>
      </c>
      <c r="P46" s="27">
        <v>411</v>
      </c>
      <c r="Q46" s="27">
        <v>47635</v>
      </c>
      <c r="R46" s="26">
        <f t="shared" si="1"/>
        <v>0</v>
      </c>
      <c r="S46" s="2"/>
      <c r="T46" s="26">
        <v>47602</v>
      </c>
      <c r="U46" s="2">
        <f t="shared" si="3"/>
        <v>52472.497189091468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>
      <c r="A47" s="11">
        <v>2003</v>
      </c>
      <c r="B47" s="27">
        <v>98016</v>
      </c>
      <c r="C47" s="27">
        <v>33650</v>
      </c>
      <c r="D47" s="27">
        <v>2200</v>
      </c>
      <c r="E47" s="27">
        <v>13805</v>
      </c>
      <c r="F47" s="27">
        <v>399</v>
      </c>
      <c r="G47" s="27">
        <v>49256</v>
      </c>
      <c r="H47" s="29">
        <v>50.3</v>
      </c>
      <c r="I47" s="2"/>
      <c r="J47" s="2">
        <f t="shared" si="2"/>
        <v>0.28027042390774726</v>
      </c>
      <c r="K47" s="2">
        <f t="shared" si="2"/>
        <v>8.1005359753126525E-3</v>
      </c>
      <c r="L47" s="27">
        <v>98016</v>
      </c>
      <c r="M47" s="27">
        <v>33650</v>
      </c>
      <c r="N47" s="27">
        <v>2200</v>
      </c>
      <c r="O47" s="27">
        <v>13805</v>
      </c>
      <c r="P47" s="27">
        <v>399</v>
      </c>
      <c r="Q47" s="27">
        <v>49256</v>
      </c>
      <c r="R47" s="26">
        <f t="shared" si="1"/>
        <v>0</v>
      </c>
      <c r="S47" s="2"/>
      <c r="T47" s="26">
        <v>47681</v>
      </c>
      <c r="U47" s="2">
        <f t="shared" si="3"/>
        <v>52559.58023765956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6" thickBot="1">
      <c r="A48" s="28">
        <v>2004</v>
      </c>
      <c r="B48" s="27">
        <v>101673</v>
      </c>
      <c r="C48" s="27">
        <v>34736</v>
      </c>
      <c r="D48" s="27">
        <v>2200</v>
      </c>
      <c r="E48" s="27">
        <v>13910</v>
      </c>
      <c r="F48" s="27">
        <v>558</v>
      </c>
      <c r="G48" s="27">
        <v>50288</v>
      </c>
      <c r="H48" s="29">
        <v>49.5</v>
      </c>
      <c r="I48" s="2"/>
      <c r="J48" s="2">
        <f t="shared" si="2"/>
        <v>0.27660674514794781</v>
      </c>
      <c r="K48" s="2">
        <f t="shared" si="2"/>
        <v>1.109608654152084E-2</v>
      </c>
      <c r="L48" s="27">
        <v>101673</v>
      </c>
      <c r="M48" s="27">
        <v>34736</v>
      </c>
      <c r="N48" s="27">
        <v>2200</v>
      </c>
      <c r="O48" s="27">
        <v>13910</v>
      </c>
      <c r="P48" s="27">
        <v>558</v>
      </c>
      <c r="Q48" s="27">
        <v>50288</v>
      </c>
      <c r="R48" s="26">
        <f t="shared" si="1"/>
        <v>0</v>
      </c>
      <c r="S48" s="2"/>
      <c r="T48" s="26">
        <v>48138</v>
      </c>
      <c r="U48" s="2">
        <f t="shared" si="3"/>
        <v>53063.339138869902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>
      <c r="A49" s="11">
        <v>2005</v>
      </c>
      <c r="B49" s="27">
        <v>101673</v>
      </c>
      <c r="C49" s="27">
        <v>34736</v>
      </c>
      <c r="D49" s="27">
        <v>2200</v>
      </c>
      <c r="E49" s="27">
        <v>13910</v>
      </c>
      <c r="F49" s="27">
        <v>558</v>
      </c>
      <c r="G49" s="27">
        <v>50288</v>
      </c>
      <c r="H49" s="29">
        <v>49.5</v>
      </c>
      <c r="I49" s="26">
        <f>C49+D49+E49-F49</f>
        <v>50288</v>
      </c>
      <c r="J49" s="2">
        <f t="shared" si="2"/>
        <v>0.27660674514794781</v>
      </c>
      <c r="K49" s="2">
        <f t="shared" si="2"/>
        <v>1.109608654152084E-2</v>
      </c>
      <c r="L49" s="27">
        <v>101673</v>
      </c>
      <c r="M49" s="27">
        <v>34736</v>
      </c>
      <c r="N49" s="27">
        <v>2200</v>
      </c>
      <c r="O49" s="27">
        <v>13910</v>
      </c>
      <c r="P49" s="27">
        <v>558</v>
      </c>
      <c r="Q49" s="27">
        <v>50288</v>
      </c>
      <c r="R49" s="26">
        <f t="shared" si="1"/>
        <v>0</v>
      </c>
      <c r="S49" s="2"/>
      <c r="T49" s="26">
        <v>48498</v>
      </c>
      <c r="U49" s="2">
        <f t="shared" si="3"/>
        <v>53460.173284243479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>
      <c r="A50" s="11" t="s">
        <v>46</v>
      </c>
      <c r="B50" s="27">
        <v>100665</v>
      </c>
      <c r="C50" s="27">
        <v>34471</v>
      </c>
      <c r="D50" s="27">
        <v>1825</v>
      </c>
      <c r="E50" s="27">
        <v>17501</v>
      </c>
      <c r="F50" s="27">
        <v>483.25</v>
      </c>
      <c r="G50" s="27">
        <v>53314</v>
      </c>
      <c r="H50" s="29">
        <v>53</v>
      </c>
      <c r="I50" s="26">
        <f>C50+D50+E50-F50</f>
        <v>53313.75</v>
      </c>
      <c r="J50" s="2">
        <f t="shared" si="2"/>
        <v>0.32826274524515137</v>
      </c>
      <c r="K50" s="2">
        <f t="shared" si="2"/>
        <v>9.064223280939341E-3</v>
      </c>
      <c r="L50" s="27">
        <v>100198</v>
      </c>
      <c r="M50" s="27">
        <v>34471</v>
      </c>
      <c r="N50" s="27">
        <v>2000</v>
      </c>
      <c r="O50" s="27">
        <v>17501</v>
      </c>
      <c r="P50" s="27">
        <v>483</v>
      </c>
      <c r="Q50" s="27">
        <v>53488</v>
      </c>
      <c r="R50" s="26">
        <f t="shared" si="1"/>
        <v>-118.25</v>
      </c>
      <c r="S50" s="2"/>
      <c r="T50" s="26">
        <v>48898</v>
      </c>
      <c r="U50" s="2">
        <f t="shared" si="3"/>
        <v>53901.100112436339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6" thickBot="1">
      <c r="A51" s="28" t="s">
        <v>47</v>
      </c>
      <c r="B51" s="27">
        <v>97007</v>
      </c>
      <c r="C51" s="27">
        <v>33918</v>
      </c>
      <c r="D51" s="27">
        <v>1285</v>
      </c>
      <c r="E51" s="27">
        <v>19886</v>
      </c>
      <c r="F51" s="27">
        <v>764</v>
      </c>
      <c r="G51" s="27">
        <v>54325</v>
      </c>
      <c r="H51" s="29">
        <v>56</v>
      </c>
      <c r="I51" s="26">
        <f>C51+D51+E51-F51</f>
        <v>54325</v>
      </c>
      <c r="J51" s="2">
        <f t="shared" si="2"/>
        <v>0.36605614358030375</v>
      </c>
      <c r="K51" s="2">
        <f t="shared" si="2"/>
        <v>1.4063506672802577E-2</v>
      </c>
      <c r="L51" s="27">
        <v>100198</v>
      </c>
      <c r="M51" s="27">
        <v>34471</v>
      </c>
      <c r="N51" s="27">
        <v>2000</v>
      </c>
      <c r="O51" s="27">
        <v>17501</v>
      </c>
      <c r="P51" s="27">
        <v>483</v>
      </c>
      <c r="Q51" s="27">
        <v>53488</v>
      </c>
      <c r="R51" s="26">
        <f t="shared" si="1"/>
        <v>956</v>
      </c>
      <c r="S51" s="2"/>
      <c r="T51" s="26">
        <v>49283</v>
      </c>
      <c r="U51" s="2">
        <f t="shared" si="3"/>
        <v>54325.492184571973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>
      <c r="A52" s="11" t="s">
        <v>48</v>
      </c>
      <c r="B52" s="26">
        <v>89838</v>
      </c>
      <c r="C52" s="26">
        <v>32398</v>
      </c>
      <c r="D52" s="27">
        <v>745</v>
      </c>
      <c r="E52" s="27">
        <v>19469</v>
      </c>
      <c r="F52" s="27">
        <v>789</v>
      </c>
      <c r="G52" s="27">
        <v>51822</v>
      </c>
      <c r="H52" s="30">
        <v>57.7</v>
      </c>
      <c r="I52" s="26">
        <f>C52+D52+E52-F52</f>
        <v>51823</v>
      </c>
      <c r="J52" s="2">
        <f t="shared" si="2"/>
        <v>0.37568986144880551</v>
      </c>
      <c r="K52" s="2">
        <f t="shared" si="2"/>
        <v>1.5225193933078616E-2</v>
      </c>
      <c r="L52" s="27">
        <v>100198</v>
      </c>
      <c r="M52" s="27">
        <v>34471</v>
      </c>
      <c r="N52" s="27">
        <v>2000</v>
      </c>
      <c r="O52" s="27">
        <v>17501</v>
      </c>
      <c r="P52" s="27">
        <v>483</v>
      </c>
      <c r="Q52" s="27">
        <v>53488</v>
      </c>
      <c r="R52" s="26">
        <f>SUM(L52:Q52)-SUM(B52:G52)</f>
        <v>13080</v>
      </c>
      <c r="S52" s="2"/>
      <c r="T52" s="26">
        <v>49694</v>
      </c>
      <c r="U52" s="2">
        <f t="shared" si="3"/>
        <v>54778.544500540134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6" thickBot="1">
      <c r="A53" s="28" t="s">
        <v>49</v>
      </c>
      <c r="B53" s="26">
        <v>78902</v>
      </c>
      <c r="C53" s="26">
        <v>29049</v>
      </c>
      <c r="D53" s="27">
        <v>300</v>
      </c>
      <c r="E53" s="27">
        <v>21017</v>
      </c>
      <c r="F53" s="27">
        <v>331</v>
      </c>
      <c r="G53" s="27">
        <v>50036</v>
      </c>
      <c r="H53" s="30">
        <v>63.4</v>
      </c>
      <c r="I53" s="26">
        <f>C53+D53+E53-F53</f>
        <v>50035</v>
      </c>
      <c r="J53" s="2">
        <f t="shared" si="2"/>
        <v>0.42003757294747779</v>
      </c>
      <c r="K53" s="2">
        <f t="shared" si="2"/>
        <v>6.6152370293388763E-3</v>
      </c>
      <c r="L53" s="2"/>
      <c r="M53" s="2"/>
      <c r="N53" s="2"/>
      <c r="O53" s="2"/>
      <c r="P53" s="2"/>
      <c r="Q53" s="2"/>
      <c r="R53" s="2"/>
      <c r="S53" s="2"/>
      <c r="T53" s="26">
        <v>50022</v>
      </c>
      <c r="U53" s="2">
        <f t="shared" si="3"/>
        <v>55140.104499658286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>
      <c r="A54" s="11" t="s">
        <v>50</v>
      </c>
      <c r="B54" s="26">
        <v>81209</v>
      </c>
      <c r="C54" s="26">
        <v>31337</v>
      </c>
      <c r="D54" s="27">
        <v>300</v>
      </c>
      <c r="E54" s="27">
        <v>20692</v>
      </c>
      <c r="F54" s="27">
        <v>784</v>
      </c>
      <c r="G54" s="27">
        <v>51545</v>
      </c>
      <c r="H54" s="30">
        <v>63.5</v>
      </c>
      <c r="I54" s="2"/>
      <c r="J54" s="2">
        <f t="shared" si="2"/>
        <v>0.40143563876224658</v>
      </c>
      <c r="K54" s="2">
        <f t="shared" si="2"/>
        <v>1.5210010670288097E-2</v>
      </c>
      <c r="L54" s="2"/>
      <c r="M54" s="2"/>
      <c r="N54" s="2"/>
      <c r="O54" s="2"/>
      <c r="P54" s="2"/>
      <c r="Q54" s="2"/>
      <c r="R54" s="2"/>
      <c r="S54" s="2"/>
      <c r="T54" s="26">
        <v>50422</v>
      </c>
      <c r="U54" s="2">
        <f t="shared" si="3"/>
        <v>55581.031327851146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6" thickBot="1">
      <c r="A55" s="28" t="s">
        <v>51</v>
      </c>
      <c r="B55" s="26">
        <v>78959</v>
      </c>
      <c r="C55" s="26">
        <v>30293</v>
      </c>
      <c r="D55" s="27">
        <v>300</v>
      </c>
      <c r="E55" s="27">
        <v>23197</v>
      </c>
      <c r="F55" s="27">
        <v>1005</v>
      </c>
      <c r="G55" s="27">
        <v>52767</v>
      </c>
      <c r="H55" s="30">
        <v>66.8</v>
      </c>
      <c r="I55" s="2"/>
      <c r="J55" s="2">
        <f t="shared" si="2"/>
        <v>0.43961187863626888</v>
      </c>
      <c r="K55" s="2">
        <f t="shared" si="2"/>
        <v>1.9045994655750752E-2</v>
      </c>
      <c r="L55" s="2"/>
      <c r="M55" s="2"/>
      <c r="N55" s="2"/>
      <c r="O55" s="2"/>
      <c r="P55" s="2"/>
      <c r="Q55" s="2"/>
      <c r="R55" s="2"/>
      <c r="S55" s="2"/>
      <c r="T55" s="26">
        <v>50726</v>
      </c>
      <c r="U55" s="2">
        <f t="shared" si="3"/>
        <v>55916.135717277721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spans="1:60">
      <c r="A56" s="11" t="s">
        <v>52</v>
      </c>
      <c r="B56" s="31">
        <v>78498</v>
      </c>
      <c r="C56" s="31">
        <v>29698</v>
      </c>
      <c r="D56" s="31">
        <v>300</v>
      </c>
      <c r="E56" s="31">
        <v>22188</v>
      </c>
      <c r="F56" s="31">
        <v>1094</v>
      </c>
      <c r="G56" s="31">
        <v>51092</v>
      </c>
      <c r="H56" s="32">
        <v>65.099999999999994</v>
      </c>
      <c r="I56" s="2"/>
      <c r="J56" s="2">
        <f t="shared" si="2"/>
        <v>0.43427542472402725</v>
      </c>
      <c r="K56" s="2">
        <f t="shared" si="2"/>
        <v>2.1412354184608157E-2</v>
      </c>
      <c r="L56" s="2"/>
      <c r="M56" s="2"/>
      <c r="N56" s="2"/>
      <c r="O56" s="2"/>
      <c r="P56" s="2"/>
      <c r="Q56" s="2"/>
      <c r="R56" s="2"/>
      <c r="S56" s="2"/>
      <c r="T56" s="26">
        <v>50785</v>
      </c>
      <c r="U56" s="2">
        <f t="shared" si="3"/>
        <v>55981.172424436169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spans="1:60" ht="16" thickBot="1">
      <c r="A57" s="28" t="s">
        <v>53</v>
      </c>
      <c r="B57" s="26">
        <v>78954</v>
      </c>
      <c r="C57" s="26">
        <v>29928</v>
      </c>
      <c r="D57" s="31">
        <v>300</v>
      </c>
      <c r="E57" s="27">
        <v>20794</v>
      </c>
      <c r="F57" s="27">
        <v>894</v>
      </c>
      <c r="G57" s="27">
        <v>50128</v>
      </c>
      <c r="H57" s="2">
        <v>63.5</v>
      </c>
      <c r="I57" s="2"/>
      <c r="J57" s="2">
        <f t="shared" si="2"/>
        <v>0.41481806575167574</v>
      </c>
      <c r="K57" s="2">
        <f t="shared" si="2"/>
        <v>1.7834344079157356E-2</v>
      </c>
      <c r="L57" s="2"/>
      <c r="M57" s="2"/>
      <c r="N57" s="2"/>
      <c r="O57" s="2"/>
      <c r="P57" s="2"/>
      <c r="Q57" s="2"/>
      <c r="R57" s="2"/>
      <c r="S57" s="2"/>
      <c r="T57" s="26">
        <v>51133</v>
      </c>
      <c r="U57" s="2">
        <f t="shared" si="3"/>
        <v>56364.778764963958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spans="1:60">
      <c r="A58" s="11" t="s">
        <v>54</v>
      </c>
      <c r="B58" s="2"/>
      <c r="C58" s="26">
        <f t="shared" ref="C58:C64" si="4">G58+F58-E58-D58</f>
        <v>38078.717299764103</v>
      </c>
      <c r="D58" s="27">
        <v>2000</v>
      </c>
      <c r="E58" s="27">
        <v>17501</v>
      </c>
      <c r="F58" s="27">
        <v>483</v>
      </c>
      <c r="G58" s="27">
        <f t="shared" ref="G58:G64" si="5">U58</f>
        <v>57096.717299764103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6">
        <v>51797</v>
      </c>
      <c r="U58" s="2">
        <f t="shared" si="3"/>
        <v>57096.717299764103</v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spans="1:60" ht="16" thickBot="1">
      <c r="A59" s="28" t="s">
        <v>55</v>
      </c>
      <c r="B59" s="2"/>
      <c r="C59" s="26">
        <f t="shared" si="4"/>
        <v>38482.165347560571</v>
      </c>
      <c r="D59" s="27">
        <v>2000</v>
      </c>
      <c r="E59" s="27">
        <v>17501</v>
      </c>
      <c r="F59" s="27">
        <v>483</v>
      </c>
      <c r="G59" s="27">
        <f t="shared" si="5"/>
        <v>57500.165347560571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6">
        <v>52163</v>
      </c>
      <c r="U59" s="2">
        <f t="shared" si="3"/>
        <v>57500.165347560571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spans="1:60">
      <c r="A60" s="11" t="s">
        <v>56</v>
      </c>
      <c r="B60" s="2"/>
      <c r="C60" s="26">
        <f t="shared" si="4"/>
        <v>39214.103882360723</v>
      </c>
      <c r="D60" s="27">
        <v>2000</v>
      </c>
      <c r="E60" s="27">
        <v>17501</v>
      </c>
      <c r="F60" s="27">
        <v>483</v>
      </c>
      <c r="G60" s="27">
        <f t="shared" si="5"/>
        <v>58232.103882360723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6">
        <v>52827</v>
      </c>
      <c r="U60" s="2">
        <f t="shared" si="3"/>
        <v>58232.103882360723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spans="1:60" ht="16" thickBot="1">
      <c r="A61" s="28" t="s">
        <v>57</v>
      </c>
      <c r="B61" s="2"/>
      <c r="C61" s="26">
        <f t="shared" si="4"/>
        <v>39663.84924711744</v>
      </c>
      <c r="D61" s="27">
        <v>2000</v>
      </c>
      <c r="E61" s="27">
        <v>17501</v>
      </c>
      <c r="F61" s="27">
        <v>483</v>
      </c>
      <c r="G61" s="27">
        <f t="shared" si="5"/>
        <v>58681.84924711744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6">
        <v>53235</v>
      </c>
      <c r="U61" s="2">
        <f t="shared" si="3"/>
        <v>58681.84924711744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spans="1:60">
      <c r="A62" s="11" t="s">
        <v>58</v>
      </c>
      <c r="B62" s="2"/>
      <c r="C62" s="26">
        <f t="shared" si="4"/>
        <v>40159.891928834411</v>
      </c>
      <c r="D62" s="27">
        <v>2000</v>
      </c>
      <c r="E62" s="27">
        <v>17501</v>
      </c>
      <c r="F62" s="27">
        <v>483</v>
      </c>
      <c r="G62" s="27">
        <f t="shared" si="5"/>
        <v>59177.891928834411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6">
        <v>53685</v>
      </c>
      <c r="U62" s="2">
        <f t="shared" si="3"/>
        <v>59177.891928834411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spans="1:60" ht="16" thickBot="1">
      <c r="A63" s="28" t="s">
        <v>59</v>
      </c>
      <c r="B63" s="2"/>
      <c r="C63" s="26">
        <f t="shared" si="4"/>
        <v>40854.351683238165</v>
      </c>
      <c r="D63" s="27">
        <v>2000</v>
      </c>
      <c r="E63" s="27">
        <v>17501</v>
      </c>
      <c r="F63" s="27">
        <v>483</v>
      </c>
      <c r="G63" s="27">
        <f t="shared" si="5"/>
        <v>59872.351683238165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6">
        <v>54315</v>
      </c>
      <c r="U63" s="2">
        <f>T63/0.90718</f>
        <v>59872.351683238165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spans="1:60" ht="16" thickBot="1">
      <c r="A64" s="11" t="s">
        <v>60</v>
      </c>
      <c r="B64" s="2"/>
      <c r="C64" s="26">
        <f t="shared" si="4"/>
        <v>41391.180096562974</v>
      </c>
      <c r="D64" s="27">
        <v>2000</v>
      </c>
      <c r="E64" s="27">
        <v>17501</v>
      </c>
      <c r="F64" s="27">
        <v>483</v>
      </c>
      <c r="G64" s="27">
        <f t="shared" si="5"/>
        <v>60409.180096562974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6">
        <v>54802</v>
      </c>
      <c r="U64" s="2">
        <f>T64/0.90718</f>
        <v>60409.180096562974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1:60">
      <c r="A65" s="33" t="s">
        <v>61</v>
      </c>
      <c r="B65" s="34"/>
      <c r="C65" s="34"/>
      <c r="D65" s="34"/>
      <c r="E65" s="34"/>
      <c r="F65" s="34"/>
      <c r="G65" s="34"/>
      <c r="H65" s="3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1:60">
      <c r="A66" s="35" t="s">
        <v>62</v>
      </c>
      <c r="B66" s="36"/>
      <c r="C66" s="36"/>
      <c r="D66" s="36"/>
      <c r="E66" s="36"/>
      <c r="F66" s="36"/>
      <c r="G66" s="36"/>
      <c r="H66" s="3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1:60">
      <c r="A67" s="36" t="s">
        <v>63</v>
      </c>
      <c r="B67" s="36"/>
      <c r="C67" s="36"/>
      <c r="D67" s="36"/>
      <c r="E67" s="36"/>
      <c r="F67" s="36"/>
      <c r="G67" s="36"/>
      <c r="H67" s="3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1:60">
      <c r="A68" s="37" t="s">
        <v>64</v>
      </c>
      <c r="B68" s="38"/>
      <c r="C68" s="38"/>
      <c r="D68" s="38"/>
      <c r="E68" s="38"/>
      <c r="F68" s="38"/>
      <c r="G68" s="38"/>
      <c r="H68" s="3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1:60">
      <c r="A69" s="37" t="s">
        <v>65</v>
      </c>
      <c r="B69" s="38"/>
      <c r="C69" s="38"/>
      <c r="D69" s="38"/>
      <c r="E69" s="38"/>
      <c r="F69" s="38"/>
      <c r="G69" s="38"/>
      <c r="H69" s="3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1:60">
      <c r="A70" s="37" t="s">
        <v>66</v>
      </c>
      <c r="B70" s="38"/>
      <c r="C70" s="38"/>
      <c r="D70" s="38"/>
      <c r="E70" s="38"/>
      <c r="F70" s="38"/>
      <c r="G70" s="38"/>
      <c r="H70" s="3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1:60">
      <c r="A71" s="37" t="s">
        <v>67</v>
      </c>
      <c r="B71" s="38"/>
      <c r="C71" s="38"/>
      <c r="D71" s="38"/>
      <c r="E71" s="38"/>
      <c r="F71" s="38"/>
      <c r="G71" s="38"/>
      <c r="H71" s="3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1:60">
      <c r="A72" s="37" t="s">
        <v>68</v>
      </c>
      <c r="B72" s="38"/>
      <c r="C72" s="38"/>
      <c r="D72" s="38"/>
      <c r="E72" s="38"/>
      <c r="F72" s="38"/>
      <c r="G72" s="38"/>
      <c r="H72" s="3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1:60">
      <c r="A73" s="37" t="s">
        <v>69</v>
      </c>
      <c r="B73" s="38"/>
      <c r="C73" s="38"/>
      <c r="D73" s="38"/>
      <c r="E73" s="38"/>
      <c r="F73" s="38"/>
      <c r="G73" s="38"/>
      <c r="H73" s="38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1:60">
      <c r="A74" s="37" t="s">
        <v>70</v>
      </c>
      <c r="B74" s="38"/>
      <c r="C74" s="38"/>
      <c r="D74" s="38"/>
      <c r="E74" s="38"/>
      <c r="F74" s="38"/>
      <c r="G74" s="38"/>
      <c r="H74" s="3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1:60">
      <c r="A75" s="39" t="s">
        <v>71</v>
      </c>
      <c r="B75" s="40"/>
      <c r="C75" s="40"/>
      <c r="D75" s="40"/>
      <c r="E75" s="40"/>
      <c r="F75" s="40"/>
      <c r="G75" s="40"/>
      <c r="H75" s="4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1:60">
      <c r="A76" s="41" t="s">
        <v>72</v>
      </c>
      <c r="B76" s="41"/>
      <c r="C76" s="41"/>
      <c r="D76" s="41"/>
      <c r="E76" s="41"/>
      <c r="F76" s="41"/>
      <c r="G76" s="41"/>
      <c r="H76" s="4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1:60">
      <c r="A77" s="39" t="s">
        <v>73</v>
      </c>
      <c r="B77" s="40"/>
      <c r="C77" s="40"/>
      <c r="D77" s="40"/>
      <c r="E77" s="40"/>
      <c r="F77" s="40"/>
      <c r="G77" s="40"/>
      <c r="H77" s="4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1:60">
      <c r="A78" s="39" t="s">
        <v>74</v>
      </c>
      <c r="B78" s="40"/>
      <c r="C78" s="40"/>
      <c r="D78" s="40"/>
      <c r="E78" s="40"/>
      <c r="F78" s="40"/>
      <c r="G78" s="40"/>
      <c r="H78" s="4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1:60">
      <c r="A79" s="41" t="s">
        <v>75</v>
      </c>
      <c r="B79" s="41"/>
      <c r="C79" s="41"/>
      <c r="D79" s="41"/>
      <c r="E79" s="41"/>
      <c r="F79" s="41"/>
      <c r="G79" s="41"/>
      <c r="H79" s="4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1:6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1:6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1:6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1:6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1:6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1:6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1:6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1:6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1:6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1:6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1:6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spans="1:6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spans="1:6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spans="1:6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1:6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1:6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1:6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1:6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</sheetData>
  <mergeCells count="12">
    <mergeCell ref="A69:H69"/>
    <mergeCell ref="A70:H70"/>
    <mergeCell ref="A71:H71"/>
    <mergeCell ref="A72:H72"/>
    <mergeCell ref="A73:H73"/>
    <mergeCell ref="A74:H74"/>
    <mergeCell ref="A1:H1"/>
    <mergeCell ref="C2:H2"/>
    <mergeCell ref="A65:H65"/>
    <mergeCell ref="A66:H66"/>
    <mergeCell ref="A67:H67"/>
    <mergeCell ref="A68:H6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2015-10-27T05:39:41Z</dcterms:created>
  <dcterms:modified xsi:type="dcterms:W3CDTF">2017-04-28T20:43:33Z</dcterms:modified>
</cp:coreProperties>
</file>