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-920" yWindow="0" windowWidth="25600" windowHeight="14620" tabRatio="500"/>
  </bookViews>
  <sheets>
    <sheet name="Sheet1" sheetId="1" r:id="rId1"/>
  </sheets>
  <externalReferences>
    <externalReference r:id="rId2"/>
  </externalReferences>
  <calcPr calcId="140001" calcMode="manual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C155" i="1" l="1"/>
  <c r="W155" i="1"/>
  <c r="X155" i="1"/>
  <c r="Y155" i="1"/>
  <c r="AA155" i="1"/>
  <c r="AB155" i="1"/>
  <c r="Z155" i="1"/>
  <c r="K155" i="1"/>
  <c r="R155" i="1"/>
  <c r="B155" i="1"/>
  <c r="C155" i="1"/>
  <c r="D155" i="1"/>
  <c r="E155" i="1"/>
  <c r="H155" i="1"/>
  <c r="L155" i="1"/>
  <c r="F155" i="1"/>
  <c r="I155" i="1"/>
  <c r="G155" i="1"/>
  <c r="AC154" i="1"/>
  <c r="W154" i="1"/>
  <c r="X154" i="1"/>
  <c r="Y154" i="1"/>
  <c r="AA154" i="1"/>
  <c r="AB154" i="1"/>
  <c r="Z154" i="1"/>
  <c r="K154" i="1"/>
  <c r="R154" i="1"/>
  <c r="C154" i="1"/>
  <c r="D154" i="1"/>
  <c r="E154" i="1"/>
  <c r="B154" i="1"/>
  <c r="L154" i="1"/>
  <c r="F154" i="1"/>
  <c r="I154" i="1"/>
  <c r="H154" i="1"/>
  <c r="G154" i="1"/>
  <c r="AC153" i="1"/>
  <c r="W153" i="1"/>
  <c r="X153" i="1"/>
  <c r="Y153" i="1"/>
  <c r="AA153" i="1"/>
  <c r="AB153" i="1"/>
  <c r="Z153" i="1"/>
  <c r="K153" i="1"/>
  <c r="R153" i="1"/>
  <c r="C153" i="1"/>
  <c r="D153" i="1"/>
  <c r="E153" i="1"/>
  <c r="B153" i="1"/>
  <c r="L153" i="1"/>
  <c r="F153" i="1"/>
  <c r="I153" i="1"/>
  <c r="H153" i="1"/>
  <c r="G153" i="1"/>
  <c r="AC152" i="1"/>
  <c r="W152" i="1"/>
  <c r="X152" i="1"/>
  <c r="Y152" i="1"/>
  <c r="AA152" i="1"/>
  <c r="AB152" i="1"/>
  <c r="Z152" i="1"/>
  <c r="K152" i="1"/>
  <c r="R152" i="1"/>
  <c r="C152" i="1"/>
  <c r="D152" i="1"/>
  <c r="E152" i="1"/>
  <c r="B152" i="1"/>
  <c r="L152" i="1"/>
  <c r="F152" i="1"/>
  <c r="I152" i="1"/>
  <c r="H152" i="1"/>
  <c r="G152" i="1"/>
  <c r="AC151" i="1"/>
  <c r="W151" i="1"/>
  <c r="X151" i="1"/>
  <c r="Y151" i="1"/>
  <c r="AA151" i="1"/>
  <c r="AB151" i="1"/>
  <c r="Z151" i="1"/>
  <c r="K151" i="1"/>
  <c r="R151" i="1"/>
  <c r="C151" i="1"/>
  <c r="D151" i="1"/>
  <c r="E151" i="1"/>
  <c r="B151" i="1"/>
  <c r="L151" i="1"/>
  <c r="F151" i="1"/>
  <c r="I151" i="1"/>
  <c r="H151" i="1"/>
  <c r="G151" i="1"/>
  <c r="AC150" i="1"/>
  <c r="W150" i="1"/>
  <c r="X150" i="1"/>
  <c r="Y150" i="1"/>
  <c r="AA150" i="1"/>
  <c r="AB150" i="1"/>
  <c r="Z150" i="1"/>
  <c r="K150" i="1"/>
  <c r="R150" i="1"/>
  <c r="C150" i="1"/>
  <c r="D150" i="1"/>
  <c r="E150" i="1"/>
  <c r="B150" i="1"/>
  <c r="L150" i="1"/>
  <c r="F150" i="1"/>
  <c r="I150" i="1"/>
  <c r="H150" i="1"/>
  <c r="G150" i="1"/>
  <c r="AC149" i="1"/>
  <c r="W149" i="1"/>
  <c r="X149" i="1"/>
  <c r="Y149" i="1"/>
  <c r="AA149" i="1"/>
  <c r="AB149" i="1"/>
  <c r="Z149" i="1"/>
  <c r="K149" i="1"/>
  <c r="R149" i="1"/>
  <c r="C149" i="1"/>
  <c r="D149" i="1"/>
  <c r="E149" i="1"/>
  <c r="B149" i="1"/>
  <c r="L149" i="1"/>
  <c r="F149" i="1"/>
  <c r="I149" i="1"/>
  <c r="H149" i="1"/>
  <c r="G149" i="1"/>
  <c r="AC148" i="1"/>
  <c r="W148" i="1"/>
  <c r="X148" i="1"/>
  <c r="Y148" i="1"/>
  <c r="AA148" i="1"/>
  <c r="AB148" i="1"/>
  <c r="Z148" i="1"/>
  <c r="K148" i="1"/>
  <c r="R148" i="1"/>
  <c r="C148" i="1"/>
  <c r="D148" i="1"/>
  <c r="E148" i="1"/>
  <c r="B148" i="1"/>
  <c r="L148" i="1"/>
  <c r="F148" i="1"/>
  <c r="I148" i="1"/>
  <c r="H148" i="1"/>
  <c r="G148" i="1"/>
  <c r="AC147" i="1"/>
  <c r="W147" i="1"/>
  <c r="X147" i="1"/>
  <c r="Y147" i="1"/>
  <c r="AA147" i="1"/>
  <c r="AB147" i="1"/>
  <c r="Z147" i="1"/>
  <c r="K147" i="1"/>
  <c r="R147" i="1"/>
  <c r="C147" i="1"/>
  <c r="D147" i="1"/>
  <c r="E147" i="1"/>
  <c r="B147" i="1"/>
  <c r="L147" i="1"/>
  <c r="F147" i="1"/>
  <c r="I147" i="1"/>
  <c r="H147" i="1"/>
  <c r="G147" i="1"/>
  <c r="AC146" i="1"/>
  <c r="W146" i="1"/>
  <c r="X146" i="1"/>
  <c r="Y146" i="1"/>
  <c r="AA146" i="1"/>
  <c r="AB146" i="1"/>
  <c r="Z146" i="1"/>
  <c r="K146" i="1"/>
  <c r="R146" i="1"/>
  <c r="C146" i="1"/>
  <c r="D146" i="1"/>
  <c r="E146" i="1"/>
  <c r="B146" i="1"/>
  <c r="L146" i="1"/>
  <c r="F146" i="1"/>
  <c r="I146" i="1"/>
  <c r="H146" i="1"/>
  <c r="G146" i="1"/>
  <c r="AC145" i="1"/>
  <c r="W145" i="1"/>
  <c r="X145" i="1"/>
  <c r="Y145" i="1"/>
  <c r="AA145" i="1"/>
  <c r="AB145" i="1"/>
  <c r="Z145" i="1"/>
  <c r="K145" i="1"/>
  <c r="R145" i="1"/>
  <c r="B145" i="1"/>
  <c r="C145" i="1"/>
  <c r="D145" i="1"/>
  <c r="E145" i="1"/>
  <c r="H145" i="1"/>
  <c r="L145" i="1"/>
  <c r="F145" i="1"/>
  <c r="I145" i="1"/>
  <c r="G145" i="1"/>
  <c r="AC144" i="1"/>
  <c r="W144" i="1"/>
  <c r="X144" i="1"/>
  <c r="Y144" i="1"/>
  <c r="AA144" i="1"/>
  <c r="AB144" i="1"/>
  <c r="Z144" i="1"/>
  <c r="K144" i="1"/>
  <c r="R144" i="1"/>
  <c r="C144" i="1"/>
  <c r="D144" i="1"/>
  <c r="E144" i="1"/>
  <c r="B144" i="1"/>
  <c r="L144" i="1"/>
  <c r="F144" i="1"/>
  <c r="I144" i="1"/>
  <c r="H144" i="1"/>
  <c r="G144" i="1"/>
  <c r="AC143" i="1"/>
  <c r="W143" i="1"/>
  <c r="X143" i="1"/>
  <c r="Y143" i="1"/>
  <c r="AA143" i="1"/>
  <c r="AB143" i="1"/>
  <c r="Z143" i="1"/>
  <c r="K143" i="1"/>
  <c r="R143" i="1"/>
  <c r="C143" i="1"/>
  <c r="D143" i="1"/>
  <c r="E143" i="1"/>
  <c r="B143" i="1"/>
  <c r="L143" i="1"/>
  <c r="F143" i="1"/>
  <c r="I143" i="1"/>
  <c r="H143" i="1"/>
  <c r="G143" i="1"/>
  <c r="AC142" i="1"/>
  <c r="W142" i="1"/>
  <c r="X142" i="1"/>
  <c r="Y142" i="1"/>
  <c r="AA142" i="1"/>
  <c r="AB142" i="1"/>
  <c r="Z142" i="1"/>
  <c r="K142" i="1"/>
  <c r="R142" i="1"/>
  <c r="C142" i="1"/>
  <c r="D142" i="1"/>
  <c r="E142" i="1"/>
  <c r="B142" i="1"/>
  <c r="L142" i="1"/>
  <c r="F142" i="1"/>
  <c r="I142" i="1"/>
  <c r="H142" i="1"/>
  <c r="G142" i="1"/>
  <c r="AC141" i="1"/>
  <c r="W141" i="1"/>
  <c r="X141" i="1"/>
  <c r="Y141" i="1"/>
  <c r="AA141" i="1"/>
  <c r="AB141" i="1"/>
  <c r="Z141" i="1"/>
  <c r="K141" i="1"/>
  <c r="R141" i="1"/>
  <c r="C141" i="1"/>
  <c r="D141" i="1"/>
  <c r="E141" i="1"/>
  <c r="B141" i="1"/>
  <c r="L141" i="1"/>
  <c r="F141" i="1"/>
  <c r="I141" i="1"/>
  <c r="H141" i="1"/>
  <c r="G141" i="1"/>
  <c r="AC140" i="1"/>
  <c r="W140" i="1"/>
  <c r="X140" i="1"/>
  <c r="Y140" i="1"/>
  <c r="AA140" i="1"/>
  <c r="AB140" i="1"/>
  <c r="Z140" i="1"/>
  <c r="K140" i="1"/>
  <c r="R140" i="1"/>
  <c r="C140" i="1"/>
  <c r="D140" i="1"/>
  <c r="E140" i="1"/>
  <c r="B140" i="1"/>
  <c r="L140" i="1"/>
  <c r="F140" i="1"/>
  <c r="I140" i="1"/>
  <c r="H140" i="1"/>
  <c r="G140" i="1"/>
  <c r="AC139" i="1"/>
  <c r="W139" i="1"/>
  <c r="X139" i="1"/>
  <c r="Y139" i="1"/>
  <c r="AA139" i="1"/>
  <c r="AB139" i="1"/>
  <c r="Z139" i="1"/>
  <c r="K139" i="1"/>
  <c r="R139" i="1"/>
  <c r="C139" i="1"/>
  <c r="D139" i="1"/>
  <c r="E139" i="1"/>
  <c r="B139" i="1"/>
  <c r="L139" i="1"/>
  <c r="F139" i="1"/>
  <c r="I139" i="1"/>
  <c r="H139" i="1"/>
  <c r="G139" i="1"/>
  <c r="AC138" i="1"/>
  <c r="W138" i="1"/>
  <c r="X138" i="1"/>
  <c r="Y138" i="1"/>
  <c r="AA138" i="1"/>
  <c r="AB138" i="1"/>
  <c r="Z138" i="1"/>
  <c r="K138" i="1"/>
  <c r="R138" i="1"/>
  <c r="C138" i="1"/>
  <c r="D138" i="1"/>
  <c r="E138" i="1"/>
  <c r="B138" i="1"/>
  <c r="L138" i="1"/>
  <c r="F138" i="1"/>
  <c r="I138" i="1"/>
  <c r="H138" i="1"/>
  <c r="G138" i="1"/>
  <c r="AC137" i="1"/>
  <c r="W137" i="1"/>
  <c r="X137" i="1"/>
  <c r="Y137" i="1"/>
  <c r="AA137" i="1"/>
  <c r="AB137" i="1"/>
  <c r="Z137" i="1"/>
  <c r="K137" i="1"/>
  <c r="R137" i="1"/>
  <c r="C137" i="1"/>
  <c r="D137" i="1"/>
  <c r="E137" i="1"/>
  <c r="B137" i="1"/>
  <c r="L137" i="1"/>
  <c r="F137" i="1"/>
  <c r="I137" i="1"/>
  <c r="H137" i="1"/>
  <c r="G137" i="1"/>
  <c r="AC136" i="1"/>
  <c r="W136" i="1"/>
  <c r="X136" i="1"/>
  <c r="Y136" i="1"/>
  <c r="AA136" i="1"/>
  <c r="AB136" i="1"/>
  <c r="Z136" i="1"/>
  <c r="K136" i="1"/>
  <c r="R136" i="1"/>
  <c r="C136" i="1"/>
  <c r="D136" i="1"/>
  <c r="E136" i="1"/>
  <c r="B136" i="1"/>
  <c r="L136" i="1"/>
  <c r="F136" i="1"/>
  <c r="I136" i="1"/>
  <c r="H136" i="1"/>
  <c r="G136" i="1"/>
  <c r="AC135" i="1"/>
  <c r="W135" i="1"/>
  <c r="X135" i="1"/>
  <c r="Y135" i="1"/>
  <c r="AA135" i="1"/>
  <c r="AB135" i="1"/>
  <c r="Z135" i="1"/>
  <c r="K135" i="1"/>
  <c r="R135" i="1"/>
  <c r="B135" i="1"/>
  <c r="C135" i="1"/>
  <c r="D135" i="1"/>
  <c r="E135" i="1"/>
  <c r="H135" i="1"/>
  <c r="L135" i="1"/>
  <c r="F135" i="1"/>
  <c r="I135" i="1"/>
  <c r="G135" i="1"/>
  <c r="AC134" i="1"/>
  <c r="W134" i="1"/>
  <c r="X134" i="1"/>
  <c r="Y134" i="1"/>
  <c r="AA134" i="1"/>
  <c r="AB134" i="1"/>
  <c r="Z134" i="1"/>
  <c r="K134" i="1"/>
  <c r="R134" i="1"/>
  <c r="C134" i="1"/>
  <c r="D134" i="1"/>
  <c r="E134" i="1"/>
  <c r="B134" i="1"/>
  <c r="L134" i="1"/>
  <c r="F134" i="1"/>
  <c r="I134" i="1"/>
  <c r="H134" i="1"/>
  <c r="G134" i="1"/>
  <c r="AC133" i="1"/>
  <c r="W133" i="1"/>
  <c r="X133" i="1"/>
  <c r="Y133" i="1"/>
  <c r="AA133" i="1"/>
  <c r="AB133" i="1"/>
  <c r="Z133" i="1"/>
  <c r="K133" i="1"/>
  <c r="R133" i="1"/>
  <c r="C133" i="1"/>
  <c r="D133" i="1"/>
  <c r="E133" i="1"/>
  <c r="B133" i="1"/>
  <c r="L133" i="1"/>
  <c r="F133" i="1"/>
  <c r="I133" i="1"/>
  <c r="H133" i="1"/>
  <c r="G133" i="1"/>
  <c r="AC132" i="1"/>
  <c r="W132" i="1"/>
  <c r="X132" i="1"/>
  <c r="Y132" i="1"/>
  <c r="AA132" i="1"/>
  <c r="AB132" i="1"/>
  <c r="Z132" i="1"/>
  <c r="K132" i="1"/>
  <c r="R132" i="1"/>
  <c r="C132" i="1"/>
  <c r="D132" i="1"/>
  <c r="E132" i="1"/>
  <c r="B132" i="1"/>
  <c r="L132" i="1"/>
  <c r="F132" i="1"/>
  <c r="I132" i="1"/>
  <c r="H132" i="1"/>
  <c r="G132" i="1"/>
  <c r="AC131" i="1"/>
  <c r="W131" i="1"/>
  <c r="X131" i="1"/>
  <c r="Y131" i="1"/>
  <c r="AA131" i="1"/>
  <c r="AB131" i="1"/>
  <c r="Z131" i="1"/>
  <c r="K131" i="1"/>
  <c r="R131" i="1"/>
  <c r="C131" i="1"/>
  <c r="D131" i="1"/>
  <c r="E131" i="1"/>
  <c r="B131" i="1"/>
  <c r="L131" i="1"/>
  <c r="F131" i="1"/>
  <c r="I131" i="1"/>
  <c r="H131" i="1"/>
  <c r="G131" i="1"/>
  <c r="AC130" i="1"/>
  <c r="W130" i="1"/>
  <c r="X130" i="1"/>
  <c r="Y130" i="1"/>
  <c r="AA130" i="1"/>
  <c r="AB130" i="1"/>
  <c r="Z130" i="1"/>
  <c r="K130" i="1"/>
  <c r="R130" i="1"/>
  <c r="C130" i="1"/>
  <c r="D130" i="1"/>
  <c r="E130" i="1"/>
  <c r="B130" i="1"/>
  <c r="L130" i="1"/>
  <c r="F130" i="1"/>
  <c r="I130" i="1"/>
  <c r="H130" i="1"/>
  <c r="G130" i="1"/>
  <c r="AC129" i="1"/>
  <c r="W129" i="1"/>
  <c r="X129" i="1"/>
  <c r="Y129" i="1"/>
  <c r="AA129" i="1"/>
  <c r="AB129" i="1"/>
  <c r="Z129" i="1"/>
  <c r="K129" i="1"/>
  <c r="R129" i="1"/>
  <c r="C129" i="1"/>
  <c r="D129" i="1"/>
  <c r="E129" i="1"/>
  <c r="B129" i="1"/>
  <c r="L129" i="1"/>
  <c r="F129" i="1"/>
  <c r="I129" i="1"/>
  <c r="H129" i="1"/>
  <c r="G129" i="1"/>
  <c r="AC128" i="1"/>
  <c r="W128" i="1"/>
  <c r="X128" i="1"/>
  <c r="Y128" i="1"/>
  <c r="AA128" i="1"/>
  <c r="AB128" i="1"/>
  <c r="Z128" i="1"/>
  <c r="K128" i="1"/>
  <c r="R128" i="1"/>
  <c r="C128" i="1"/>
  <c r="D128" i="1"/>
  <c r="E128" i="1"/>
  <c r="B128" i="1"/>
  <c r="L128" i="1"/>
  <c r="F128" i="1"/>
  <c r="I128" i="1"/>
  <c r="H128" i="1"/>
  <c r="G128" i="1"/>
  <c r="AC127" i="1"/>
  <c r="W127" i="1"/>
  <c r="X127" i="1"/>
  <c r="Y127" i="1"/>
  <c r="AA127" i="1"/>
  <c r="AB127" i="1"/>
  <c r="Z127" i="1"/>
  <c r="K127" i="1"/>
  <c r="R127" i="1"/>
  <c r="C127" i="1"/>
  <c r="D127" i="1"/>
  <c r="E127" i="1"/>
  <c r="B127" i="1"/>
  <c r="L127" i="1"/>
  <c r="F127" i="1"/>
  <c r="I127" i="1"/>
  <c r="H127" i="1"/>
  <c r="G127" i="1"/>
  <c r="AC126" i="1"/>
  <c r="W126" i="1"/>
  <c r="X126" i="1"/>
  <c r="Y126" i="1"/>
  <c r="AA126" i="1"/>
  <c r="AB126" i="1"/>
  <c r="Z126" i="1"/>
  <c r="K126" i="1"/>
  <c r="R126" i="1"/>
  <c r="C126" i="1"/>
  <c r="D126" i="1"/>
  <c r="E126" i="1"/>
  <c r="B126" i="1"/>
  <c r="L126" i="1"/>
  <c r="F126" i="1"/>
  <c r="I126" i="1"/>
  <c r="H126" i="1"/>
  <c r="G126" i="1"/>
  <c r="AC125" i="1"/>
  <c r="W125" i="1"/>
  <c r="X125" i="1"/>
  <c r="Y125" i="1"/>
  <c r="AA125" i="1"/>
  <c r="AB125" i="1"/>
  <c r="Z125" i="1"/>
  <c r="K125" i="1"/>
  <c r="R125" i="1"/>
  <c r="B125" i="1"/>
  <c r="C125" i="1"/>
  <c r="D125" i="1"/>
  <c r="E125" i="1"/>
  <c r="H125" i="1"/>
  <c r="L125" i="1"/>
  <c r="F125" i="1"/>
  <c r="I125" i="1"/>
  <c r="G125" i="1"/>
  <c r="AC124" i="1"/>
  <c r="W124" i="1"/>
  <c r="X124" i="1"/>
  <c r="Y124" i="1"/>
  <c r="AA124" i="1"/>
  <c r="AB124" i="1"/>
  <c r="Z124" i="1"/>
  <c r="K124" i="1"/>
  <c r="R124" i="1"/>
  <c r="C124" i="1"/>
  <c r="D124" i="1"/>
  <c r="E124" i="1"/>
  <c r="B124" i="1"/>
  <c r="L124" i="1"/>
  <c r="F124" i="1"/>
  <c r="I124" i="1"/>
  <c r="H124" i="1"/>
  <c r="G124" i="1"/>
  <c r="AC123" i="1"/>
  <c r="W123" i="1"/>
  <c r="X123" i="1"/>
  <c r="Y123" i="1"/>
  <c r="AA123" i="1"/>
  <c r="AB123" i="1"/>
  <c r="Z123" i="1"/>
  <c r="K123" i="1"/>
  <c r="R123" i="1"/>
  <c r="C123" i="1"/>
  <c r="D123" i="1"/>
  <c r="E123" i="1"/>
  <c r="B123" i="1"/>
  <c r="L123" i="1"/>
  <c r="F123" i="1"/>
  <c r="I123" i="1"/>
  <c r="H123" i="1"/>
  <c r="G123" i="1"/>
  <c r="AC122" i="1"/>
  <c r="W122" i="1"/>
  <c r="X122" i="1"/>
  <c r="Y122" i="1"/>
  <c r="AA122" i="1"/>
  <c r="AB122" i="1"/>
  <c r="Z122" i="1"/>
  <c r="K122" i="1"/>
  <c r="R122" i="1"/>
  <c r="C122" i="1"/>
  <c r="D122" i="1"/>
  <c r="E122" i="1"/>
  <c r="B122" i="1"/>
  <c r="L122" i="1"/>
  <c r="F122" i="1"/>
  <c r="I122" i="1"/>
  <c r="H122" i="1"/>
  <c r="G122" i="1"/>
  <c r="AC121" i="1"/>
  <c r="W121" i="1"/>
  <c r="X121" i="1"/>
  <c r="Y121" i="1"/>
  <c r="AA121" i="1"/>
  <c r="AB121" i="1"/>
  <c r="Z121" i="1"/>
  <c r="K121" i="1"/>
  <c r="R121" i="1"/>
  <c r="C121" i="1"/>
  <c r="D121" i="1"/>
  <c r="E121" i="1"/>
  <c r="B121" i="1"/>
  <c r="L121" i="1"/>
  <c r="F121" i="1"/>
  <c r="I121" i="1"/>
  <c r="H121" i="1"/>
  <c r="G121" i="1"/>
  <c r="AC120" i="1"/>
  <c r="W120" i="1"/>
  <c r="X120" i="1"/>
  <c r="Y120" i="1"/>
  <c r="AA120" i="1"/>
  <c r="AB120" i="1"/>
  <c r="Z120" i="1"/>
  <c r="K120" i="1"/>
  <c r="R120" i="1"/>
  <c r="C120" i="1"/>
  <c r="D120" i="1"/>
  <c r="E120" i="1"/>
  <c r="B120" i="1"/>
  <c r="L120" i="1"/>
  <c r="F120" i="1"/>
  <c r="I120" i="1"/>
  <c r="H120" i="1"/>
  <c r="G120" i="1"/>
  <c r="AC119" i="1"/>
  <c r="W119" i="1"/>
  <c r="X119" i="1"/>
  <c r="Y119" i="1"/>
  <c r="AA119" i="1"/>
  <c r="AB119" i="1"/>
  <c r="Z119" i="1"/>
  <c r="K119" i="1"/>
  <c r="R119" i="1"/>
  <c r="C119" i="1"/>
  <c r="D119" i="1"/>
  <c r="E119" i="1"/>
  <c r="B119" i="1"/>
  <c r="L119" i="1"/>
  <c r="F119" i="1"/>
  <c r="I119" i="1"/>
  <c r="H119" i="1"/>
  <c r="G119" i="1"/>
  <c r="AC118" i="1"/>
  <c r="W118" i="1"/>
  <c r="X118" i="1"/>
  <c r="Y118" i="1"/>
  <c r="AA118" i="1"/>
  <c r="AB118" i="1"/>
  <c r="Z118" i="1"/>
  <c r="K118" i="1"/>
  <c r="R118" i="1"/>
  <c r="C118" i="1"/>
  <c r="D118" i="1"/>
  <c r="E118" i="1"/>
  <c r="B118" i="1"/>
  <c r="L118" i="1"/>
  <c r="F118" i="1"/>
  <c r="I118" i="1"/>
  <c r="H118" i="1"/>
  <c r="G118" i="1"/>
  <c r="AC117" i="1"/>
  <c r="W117" i="1"/>
  <c r="X117" i="1"/>
  <c r="Y117" i="1"/>
  <c r="AA117" i="1"/>
  <c r="AB117" i="1"/>
  <c r="Z117" i="1"/>
  <c r="K117" i="1"/>
  <c r="R117" i="1"/>
  <c r="C117" i="1"/>
  <c r="D117" i="1"/>
  <c r="E117" i="1"/>
  <c r="B117" i="1"/>
  <c r="L117" i="1"/>
  <c r="F117" i="1"/>
  <c r="I117" i="1"/>
  <c r="H117" i="1"/>
  <c r="G117" i="1"/>
  <c r="AC116" i="1"/>
  <c r="W116" i="1"/>
  <c r="X116" i="1"/>
  <c r="Y116" i="1"/>
  <c r="AA116" i="1"/>
  <c r="AB116" i="1"/>
  <c r="Z116" i="1"/>
  <c r="K116" i="1"/>
  <c r="R116" i="1"/>
  <c r="C116" i="1"/>
  <c r="D116" i="1"/>
  <c r="E116" i="1"/>
  <c r="B116" i="1"/>
  <c r="L116" i="1"/>
  <c r="F116" i="1"/>
  <c r="I116" i="1"/>
  <c r="H116" i="1"/>
  <c r="G116" i="1"/>
  <c r="AC115" i="1"/>
  <c r="W115" i="1"/>
  <c r="X115" i="1"/>
  <c r="Y115" i="1"/>
  <c r="AA115" i="1"/>
  <c r="AB115" i="1"/>
  <c r="Z115" i="1"/>
  <c r="K115" i="1"/>
  <c r="R115" i="1"/>
  <c r="B115" i="1"/>
  <c r="C115" i="1"/>
  <c r="D115" i="1"/>
  <c r="E115" i="1"/>
  <c r="H115" i="1"/>
  <c r="Q115" i="1"/>
  <c r="L115" i="1"/>
  <c r="F115" i="1"/>
  <c r="I115" i="1"/>
  <c r="G115" i="1"/>
  <c r="AC114" i="1"/>
  <c r="W114" i="1"/>
  <c r="X114" i="1"/>
  <c r="Y114" i="1"/>
  <c r="AA114" i="1"/>
  <c r="AB114" i="1"/>
  <c r="Z114" i="1"/>
  <c r="K114" i="1"/>
  <c r="R114" i="1"/>
  <c r="C114" i="1"/>
  <c r="D114" i="1"/>
  <c r="E114" i="1"/>
  <c r="B114" i="1"/>
  <c r="L114" i="1"/>
  <c r="F114" i="1"/>
  <c r="I114" i="1"/>
  <c r="H114" i="1"/>
  <c r="G114" i="1"/>
  <c r="AC113" i="1"/>
  <c r="W113" i="1"/>
  <c r="X113" i="1"/>
  <c r="Y113" i="1"/>
  <c r="AA113" i="1"/>
  <c r="AB113" i="1"/>
  <c r="Z113" i="1"/>
  <c r="K113" i="1"/>
  <c r="R113" i="1"/>
  <c r="C113" i="1"/>
  <c r="D113" i="1"/>
  <c r="E113" i="1"/>
  <c r="B113" i="1"/>
  <c r="L113" i="1"/>
  <c r="F113" i="1"/>
  <c r="I113" i="1"/>
  <c r="H113" i="1"/>
  <c r="G113" i="1"/>
  <c r="AC112" i="1"/>
  <c r="W112" i="1"/>
  <c r="X112" i="1"/>
  <c r="Y112" i="1"/>
  <c r="AA112" i="1"/>
  <c r="AB112" i="1"/>
  <c r="Z112" i="1"/>
  <c r="K112" i="1"/>
  <c r="R112" i="1"/>
  <c r="C112" i="1"/>
  <c r="D112" i="1"/>
  <c r="E112" i="1"/>
  <c r="B112" i="1"/>
  <c r="L112" i="1"/>
  <c r="F112" i="1"/>
  <c r="I112" i="1"/>
  <c r="H112" i="1"/>
  <c r="G112" i="1"/>
  <c r="AC111" i="1"/>
  <c r="W111" i="1"/>
  <c r="X111" i="1"/>
  <c r="Y111" i="1"/>
  <c r="AA111" i="1"/>
  <c r="AB111" i="1"/>
  <c r="Z111" i="1"/>
  <c r="K111" i="1"/>
  <c r="R111" i="1"/>
  <c r="C111" i="1"/>
  <c r="D111" i="1"/>
  <c r="E111" i="1"/>
  <c r="B111" i="1"/>
  <c r="L111" i="1"/>
  <c r="F111" i="1"/>
  <c r="I111" i="1"/>
  <c r="H111" i="1"/>
  <c r="G111" i="1"/>
  <c r="AC110" i="1"/>
  <c r="W110" i="1"/>
  <c r="X110" i="1"/>
  <c r="Y110" i="1"/>
  <c r="AA110" i="1"/>
  <c r="AB110" i="1"/>
  <c r="Z110" i="1"/>
  <c r="K110" i="1"/>
  <c r="R110" i="1"/>
  <c r="C110" i="1"/>
  <c r="D110" i="1"/>
  <c r="E110" i="1"/>
  <c r="B110" i="1"/>
  <c r="L110" i="1"/>
  <c r="F110" i="1"/>
  <c r="I110" i="1"/>
  <c r="H110" i="1"/>
  <c r="G110" i="1"/>
  <c r="AC109" i="1"/>
  <c r="W109" i="1"/>
  <c r="X109" i="1"/>
  <c r="Y109" i="1"/>
  <c r="AA109" i="1"/>
  <c r="AB109" i="1"/>
  <c r="Z109" i="1"/>
  <c r="K109" i="1"/>
  <c r="R109" i="1"/>
  <c r="C109" i="1"/>
  <c r="D109" i="1"/>
  <c r="E109" i="1"/>
  <c r="B109" i="1"/>
  <c r="L109" i="1"/>
  <c r="F109" i="1"/>
  <c r="I109" i="1"/>
  <c r="H109" i="1"/>
  <c r="G109" i="1"/>
  <c r="AC108" i="1"/>
  <c r="W108" i="1"/>
  <c r="X108" i="1"/>
  <c r="Y108" i="1"/>
  <c r="AA108" i="1"/>
  <c r="AB108" i="1"/>
  <c r="Z108" i="1"/>
  <c r="K108" i="1"/>
  <c r="R108" i="1"/>
  <c r="C108" i="1"/>
  <c r="D108" i="1"/>
  <c r="E108" i="1"/>
  <c r="B108" i="1"/>
  <c r="L108" i="1"/>
  <c r="F108" i="1"/>
  <c r="I108" i="1"/>
  <c r="H108" i="1"/>
  <c r="G108" i="1"/>
  <c r="AC107" i="1"/>
  <c r="W107" i="1"/>
  <c r="X107" i="1"/>
  <c r="Y107" i="1"/>
  <c r="AA107" i="1"/>
  <c r="AB107" i="1"/>
  <c r="Z107" i="1"/>
  <c r="K107" i="1"/>
  <c r="R107" i="1"/>
  <c r="C107" i="1"/>
  <c r="D107" i="1"/>
  <c r="E107" i="1"/>
  <c r="B107" i="1"/>
  <c r="L107" i="1"/>
  <c r="F107" i="1"/>
  <c r="I107" i="1"/>
  <c r="H107" i="1"/>
  <c r="G107" i="1"/>
  <c r="AC106" i="1"/>
  <c r="W106" i="1"/>
  <c r="X106" i="1"/>
  <c r="Y106" i="1"/>
  <c r="AA106" i="1"/>
  <c r="AB106" i="1"/>
  <c r="Z106" i="1"/>
  <c r="K106" i="1"/>
  <c r="R106" i="1"/>
  <c r="C106" i="1"/>
  <c r="D106" i="1"/>
  <c r="E106" i="1"/>
  <c r="B106" i="1"/>
  <c r="L106" i="1"/>
  <c r="F106" i="1"/>
  <c r="I106" i="1"/>
  <c r="H106" i="1"/>
  <c r="G106" i="1"/>
  <c r="AC105" i="1"/>
  <c r="W105" i="1"/>
  <c r="X105" i="1"/>
  <c r="Y105" i="1"/>
  <c r="AB105" i="1"/>
  <c r="R105" i="1"/>
  <c r="B105" i="1"/>
  <c r="C105" i="1"/>
  <c r="D105" i="1"/>
  <c r="E105" i="1"/>
  <c r="H105" i="1"/>
  <c r="L105" i="1"/>
  <c r="F105" i="1"/>
  <c r="I105" i="1"/>
  <c r="G105" i="1"/>
  <c r="AC104" i="1"/>
  <c r="W104" i="1"/>
  <c r="X104" i="1"/>
  <c r="Y104" i="1"/>
  <c r="AB104" i="1"/>
  <c r="R104" i="1"/>
  <c r="B104" i="1"/>
  <c r="L104" i="1"/>
  <c r="C104" i="1"/>
  <c r="D104" i="1"/>
  <c r="F104" i="1"/>
  <c r="I104" i="1"/>
  <c r="H104" i="1"/>
  <c r="G104" i="1"/>
  <c r="AC103" i="1"/>
  <c r="AB103" i="1"/>
  <c r="R103" i="1"/>
  <c r="B103" i="1"/>
  <c r="L103" i="1"/>
  <c r="F103" i="1"/>
  <c r="I103" i="1"/>
  <c r="H103" i="1"/>
  <c r="G103" i="1"/>
  <c r="AC102" i="1"/>
  <c r="AB102" i="1"/>
  <c r="R102" i="1"/>
  <c r="B102" i="1"/>
  <c r="L102" i="1"/>
  <c r="F102" i="1"/>
  <c r="I102" i="1"/>
  <c r="H102" i="1"/>
  <c r="G102" i="1"/>
  <c r="AC101" i="1"/>
  <c r="AB101" i="1"/>
  <c r="R101" i="1"/>
  <c r="B101" i="1"/>
  <c r="L101" i="1"/>
  <c r="F101" i="1"/>
  <c r="I101" i="1"/>
  <c r="H101" i="1"/>
  <c r="G101" i="1"/>
  <c r="AC100" i="1"/>
  <c r="AB100" i="1"/>
  <c r="R100" i="1"/>
  <c r="B100" i="1"/>
  <c r="L100" i="1"/>
  <c r="F100" i="1"/>
  <c r="I100" i="1"/>
  <c r="H100" i="1"/>
  <c r="G100" i="1"/>
  <c r="AC99" i="1"/>
  <c r="AB99" i="1"/>
  <c r="R99" i="1"/>
  <c r="B99" i="1"/>
  <c r="L99" i="1"/>
  <c r="F99" i="1"/>
  <c r="I99" i="1"/>
  <c r="H99" i="1"/>
  <c r="G99" i="1"/>
  <c r="AC98" i="1"/>
  <c r="AB98" i="1"/>
  <c r="R98" i="1"/>
  <c r="B98" i="1"/>
  <c r="L98" i="1"/>
  <c r="F98" i="1"/>
  <c r="I98" i="1"/>
  <c r="H98" i="1"/>
  <c r="G98" i="1"/>
  <c r="AC97" i="1"/>
  <c r="AB97" i="1"/>
  <c r="R97" i="1"/>
  <c r="B97" i="1"/>
  <c r="L97" i="1"/>
  <c r="F97" i="1"/>
  <c r="I97" i="1"/>
  <c r="H97" i="1"/>
  <c r="G97" i="1"/>
  <c r="AC96" i="1"/>
  <c r="AB96" i="1"/>
  <c r="R96" i="1"/>
  <c r="B96" i="1"/>
  <c r="L96" i="1"/>
  <c r="F96" i="1"/>
  <c r="I96" i="1"/>
  <c r="H96" i="1"/>
  <c r="G96" i="1"/>
  <c r="AC95" i="1"/>
  <c r="AB95" i="1"/>
  <c r="R95" i="1"/>
  <c r="B95" i="1"/>
  <c r="H95" i="1"/>
  <c r="L95" i="1"/>
  <c r="F95" i="1"/>
  <c r="I95" i="1"/>
  <c r="G95" i="1"/>
  <c r="AC94" i="1"/>
  <c r="AB94" i="1"/>
  <c r="R94" i="1"/>
  <c r="B94" i="1"/>
  <c r="L94" i="1"/>
  <c r="F94" i="1"/>
  <c r="I94" i="1"/>
  <c r="H94" i="1"/>
  <c r="G94" i="1"/>
  <c r="AC93" i="1"/>
  <c r="AB93" i="1"/>
  <c r="R93" i="1"/>
  <c r="B93" i="1"/>
  <c r="L93" i="1"/>
  <c r="F93" i="1"/>
  <c r="I93" i="1"/>
  <c r="H93" i="1"/>
  <c r="G93" i="1"/>
  <c r="AC92" i="1"/>
  <c r="AB92" i="1"/>
  <c r="R92" i="1"/>
  <c r="B92" i="1"/>
  <c r="L92" i="1"/>
  <c r="F92" i="1"/>
  <c r="I92" i="1"/>
  <c r="H92" i="1"/>
  <c r="G92" i="1"/>
  <c r="AC91" i="1"/>
  <c r="AB91" i="1"/>
  <c r="R91" i="1"/>
  <c r="B91" i="1"/>
  <c r="L91" i="1"/>
  <c r="F91" i="1"/>
  <c r="I91" i="1"/>
  <c r="H91" i="1"/>
  <c r="G91" i="1"/>
  <c r="AC90" i="1"/>
  <c r="AB90" i="1"/>
  <c r="R90" i="1"/>
  <c r="B90" i="1"/>
  <c r="L90" i="1"/>
  <c r="F90" i="1"/>
  <c r="I90" i="1"/>
  <c r="H90" i="1"/>
  <c r="G90" i="1"/>
  <c r="AC89" i="1"/>
  <c r="AB89" i="1"/>
  <c r="R89" i="1"/>
  <c r="B89" i="1"/>
  <c r="L89" i="1"/>
  <c r="F89" i="1"/>
  <c r="I89" i="1"/>
  <c r="H89" i="1"/>
  <c r="G89" i="1"/>
  <c r="AC88" i="1"/>
  <c r="AB88" i="1"/>
  <c r="R88" i="1"/>
  <c r="B88" i="1"/>
  <c r="L88" i="1"/>
  <c r="F88" i="1"/>
  <c r="I88" i="1"/>
  <c r="H88" i="1"/>
  <c r="G88" i="1"/>
  <c r="AC87" i="1"/>
  <c r="AB87" i="1"/>
  <c r="R87" i="1"/>
  <c r="B87" i="1"/>
  <c r="L87" i="1"/>
  <c r="F87" i="1"/>
  <c r="I87" i="1"/>
  <c r="H87" i="1"/>
  <c r="G87" i="1"/>
  <c r="AC86" i="1"/>
  <c r="AB86" i="1"/>
  <c r="R86" i="1"/>
  <c r="B86" i="1"/>
  <c r="L86" i="1"/>
  <c r="F86" i="1"/>
  <c r="I86" i="1"/>
  <c r="H86" i="1"/>
  <c r="G86" i="1"/>
  <c r="AC85" i="1"/>
  <c r="AB85" i="1"/>
  <c r="R85" i="1"/>
  <c r="B85" i="1"/>
  <c r="H85" i="1"/>
  <c r="L85" i="1"/>
  <c r="F85" i="1"/>
  <c r="I85" i="1"/>
  <c r="G85" i="1"/>
  <c r="AC84" i="1"/>
  <c r="AB84" i="1"/>
  <c r="R84" i="1"/>
  <c r="B84" i="1"/>
  <c r="L84" i="1"/>
  <c r="F84" i="1"/>
  <c r="I84" i="1"/>
  <c r="H84" i="1"/>
  <c r="G84" i="1"/>
  <c r="AC83" i="1"/>
  <c r="AB83" i="1"/>
  <c r="R83" i="1"/>
  <c r="B83" i="1"/>
  <c r="L83" i="1"/>
  <c r="F83" i="1"/>
  <c r="I83" i="1"/>
  <c r="H83" i="1"/>
  <c r="G83" i="1"/>
  <c r="AC82" i="1"/>
  <c r="AB82" i="1"/>
  <c r="R82" i="1"/>
  <c r="B82" i="1"/>
  <c r="L82" i="1"/>
  <c r="F82" i="1"/>
  <c r="I82" i="1"/>
  <c r="H82" i="1"/>
  <c r="G82" i="1"/>
  <c r="AC81" i="1"/>
  <c r="AB81" i="1"/>
  <c r="V81" i="1"/>
  <c r="R81" i="1"/>
  <c r="B81" i="1"/>
  <c r="L81" i="1"/>
  <c r="F81" i="1"/>
  <c r="I81" i="1"/>
  <c r="H81" i="1"/>
  <c r="G81" i="1"/>
  <c r="AC80" i="1"/>
  <c r="AB80" i="1"/>
  <c r="V80" i="1"/>
  <c r="R80" i="1"/>
  <c r="B80" i="1"/>
  <c r="L80" i="1"/>
  <c r="F80" i="1"/>
  <c r="I80" i="1"/>
  <c r="H80" i="1"/>
  <c r="G80" i="1"/>
  <c r="AC79" i="1"/>
  <c r="AB79" i="1"/>
  <c r="V79" i="1"/>
  <c r="R79" i="1"/>
  <c r="B79" i="1"/>
  <c r="L79" i="1"/>
  <c r="F79" i="1"/>
  <c r="I79" i="1"/>
  <c r="H79" i="1"/>
  <c r="G79" i="1"/>
  <c r="AC78" i="1"/>
  <c r="AB78" i="1"/>
  <c r="V78" i="1"/>
  <c r="R78" i="1"/>
  <c r="B78" i="1"/>
  <c r="L78" i="1"/>
  <c r="F78" i="1"/>
  <c r="I78" i="1"/>
  <c r="H78" i="1"/>
  <c r="G78" i="1"/>
  <c r="AC77" i="1"/>
  <c r="AB77" i="1"/>
  <c r="V77" i="1"/>
  <c r="R77" i="1"/>
  <c r="B77" i="1"/>
  <c r="L77" i="1"/>
  <c r="F77" i="1"/>
  <c r="I77" i="1"/>
  <c r="H77" i="1"/>
  <c r="G77" i="1"/>
  <c r="AC76" i="1"/>
  <c r="AB76" i="1"/>
  <c r="V76" i="1"/>
  <c r="R76" i="1"/>
  <c r="B76" i="1"/>
  <c r="L76" i="1"/>
  <c r="F76" i="1"/>
  <c r="I76" i="1"/>
  <c r="H76" i="1"/>
  <c r="G76" i="1"/>
  <c r="AC75" i="1"/>
  <c r="AB75" i="1"/>
  <c r="V75" i="1"/>
  <c r="R75" i="1"/>
  <c r="B75" i="1"/>
  <c r="H75" i="1"/>
  <c r="L75" i="1"/>
  <c r="F75" i="1"/>
  <c r="I75" i="1"/>
  <c r="G75" i="1"/>
  <c r="AC74" i="1"/>
  <c r="AB74" i="1"/>
  <c r="V74" i="1"/>
  <c r="R74" i="1"/>
  <c r="B74" i="1"/>
  <c r="L74" i="1"/>
  <c r="F74" i="1"/>
  <c r="I74" i="1"/>
  <c r="H74" i="1"/>
  <c r="G74" i="1"/>
  <c r="AC73" i="1"/>
  <c r="AB73" i="1"/>
  <c r="V73" i="1"/>
  <c r="R73" i="1"/>
  <c r="B73" i="1"/>
  <c r="L73" i="1"/>
  <c r="F73" i="1"/>
  <c r="I73" i="1"/>
  <c r="H73" i="1"/>
  <c r="G73" i="1"/>
  <c r="AC72" i="1"/>
  <c r="AB72" i="1"/>
  <c r="V72" i="1"/>
  <c r="R72" i="1"/>
  <c r="B72" i="1"/>
  <c r="L72" i="1"/>
  <c r="F72" i="1"/>
  <c r="I72" i="1"/>
  <c r="H72" i="1"/>
  <c r="G72" i="1"/>
  <c r="AC71" i="1"/>
  <c r="AB71" i="1"/>
  <c r="V71" i="1"/>
  <c r="R71" i="1"/>
  <c r="B71" i="1"/>
  <c r="L71" i="1"/>
  <c r="F71" i="1"/>
  <c r="I71" i="1"/>
  <c r="H71" i="1"/>
  <c r="G71" i="1"/>
  <c r="AC70" i="1"/>
  <c r="AB70" i="1"/>
  <c r="V70" i="1"/>
  <c r="R70" i="1"/>
  <c r="B70" i="1"/>
  <c r="L70" i="1"/>
  <c r="F70" i="1"/>
  <c r="I70" i="1"/>
  <c r="H70" i="1"/>
  <c r="G70" i="1"/>
  <c r="B69" i="1"/>
  <c r="L69" i="1"/>
  <c r="C69" i="1"/>
  <c r="D69" i="1"/>
  <c r="F69" i="1"/>
  <c r="I69" i="1"/>
  <c r="H69" i="1"/>
  <c r="G69" i="1"/>
  <c r="B68" i="1"/>
  <c r="L68" i="1"/>
  <c r="C68" i="1"/>
  <c r="D68" i="1"/>
  <c r="F68" i="1"/>
  <c r="I68" i="1"/>
  <c r="H68" i="1"/>
  <c r="G68" i="1"/>
  <c r="B67" i="1"/>
  <c r="L67" i="1"/>
  <c r="C67" i="1"/>
  <c r="D67" i="1"/>
  <c r="F67" i="1"/>
  <c r="I67" i="1"/>
  <c r="H67" i="1"/>
  <c r="G67" i="1"/>
  <c r="B66" i="1"/>
  <c r="H66" i="1"/>
  <c r="L66" i="1"/>
  <c r="C66" i="1"/>
  <c r="D66" i="1"/>
  <c r="F66" i="1"/>
  <c r="I66" i="1"/>
  <c r="G66" i="1"/>
  <c r="AA61" i="1"/>
  <c r="AB61" i="1"/>
  <c r="AA65" i="1"/>
  <c r="Z61" i="1"/>
  <c r="Z65" i="1"/>
  <c r="W61" i="1"/>
  <c r="W65" i="1"/>
  <c r="B65" i="1"/>
  <c r="L65" i="1"/>
  <c r="C65" i="1"/>
  <c r="D65" i="1"/>
  <c r="F65" i="1"/>
  <c r="I65" i="1"/>
  <c r="H65" i="1"/>
  <c r="G65" i="1"/>
  <c r="AA60" i="1"/>
  <c r="AB60" i="1"/>
  <c r="AA64" i="1"/>
  <c r="Z60" i="1"/>
  <c r="Z64" i="1"/>
  <c r="W60" i="1"/>
  <c r="W64" i="1"/>
  <c r="B64" i="1"/>
  <c r="L64" i="1"/>
  <c r="C64" i="1"/>
  <c r="D64" i="1"/>
  <c r="F64" i="1"/>
  <c r="I64" i="1"/>
  <c r="H64" i="1"/>
  <c r="G64" i="1"/>
  <c r="AA59" i="1"/>
  <c r="AB59" i="1"/>
  <c r="AA63" i="1"/>
  <c r="Z59" i="1"/>
  <c r="Z63" i="1"/>
  <c r="W59" i="1"/>
  <c r="W63" i="1"/>
  <c r="B63" i="1"/>
  <c r="L63" i="1"/>
  <c r="C63" i="1"/>
  <c r="D63" i="1"/>
  <c r="F63" i="1"/>
  <c r="I63" i="1"/>
  <c r="H63" i="1"/>
  <c r="G63" i="1"/>
  <c r="B62" i="1"/>
  <c r="L62" i="1"/>
  <c r="C62" i="1"/>
  <c r="D62" i="1"/>
  <c r="F62" i="1"/>
  <c r="I62" i="1"/>
  <c r="H62" i="1"/>
  <c r="G62" i="1"/>
  <c r="Y61" i="1"/>
  <c r="X61" i="1"/>
  <c r="V61" i="1"/>
  <c r="S61" i="1"/>
  <c r="B61" i="1"/>
  <c r="L61" i="1"/>
  <c r="C61" i="1"/>
  <c r="D61" i="1"/>
  <c r="F61" i="1"/>
  <c r="I61" i="1"/>
  <c r="H61" i="1"/>
  <c r="G61" i="1"/>
  <c r="Y60" i="1"/>
  <c r="X60" i="1"/>
  <c r="V60" i="1"/>
  <c r="S60" i="1"/>
  <c r="B60" i="1"/>
  <c r="L60" i="1"/>
  <c r="C60" i="1"/>
  <c r="D60" i="1"/>
  <c r="F60" i="1"/>
  <c r="I60" i="1"/>
  <c r="H60" i="1"/>
  <c r="G60" i="1"/>
  <c r="Y59" i="1"/>
  <c r="X59" i="1"/>
  <c r="V59" i="1"/>
  <c r="S59" i="1"/>
  <c r="B59" i="1"/>
  <c r="L59" i="1"/>
  <c r="C59" i="1"/>
  <c r="D59" i="1"/>
  <c r="F59" i="1"/>
  <c r="I59" i="1"/>
  <c r="H59" i="1"/>
  <c r="G59" i="1"/>
  <c r="B58" i="1"/>
  <c r="L58" i="1"/>
  <c r="C58" i="1"/>
  <c r="D58" i="1"/>
  <c r="F58" i="1"/>
  <c r="I58" i="1"/>
  <c r="H58" i="1"/>
  <c r="G58" i="1"/>
  <c r="B57" i="1"/>
  <c r="L57" i="1"/>
  <c r="C57" i="1"/>
  <c r="D57" i="1"/>
  <c r="F57" i="1"/>
  <c r="I57" i="1"/>
  <c r="H57" i="1"/>
  <c r="G57" i="1"/>
  <c r="B56" i="1"/>
  <c r="L56" i="1"/>
  <c r="C56" i="1"/>
  <c r="D56" i="1"/>
  <c r="F56" i="1"/>
  <c r="I56" i="1"/>
  <c r="H56" i="1"/>
  <c r="G56" i="1"/>
  <c r="B55" i="1"/>
  <c r="H55" i="1"/>
  <c r="L55" i="1"/>
  <c r="C55" i="1"/>
  <c r="D55" i="1"/>
  <c r="F55" i="1"/>
  <c r="I55" i="1"/>
  <c r="G55" i="1"/>
  <c r="B54" i="1"/>
  <c r="L54" i="1"/>
  <c r="F54" i="1"/>
  <c r="I54" i="1"/>
  <c r="H54" i="1"/>
  <c r="G54" i="1"/>
  <c r="B53" i="1"/>
  <c r="L53" i="1"/>
  <c r="F53" i="1"/>
  <c r="I53" i="1"/>
  <c r="H53" i="1"/>
  <c r="G53" i="1"/>
  <c r="B52" i="1"/>
  <c r="L52" i="1"/>
  <c r="F52" i="1"/>
  <c r="I52" i="1"/>
  <c r="H52" i="1"/>
  <c r="G52" i="1"/>
  <c r="B51" i="1"/>
  <c r="L51" i="1"/>
  <c r="F51" i="1"/>
  <c r="I51" i="1"/>
  <c r="H51" i="1"/>
  <c r="G51" i="1"/>
  <c r="B50" i="1"/>
  <c r="L50" i="1"/>
  <c r="F50" i="1"/>
  <c r="I50" i="1"/>
  <c r="H50" i="1"/>
  <c r="G50" i="1"/>
  <c r="B49" i="1"/>
  <c r="L49" i="1"/>
  <c r="F49" i="1"/>
  <c r="I49" i="1"/>
  <c r="H49" i="1"/>
  <c r="G49" i="1"/>
  <c r="B48" i="1"/>
  <c r="L48" i="1"/>
  <c r="F48" i="1"/>
  <c r="I48" i="1"/>
  <c r="H48" i="1"/>
  <c r="G48" i="1"/>
  <c r="B47" i="1"/>
  <c r="L47" i="1"/>
  <c r="F47" i="1"/>
  <c r="I47" i="1"/>
  <c r="H47" i="1"/>
  <c r="G47" i="1"/>
  <c r="B46" i="1"/>
  <c r="L46" i="1"/>
  <c r="F46" i="1"/>
  <c r="I46" i="1"/>
  <c r="H46" i="1"/>
  <c r="G46" i="1"/>
  <c r="B45" i="1"/>
  <c r="H45" i="1"/>
  <c r="L45" i="1"/>
  <c r="F45" i="1"/>
  <c r="I45" i="1"/>
  <c r="G45" i="1"/>
  <c r="B44" i="1"/>
  <c r="L44" i="1"/>
  <c r="F44" i="1"/>
  <c r="I44" i="1"/>
  <c r="H44" i="1"/>
  <c r="G44" i="1"/>
  <c r="B43" i="1"/>
  <c r="L43" i="1"/>
  <c r="F43" i="1"/>
  <c r="I43" i="1"/>
  <c r="H43" i="1"/>
  <c r="G43" i="1"/>
  <c r="B42" i="1"/>
  <c r="L42" i="1"/>
  <c r="F42" i="1"/>
  <c r="I42" i="1"/>
  <c r="H42" i="1"/>
  <c r="G42" i="1"/>
  <c r="B41" i="1"/>
  <c r="L41" i="1"/>
  <c r="F41" i="1"/>
  <c r="I41" i="1"/>
  <c r="H41" i="1"/>
  <c r="G41" i="1"/>
  <c r="B40" i="1"/>
  <c r="L40" i="1"/>
  <c r="F40" i="1"/>
  <c r="I40" i="1"/>
  <c r="H40" i="1"/>
  <c r="G40" i="1"/>
  <c r="B39" i="1"/>
  <c r="L39" i="1"/>
  <c r="F39" i="1"/>
  <c r="I39" i="1"/>
  <c r="H39" i="1"/>
  <c r="G39" i="1"/>
  <c r="B38" i="1"/>
  <c r="L38" i="1"/>
  <c r="F38" i="1"/>
  <c r="I38" i="1"/>
  <c r="H38" i="1"/>
  <c r="G38" i="1"/>
  <c r="B37" i="1"/>
  <c r="L37" i="1"/>
  <c r="F37" i="1"/>
  <c r="I37" i="1"/>
  <c r="H37" i="1"/>
  <c r="G37" i="1"/>
  <c r="B36" i="1"/>
  <c r="L36" i="1"/>
  <c r="F36" i="1"/>
  <c r="I36" i="1"/>
  <c r="H36" i="1"/>
  <c r="G36" i="1"/>
  <c r="B35" i="1"/>
  <c r="H35" i="1"/>
  <c r="L35" i="1"/>
  <c r="F35" i="1"/>
  <c r="I35" i="1"/>
  <c r="G35" i="1"/>
  <c r="B34" i="1"/>
  <c r="L34" i="1"/>
  <c r="F34" i="1"/>
  <c r="I34" i="1"/>
  <c r="H34" i="1"/>
  <c r="G34" i="1"/>
  <c r="B33" i="1"/>
  <c r="L33" i="1"/>
  <c r="F33" i="1"/>
  <c r="I33" i="1"/>
  <c r="H33" i="1"/>
  <c r="G33" i="1"/>
  <c r="B32" i="1"/>
  <c r="L32" i="1"/>
  <c r="F32" i="1"/>
  <c r="I32" i="1"/>
  <c r="H32" i="1"/>
  <c r="G32" i="1"/>
  <c r="B31" i="1"/>
  <c r="L31" i="1"/>
  <c r="F31" i="1"/>
  <c r="I31" i="1"/>
  <c r="H31" i="1"/>
  <c r="G31" i="1"/>
  <c r="B30" i="1"/>
  <c r="L30" i="1"/>
  <c r="F30" i="1"/>
  <c r="I30" i="1"/>
  <c r="H30" i="1"/>
  <c r="G30" i="1"/>
  <c r="B29" i="1"/>
  <c r="L29" i="1"/>
  <c r="F29" i="1"/>
  <c r="I29" i="1"/>
  <c r="H29" i="1"/>
  <c r="G29" i="1"/>
  <c r="B28" i="1"/>
  <c r="L28" i="1"/>
  <c r="F28" i="1"/>
  <c r="I28" i="1"/>
  <c r="H28" i="1"/>
  <c r="G28" i="1"/>
  <c r="B27" i="1"/>
  <c r="L27" i="1"/>
  <c r="F27" i="1"/>
  <c r="I27" i="1"/>
  <c r="H27" i="1"/>
  <c r="G27" i="1"/>
  <c r="B26" i="1"/>
  <c r="L26" i="1"/>
  <c r="F26" i="1"/>
  <c r="I26" i="1"/>
  <c r="H26" i="1"/>
  <c r="G26" i="1"/>
  <c r="B25" i="1"/>
  <c r="H25" i="1"/>
  <c r="L25" i="1"/>
  <c r="F25" i="1"/>
  <c r="I25" i="1"/>
  <c r="G25" i="1"/>
  <c r="B24" i="1"/>
  <c r="L24" i="1"/>
  <c r="F24" i="1"/>
  <c r="I24" i="1"/>
  <c r="H24" i="1"/>
  <c r="G24" i="1"/>
  <c r="B23" i="1"/>
  <c r="L23" i="1"/>
  <c r="F23" i="1"/>
  <c r="I23" i="1"/>
  <c r="H23" i="1"/>
  <c r="G23" i="1"/>
  <c r="B22" i="1"/>
  <c r="L22" i="1"/>
  <c r="F22" i="1"/>
  <c r="I22" i="1"/>
  <c r="H22" i="1"/>
  <c r="G22" i="1"/>
  <c r="B21" i="1"/>
  <c r="L21" i="1"/>
  <c r="F21" i="1"/>
  <c r="I21" i="1"/>
  <c r="H21" i="1"/>
  <c r="G21" i="1"/>
  <c r="B20" i="1"/>
  <c r="L20" i="1"/>
  <c r="F20" i="1"/>
  <c r="I20" i="1"/>
  <c r="H20" i="1"/>
  <c r="G20" i="1"/>
  <c r="B19" i="1"/>
  <c r="L19" i="1"/>
  <c r="F19" i="1"/>
  <c r="I19" i="1"/>
  <c r="H19" i="1"/>
  <c r="G19" i="1"/>
  <c r="B18" i="1"/>
  <c r="L18" i="1"/>
  <c r="F18" i="1"/>
  <c r="I18" i="1"/>
  <c r="H18" i="1"/>
  <c r="G18" i="1"/>
  <c r="B17" i="1"/>
  <c r="L17" i="1"/>
  <c r="F17" i="1"/>
  <c r="I17" i="1"/>
  <c r="H17" i="1"/>
  <c r="G17" i="1"/>
  <c r="B16" i="1"/>
  <c r="L16" i="1"/>
  <c r="F16" i="1"/>
  <c r="I16" i="1"/>
  <c r="H16" i="1"/>
  <c r="G16" i="1"/>
  <c r="B15" i="1"/>
  <c r="H15" i="1"/>
  <c r="L15" i="1"/>
  <c r="F15" i="1"/>
  <c r="I15" i="1"/>
  <c r="G15" i="1"/>
  <c r="B14" i="1"/>
  <c r="L14" i="1"/>
  <c r="F14" i="1"/>
  <c r="I14" i="1"/>
  <c r="H14" i="1"/>
  <c r="G14" i="1"/>
  <c r="B13" i="1"/>
  <c r="L13" i="1"/>
  <c r="F13" i="1"/>
  <c r="I13" i="1"/>
  <c r="H13" i="1"/>
  <c r="G13" i="1"/>
  <c r="B12" i="1"/>
  <c r="L12" i="1"/>
  <c r="F12" i="1"/>
  <c r="I12" i="1"/>
  <c r="H12" i="1"/>
  <c r="G12" i="1"/>
  <c r="B11" i="1"/>
  <c r="L11" i="1"/>
  <c r="F11" i="1"/>
  <c r="I11" i="1"/>
  <c r="H11" i="1"/>
  <c r="G11" i="1"/>
  <c r="B10" i="1"/>
  <c r="L10" i="1"/>
  <c r="F10" i="1"/>
  <c r="I10" i="1"/>
  <c r="H10" i="1"/>
  <c r="G10" i="1"/>
  <c r="B9" i="1"/>
  <c r="L9" i="1"/>
  <c r="F9" i="1"/>
  <c r="I9" i="1"/>
  <c r="H9" i="1"/>
  <c r="G9" i="1"/>
  <c r="B8" i="1"/>
  <c r="L8" i="1"/>
  <c r="F8" i="1"/>
  <c r="I8" i="1"/>
  <c r="H8" i="1"/>
  <c r="G8" i="1"/>
  <c r="B7" i="1"/>
  <c r="L7" i="1"/>
  <c r="F7" i="1"/>
  <c r="I7" i="1"/>
  <c r="H7" i="1"/>
  <c r="G7" i="1"/>
  <c r="B6" i="1"/>
  <c r="L6" i="1"/>
  <c r="F6" i="1"/>
  <c r="I6" i="1"/>
  <c r="H6" i="1"/>
  <c r="G6" i="1"/>
  <c r="B5" i="1"/>
  <c r="H5" i="1"/>
  <c r="L5" i="1"/>
  <c r="F5" i="1"/>
  <c r="I5" i="1"/>
  <c r="G5" i="1"/>
  <c r="P3" i="1"/>
  <c r="P2" i="1"/>
  <c r="P1" i="1"/>
</calcChain>
</file>

<file path=xl/comments1.xml><?xml version="1.0" encoding="utf-8"?>
<comments xmlns="http://schemas.openxmlformats.org/spreadsheetml/2006/main">
  <authors>
    <author>PCxx</author>
  </authors>
  <commentList>
    <comment ref="O82" authorId="0">
      <text>
        <r>
          <rPr>
            <b/>
            <sz val="10"/>
            <color indexed="81"/>
            <rFont val="Tahoma"/>
            <family val="2"/>
          </rPr>
          <t>PCxx:</t>
        </r>
        <r>
          <rPr>
            <sz val="10"/>
            <color indexed="81"/>
            <rFont val="Tahoma"/>
            <family val="2"/>
          </rPr>
          <t xml:space="preserve">
from harvest 10 9 .123
hardwood bo4
</t>
        </r>
      </text>
    </comment>
    <comment ref="V106" authorId="0">
      <text>
        <r>
          <rPr>
            <b/>
            <sz val="10"/>
            <color indexed="81"/>
            <rFont val="Tahoma"/>
            <family val="2"/>
          </rPr>
          <t>PCxx:</t>
        </r>
        <r>
          <rPr>
            <sz val="10"/>
            <color indexed="81"/>
            <rFont val="Tahoma"/>
            <family val="2"/>
          </rPr>
          <t xml:space="preserve">
from Harvest 10 9.123
cb26</t>
        </r>
      </text>
    </comment>
  </commentList>
</comments>
</file>

<file path=xl/sharedStrings.xml><?xml version="1.0" encoding="utf-8"?>
<sst xmlns="http://schemas.openxmlformats.org/spreadsheetml/2006/main" count="270" uniqueCount="64">
  <si>
    <t>N.A.</t>
  </si>
  <si>
    <t>HW SW split on harvest</t>
  </si>
  <si>
    <t>U.S. Timber Harvest</t>
  </si>
  <si>
    <t>Other Timber Harvest</t>
  </si>
  <si>
    <t>NFS Timber Harvest</t>
  </si>
  <si>
    <t>Recycled Fiber</t>
  </si>
  <si>
    <t>Log &amp; Chip Imports</t>
  </si>
  <si>
    <t>Product Imports</t>
  </si>
  <si>
    <t>Wood &amp; Product Imports</t>
  </si>
  <si>
    <t>Non-Wood Materials</t>
  </si>
  <si>
    <t>Total Source Materials</t>
  </si>
  <si>
    <t>Imported Products</t>
  </si>
  <si>
    <t>U.S. Forest Products</t>
  </si>
  <si>
    <t>Exported Logs &amp; Chips</t>
  </si>
  <si>
    <t>Wood Used for Energy</t>
  </si>
  <si>
    <t>U.S. Hardwood Harvest</t>
  </si>
  <si>
    <t>U.S. Softwood Harvest</t>
  </si>
  <si>
    <t>Hardwood Non Sawtimber</t>
  </si>
  <si>
    <t>Softwood Non Sawtimber</t>
  </si>
  <si>
    <t>Hardwood Sawtimber</t>
  </si>
  <si>
    <t>Softwood Sawtimber</t>
  </si>
  <si>
    <t>Forest Industry</t>
  </si>
  <si>
    <t>Other Private</t>
  </si>
  <si>
    <t>National Forest</t>
  </si>
  <si>
    <t>Other Public</t>
  </si>
  <si>
    <t>North</t>
  </si>
  <si>
    <t>South</t>
  </si>
  <si>
    <t>West</t>
  </si>
  <si>
    <t>Consumption</t>
  </si>
  <si>
    <t>Production for domestic use</t>
  </si>
  <si>
    <t>Imported products</t>
  </si>
  <si>
    <t>Exported products</t>
  </si>
  <si>
    <t>Exported logs &amp; chips</t>
  </si>
  <si>
    <t>Wood used for energy</t>
  </si>
  <si>
    <t xml:space="preserve"> </t>
  </si>
  <si>
    <t>Total million tons</t>
  </si>
  <si>
    <t>TOTAL</t>
  </si>
  <si>
    <t>Year</t>
  </si>
  <si>
    <t>US Harvest per capita</t>
  </si>
  <si>
    <t>US Product Consumption per capita</t>
  </si>
  <si>
    <t>old</t>
  </si>
  <si>
    <t>current</t>
  </si>
  <si>
    <t>HW Agrifiber</t>
  </si>
  <si>
    <t>HW Roundwood</t>
  </si>
  <si>
    <t>Table 3. Total production, productivity, recovered paper utilization, and per capita production</t>
  </si>
  <si>
    <t>Roundwood equivalents of production</t>
  </si>
  <si>
    <t>Total industrial wood product production</t>
  </si>
  <si>
    <t>Hardwoods</t>
  </si>
  <si>
    <t>Softwoods</t>
  </si>
  <si>
    <t>Totals</t>
  </si>
  <si>
    <t>Industrial wood productivity (industrial wood product output per unit of roundwood input)</t>
  </si>
  <si>
    <t>Recovered paper utilization rate (AF&amp;PA)</t>
  </si>
  <si>
    <t>U.S. population</t>
  </si>
  <si>
    <t>Per capita industrial wood product production</t>
  </si>
  <si>
    <t>Roundwood use per capita</t>
  </si>
  <si>
    <t>Total Exports of Products</t>
  </si>
  <si>
    <t>(thousand tons)</t>
  </si>
  <si>
    <r>
      <t>(million ft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</si>
  <si>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(thousand short tons)</t>
  </si>
  <si>
    <t>(thousand metric tons)</t>
  </si>
  <si>
    <r>
      <t>(lbs/ft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</si>
  <si>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(tons/ton)</t>
  </si>
  <si>
    <t>(millions)</t>
  </si>
  <si>
    <t>(lb/capita)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</si>
</sst>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??,???"/>
    <numFmt numFmtId="165" formatCode="???,???"/>
    <numFmt numFmtId="166" formatCode="??.00"/>
    <numFmt numFmtId="167" formatCode="0.???0"/>
    <numFmt numFmtId="168" formatCode="???.0"/>
    <numFmt numFmtId="169" formatCode="?,???"/>
    <numFmt numFmtId="170" formatCode="0.0"/>
    <numFmt numFmtId="171" formatCode="??.0%"/>
  </numFmts>
  <fonts count="9" x14ac:knownFonts="1">
    <font>
      <sz val="12"/>
      <color theme="1"/>
      <name val="Calibri"/>
      <family val="2"/>
      <charset val="204"/>
      <scheme val="minor"/>
    </font>
    <font>
      <sz val="1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1" applyBorder="1" applyAlignment="1">
      <alignment wrapText="1"/>
    </xf>
    <xf numFmtId="0" fontId="1" fillId="0" borderId="0" xfId="1" applyAlignment="1"/>
    <xf numFmtId="0" fontId="2" fillId="0" borderId="0" xfId="1" applyFont="1" applyAlignment="1"/>
    <xf numFmtId="0" fontId="2" fillId="0" borderId="0" xfId="1" applyFont="1" applyFill="1" applyBorder="1" applyAlignment="1">
      <alignment horizontal="left" wrapText="1"/>
    </xf>
    <xf numFmtId="0" fontId="3" fillId="0" borderId="2" xfId="1" applyNumberFormat="1" applyFont="1" applyFill="1" applyBorder="1" applyAlignment="1">
      <alignment horizontal="centerContinuous" wrapText="1"/>
    </xf>
    <xf numFmtId="0" fontId="1" fillId="0" borderId="2" xfId="1" applyBorder="1" applyAlignment="1">
      <alignment horizontal="centerContinuous"/>
    </xf>
    <xf numFmtId="0" fontId="2" fillId="0" borderId="0" xfId="1" applyNumberFormat="1" applyFont="1" applyFill="1" applyBorder="1" applyAlignment="1">
      <alignment horizontal="center" wrapText="1"/>
    </xf>
    <xf numFmtId="0" fontId="3" fillId="0" borderId="0" xfId="1" applyNumberFormat="1" applyFont="1" applyFill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2" xfId="1" applyFont="1" applyBorder="1" applyAlignment="1">
      <alignment horizontal="centerContinuous" wrapText="1"/>
    </xf>
    <xf numFmtId="0" fontId="3" fillId="0" borderId="0" xfId="1" applyNumberFormat="1" applyFont="1" applyFill="1" applyBorder="1" applyAlignment="1">
      <alignment horizontal="centerContinuous" wrapText="1"/>
    </xf>
    <xf numFmtId="0" fontId="2" fillId="0" borderId="0" xfId="1" applyFont="1" applyFill="1" applyBorder="1" applyAlignment="1">
      <alignment horizontal="center" wrapText="1"/>
    </xf>
    <xf numFmtId="0" fontId="1" fillId="0" borderId="0" xfId="1" applyAlignment="1">
      <alignment horizontal="center" wrapText="1"/>
    </xf>
    <xf numFmtId="0" fontId="2" fillId="0" borderId="1" xfId="1" applyFont="1" applyFill="1" applyBorder="1" applyAlignment="1">
      <alignment horizontal="center" wrapText="1"/>
    </xf>
    <xf numFmtId="0" fontId="3" fillId="0" borderId="1" xfId="1" applyNumberFormat="1" applyFont="1" applyFill="1" applyBorder="1" applyAlignment="1">
      <alignment horizontal="center" wrapText="1"/>
    </xf>
    <xf numFmtId="0" fontId="3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67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168" fontId="2" fillId="0" borderId="0" xfId="1" applyNumberFormat="1" applyFont="1" applyFill="1" applyBorder="1" applyAlignment="1">
      <alignment horizontal="center"/>
    </xf>
    <xf numFmtId="169" fontId="2" fillId="0" borderId="0" xfId="1" applyNumberFormat="1" applyFont="1" applyFill="1" applyBorder="1" applyAlignment="1">
      <alignment horizontal="center"/>
    </xf>
    <xf numFmtId="1" fontId="1" fillId="0" borderId="0" xfId="1" applyNumberFormat="1" applyAlignment="1"/>
    <xf numFmtId="171" fontId="2" fillId="0" borderId="0" xfId="1" applyNumberFormat="1" applyFont="1" applyFill="1" applyBorder="1" applyAlignment="1">
      <alignment horizontal="center"/>
    </xf>
    <xf numFmtId="1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>
      <alignment horizontal="right"/>
    </xf>
    <xf numFmtId="2" fontId="2" fillId="0" borderId="0" xfId="1" applyNumberFormat="1" applyFont="1" applyAlignment="1"/>
    <xf numFmtId="3" fontId="2" fillId="0" borderId="0" xfId="1" applyNumberFormat="1" applyFont="1" applyAlignment="1"/>
    <xf numFmtId="0" fontId="2" fillId="0" borderId="0" xfId="1" applyFont="1" applyAlignment="1">
      <alignment horizontal="right" wrapText="1"/>
    </xf>
    <xf numFmtId="0" fontId="2" fillId="0" borderId="0" xfId="1" applyFont="1" applyAlignment="1">
      <alignment horizontal="right"/>
    </xf>
    <xf numFmtId="1" fontId="2" fillId="2" borderId="0" xfId="1" applyNumberFormat="1" applyFont="1" applyFill="1" applyAlignment="1">
      <alignment horizontal="right"/>
    </xf>
    <xf numFmtId="0" fontId="3" fillId="0" borderId="1" xfId="1" applyNumberFormat="1" applyFont="1" applyFill="1" applyBorder="1" applyAlignment="1">
      <alignment horizontal="center"/>
    </xf>
    <xf numFmtId="169" fontId="2" fillId="0" borderId="1" xfId="1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66" fontId="2" fillId="0" borderId="1" xfId="1" applyNumberFormat="1" applyFont="1" applyFill="1" applyBorder="1" applyAlignment="1">
      <alignment horizontal="center"/>
    </xf>
    <xf numFmtId="167" fontId="2" fillId="0" borderId="1" xfId="1" applyNumberFormat="1" applyFont="1" applyFill="1" applyBorder="1" applyAlignment="1">
      <alignment horizontal="center"/>
    </xf>
    <xf numFmtId="171" fontId="2" fillId="0" borderId="1" xfId="1" applyNumberFormat="1" applyFont="1" applyFill="1" applyBorder="1" applyAlignment="1">
      <alignment horizontal="center"/>
    </xf>
    <xf numFmtId="168" fontId="2" fillId="0" borderId="1" xfId="1" applyNumberFormat="1" applyFont="1" applyFill="1" applyBorder="1" applyAlignment="1">
      <alignment horizontal="center"/>
    </xf>
    <xf numFmtId="0" fontId="2" fillId="0" borderId="0" xfId="1" applyFont="1" applyFill="1" applyBorder="1" applyAlignment="1"/>
    <xf numFmtId="1" fontId="2" fillId="3" borderId="0" xfId="1" applyNumberFormat="1" applyFont="1" applyFill="1" applyAlignment="1">
      <alignment horizontal="right"/>
    </xf>
    <xf numFmtId="169" fontId="1" fillId="0" borderId="0" xfId="1" applyNumberFormat="1" applyAlignment="1"/>
    <xf numFmtId="9" fontId="2" fillId="0" borderId="0" xfId="1" applyNumberFormat="1" applyFont="1" applyFill="1" applyBorder="1" applyAlignment="1"/>
    <xf numFmtId="1" fontId="2" fillId="0" borderId="0" xfId="1" applyNumberFormat="1" applyFont="1" applyFill="1" applyBorder="1" applyAlignment="1">
      <alignment horizontal="right"/>
    </xf>
    <xf numFmtId="165" fontId="2" fillId="2" borderId="1" xfId="1" applyNumberFormat="1" applyFont="1" applyFill="1" applyBorder="1" applyAlignment="1">
      <alignment horizontal="center"/>
    </xf>
    <xf numFmtId="170" fontId="2" fillId="0" borderId="0" xfId="1" applyNumberFormat="1" applyFont="1" applyFill="1" applyBorder="1" applyAlignment="1"/>
    <xf numFmtId="169" fontId="2" fillId="2" borderId="0" xfId="1" applyNumberFormat="1" applyFont="1" applyFill="1" applyBorder="1" applyAlignment="1">
      <alignment horizontal="center"/>
    </xf>
    <xf numFmtId="1" fontId="2" fillId="0" borderId="0" xfId="1" applyNumberFormat="1" applyFont="1" applyFill="1" applyAlignment="1">
      <alignment horizontal="right"/>
    </xf>
    <xf numFmtId="9" fontId="2" fillId="0" borderId="0" xfId="1" applyNumberFormat="1" applyFont="1" applyAlignment="1"/>
    <xf numFmtId="0" fontId="2" fillId="0" borderId="1" xfId="1" applyFont="1" applyFill="1" applyBorder="1" applyAlignment="1">
      <alignment horizontal="left" wrapText="1"/>
    </xf>
    <xf numFmtId="0" fontId="1" fillId="0" borderId="1" xfId="1" applyBorder="1" applyAlignment="1">
      <alignment wrapText="1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_Material Balance Summary 10 9 (from Revised2)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fs/Desktop/work/USFS/Copy%20of%20Woodcarb_II__V2.0_wo_at_Risk_code_Oct_2012_%20%20w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_original"/>
      <sheetName val="Parameters&amp;Results"/>
      <sheetName val="Table 4.G s1"/>
      <sheetName val="Table 4.G s2"/>
      <sheetName val="06 IPCC Tables"/>
      <sheetName val="IPCC Tables"/>
      <sheetName val="Flowchart"/>
      <sheetName val="Cons&amp;Trade"/>
      <sheetName val="Dumps"/>
      <sheetName val="Calculation"/>
      <sheetName val="SW Calc"/>
      <sheetName val="USA"/>
      <sheetName val="SW Calc P"/>
      <sheetName val="Control"/>
      <sheetName val="Ince_Table 3"/>
      <sheetName val="Ince_Table 4"/>
      <sheetName val="Heath "/>
      <sheetName val="MSW C&amp;D"/>
      <sheetName val="Birdsey_92"/>
      <sheetName val="Hair_1963_Table 2_adj"/>
      <sheetName val="Hair_1963_Table 20"/>
      <sheetName val="Hair_1963_Table 21"/>
      <sheetName val="Hair_1958_Table 14_adj"/>
      <sheetName val="Hair_1958_Table 18"/>
      <sheetName val="Commerce_Series L 56-71"/>
      <sheetName val="API_1973_Total Wood Pulp"/>
      <sheetName val="API_1975_PulpwoodC&amp;I"/>
      <sheetName val="API_1975_Pulpwood_SWHW"/>
      <sheetName val="API_1975_Consumption_Fiberpulp"/>
      <sheetName val="Ulrich_Table 4_adj"/>
      <sheetName val="Ulrich_Table 5_adj"/>
      <sheetName val="Ulrich_Table 6_adj"/>
      <sheetName val="Ulrich_Table 29_adj"/>
      <sheetName val="Ulrich_Table 36_adj"/>
      <sheetName val="Ulrich_Table 43_adj"/>
      <sheetName val="Ulrich_Table 48"/>
      <sheetName val="Ulrich_Table 49"/>
      <sheetName val="Ulrich_Table 52_adj"/>
      <sheetName val="Ulrich_Table 53_adj"/>
      <sheetName val="Ulrich_Table 54_adj"/>
      <sheetName val="Howard_Table 5a"/>
      <sheetName val="Howard_Table 6a"/>
      <sheetName val="Howard_Table 7a"/>
      <sheetName val="Howard_Table 28"/>
      <sheetName val="Howard_Table 37"/>
      <sheetName val="Howard_Table 38"/>
      <sheetName val="Howard_Table 46"/>
      <sheetName val="Howard_Table 47"/>
      <sheetName val="Howard_Table 49"/>
      <sheetName val="Howard_Table 53"/>
      <sheetName val="Howard_Table 55"/>
      <sheetName val="Howard_Table 56"/>
      <sheetName val="Ince_Table 1"/>
      <sheetName val="Ince_Table 2"/>
      <sheetName val="Ince_Sources"/>
      <sheetName val="Ince_Pulp,P&amp;BD"/>
      <sheetName val="Ince_Paper&amp;Paperboard"/>
      <sheetName val="Haynes_Table 12"/>
      <sheetName val="Imports_Table 1"/>
      <sheetName val="Imports_Table 2"/>
      <sheetName val="Imports_Table 3"/>
      <sheetName val="Exports_Table 1"/>
      <sheetName val="Exports_Table 2"/>
      <sheetName val="Exports_Table 3"/>
      <sheetName val="Howard_Conv_SU2shtons_correc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3">
          <cell r="B3">
            <v>0</v>
          </cell>
          <cell r="C3">
            <v>0</v>
          </cell>
          <cell r="D3">
            <v>0</v>
          </cell>
          <cell r="E3">
            <v>12.557065217391308</v>
          </cell>
          <cell r="F3">
            <v>21938.866799999996</v>
          </cell>
          <cell r="G3">
            <v>11556.126750000001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2104.8543689320391</v>
          </cell>
          <cell r="M3">
            <v>21749.255000000001</v>
          </cell>
          <cell r="N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12.557065217391308</v>
          </cell>
          <cell r="F4">
            <v>23221.240649999996</v>
          </cell>
          <cell r="G4">
            <v>12333.083583333337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2332.7669902912621</v>
          </cell>
          <cell r="M4">
            <v>22196.157500000001</v>
          </cell>
          <cell r="N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25.114130434782616</v>
          </cell>
          <cell r="F5">
            <v>24503.614499999996</v>
          </cell>
          <cell r="G5">
            <v>13110.04041666667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2560.6796116504856</v>
          </cell>
          <cell r="M5">
            <v>22717.543750000001</v>
          </cell>
          <cell r="N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37.671195652173928</v>
          </cell>
          <cell r="F6">
            <v>25785.988349999996</v>
          </cell>
          <cell r="G6">
            <v>13886.997250000004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2788.5922330097087</v>
          </cell>
          <cell r="M6">
            <v>23462.381250000002</v>
          </cell>
          <cell r="N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50.228260869565233</v>
          </cell>
          <cell r="F7">
            <v>27068.362199999996</v>
          </cell>
          <cell r="G7">
            <v>13886.997250000002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3016.5048543689322</v>
          </cell>
          <cell r="M7">
            <v>23834.800000000003</v>
          </cell>
          <cell r="N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87.899456521739154</v>
          </cell>
          <cell r="F8">
            <v>27419.423999999995</v>
          </cell>
          <cell r="G8">
            <v>13990.532500000001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3213.3980582524273</v>
          </cell>
          <cell r="M8">
            <v>24430.670000000002</v>
          </cell>
          <cell r="N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150.68478260869571</v>
          </cell>
          <cell r="F9">
            <v>29033.309999999994</v>
          </cell>
          <cell r="G9">
            <v>14733.862500000003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3410.2912621359228</v>
          </cell>
          <cell r="M9">
            <v>26814.15</v>
          </cell>
          <cell r="N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163.241847826087</v>
          </cell>
          <cell r="F10">
            <v>29071.577399999995</v>
          </cell>
          <cell r="G10">
            <v>14672.803250000003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3607.1844660194179</v>
          </cell>
          <cell r="M10">
            <v>31432.142500000002</v>
          </cell>
          <cell r="N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175.79891304347831</v>
          </cell>
          <cell r="F11">
            <v>26575.045499999997</v>
          </cell>
          <cell r="G11">
            <v>13346.755625000002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3804.0776699029134</v>
          </cell>
          <cell r="M11">
            <v>28750.727500000001</v>
          </cell>
          <cell r="N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200.91304347826093</v>
          </cell>
          <cell r="F12">
            <v>28198.082399999996</v>
          </cell>
          <cell r="G12">
            <v>14087.430875000002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4000.970873786408</v>
          </cell>
          <cell r="M12">
            <v>30538.337500000001</v>
          </cell>
          <cell r="N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226.02717391304353</v>
          </cell>
          <cell r="F13">
            <v>28308.725099999996</v>
          </cell>
          <cell r="G13">
            <v>13898.943625000002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4201.3592233009704</v>
          </cell>
          <cell r="M13">
            <v>30910.756250000002</v>
          </cell>
          <cell r="N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200.91304347826093</v>
          </cell>
          <cell r="F14">
            <v>27469.337999999996</v>
          </cell>
          <cell r="G14">
            <v>13247.202500000001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4401.7475728155332</v>
          </cell>
          <cell r="M14">
            <v>30091.435000000001</v>
          </cell>
          <cell r="N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200.91304347826093</v>
          </cell>
          <cell r="F15">
            <v>28862.770499999995</v>
          </cell>
          <cell r="G15">
            <v>13678.599375000002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4602.135922330096</v>
          </cell>
          <cell r="M15">
            <v>30016.951250000002</v>
          </cell>
          <cell r="N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200.91304347826093</v>
          </cell>
          <cell r="F16">
            <v>28338.673499999994</v>
          </cell>
          <cell r="G16">
            <v>13187.470625000002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4802.5242718446589</v>
          </cell>
          <cell r="M16">
            <v>29719.016250000001</v>
          </cell>
          <cell r="N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213.47010869565221</v>
          </cell>
          <cell r="F17">
            <v>26189.043899999997</v>
          </cell>
          <cell r="G17">
            <v>11971.595125000002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5002.9126213592235</v>
          </cell>
          <cell r="M17">
            <v>28676.243750000001</v>
          </cell>
          <cell r="N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213.47010869565221</v>
          </cell>
          <cell r="F18">
            <v>24528.571499999995</v>
          </cell>
          <cell r="G18">
            <v>9991.1516250000022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5213.5922330097092</v>
          </cell>
          <cell r="M18">
            <v>28080.373750000002</v>
          </cell>
          <cell r="N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226.02717391304353</v>
          </cell>
          <cell r="F19">
            <v>26065.090799999994</v>
          </cell>
          <cell r="G19">
            <v>11249.503125000001</v>
          </cell>
          <cell r="H19">
            <v>0</v>
          </cell>
          <cell r="I19">
            <v>0</v>
          </cell>
          <cell r="J19">
            <v>1.3586956521739133</v>
          </cell>
          <cell r="K19">
            <v>0</v>
          </cell>
          <cell r="L19">
            <v>5424.2718446601939</v>
          </cell>
          <cell r="M19">
            <v>28750.727500000001</v>
          </cell>
          <cell r="N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226.02717391304353</v>
          </cell>
          <cell r="F20">
            <v>24269.850599999994</v>
          </cell>
          <cell r="G20">
            <v>8836.3353750000006</v>
          </cell>
          <cell r="H20">
            <v>0</v>
          </cell>
          <cell r="I20">
            <v>0</v>
          </cell>
          <cell r="J20">
            <v>2.7173913043478266</v>
          </cell>
          <cell r="K20">
            <v>0</v>
          </cell>
          <cell r="L20">
            <v>5634.9514563106795</v>
          </cell>
          <cell r="M20">
            <v>28750.727500000001</v>
          </cell>
          <cell r="N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238.58423913043484</v>
          </cell>
          <cell r="F21">
            <v>21352.377299999996</v>
          </cell>
          <cell r="G21">
            <v>8260.2546250000014</v>
          </cell>
          <cell r="H21">
            <v>0</v>
          </cell>
          <cell r="I21">
            <v>0</v>
          </cell>
          <cell r="J21">
            <v>4.0760869565217401</v>
          </cell>
          <cell r="K21">
            <v>0</v>
          </cell>
          <cell r="L21">
            <v>5765.0485436893205</v>
          </cell>
          <cell r="M21">
            <v>28601.760000000002</v>
          </cell>
          <cell r="N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263.69836956521743</v>
          </cell>
          <cell r="F22">
            <v>22799.883299999998</v>
          </cell>
          <cell r="G22">
            <v>9484.0943750000006</v>
          </cell>
          <cell r="H22">
            <v>0</v>
          </cell>
          <cell r="I22">
            <v>0</v>
          </cell>
          <cell r="J22">
            <v>5.4347826086956532</v>
          </cell>
          <cell r="K22">
            <v>0</v>
          </cell>
          <cell r="L22">
            <v>5792.2330097087379</v>
          </cell>
          <cell r="M22">
            <v>28527.276250000003</v>
          </cell>
          <cell r="N22">
            <v>0</v>
          </cell>
        </row>
        <row r="23">
          <cell r="B23">
            <v>34.812513001872276</v>
          </cell>
          <cell r="C23">
            <v>0</v>
          </cell>
          <cell r="D23">
            <v>0</v>
          </cell>
          <cell r="E23">
            <v>200.91304347826093</v>
          </cell>
          <cell r="F23">
            <v>22968.758999999995</v>
          </cell>
          <cell r="G23">
            <v>9809.3012500000023</v>
          </cell>
          <cell r="H23">
            <v>0</v>
          </cell>
          <cell r="I23">
            <v>0</v>
          </cell>
          <cell r="J23">
            <v>6.7934782608695663</v>
          </cell>
          <cell r="K23">
            <v>0</v>
          </cell>
          <cell r="L23">
            <v>6975.7281553398061</v>
          </cell>
          <cell r="M23">
            <v>28154.857500000002</v>
          </cell>
          <cell r="N23">
            <v>0</v>
          </cell>
        </row>
        <row r="24">
          <cell r="B24">
            <v>41.729509049303111</v>
          </cell>
          <cell r="C24">
            <v>0</v>
          </cell>
          <cell r="D24">
            <v>0</v>
          </cell>
          <cell r="E24">
            <v>188.35597826086962</v>
          </cell>
          <cell r="F24">
            <v>19503.063599999998</v>
          </cell>
          <cell r="G24">
            <v>7374.8955000000014</v>
          </cell>
          <cell r="H24">
            <v>0</v>
          </cell>
          <cell r="I24">
            <v>0</v>
          </cell>
          <cell r="J24">
            <v>8.1521739130434803</v>
          </cell>
          <cell r="K24">
            <v>0</v>
          </cell>
          <cell r="L24">
            <v>5177.6699029126212</v>
          </cell>
          <cell r="M24">
            <v>25622.41</v>
          </cell>
          <cell r="N24">
            <v>0</v>
          </cell>
        </row>
        <row r="25">
          <cell r="B25">
            <v>48.646505096733939</v>
          </cell>
          <cell r="C25">
            <v>0</v>
          </cell>
          <cell r="D25">
            <v>0</v>
          </cell>
          <cell r="E25">
            <v>226.02717391304353</v>
          </cell>
          <cell r="F25">
            <v>24060.211799999997</v>
          </cell>
          <cell r="G25">
            <v>8399.6290000000008</v>
          </cell>
          <cell r="H25">
            <v>0</v>
          </cell>
          <cell r="I25">
            <v>0</v>
          </cell>
          <cell r="J25">
            <v>9.5108695652173925</v>
          </cell>
          <cell r="K25">
            <v>0</v>
          </cell>
          <cell r="L25">
            <v>6674.7572815533986</v>
          </cell>
          <cell r="M25">
            <v>25249.991250000003</v>
          </cell>
          <cell r="N25">
            <v>0</v>
          </cell>
        </row>
        <row r="26">
          <cell r="B26">
            <v>55.563501144164775</v>
          </cell>
          <cell r="C26">
            <v>0</v>
          </cell>
          <cell r="D26">
            <v>0</v>
          </cell>
          <cell r="E26">
            <v>288.81250000000011</v>
          </cell>
          <cell r="F26">
            <v>27635.717999999997</v>
          </cell>
          <cell r="G26">
            <v>10326.977500000001</v>
          </cell>
          <cell r="H26">
            <v>0</v>
          </cell>
          <cell r="I26">
            <v>0</v>
          </cell>
          <cell r="J26">
            <v>10.869565217391306</v>
          </cell>
          <cell r="K26">
            <v>0</v>
          </cell>
          <cell r="L26">
            <v>7641.7475728155341</v>
          </cell>
          <cell r="M26">
            <v>25398.958750000002</v>
          </cell>
          <cell r="N26">
            <v>0</v>
          </cell>
        </row>
        <row r="27">
          <cell r="B27">
            <v>62.480497191595603</v>
          </cell>
          <cell r="C27">
            <v>0</v>
          </cell>
          <cell r="D27">
            <v>0</v>
          </cell>
          <cell r="E27">
            <v>288.81250000000011</v>
          </cell>
          <cell r="F27">
            <v>26245.613099999995</v>
          </cell>
          <cell r="G27">
            <v>10553.958625000001</v>
          </cell>
          <cell r="H27">
            <v>0</v>
          </cell>
          <cell r="I27">
            <v>0</v>
          </cell>
          <cell r="J27">
            <v>12.228260869565219</v>
          </cell>
          <cell r="K27">
            <v>0</v>
          </cell>
          <cell r="L27">
            <v>7699.0291262135925</v>
          </cell>
          <cell r="M27">
            <v>24654.12125</v>
          </cell>
          <cell r="N27">
            <v>0</v>
          </cell>
        </row>
        <row r="28">
          <cell r="B28">
            <v>69.625026003744551</v>
          </cell>
          <cell r="C28">
            <v>0</v>
          </cell>
          <cell r="D28">
            <v>0</v>
          </cell>
          <cell r="E28">
            <v>339.0407608695653</v>
          </cell>
          <cell r="F28">
            <v>27688.959599999995</v>
          </cell>
          <cell r="G28">
            <v>10242.025500000002</v>
          </cell>
          <cell r="H28">
            <v>0</v>
          </cell>
          <cell r="I28">
            <v>0</v>
          </cell>
          <cell r="J28">
            <v>12.980978260869568</v>
          </cell>
          <cell r="K28">
            <v>0</v>
          </cell>
          <cell r="L28">
            <v>8739.8058252427181</v>
          </cell>
          <cell r="M28">
            <v>22270.641250000001</v>
          </cell>
          <cell r="N28">
            <v>37.489311594202903</v>
          </cell>
        </row>
        <row r="29">
          <cell r="B29">
            <v>79.990407507569998</v>
          </cell>
          <cell r="C29">
            <v>0</v>
          </cell>
          <cell r="D29">
            <v>0</v>
          </cell>
          <cell r="E29">
            <v>364.15489130434793</v>
          </cell>
          <cell r="F29">
            <v>26685.688199999997</v>
          </cell>
          <cell r="G29">
            <v>10183.621000000001</v>
          </cell>
          <cell r="H29">
            <v>0</v>
          </cell>
          <cell r="I29">
            <v>0</v>
          </cell>
          <cell r="J29">
            <v>17.817028985507253</v>
          </cell>
          <cell r="K29">
            <v>0</v>
          </cell>
          <cell r="L29">
            <v>9508.7378640776697</v>
          </cell>
          <cell r="M29">
            <v>22196.157500000001</v>
          </cell>
          <cell r="N29">
            <v>51.455917874396135</v>
          </cell>
        </row>
        <row r="30">
          <cell r="B30">
            <v>90.35578901139543</v>
          </cell>
          <cell r="C30">
            <v>0</v>
          </cell>
          <cell r="D30">
            <v>0</v>
          </cell>
          <cell r="E30">
            <v>439.49728260869574</v>
          </cell>
          <cell r="F30">
            <v>24936.202499999996</v>
          </cell>
          <cell r="G30">
            <v>9656.6531250000007</v>
          </cell>
          <cell r="H30">
            <v>0</v>
          </cell>
          <cell r="I30">
            <v>0</v>
          </cell>
          <cell r="J30">
            <v>18.071557971014496</v>
          </cell>
          <cell r="K30">
            <v>0</v>
          </cell>
          <cell r="L30">
            <v>9710.6796116504847</v>
          </cell>
          <cell r="M30">
            <v>21376.83625</v>
          </cell>
          <cell r="N30">
            <v>52.191002415458939</v>
          </cell>
        </row>
        <row r="31">
          <cell r="B31">
            <v>100.72117051522086</v>
          </cell>
          <cell r="C31">
            <v>0</v>
          </cell>
          <cell r="D31">
            <v>0</v>
          </cell>
          <cell r="E31">
            <v>439.49728260869574</v>
          </cell>
          <cell r="F31">
            <v>24833.878799999995</v>
          </cell>
          <cell r="G31">
            <v>9156.232750000001</v>
          </cell>
          <cell r="H31">
            <v>0</v>
          </cell>
          <cell r="I31">
            <v>0</v>
          </cell>
          <cell r="J31">
            <v>20.616847826086961</v>
          </cell>
          <cell r="K31">
            <v>0</v>
          </cell>
          <cell r="L31">
            <v>10100</v>
          </cell>
          <cell r="M31">
            <v>20631.998750000002</v>
          </cell>
          <cell r="N31">
            <v>59.541847826086951</v>
          </cell>
        </row>
        <row r="32">
          <cell r="B32">
            <v>162.91345953817353</v>
          </cell>
          <cell r="C32">
            <v>0</v>
          </cell>
          <cell r="D32">
            <v>0</v>
          </cell>
          <cell r="E32">
            <v>502.2826086956523</v>
          </cell>
          <cell r="F32">
            <v>25652.468399999994</v>
          </cell>
          <cell r="G32">
            <v>10498.208875000002</v>
          </cell>
          <cell r="H32">
            <v>0</v>
          </cell>
          <cell r="I32">
            <v>0</v>
          </cell>
          <cell r="J32">
            <v>36.397644927536234</v>
          </cell>
          <cell r="K32">
            <v>0</v>
          </cell>
          <cell r="L32">
            <v>10815.533980582524</v>
          </cell>
          <cell r="M32">
            <v>20557.514999999999</v>
          </cell>
          <cell r="N32">
            <v>105.11708937198067</v>
          </cell>
        </row>
        <row r="33">
          <cell r="B33">
            <v>138.79498647805286</v>
          </cell>
          <cell r="C33">
            <v>0</v>
          </cell>
          <cell r="D33">
            <v>0</v>
          </cell>
          <cell r="E33">
            <v>389.26902173913055</v>
          </cell>
          <cell r="F33">
            <v>19323.373199999998</v>
          </cell>
          <cell r="G33">
            <v>8136.8087500000011</v>
          </cell>
          <cell r="H33">
            <v>0</v>
          </cell>
          <cell r="I33">
            <v>0</v>
          </cell>
          <cell r="J33">
            <v>31.561594202898554</v>
          </cell>
          <cell r="K33">
            <v>0</v>
          </cell>
          <cell r="L33">
            <v>9872.8155339805835</v>
          </cell>
          <cell r="M33">
            <v>17801.616250000003</v>
          </cell>
          <cell r="N33">
            <v>91.150483091787436</v>
          </cell>
        </row>
        <row r="34">
          <cell r="B34">
            <v>106.94039941751615</v>
          </cell>
          <cell r="C34">
            <v>0</v>
          </cell>
          <cell r="D34">
            <v>0</v>
          </cell>
          <cell r="E34">
            <v>313.92663043478268</v>
          </cell>
          <cell r="F34">
            <v>13215.563399999997</v>
          </cell>
          <cell r="G34">
            <v>5456.8386250000012</v>
          </cell>
          <cell r="H34">
            <v>0</v>
          </cell>
          <cell r="I34">
            <v>0</v>
          </cell>
          <cell r="J34">
            <v>28.507246376811601</v>
          </cell>
          <cell r="K34">
            <v>0</v>
          </cell>
          <cell r="L34">
            <v>9108.7378640776697</v>
          </cell>
          <cell r="M34">
            <v>14449.847500000002</v>
          </cell>
          <cell r="N34">
            <v>82.329468599033817</v>
          </cell>
        </row>
        <row r="35">
          <cell r="B35">
            <v>142.20797794882466</v>
          </cell>
          <cell r="C35">
            <v>0</v>
          </cell>
          <cell r="D35">
            <v>0</v>
          </cell>
          <cell r="E35">
            <v>301.36956521739143</v>
          </cell>
          <cell r="F35">
            <v>8986.1837999999989</v>
          </cell>
          <cell r="G35">
            <v>3613.1147500000006</v>
          </cell>
          <cell r="H35">
            <v>0</v>
          </cell>
          <cell r="I35">
            <v>0</v>
          </cell>
          <cell r="J35">
            <v>15.780797101449279</v>
          </cell>
          <cell r="K35">
            <v>0</v>
          </cell>
          <cell r="L35">
            <v>7765.0485436893205</v>
          </cell>
          <cell r="M35">
            <v>12364.3025</v>
          </cell>
          <cell r="N35">
            <v>45.575241545893718</v>
          </cell>
        </row>
        <row r="36">
          <cell r="B36">
            <v>177.47555648013318</v>
          </cell>
          <cell r="C36">
            <v>0</v>
          </cell>
          <cell r="D36">
            <v>0</v>
          </cell>
          <cell r="E36">
            <v>313.92663043478268</v>
          </cell>
          <cell r="F36">
            <v>11468.573399999997</v>
          </cell>
          <cell r="G36">
            <v>4466.6168750000006</v>
          </cell>
          <cell r="H36">
            <v>0</v>
          </cell>
          <cell r="I36">
            <v>0</v>
          </cell>
          <cell r="J36">
            <v>14.762681159420291</v>
          </cell>
          <cell r="K36">
            <v>0</v>
          </cell>
          <cell r="L36">
            <v>8922.3300970873788</v>
          </cell>
          <cell r="M36">
            <v>12438.786250000001</v>
          </cell>
          <cell r="N36">
            <v>42.634903381642509</v>
          </cell>
        </row>
        <row r="37">
          <cell r="B37">
            <v>197.95350530476392</v>
          </cell>
          <cell r="C37">
            <v>0</v>
          </cell>
          <cell r="D37">
            <v>0</v>
          </cell>
          <cell r="E37">
            <v>326.48369565217399</v>
          </cell>
          <cell r="F37">
            <v>12160.714199999999</v>
          </cell>
          <cell r="G37">
            <v>5585.594000000001</v>
          </cell>
          <cell r="H37">
            <v>0</v>
          </cell>
          <cell r="I37">
            <v>0</v>
          </cell>
          <cell r="J37">
            <v>17.307971014492757</v>
          </cell>
          <cell r="K37">
            <v>0</v>
          </cell>
          <cell r="L37">
            <v>8919.4174757281562</v>
          </cell>
          <cell r="M37">
            <v>12736.721250000001</v>
          </cell>
          <cell r="N37">
            <v>49.985748792270527</v>
          </cell>
        </row>
        <row r="38">
          <cell r="B38">
            <v>218.43145412939467</v>
          </cell>
          <cell r="C38">
            <v>0</v>
          </cell>
          <cell r="D38">
            <v>0</v>
          </cell>
          <cell r="E38">
            <v>364.13043478260875</v>
          </cell>
          <cell r="F38">
            <v>15137.252399999998</v>
          </cell>
          <cell r="G38">
            <v>6302.3765000000012</v>
          </cell>
          <cell r="H38">
            <v>0</v>
          </cell>
          <cell r="I38">
            <v>0</v>
          </cell>
          <cell r="J38">
            <v>20.362318840579714</v>
          </cell>
          <cell r="K38">
            <v>0</v>
          </cell>
          <cell r="L38">
            <v>10173.786407766991</v>
          </cell>
          <cell r="M38">
            <v>13332.591250000001</v>
          </cell>
          <cell r="N38">
            <v>58.806763285024154</v>
          </cell>
        </row>
        <row r="39">
          <cell r="B39">
            <v>318.54587060536721</v>
          </cell>
          <cell r="C39">
            <v>0</v>
          </cell>
          <cell r="D39">
            <v>0</v>
          </cell>
          <cell r="E39">
            <v>414.13043478260875</v>
          </cell>
          <cell r="F39">
            <v>18322.597499999996</v>
          </cell>
          <cell r="G39">
            <v>7434.6273750000009</v>
          </cell>
          <cell r="H39">
            <v>0</v>
          </cell>
          <cell r="I39">
            <v>0</v>
          </cell>
          <cell r="J39">
            <v>24.943840579710148</v>
          </cell>
          <cell r="K39">
            <v>0</v>
          </cell>
          <cell r="L39">
            <v>11627.184466019418</v>
          </cell>
          <cell r="M39">
            <v>14524.331250000001</v>
          </cell>
          <cell r="N39">
            <v>72.038285024154575</v>
          </cell>
        </row>
        <row r="40">
          <cell r="B40">
            <v>329.92250884127321</v>
          </cell>
          <cell r="C40">
            <v>0</v>
          </cell>
          <cell r="D40">
            <v>0</v>
          </cell>
          <cell r="E40">
            <v>464.13043478260875</v>
          </cell>
          <cell r="F40">
            <v>19256.821199999998</v>
          </cell>
          <cell r="G40">
            <v>7773.1080000000011</v>
          </cell>
          <cell r="H40">
            <v>0</v>
          </cell>
          <cell r="I40">
            <v>0</v>
          </cell>
          <cell r="J40">
            <v>27.998188405797109</v>
          </cell>
          <cell r="K40">
            <v>0</v>
          </cell>
          <cell r="L40">
            <v>12463.106796116504</v>
          </cell>
          <cell r="M40">
            <v>15194.685000000001</v>
          </cell>
          <cell r="N40">
            <v>80.859299516908209</v>
          </cell>
        </row>
        <row r="41">
          <cell r="B41">
            <v>295.79259413355527</v>
          </cell>
          <cell r="C41">
            <v>0</v>
          </cell>
          <cell r="D41">
            <v>0</v>
          </cell>
          <cell r="E41">
            <v>514.13043478260875</v>
          </cell>
          <cell r="F41">
            <v>16600.564499999997</v>
          </cell>
          <cell r="G41">
            <v>6464.3162500000008</v>
          </cell>
          <cell r="H41">
            <v>0</v>
          </cell>
          <cell r="I41">
            <v>0</v>
          </cell>
          <cell r="J41">
            <v>30.034420289855074</v>
          </cell>
          <cell r="K41">
            <v>0</v>
          </cell>
          <cell r="L41">
            <v>11049.514563106797</v>
          </cell>
          <cell r="M41">
            <v>13705.01</v>
          </cell>
          <cell r="N41">
            <v>86.739975845410626</v>
          </cell>
        </row>
        <row r="42">
          <cell r="B42">
            <v>469.62762637819856</v>
          </cell>
          <cell r="C42">
            <v>0</v>
          </cell>
          <cell r="D42">
            <v>0</v>
          </cell>
          <cell r="E42">
            <v>564.13043478260875</v>
          </cell>
          <cell r="F42">
            <v>19375.782899999998</v>
          </cell>
          <cell r="G42">
            <v>7252.777000000001</v>
          </cell>
          <cell r="H42">
            <v>0</v>
          </cell>
          <cell r="I42">
            <v>0</v>
          </cell>
          <cell r="J42">
            <v>29.270833333333343</v>
          </cell>
          <cell r="K42">
            <v>0</v>
          </cell>
          <cell r="L42">
            <v>13116.504854368932</v>
          </cell>
          <cell r="M42">
            <v>14375.36375</v>
          </cell>
          <cell r="N42">
            <v>84.534722222222214</v>
          </cell>
        </row>
        <row r="43">
          <cell r="B43">
            <v>523.32535885167476</v>
          </cell>
          <cell r="C43">
            <v>0</v>
          </cell>
          <cell r="D43">
            <v>0</v>
          </cell>
          <cell r="E43">
            <v>614.13043478260875</v>
          </cell>
          <cell r="F43">
            <v>21314.941799999997</v>
          </cell>
          <cell r="G43">
            <v>7349.6753750000007</v>
          </cell>
          <cell r="H43">
            <v>0</v>
          </cell>
          <cell r="I43">
            <v>0</v>
          </cell>
          <cell r="J43">
            <v>45.560688405797109</v>
          </cell>
          <cell r="K43">
            <v>0</v>
          </cell>
          <cell r="L43">
            <v>14062.135922330097</v>
          </cell>
          <cell r="M43">
            <v>14375.36375</v>
          </cell>
          <cell r="N43">
            <v>131.58013285024154</v>
          </cell>
        </row>
        <row r="44">
          <cell r="B44">
            <v>728.1048470979822</v>
          </cell>
          <cell r="C44">
            <v>0</v>
          </cell>
          <cell r="D44">
            <v>0</v>
          </cell>
          <cell r="E44">
            <v>664.13043478260875</v>
          </cell>
          <cell r="F44">
            <v>24846.357299999996</v>
          </cell>
          <cell r="G44">
            <v>8854.9186250000021</v>
          </cell>
          <cell r="H44">
            <v>0</v>
          </cell>
          <cell r="I44">
            <v>0</v>
          </cell>
          <cell r="J44">
            <v>160.098731884058</v>
          </cell>
          <cell r="K44">
            <v>0</v>
          </cell>
          <cell r="L44">
            <v>17244.660194174758</v>
          </cell>
          <cell r="M44">
            <v>15343.6525</v>
          </cell>
          <cell r="N44">
            <v>462.36817632850239</v>
          </cell>
        </row>
        <row r="45">
          <cell r="B45">
            <v>837.32057416267958</v>
          </cell>
          <cell r="C45">
            <v>0</v>
          </cell>
          <cell r="D45">
            <v>0</v>
          </cell>
          <cell r="E45">
            <v>714.13043478260886</v>
          </cell>
          <cell r="F45">
            <v>24549.368999999995</v>
          </cell>
          <cell r="G45">
            <v>9055.3522500000017</v>
          </cell>
          <cell r="H45">
            <v>0</v>
          </cell>
          <cell r="I45">
            <v>0</v>
          </cell>
          <cell r="J45">
            <v>206.42300724637684</v>
          </cell>
          <cell r="K45">
            <v>0</v>
          </cell>
          <cell r="L45">
            <v>16586.407766990291</v>
          </cell>
          <cell r="M45">
            <v>14896.75</v>
          </cell>
          <cell r="N45">
            <v>644.6691425120772</v>
          </cell>
        </row>
        <row r="46">
          <cell r="B46">
            <v>655.29436238818403</v>
          </cell>
          <cell r="C46">
            <v>0</v>
          </cell>
          <cell r="D46">
            <v>0</v>
          </cell>
          <cell r="E46">
            <v>685.50724637681162</v>
          </cell>
          <cell r="F46">
            <v>22392.252299999996</v>
          </cell>
          <cell r="G46">
            <v>9785.4085000000014</v>
          </cell>
          <cell r="H46">
            <v>0</v>
          </cell>
          <cell r="I46">
            <v>0</v>
          </cell>
          <cell r="J46">
            <v>225.76721014492759</v>
          </cell>
          <cell r="K46">
            <v>0</v>
          </cell>
          <cell r="L46">
            <v>16539.805825242718</v>
          </cell>
          <cell r="M46">
            <v>13705.01</v>
          </cell>
          <cell r="N46">
            <v>652.01998792270535</v>
          </cell>
        </row>
        <row r="47">
          <cell r="B47">
            <v>655.29436238818403</v>
          </cell>
          <cell r="C47">
            <v>0</v>
          </cell>
          <cell r="D47">
            <v>0</v>
          </cell>
          <cell r="E47">
            <v>656.8840579710145</v>
          </cell>
          <cell r="F47">
            <v>20930.603999999996</v>
          </cell>
          <cell r="G47">
            <v>10324.322750000001</v>
          </cell>
          <cell r="H47">
            <v>0</v>
          </cell>
          <cell r="I47">
            <v>0</v>
          </cell>
          <cell r="J47">
            <v>214.56793478260875</v>
          </cell>
          <cell r="K47">
            <v>0</v>
          </cell>
          <cell r="L47">
            <v>16682.524271844661</v>
          </cell>
          <cell r="M47">
            <v>13481.55875</v>
          </cell>
          <cell r="N47">
            <v>674.80760869565211</v>
          </cell>
        </row>
        <row r="48">
          <cell r="B48">
            <v>556.09007697108393</v>
          </cell>
          <cell r="C48">
            <v>0</v>
          </cell>
          <cell r="D48">
            <v>0</v>
          </cell>
          <cell r="E48">
            <v>628.26086956521749</v>
          </cell>
          <cell r="F48">
            <v>17586.365999999998</v>
          </cell>
          <cell r="G48">
            <v>9267.7322500000009</v>
          </cell>
          <cell r="H48">
            <v>0</v>
          </cell>
          <cell r="I48">
            <v>0</v>
          </cell>
          <cell r="J48">
            <v>198.53260869565221</v>
          </cell>
          <cell r="K48">
            <v>0</v>
          </cell>
          <cell r="L48">
            <v>16865.048543689321</v>
          </cell>
          <cell r="M48">
            <v>12587.75375</v>
          </cell>
          <cell r="N48">
            <v>665.98659420289846</v>
          </cell>
        </row>
        <row r="49">
          <cell r="B49">
            <v>546.07863532348665</v>
          </cell>
          <cell r="C49">
            <v>0</v>
          </cell>
          <cell r="D49">
            <v>0</v>
          </cell>
          <cell r="E49">
            <v>631.97463768115949</v>
          </cell>
          <cell r="F49">
            <v>21509.606399999997</v>
          </cell>
          <cell r="G49">
            <v>10958.808000000001</v>
          </cell>
          <cell r="H49">
            <v>0</v>
          </cell>
          <cell r="I49">
            <v>0</v>
          </cell>
          <cell r="J49">
            <v>214.67391304347828</v>
          </cell>
          <cell r="K49">
            <v>0</v>
          </cell>
          <cell r="L49">
            <v>18716.504854368934</v>
          </cell>
          <cell r="M49">
            <v>13258.1075</v>
          </cell>
          <cell r="N49">
            <v>717.44251207729462</v>
          </cell>
        </row>
        <row r="50">
          <cell r="B50">
            <v>773.61140004160609</v>
          </cell>
          <cell r="C50">
            <v>0</v>
          </cell>
          <cell r="D50">
            <v>0</v>
          </cell>
          <cell r="E50">
            <v>635.6884057971015</v>
          </cell>
          <cell r="F50">
            <v>23240.790299999997</v>
          </cell>
          <cell r="G50">
            <v>9911.5091250000023</v>
          </cell>
          <cell r="H50">
            <v>0</v>
          </cell>
          <cell r="I50">
            <v>0</v>
          </cell>
          <cell r="J50">
            <v>230.60326086956525</v>
          </cell>
          <cell r="K50">
            <v>0</v>
          </cell>
          <cell r="L50">
            <v>20499.029126213594</v>
          </cell>
          <cell r="M50">
            <v>14002.945000000002</v>
          </cell>
          <cell r="N50">
            <v>788.01062801932358</v>
          </cell>
        </row>
        <row r="51">
          <cell r="B51">
            <v>813.05041259274685</v>
          </cell>
          <cell r="C51">
            <v>0</v>
          </cell>
          <cell r="D51">
            <v>0</v>
          </cell>
          <cell r="E51">
            <v>639.4021739130435</v>
          </cell>
          <cell r="F51">
            <v>24624.239999999994</v>
          </cell>
          <cell r="G51">
            <v>9822.5750000000007</v>
          </cell>
          <cell r="H51">
            <v>0</v>
          </cell>
          <cell r="I51">
            <v>0</v>
          </cell>
          <cell r="J51">
            <v>278.70923913043487</v>
          </cell>
          <cell r="K51">
            <v>0</v>
          </cell>
          <cell r="L51">
            <v>21259.223300970873</v>
          </cell>
          <cell r="M51">
            <v>12662.237500000001</v>
          </cell>
          <cell r="N51">
            <v>933.55736714975831</v>
          </cell>
        </row>
        <row r="52">
          <cell r="B52">
            <v>852.48942514388762</v>
          </cell>
          <cell r="C52">
            <v>0</v>
          </cell>
          <cell r="D52">
            <v>0</v>
          </cell>
          <cell r="E52">
            <v>643.11594202898539</v>
          </cell>
          <cell r="F52">
            <v>22022.056799999995</v>
          </cell>
          <cell r="G52">
            <v>7571.3470000000007</v>
          </cell>
          <cell r="H52">
            <v>0</v>
          </cell>
          <cell r="I52">
            <v>0</v>
          </cell>
          <cell r="J52">
            <v>165.6983695652174</v>
          </cell>
          <cell r="K52">
            <v>0</v>
          </cell>
          <cell r="L52">
            <v>19512.6213592233</v>
          </cell>
          <cell r="M52">
            <v>11098.078750000001</v>
          </cell>
          <cell r="N52">
            <v>616.73592995169088</v>
          </cell>
        </row>
        <row r="53">
          <cell r="B53">
            <v>1217.7553567713753</v>
          </cell>
          <cell r="C53">
            <v>0</v>
          </cell>
          <cell r="D53">
            <v>0</v>
          </cell>
          <cell r="E53">
            <v>646.82971014492739</v>
          </cell>
          <cell r="F53">
            <v>25483.592699999997</v>
          </cell>
          <cell r="G53">
            <v>9788.0632500000011</v>
          </cell>
          <cell r="H53">
            <v>0</v>
          </cell>
          <cell r="I53">
            <v>23.66760168302946</v>
          </cell>
          <cell r="J53">
            <v>292.45380434782612</v>
          </cell>
          <cell r="K53">
            <v>0</v>
          </cell>
          <cell r="L53">
            <v>23665.048543689321</v>
          </cell>
          <cell r="M53">
            <v>11470.497500000001</v>
          </cell>
          <cell r="N53">
            <v>897.53822463768108</v>
          </cell>
        </row>
        <row r="54">
          <cell r="B54">
            <v>1362.9212606615356</v>
          </cell>
          <cell r="C54">
            <v>0</v>
          </cell>
          <cell r="D54">
            <v>0</v>
          </cell>
          <cell r="E54">
            <v>650.54347826086962</v>
          </cell>
          <cell r="F54">
            <v>24535.226699999996</v>
          </cell>
          <cell r="G54">
            <v>10235.388625000001</v>
          </cell>
          <cell r="H54">
            <v>0</v>
          </cell>
          <cell r="I54">
            <v>33.81085954718494</v>
          </cell>
          <cell r="J54">
            <v>265.72826086956525</v>
          </cell>
          <cell r="K54">
            <v>0</v>
          </cell>
          <cell r="L54">
            <v>25289.320388349515</v>
          </cell>
          <cell r="M54">
            <v>10874.627500000001</v>
          </cell>
          <cell r="N54">
            <v>930.61702898550732</v>
          </cell>
        </row>
        <row r="55">
          <cell r="B55">
            <v>1446.1982525483672</v>
          </cell>
          <cell r="C55">
            <v>0</v>
          </cell>
          <cell r="D55">
            <v>0</v>
          </cell>
          <cell r="E55">
            <v>665.21739130434787</v>
          </cell>
          <cell r="F55">
            <v>25151.664599999996</v>
          </cell>
          <cell r="G55">
            <v>9594.2665000000015</v>
          </cell>
          <cell r="H55">
            <v>0</v>
          </cell>
          <cell r="I55">
            <v>37.191945501903433</v>
          </cell>
          <cell r="J55">
            <v>313.07065217391306</v>
          </cell>
          <cell r="K55">
            <v>0</v>
          </cell>
          <cell r="L55">
            <v>23711.650485436894</v>
          </cell>
          <cell r="M55">
            <v>10427.725</v>
          </cell>
          <cell r="N55">
            <v>962.2256642512076</v>
          </cell>
        </row>
        <row r="56">
          <cell r="B56">
            <v>1751.0921572706472</v>
          </cell>
          <cell r="C56">
            <v>0</v>
          </cell>
          <cell r="D56">
            <v>0</v>
          </cell>
          <cell r="E56">
            <v>667.39130434782624</v>
          </cell>
          <cell r="F56">
            <v>24636.718499999995</v>
          </cell>
          <cell r="G56">
            <v>9530.5525000000016</v>
          </cell>
          <cell r="H56">
            <v>0</v>
          </cell>
          <cell r="I56">
            <v>47.33520336605892</v>
          </cell>
          <cell r="J56">
            <v>322.99728260869574</v>
          </cell>
          <cell r="K56">
            <v>0</v>
          </cell>
          <cell r="L56">
            <v>25793.203883495145</v>
          </cell>
          <cell r="M56">
            <v>11172.5625</v>
          </cell>
          <cell r="N56">
            <v>1010.0061594202899</v>
          </cell>
        </row>
        <row r="57">
          <cell r="B57">
            <v>1815.2563969211569</v>
          </cell>
          <cell r="C57">
            <v>0</v>
          </cell>
          <cell r="D57">
            <v>0</v>
          </cell>
          <cell r="E57">
            <v>606.52173913043487</v>
          </cell>
          <cell r="F57">
            <v>24360.527699999995</v>
          </cell>
          <cell r="G57">
            <v>9389.8507500000014</v>
          </cell>
          <cell r="H57">
            <v>0</v>
          </cell>
          <cell r="I57">
            <v>54.097375275495907</v>
          </cell>
          <cell r="J57">
            <v>355.0679347826088</v>
          </cell>
          <cell r="K57">
            <v>0</v>
          </cell>
          <cell r="L57">
            <v>25641.747572815533</v>
          </cell>
          <cell r="M57">
            <v>11023.595000000001</v>
          </cell>
          <cell r="N57">
            <v>1082.7795289855071</v>
          </cell>
        </row>
        <row r="58">
          <cell r="B58">
            <v>2404.5662575410865</v>
          </cell>
          <cell r="C58">
            <v>0</v>
          </cell>
          <cell r="D58">
            <v>0</v>
          </cell>
          <cell r="E58">
            <v>736.41304347826099</v>
          </cell>
          <cell r="F58">
            <v>24803.098499999996</v>
          </cell>
          <cell r="G58">
            <v>10041.591875000002</v>
          </cell>
          <cell r="H58">
            <v>0</v>
          </cell>
          <cell r="I58">
            <v>78.892005610098195</v>
          </cell>
          <cell r="J58">
            <v>404.70108695652181</v>
          </cell>
          <cell r="K58">
            <v>0</v>
          </cell>
          <cell r="L58">
            <v>29275.728155339806</v>
          </cell>
          <cell r="M58">
            <v>11619.465</v>
          </cell>
          <cell r="N58">
            <v>1198.1878019323672</v>
          </cell>
        </row>
        <row r="59">
          <cell r="B59">
            <v>2471.9159558976498</v>
          </cell>
          <cell r="C59">
            <v>0</v>
          </cell>
          <cell r="D59">
            <v>0</v>
          </cell>
          <cell r="E59">
            <v>732.06521739130449</v>
          </cell>
          <cell r="F59">
            <v>25064.315099999996</v>
          </cell>
          <cell r="G59">
            <v>10576.524000000001</v>
          </cell>
          <cell r="H59">
            <v>0</v>
          </cell>
          <cell r="I59">
            <v>125.10018032458429</v>
          </cell>
          <cell r="J59">
            <v>412.33695652173924</v>
          </cell>
          <cell r="K59">
            <v>0</v>
          </cell>
          <cell r="L59">
            <v>30512.6213592233</v>
          </cell>
          <cell r="M59">
            <v>10874.627500000001</v>
          </cell>
          <cell r="N59">
            <v>1207.0088164251208</v>
          </cell>
        </row>
        <row r="60">
          <cell r="B60">
            <v>2572.4854379030585</v>
          </cell>
          <cell r="C60">
            <v>0</v>
          </cell>
          <cell r="D60">
            <v>0</v>
          </cell>
          <cell r="E60">
            <v>639.67391304347836</v>
          </cell>
          <cell r="F60">
            <v>22544.489999999998</v>
          </cell>
          <cell r="G60">
            <v>9871.6878750000014</v>
          </cell>
          <cell r="H60">
            <v>0</v>
          </cell>
          <cell r="I60">
            <v>206.24624323782814</v>
          </cell>
          <cell r="J60">
            <v>434.48097826086968</v>
          </cell>
          <cell r="K60">
            <v>0</v>
          </cell>
          <cell r="L60">
            <v>29772.815533980582</v>
          </cell>
          <cell r="M60">
            <v>10129.790000000001</v>
          </cell>
          <cell r="N60">
            <v>1145.2617149758453</v>
          </cell>
        </row>
        <row r="61">
          <cell r="B61">
            <v>2952.0100894528819</v>
          </cell>
          <cell r="C61">
            <v>0</v>
          </cell>
          <cell r="D61">
            <v>0</v>
          </cell>
          <cell r="E61">
            <v>625.54347826086962</v>
          </cell>
          <cell r="F61">
            <v>22776.590099999998</v>
          </cell>
          <cell r="G61">
            <v>10206.186375000001</v>
          </cell>
          <cell r="H61">
            <v>0</v>
          </cell>
          <cell r="I61">
            <v>281.75716289320786</v>
          </cell>
          <cell r="J61">
            <v>465.02445652173918</v>
          </cell>
          <cell r="K61">
            <v>0</v>
          </cell>
          <cell r="L61">
            <v>29925.242718446603</v>
          </cell>
          <cell r="M61">
            <v>9980.8225000000002</v>
          </cell>
          <cell r="N61">
            <v>1224.6508454106279</v>
          </cell>
        </row>
        <row r="62">
          <cell r="B62">
            <v>3520.3869357187441</v>
          </cell>
          <cell r="C62">
            <v>0</v>
          </cell>
          <cell r="D62">
            <v>0</v>
          </cell>
          <cell r="E62">
            <v>731.52173913043487</v>
          </cell>
          <cell r="F62">
            <v>25380.437099999996</v>
          </cell>
          <cell r="G62">
            <v>11326.490875000001</v>
          </cell>
          <cell r="H62">
            <v>0</v>
          </cell>
          <cell r="I62">
            <v>287.84311761170113</v>
          </cell>
          <cell r="J62">
            <v>560.47282608695662</v>
          </cell>
          <cell r="K62">
            <v>0</v>
          </cell>
          <cell r="L62">
            <v>32765.048543689321</v>
          </cell>
          <cell r="M62">
            <v>10874.627500000001</v>
          </cell>
          <cell r="N62">
            <v>1400.3360507246375</v>
          </cell>
        </row>
        <row r="63">
          <cell r="B63">
            <v>3530.8534428957778</v>
          </cell>
          <cell r="C63">
            <v>0</v>
          </cell>
          <cell r="D63">
            <v>0</v>
          </cell>
          <cell r="E63">
            <v>598.91304347826099</v>
          </cell>
          <cell r="F63">
            <v>22188.436799999996</v>
          </cell>
          <cell r="G63">
            <v>10617.672625000001</v>
          </cell>
          <cell r="H63">
            <v>0</v>
          </cell>
          <cell r="I63">
            <v>261.47064716489689</v>
          </cell>
          <cell r="J63">
            <v>524.45652173913049</v>
          </cell>
          <cell r="K63">
            <v>0</v>
          </cell>
          <cell r="L63">
            <v>32774.7572815534</v>
          </cell>
          <cell r="M63">
            <v>7597.3425000000007</v>
          </cell>
          <cell r="N63">
            <v>1212.463768115942</v>
          </cell>
        </row>
        <row r="64">
          <cell r="B64">
            <v>3866.2367380902856</v>
          </cell>
          <cell r="C64">
            <v>0</v>
          </cell>
          <cell r="D64">
            <v>0</v>
          </cell>
          <cell r="E64">
            <v>709.23913043478274</v>
          </cell>
          <cell r="F64">
            <v>21684.305399999997</v>
          </cell>
          <cell r="G64">
            <v>10101.323750000001</v>
          </cell>
          <cell r="H64">
            <v>0</v>
          </cell>
          <cell r="I64">
            <v>328.30344620316578</v>
          </cell>
          <cell r="J64">
            <v>585.32608695652186</v>
          </cell>
          <cell r="K64">
            <v>0</v>
          </cell>
          <cell r="L64">
            <v>33919.417475728158</v>
          </cell>
          <cell r="M64">
            <v>7299.4075000000003</v>
          </cell>
          <cell r="N64">
            <v>1213.3152173913043</v>
          </cell>
        </row>
        <row r="65">
          <cell r="B65">
            <v>4238.9354066985652</v>
          </cell>
          <cell r="C65">
            <v>0</v>
          </cell>
          <cell r="D65">
            <v>0</v>
          </cell>
          <cell r="E65">
            <v>823.91304347826099</v>
          </cell>
          <cell r="F65">
            <v>22310.726099999996</v>
          </cell>
          <cell r="G65">
            <v>10787.576625000002</v>
          </cell>
          <cell r="H65">
            <v>0</v>
          </cell>
          <cell r="I65">
            <v>412.60518934081358</v>
          </cell>
          <cell r="J65">
            <v>664.40217391304361</v>
          </cell>
          <cell r="K65">
            <v>0</v>
          </cell>
          <cell r="L65">
            <v>35609.708737864079</v>
          </cell>
          <cell r="M65">
            <v>6926.9887500000004</v>
          </cell>
          <cell r="N65">
            <v>1228.215579710145</v>
          </cell>
        </row>
        <row r="66">
          <cell r="B66">
            <v>4721.3048679009789</v>
          </cell>
          <cell r="C66">
            <v>0</v>
          </cell>
          <cell r="D66">
            <v>0</v>
          </cell>
          <cell r="E66">
            <v>914.67391304347836</v>
          </cell>
          <cell r="F66">
            <v>22920.508799999996</v>
          </cell>
          <cell r="G66">
            <v>12128.225375000002</v>
          </cell>
          <cell r="H66">
            <v>0</v>
          </cell>
          <cell r="I66">
            <v>513.69965938689654</v>
          </cell>
          <cell r="J66">
            <v>736.14130434782624</v>
          </cell>
          <cell r="K66">
            <v>0</v>
          </cell>
          <cell r="L66">
            <v>37157.281553398061</v>
          </cell>
          <cell r="M66">
            <v>7671.8262500000001</v>
          </cell>
          <cell r="N66">
            <v>1293.7771739130435</v>
          </cell>
        </row>
        <row r="67">
          <cell r="B67">
            <v>5212.7756396921168</v>
          </cell>
          <cell r="C67">
            <v>0</v>
          </cell>
          <cell r="D67">
            <v>0</v>
          </cell>
          <cell r="E67">
            <v>1039.1304347826087</v>
          </cell>
          <cell r="F67">
            <v>24361.359599999996</v>
          </cell>
          <cell r="G67">
            <v>12341.932750000002</v>
          </cell>
          <cell r="H67">
            <v>0</v>
          </cell>
          <cell r="I67">
            <v>666.8628531356444</v>
          </cell>
          <cell r="J67">
            <v>730.65217391304361</v>
          </cell>
          <cell r="K67">
            <v>0</v>
          </cell>
          <cell r="L67">
            <v>39767.961165048546</v>
          </cell>
          <cell r="M67">
            <v>8044.2450000000008</v>
          </cell>
          <cell r="N67">
            <v>1388.713768115942</v>
          </cell>
        </row>
        <row r="68">
          <cell r="B68">
            <v>5664.200644892866</v>
          </cell>
          <cell r="C68">
            <v>0</v>
          </cell>
          <cell r="D68">
            <v>0</v>
          </cell>
          <cell r="E68">
            <v>1113.5869565217392</v>
          </cell>
          <cell r="F68">
            <v>24370.510499999997</v>
          </cell>
          <cell r="G68">
            <v>12518.473625000002</v>
          </cell>
          <cell r="H68">
            <v>122.00000000000001</v>
          </cell>
          <cell r="I68">
            <v>848.65257463434205</v>
          </cell>
          <cell r="J68">
            <v>793.75000000000011</v>
          </cell>
          <cell r="K68">
            <v>93.005952380952365</v>
          </cell>
          <cell r="L68">
            <v>42199.029126213594</v>
          </cell>
          <cell r="M68">
            <v>8342.18</v>
          </cell>
          <cell r="N68">
            <v>1431.286231884058</v>
          </cell>
        </row>
        <row r="69">
          <cell r="B69">
            <v>5941.3355523195351</v>
          </cell>
          <cell r="C69">
            <v>0</v>
          </cell>
          <cell r="D69">
            <v>0</v>
          </cell>
          <cell r="E69">
            <v>1128.2608695652175</v>
          </cell>
          <cell r="F69">
            <v>23997.819299999996</v>
          </cell>
          <cell r="G69">
            <v>12969.781125000001</v>
          </cell>
          <cell r="H69">
            <v>144.54347826086959</v>
          </cell>
          <cell r="I69">
            <v>1068.4231616910442</v>
          </cell>
          <cell r="J69">
            <v>837.77173913043487</v>
          </cell>
          <cell r="K69">
            <v>102.92658730158729</v>
          </cell>
          <cell r="L69">
            <v>45602.912621359224</v>
          </cell>
          <cell r="M69">
            <v>8416.6637499999997</v>
          </cell>
          <cell r="N69">
            <v>1310.8061594202898</v>
          </cell>
        </row>
        <row r="70">
          <cell r="B70">
            <v>5896.7391304347839</v>
          </cell>
          <cell r="C70">
            <v>0</v>
          </cell>
          <cell r="D70">
            <v>0</v>
          </cell>
          <cell r="E70">
            <v>1041.3043478260872</v>
          </cell>
          <cell r="F70">
            <v>23436.286799999994</v>
          </cell>
          <cell r="G70">
            <v>12359.188625000003</v>
          </cell>
          <cell r="H70">
            <v>145.86956521739131</v>
          </cell>
          <cell r="I70">
            <v>1210.4287717892209</v>
          </cell>
          <cell r="J70">
            <v>825.54347826086973</v>
          </cell>
          <cell r="K70">
            <v>115.32738095238093</v>
          </cell>
          <cell r="L70">
            <v>45600.970873786406</v>
          </cell>
          <cell r="M70">
            <v>7671.8262500000001</v>
          </cell>
          <cell r="N70">
            <v>1366.1503623188405</v>
          </cell>
        </row>
        <row r="71">
          <cell r="B71">
            <v>6687.1879550655303</v>
          </cell>
          <cell r="C71">
            <v>0</v>
          </cell>
          <cell r="D71">
            <v>0</v>
          </cell>
          <cell r="E71">
            <v>1091.8478260869567</v>
          </cell>
          <cell r="F71">
            <v>24362.191499999997</v>
          </cell>
          <cell r="G71">
            <v>11192.426000000001</v>
          </cell>
          <cell r="H71">
            <v>160.45652173913044</v>
          </cell>
          <cell r="I71">
            <v>1567.6968543378084</v>
          </cell>
          <cell r="J71">
            <v>1008.1521739130436</v>
          </cell>
          <cell r="K71">
            <v>127.72817460317458</v>
          </cell>
          <cell r="L71">
            <v>49088.34951456311</v>
          </cell>
          <cell r="M71">
            <v>7224.9237500000008</v>
          </cell>
          <cell r="N71">
            <v>1479.8188405797102</v>
          </cell>
        </row>
        <row r="72">
          <cell r="B72">
            <v>6231.6673600998556</v>
          </cell>
          <cell r="C72">
            <v>0</v>
          </cell>
          <cell r="D72">
            <v>0</v>
          </cell>
          <cell r="E72">
            <v>1015.7608695652175</v>
          </cell>
          <cell r="F72">
            <v>23577.709799999997</v>
          </cell>
          <cell r="G72">
            <v>10418.566375000002</v>
          </cell>
          <cell r="H72">
            <v>185.6521739130435</v>
          </cell>
          <cell r="I72">
            <v>1895.6621919455024</v>
          </cell>
          <cell r="J72">
            <v>1154.076086956522</v>
          </cell>
          <cell r="K72">
            <v>141.36904761904759</v>
          </cell>
          <cell r="L72">
            <v>51970.87378640777</v>
          </cell>
          <cell r="M72">
            <v>6778.0212500000007</v>
          </cell>
          <cell r="N72">
            <v>1542.4003623188405</v>
          </cell>
        </row>
        <row r="73">
          <cell r="B73">
            <v>6525.6396921156656</v>
          </cell>
          <cell r="C73">
            <v>0</v>
          </cell>
          <cell r="D73">
            <v>0</v>
          </cell>
          <cell r="E73">
            <v>976.08695652173924</v>
          </cell>
          <cell r="F73">
            <v>22902.206999999995</v>
          </cell>
          <cell r="G73">
            <v>10222.114875000001</v>
          </cell>
          <cell r="H73">
            <v>176.36956521739131</v>
          </cell>
          <cell r="I73">
            <v>1950.8865958725712</v>
          </cell>
          <cell r="J73">
            <v>1191.3043478260872</v>
          </cell>
          <cell r="K73">
            <v>157.49007936507934</v>
          </cell>
          <cell r="L73">
            <v>51852.427184466018</v>
          </cell>
          <cell r="M73">
            <v>6331.1187500000005</v>
          </cell>
          <cell r="N73">
            <v>1359.7644927536232</v>
          </cell>
        </row>
        <row r="74">
          <cell r="B74">
            <v>7570.0150821718344</v>
          </cell>
          <cell r="C74">
            <v>0</v>
          </cell>
          <cell r="D74">
            <v>0</v>
          </cell>
          <cell r="E74">
            <v>1045.6521739130437</v>
          </cell>
          <cell r="F74">
            <v>24989.444099999997</v>
          </cell>
          <cell r="G74">
            <v>10759.701750000002</v>
          </cell>
          <cell r="H74">
            <v>192.28260869565219</v>
          </cell>
          <cell r="I74">
            <v>2658.6605890603091</v>
          </cell>
          <cell r="J74">
            <v>1419.8369565217392</v>
          </cell>
          <cell r="K74">
            <v>174.85119047619045</v>
          </cell>
          <cell r="L74">
            <v>52187.378640776697</v>
          </cell>
          <cell r="M74">
            <v>6182.1512499999999</v>
          </cell>
          <cell r="N74">
            <v>1634.356884057971</v>
          </cell>
        </row>
        <row r="75">
          <cell r="B75">
            <v>8338.6207613896422</v>
          </cell>
          <cell r="C75">
            <v>0</v>
          </cell>
          <cell r="D75">
            <v>0</v>
          </cell>
          <cell r="E75">
            <v>1103.2608695652175</v>
          </cell>
          <cell r="F75">
            <v>25768.102499999997</v>
          </cell>
          <cell r="G75">
            <v>10924.296250000001</v>
          </cell>
          <cell r="H75">
            <v>216.1521739130435</v>
          </cell>
          <cell r="I75">
            <v>3470.1212181927476</v>
          </cell>
          <cell r="J75">
            <v>1575.5434782608697</v>
          </cell>
          <cell r="K75">
            <v>194.6924603174603</v>
          </cell>
          <cell r="L75">
            <v>56319.417475728158</v>
          </cell>
          <cell r="M75">
            <v>6033.1837500000001</v>
          </cell>
          <cell r="N75">
            <v>1667.9891304347825</v>
          </cell>
        </row>
        <row r="76">
          <cell r="B76">
            <v>8329.9745163303523</v>
          </cell>
          <cell r="C76">
            <v>0</v>
          </cell>
          <cell r="D76">
            <v>0</v>
          </cell>
          <cell r="E76">
            <v>982.06521739130449</v>
          </cell>
          <cell r="F76">
            <v>26276.393399999997</v>
          </cell>
          <cell r="G76">
            <v>11670.281000000001</v>
          </cell>
          <cell r="H76">
            <v>258.58695652173913</v>
          </cell>
          <cell r="I76">
            <v>3899.5191344419968</v>
          </cell>
          <cell r="J76">
            <v>1644.021739130435</v>
          </cell>
          <cell r="K76">
            <v>215.77380952380949</v>
          </cell>
          <cell r="L76">
            <v>58784.466019417479</v>
          </cell>
          <cell r="M76">
            <v>6033.1837500000001</v>
          </cell>
          <cell r="N76">
            <v>1666.286231884058</v>
          </cell>
        </row>
        <row r="77">
          <cell r="B77">
            <v>7225.5304763886015</v>
          </cell>
          <cell r="C77">
            <v>0</v>
          </cell>
          <cell r="D77">
            <v>0</v>
          </cell>
          <cell r="E77">
            <v>761.41304347826099</v>
          </cell>
          <cell r="F77">
            <v>23046.957599999998</v>
          </cell>
          <cell r="G77">
            <v>11213.664000000002</v>
          </cell>
          <cell r="H77">
            <v>286.43478260869568</v>
          </cell>
          <cell r="I77">
            <v>3465.6131035864564</v>
          </cell>
          <cell r="J77">
            <v>1536.413043478261</v>
          </cell>
          <cell r="K77">
            <v>240.57539682539678</v>
          </cell>
          <cell r="L77">
            <v>58643.689320388352</v>
          </cell>
          <cell r="M77">
            <v>5884.2162500000004</v>
          </cell>
          <cell r="N77">
            <v>1397.2282608695652</v>
          </cell>
        </row>
        <row r="78">
          <cell r="B78">
            <v>7303.8017474516346</v>
          </cell>
          <cell r="C78">
            <v>0</v>
          </cell>
          <cell r="D78">
            <v>0</v>
          </cell>
          <cell r="E78">
            <v>571.73913043478274</v>
          </cell>
          <cell r="F78">
            <v>22250.829299999998</v>
          </cell>
          <cell r="G78">
            <v>9695.1470000000008</v>
          </cell>
          <cell r="H78">
            <v>221.45652173913047</v>
          </cell>
          <cell r="I78">
            <v>2820.9527148867969</v>
          </cell>
          <cell r="J78">
            <v>1543.7500000000002</v>
          </cell>
          <cell r="K78">
            <v>266.61706349206344</v>
          </cell>
          <cell r="L78">
            <v>50866.99029126214</v>
          </cell>
          <cell r="M78">
            <v>5735.2487500000007</v>
          </cell>
          <cell r="N78">
            <v>1260.144927536232</v>
          </cell>
        </row>
        <row r="79">
          <cell r="B79">
            <v>8391.4083628042445</v>
          </cell>
          <cell r="C79">
            <v>0</v>
          </cell>
          <cell r="D79">
            <v>0</v>
          </cell>
          <cell r="E79">
            <v>588.58695652173924</v>
          </cell>
          <cell r="F79">
            <v>24701.606699999997</v>
          </cell>
          <cell r="G79">
            <v>10589.797750000002</v>
          </cell>
          <cell r="H79">
            <v>273.17391304347831</v>
          </cell>
          <cell r="I79">
            <v>3594.0943698657593</v>
          </cell>
          <cell r="J79">
            <v>1843.7500000000002</v>
          </cell>
          <cell r="K79">
            <v>347.22222222222217</v>
          </cell>
          <cell r="L79">
            <v>57556.310679611648</v>
          </cell>
          <cell r="M79">
            <v>5586.28125</v>
          </cell>
          <cell r="N79">
            <v>1450.4438405797102</v>
          </cell>
        </row>
        <row r="80">
          <cell r="B80">
            <v>8817.3496983565656</v>
          </cell>
          <cell r="C80">
            <v>0</v>
          </cell>
          <cell r="D80">
            <v>0</v>
          </cell>
          <cell r="E80">
            <v>645.10869565217399</v>
          </cell>
          <cell r="F80">
            <v>26402.010299999994</v>
          </cell>
          <cell r="G80">
            <v>11282.687500000002</v>
          </cell>
          <cell r="H80">
            <v>328.86956521739131</v>
          </cell>
          <cell r="I80">
            <v>4022.3652574634352</v>
          </cell>
          <cell r="J80">
            <v>2096.1956521739135</v>
          </cell>
          <cell r="K80">
            <v>546.87499999999989</v>
          </cell>
          <cell r="L80">
            <v>59367.961165048546</v>
          </cell>
          <cell r="M80">
            <v>5735.2487500000007</v>
          </cell>
          <cell r="N80">
            <v>1473.858695652174</v>
          </cell>
        </row>
        <row r="81">
          <cell r="B81">
            <v>9084.9282296650726</v>
          </cell>
          <cell r="C81">
            <v>0</v>
          </cell>
          <cell r="D81">
            <v>0</v>
          </cell>
          <cell r="E81">
            <v>644.02173913043487</v>
          </cell>
          <cell r="F81">
            <v>26668.218299999997</v>
          </cell>
          <cell r="G81">
            <v>11585.329000000002</v>
          </cell>
          <cell r="H81">
            <v>376.60869565217394</v>
          </cell>
          <cell r="I81">
            <v>4192.5465838509326</v>
          </cell>
          <cell r="J81">
            <v>2126.3586956521744</v>
          </cell>
          <cell r="K81">
            <v>629.96031746031736</v>
          </cell>
          <cell r="L81">
            <v>61247.572815533982</v>
          </cell>
          <cell r="M81">
            <v>5884.2162500000004</v>
          </cell>
          <cell r="N81">
            <v>1463.215579710145</v>
          </cell>
        </row>
        <row r="82">
          <cell r="B82">
            <v>8943.4028500104032</v>
          </cell>
          <cell r="C82">
            <v>0</v>
          </cell>
          <cell r="D82">
            <v>0</v>
          </cell>
          <cell r="E82">
            <v>625.00000000000011</v>
          </cell>
          <cell r="F82">
            <v>26148.280799999997</v>
          </cell>
          <cell r="G82">
            <v>12037.963875000001</v>
          </cell>
          <cell r="H82">
            <v>412.41304347826093</v>
          </cell>
          <cell r="I82">
            <v>3804.8487277098789</v>
          </cell>
          <cell r="J82">
            <v>2089.130434782609</v>
          </cell>
          <cell r="K82">
            <v>628.72023809523796</v>
          </cell>
          <cell r="L82">
            <v>63954.368932038837</v>
          </cell>
          <cell r="M82">
            <v>6033.1837500000001</v>
          </cell>
          <cell r="N82">
            <v>1409.1485507246377</v>
          </cell>
        </row>
        <row r="83">
          <cell r="B83">
            <v>7432.5852922820895</v>
          </cell>
          <cell r="C83">
            <v>70.888468809073743</v>
          </cell>
          <cell r="D83">
            <v>43.478260869565219</v>
          </cell>
          <cell r="E83">
            <v>564.13043478260875</v>
          </cell>
          <cell r="F83">
            <v>21834.047399999996</v>
          </cell>
          <cell r="G83">
            <v>11760.542500000001</v>
          </cell>
          <cell r="H83">
            <v>359.36956521739131</v>
          </cell>
          <cell r="I83">
            <v>3324.7345221398527</v>
          </cell>
          <cell r="J83">
            <v>1668.4782608695655</v>
          </cell>
          <cell r="K83">
            <v>611.35912698412687</v>
          </cell>
          <cell r="L83">
            <v>64288.34951456311</v>
          </cell>
          <cell r="M83">
            <v>6182.1512499999999</v>
          </cell>
          <cell r="N83">
            <v>1183.5144927536232</v>
          </cell>
        </row>
        <row r="84">
          <cell r="B84">
            <v>7623.2577491158745</v>
          </cell>
          <cell r="C84">
            <v>142.30203738710358</v>
          </cell>
          <cell r="D84">
            <v>57.971014492753625</v>
          </cell>
          <cell r="E84">
            <v>530.43478260869574</v>
          </cell>
          <cell r="F84">
            <v>20527.964399999997</v>
          </cell>
          <cell r="G84">
            <v>9486.7491250000021</v>
          </cell>
          <cell r="H84">
            <v>351.41304347826087</v>
          </cell>
          <cell r="I84">
            <v>3233.4452013624532</v>
          </cell>
          <cell r="J84">
            <v>1658.967391304348</v>
          </cell>
          <cell r="K84">
            <v>639.88095238095229</v>
          </cell>
          <cell r="L84">
            <v>64981.553398058255</v>
          </cell>
          <cell r="M84">
            <v>6331.1187500000005</v>
          </cell>
          <cell r="N84">
            <v>904.23913043478262</v>
          </cell>
        </row>
        <row r="85">
          <cell r="B85">
            <v>7210.9683794466418</v>
          </cell>
          <cell r="C85">
            <v>292.48057130854869</v>
          </cell>
          <cell r="D85">
            <v>57.971014492753625</v>
          </cell>
          <cell r="E85">
            <v>752.71739130434798</v>
          </cell>
          <cell r="F85">
            <v>19788.405299999995</v>
          </cell>
          <cell r="G85">
            <v>10178.311500000002</v>
          </cell>
          <cell r="H85">
            <v>318.26086956521743</v>
          </cell>
          <cell r="I85">
            <v>2696.9795632137857</v>
          </cell>
          <cell r="J85">
            <v>1518.2065217391307</v>
          </cell>
          <cell r="K85">
            <v>553.07539682539675</v>
          </cell>
          <cell r="L85">
            <v>61633.980582524273</v>
          </cell>
          <cell r="M85">
            <v>6480.0862500000003</v>
          </cell>
          <cell r="N85">
            <v>762.04710144927537</v>
          </cell>
        </row>
        <row r="86">
          <cell r="B86">
            <v>8864.6765134179332</v>
          </cell>
          <cell r="C86">
            <v>704.15879017013253</v>
          </cell>
          <cell r="D86">
            <v>72.463768115942031</v>
          </cell>
          <cell r="E86">
            <v>804.34782608695662</v>
          </cell>
          <cell r="F86">
            <v>24729.059399999995</v>
          </cell>
          <cell r="G86">
            <v>11357.020500000002</v>
          </cell>
          <cell r="H86">
            <v>358.04347826086962</v>
          </cell>
          <cell r="I86">
            <v>3391.2292125826498</v>
          </cell>
          <cell r="J86">
            <v>1984.5108695652177</v>
          </cell>
          <cell r="K86">
            <v>749.00793650793639</v>
          </cell>
          <cell r="L86">
            <v>67332.038834951454</v>
          </cell>
          <cell r="M86">
            <v>6629.05375</v>
          </cell>
          <cell r="N86">
            <v>969.375</v>
          </cell>
        </row>
        <row r="87">
          <cell r="B87">
            <v>9067.6357395464966</v>
          </cell>
          <cell r="C87">
            <v>1072.2537282083599</v>
          </cell>
          <cell r="D87">
            <v>72.463768115942031</v>
          </cell>
          <cell r="E87">
            <v>817.93478260869574</v>
          </cell>
          <cell r="F87">
            <v>25933.650599999997</v>
          </cell>
          <cell r="G87">
            <v>13094.554375000002</v>
          </cell>
          <cell r="H87">
            <v>397.82608695652175</v>
          </cell>
          <cell r="I87">
            <v>3601.9835704267689</v>
          </cell>
          <cell r="J87">
            <v>1857.880434782609</v>
          </cell>
          <cell r="K87">
            <v>786.21031746031736</v>
          </cell>
          <cell r="L87">
            <v>70623.300970873781</v>
          </cell>
          <cell r="M87">
            <v>6778.0212500000007</v>
          </cell>
          <cell r="N87">
            <v>1083.4692028985507</v>
          </cell>
        </row>
        <row r="88">
          <cell r="B88">
            <v>9178.2166631995024</v>
          </cell>
          <cell r="C88">
            <v>1401.4912833438357</v>
          </cell>
          <cell r="D88">
            <v>101.44927536231884</v>
          </cell>
          <cell r="E88">
            <v>729.34782608695662</v>
          </cell>
          <cell r="F88">
            <v>26055.939899999994</v>
          </cell>
          <cell r="G88">
            <v>11768.506750000002</v>
          </cell>
          <cell r="H88">
            <v>437.60869565217394</v>
          </cell>
          <cell r="I88">
            <v>3754.1324383891015</v>
          </cell>
          <cell r="J88">
            <v>1711.9565217391307</v>
          </cell>
          <cell r="K88">
            <v>849.45436507936495</v>
          </cell>
          <cell r="L88">
            <v>69377.669902912618</v>
          </cell>
          <cell r="M88">
            <v>6926.9887500000004</v>
          </cell>
          <cell r="N88">
            <v>1047.7083333333333</v>
          </cell>
        </row>
        <row r="89">
          <cell r="B89">
            <v>10065.139380070732</v>
          </cell>
          <cell r="C89">
            <v>1844.6754883427855</v>
          </cell>
          <cell r="D89">
            <v>115.94202898550725</v>
          </cell>
          <cell r="E89">
            <v>755.43478260869574</v>
          </cell>
          <cell r="F89">
            <v>29343.608699999993</v>
          </cell>
          <cell r="G89">
            <v>14437.857875000002</v>
          </cell>
          <cell r="H89">
            <v>477.39130434782612</v>
          </cell>
          <cell r="I89">
            <v>4060.6842316169113</v>
          </cell>
          <cell r="J89">
            <v>1582.0652173913045</v>
          </cell>
          <cell r="K89">
            <v>968.50198412698398</v>
          </cell>
          <cell r="L89">
            <v>73751.456310679612</v>
          </cell>
          <cell r="M89">
            <v>7075.9562500000002</v>
          </cell>
          <cell r="N89">
            <v>934.03985507246375</v>
          </cell>
        </row>
        <row r="90">
          <cell r="B90">
            <v>10420.545558560434</v>
          </cell>
          <cell r="C90">
            <v>2140.3066582650708</v>
          </cell>
          <cell r="D90">
            <v>144.92753623188406</v>
          </cell>
          <cell r="E90">
            <v>828.26086956521749</v>
          </cell>
          <cell r="F90">
            <v>31807.696499999995</v>
          </cell>
          <cell r="G90">
            <v>15523.650625000002</v>
          </cell>
          <cell r="H90">
            <v>477.39130434782612</v>
          </cell>
          <cell r="I90">
            <v>4176.7681827289134</v>
          </cell>
          <cell r="J90">
            <v>1483.1521739130437</v>
          </cell>
          <cell r="K90">
            <v>1114.8313492063489</v>
          </cell>
          <cell r="L90">
            <v>77504.854368932036</v>
          </cell>
          <cell r="M90">
            <v>7373.8912500000006</v>
          </cell>
          <cell r="N90">
            <v>954.47463768115938</v>
          </cell>
        </row>
        <row r="91">
          <cell r="B91">
            <v>10284.025899729562</v>
          </cell>
          <cell r="C91">
            <v>2417.5593362738928</v>
          </cell>
          <cell r="D91">
            <v>159.42028985507247</v>
          </cell>
          <cell r="E91">
            <v>843.47826086956536</v>
          </cell>
          <cell r="F91">
            <v>31720.346999999994</v>
          </cell>
          <cell r="G91">
            <v>16154.153750000003</v>
          </cell>
          <cell r="H91">
            <v>477.39130434782612</v>
          </cell>
          <cell r="I91">
            <v>4315.3927068723715</v>
          </cell>
          <cell r="J91">
            <v>1390.7608695652175</v>
          </cell>
          <cell r="K91">
            <v>1164.4345238095236</v>
          </cell>
          <cell r="L91">
            <v>80433.98058252428</v>
          </cell>
          <cell r="M91">
            <v>7597.3425000000007</v>
          </cell>
          <cell r="N91">
            <v>996.195652173913</v>
          </cell>
        </row>
        <row r="92">
          <cell r="B92">
            <v>9731.5763469939684</v>
          </cell>
          <cell r="C92">
            <v>2680.6343205208996</v>
          </cell>
          <cell r="D92">
            <v>173.91304347826087</v>
          </cell>
          <cell r="E92">
            <v>837.50000000000011</v>
          </cell>
          <cell r="F92">
            <v>31233.685499999996</v>
          </cell>
          <cell r="G92">
            <v>16479.360625000001</v>
          </cell>
          <cell r="H92">
            <v>485.34782608695656</v>
          </cell>
          <cell r="I92">
            <v>4348.0765377679836</v>
          </cell>
          <cell r="J92">
            <v>1411.9565217391307</v>
          </cell>
          <cell r="K92">
            <v>1202.8769841269839</v>
          </cell>
          <cell r="L92">
            <v>80832.038834951454</v>
          </cell>
          <cell r="M92">
            <v>7284.5107500000004</v>
          </cell>
          <cell r="N92">
            <v>1045.1539855072465</v>
          </cell>
        </row>
        <row r="93">
          <cell r="B93">
            <v>9519.5158102766818</v>
          </cell>
          <cell r="C93">
            <v>2844.9905482041595</v>
          </cell>
          <cell r="D93">
            <v>231.8840579710145</v>
          </cell>
          <cell r="E93">
            <v>835.32608695652186</v>
          </cell>
          <cell r="F93">
            <v>29774.532899999995</v>
          </cell>
          <cell r="G93">
            <v>16804.567500000001</v>
          </cell>
          <cell r="H93">
            <v>485.34782608695656</v>
          </cell>
          <cell r="I93">
            <v>4289.4710478861962</v>
          </cell>
          <cell r="J93">
            <v>1365.4891304347827</v>
          </cell>
          <cell r="K93">
            <v>1178.0753968253966</v>
          </cell>
          <cell r="L93">
            <v>82822.330097087382</v>
          </cell>
          <cell r="M93">
            <v>6971.6790000000001</v>
          </cell>
          <cell r="N93">
            <v>1006.838768115942</v>
          </cell>
        </row>
        <row r="94">
          <cell r="B94">
            <v>8487.8822550447276</v>
          </cell>
          <cell r="C94">
            <v>2947.3850031505995</v>
          </cell>
          <cell r="D94">
            <v>231.8840579710145</v>
          </cell>
          <cell r="E94">
            <v>805.43478260869574</v>
          </cell>
          <cell r="F94">
            <v>27586.635899999994</v>
          </cell>
          <cell r="G94">
            <v>15441.353375000002</v>
          </cell>
          <cell r="H94">
            <v>493.304347826087</v>
          </cell>
          <cell r="I94">
            <v>4251.1520737327201</v>
          </cell>
          <cell r="J94">
            <v>1330.163043478261</v>
          </cell>
          <cell r="K94">
            <v>1187.9960317460316</v>
          </cell>
          <cell r="L94">
            <v>84025.242718446607</v>
          </cell>
          <cell r="M94">
            <v>6658.8472500000007</v>
          </cell>
          <cell r="N94">
            <v>988.95833333333337</v>
          </cell>
        </row>
        <row r="95">
          <cell r="B95">
            <v>8797.3268150613712</v>
          </cell>
          <cell r="C95">
            <v>3493.4887628649453</v>
          </cell>
          <cell r="D95">
            <v>246.37681159420291</v>
          </cell>
          <cell r="E95">
            <v>757.06521739130449</v>
          </cell>
          <cell r="F95">
            <v>28722.179399999994</v>
          </cell>
          <cell r="G95">
            <v>15449.317625000001</v>
          </cell>
          <cell r="H95">
            <v>493.304347826087</v>
          </cell>
          <cell r="I95">
            <v>4485.5740332598689</v>
          </cell>
          <cell r="J95">
            <v>1432.880434782609</v>
          </cell>
          <cell r="K95">
            <v>1321.9246031746029</v>
          </cell>
          <cell r="L95">
            <v>88237.864077669903</v>
          </cell>
          <cell r="M95">
            <v>6331.1187500000005</v>
          </cell>
          <cell r="N95">
            <v>1005.9873188405797</v>
          </cell>
        </row>
        <row r="96">
          <cell r="B96">
            <v>8789.5907010609535</v>
          </cell>
          <cell r="C96">
            <v>3676.7485822306248</v>
          </cell>
          <cell r="D96">
            <v>304.3478260869565</v>
          </cell>
          <cell r="E96">
            <v>787.50000000000011</v>
          </cell>
          <cell r="F96">
            <v>27408.609299999996</v>
          </cell>
          <cell r="G96">
            <v>15814.345750000002</v>
          </cell>
          <cell r="H96">
            <v>493.304347826087</v>
          </cell>
          <cell r="I96">
            <v>4779.7285113203779</v>
          </cell>
          <cell r="J96">
            <v>1426.0869565217392</v>
          </cell>
          <cell r="K96">
            <v>1439.7321428571427</v>
          </cell>
          <cell r="L96">
            <v>89469.902912621357</v>
          </cell>
          <cell r="M96">
            <v>6018.2870000000003</v>
          </cell>
          <cell r="N96">
            <v>1003.8586956521739</v>
          </cell>
        </row>
        <row r="97">
          <cell r="B97">
            <v>8936.5768670688594</v>
          </cell>
          <cell r="C97">
            <v>3930.8968704053777</v>
          </cell>
          <cell r="D97">
            <v>333.33333333333337</v>
          </cell>
          <cell r="E97">
            <v>922.82608695652186</v>
          </cell>
          <cell r="F97">
            <v>28373.613299999994</v>
          </cell>
          <cell r="G97">
            <v>16341.313625000003</v>
          </cell>
          <cell r="H97">
            <v>509.21739130434787</v>
          </cell>
          <cell r="I97">
            <v>5118.9641354437999</v>
          </cell>
          <cell r="J97">
            <v>1414.6739130434785</v>
          </cell>
          <cell r="K97">
            <v>1551.3392857142856</v>
          </cell>
          <cell r="L97">
            <v>93781.553398058255</v>
          </cell>
          <cell r="M97">
            <v>5705.45525</v>
          </cell>
          <cell r="N97">
            <v>994.06702898550725</v>
          </cell>
        </row>
        <row r="98">
          <cell r="B98">
            <v>8813.2541085916382</v>
          </cell>
          <cell r="C98">
            <v>4149.8634740600719</v>
          </cell>
          <cell r="D98">
            <v>405.79710144927537</v>
          </cell>
          <cell r="E98">
            <v>923.91304347826099</v>
          </cell>
          <cell r="F98">
            <v>26814.632699999995</v>
          </cell>
          <cell r="G98">
            <v>16504.580750000001</v>
          </cell>
          <cell r="H98">
            <v>525.13043478260875</v>
          </cell>
          <cell r="I98">
            <v>4809.0312562612717</v>
          </cell>
          <cell r="J98">
            <v>1339.6739130434785</v>
          </cell>
          <cell r="K98">
            <v>1419.8908730158728</v>
          </cell>
          <cell r="L98">
            <v>86087.283908328958</v>
          </cell>
          <cell r="M98">
            <v>5392.6235000000006</v>
          </cell>
          <cell r="N98">
            <v>994.06702898550725</v>
          </cell>
        </row>
        <row r="99">
          <cell r="B99">
            <v>8728.6119201164984</v>
          </cell>
          <cell r="C99">
            <v>4890.7792480571316</v>
          </cell>
          <cell r="D99">
            <v>463.768115942029</v>
          </cell>
          <cell r="E99">
            <v>914.67391304347836</v>
          </cell>
          <cell r="F99">
            <v>27673.985399999994</v>
          </cell>
          <cell r="G99">
            <v>16864.299375000002</v>
          </cell>
          <cell r="H99">
            <v>522.47826086956525</v>
          </cell>
          <cell r="I99">
            <v>5025.4207573632548</v>
          </cell>
          <cell r="J99">
            <v>1434.7826086956525</v>
          </cell>
          <cell r="K99">
            <v>1545.1388888888887</v>
          </cell>
          <cell r="L99">
            <v>88519.025165647981</v>
          </cell>
          <cell r="M99">
            <v>5079.7917500000003</v>
          </cell>
          <cell r="N99">
            <v>994.06702898550725</v>
          </cell>
        </row>
        <row r="100">
          <cell r="B100">
            <v>8174.3421052631593</v>
          </cell>
          <cell r="C100">
            <v>5531.4009661835762</v>
          </cell>
          <cell r="D100">
            <v>550.72463768115949</v>
          </cell>
          <cell r="E100">
            <v>913.04347826086973</v>
          </cell>
          <cell r="F100">
            <v>28839.477299999995</v>
          </cell>
          <cell r="G100">
            <v>17255.875000000004</v>
          </cell>
          <cell r="H100">
            <v>499.93478260869568</v>
          </cell>
          <cell r="I100">
            <v>5106.5668202764991</v>
          </cell>
          <cell r="J100">
            <v>1223.0978260869567</v>
          </cell>
          <cell r="K100">
            <v>1717.5099206349203</v>
          </cell>
          <cell r="L100">
            <v>90414.509478596869</v>
          </cell>
          <cell r="M100">
            <v>5079.7917500000003</v>
          </cell>
          <cell r="N100">
            <v>994.06702898550725</v>
          </cell>
        </row>
        <row r="101">
          <cell r="B101">
            <v>8089.2448512585825</v>
          </cell>
          <cell r="C101">
            <v>5895.2951060701544</v>
          </cell>
          <cell r="D101">
            <v>594.20289855072463</v>
          </cell>
          <cell r="E101">
            <v>913.04347826086973</v>
          </cell>
          <cell r="F101">
            <v>28847.796299999995</v>
          </cell>
          <cell r="G101">
            <v>17919.562500000004</v>
          </cell>
          <cell r="H101">
            <v>484.02173913043481</v>
          </cell>
          <cell r="I101">
            <v>5635.143257864157</v>
          </cell>
          <cell r="J101">
            <v>1358.6956521739132</v>
          </cell>
          <cell r="K101">
            <v>1798.1150793650791</v>
          </cell>
          <cell r="L101">
            <v>93021.572665674743</v>
          </cell>
          <cell r="M101">
            <v>5079.7917500000003</v>
          </cell>
          <cell r="N101">
            <v>994.06702898550725</v>
          </cell>
        </row>
        <row r="102">
          <cell r="B102">
            <v>8060.484709798212</v>
          </cell>
          <cell r="C102">
            <v>6026.8325981936578</v>
          </cell>
          <cell r="D102">
            <v>0</v>
          </cell>
          <cell r="E102">
            <v>1009.1087027626812</v>
          </cell>
          <cell r="F102">
            <v>31440.412649999995</v>
          </cell>
          <cell r="G102">
            <v>16595.57230625</v>
          </cell>
          <cell r="H102">
            <v>0</v>
          </cell>
          <cell r="I102">
            <v>6867.6774404866273</v>
          </cell>
          <cell r="J102">
            <v>1196.0055201766306</v>
          </cell>
          <cell r="K102">
            <v>0</v>
          </cell>
          <cell r="L102">
            <v>92656.335620470767</v>
          </cell>
          <cell r="M102">
            <v>5314.4155625000003</v>
          </cell>
          <cell r="N102">
            <v>1001.3016440755208</v>
          </cell>
        </row>
        <row r="103">
          <cell r="B103">
            <v>8125.5135739546513</v>
          </cell>
          <cell r="C103">
            <v>6227.2106700273071</v>
          </cell>
          <cell r="D103">
            <v>0</v>
          </cell>
          <cell r="E103">
            <v>1022.5652316123189</v>
          </cell>
          <cell r="F103">
            <v>29777.194979999993</v>
          </cell>
          <cell r="G103">
            <v>16806.731121250003</v>
          </cell>
          <cell r="H103">
            <v>0</v>
          </cell>
          <cell r="I103">
            <v>6979.9451434457033</v>
          </cell>
          <cell r="J103">
            <v>1222.989301222826</v>
          </cell>
          <cell r="K103">
            <v>0</v>
          </cell>
          <cell r="L103">
            <v>93454.219286884123</v>
          </cell>
          <cell r="M103">
            <v>5549.0393750000003</v>
          </cell>
          <cell r="N103">
            <v>1008.6426903249547</v>
          </cell>
        </row>
        <row r="104">
          <cell r="B104">
            <v>7624.5319325982955</v>
          </cell>
          <cell r="C104">
            <v>6378.8069733249331</v>
          </cell>
          <cell r="D104">
            <v>0</v>
          </cell>
          <cell r="E104">
            <v>1036.0217604619565</v>
          </cell>
          <cell r="F104">
            <v>29773.617809999996</v>
          </cell>
          <cell r="G104">
            <v>16594.258205000002</v>
          </cell>
          <cell r="H104">
            <v>0</v>
          </cell>
          <cell r="I104">
            <v>7092.2128464047801</v>
          </cell>
          <cell r="J104">
            <v>1249.9730822690219</v>
          </cell>
          <cell r="K104">
            <v>0</v>
          </cell>
          <cell r="L104">
            <v>93891.104034424818</v>
          </cell>
          <cell r="M104">
            <v>5783.6631875000003</v>
          </cell>
          <cell r="N104">
            <v>1015.9837365743887</v>
          </cell>
        </row>
        <row r="105">
          <cell r="B105">
            <v>7219.5691179529867</v>
          </cell>
          <cell r="C105">
            <v>6367.7798781768543</v>
          </cell>
          <cell r="D105">
            <v>0</v>
          </cell>
          <cell r="E105">
            <v>1049.4782893115944</v>
          </cell>
          <cell r="F105">
            <v>28916.178479999991</v>
          </cell>
          <cell r="G105">
            <v>16649.118613750004</v>
          </cell>
          <cell r="H105">
            <v>0</v>
          </cell>
          <cell r="I105">
            <v>7204.480549363856</v>
          </cell>
          <cell r="J105">
            <v>1276.9568633152176</v>
          </cell>
          <cell r="K105">
            <v>0</v>
          </cell>
          <cell r="L105">
            <v>93154.906391496552</v>
          </cell>
          <cell r="M105">
            <v>6018.2870000000003</v>
          </cell>
          <cell r="N105">
            <v>1023.3247828238225</v>
          </cell>
        </row>
        <row r="106">
          <cell r="B106">
            <v>7068.3508425213249</v>
          </cell>
          <cell r="C106">
            <v>6514.9128334383549</v>
          </cell>
          <cell r="D106">
            <v>0</v>
          </cell>
          <cell r="E106">
            <v>1062.934818161232</v>
          </cell>
          <cell r="F106">
            <v>28315.713059999998</v>
          </cell>
          <cell r="G106">
            <v>16637.304976250001</v>
          </cell>
          <cell r="H106">
            <v>0</v>
          </cell>
          <cell r="I106">
            <v>7316.7482523229319</v>
          </cell>
          <cell r="J106">
            <v>1303.940644361413</v>
          </cell>
          <cell r="K106">
            <v>0</v>
          </cell>
          <cell r="L106">
            <v>92491.112490767613</v>
          </cell>
          <cell r="M106">
            <v>6252.9108125000002</v>
          </cell>
          <cell r="N106">
            <v>1030.6658290732564</v>
          </cell>
        </row>
        <row r="107">
          <cell r="B107">
            <v>6780.840441023508</v>
          </cell>
          <cell r="C107">
            <v>6726.8431001890376</v>
          </cell>
          <cell r="D107">
            <v>0</v>
          </cell>
          <cell r="E107">
            <v>1076.3913470108696</v>
          </cell>
          <cell r="F107">
            <v>27670.158659999997</v>
          </cell>
          <cell r="G107">
            <v>16668.392098750002</v>
          </cell>
          <cell r="H107">
            <v>0</v>
          </cell>
          <cell r="I107">
            <v>7429.0159552820087</v>
          </cell>
          <cell r="J107">
            <v>1330.9244254076086</v>
          </cell>
          <cell r="K107">
            <v>0</v>
          </cell>
          <cell r="L107">
            <v>91262.636452189545</v>
          </cell>
          <cell r="M107">
            <v>6487.5346250000002</v>
          </cell>
          <cell r="N107">
            <v>1038.0068753226903</v>
          </cell>
        </row>
        <row r="108">
          <cell r="B108">
            <v>6581.6582587892672</v>
          </cell>
          <cell r="C108">
            <v>6997.2694812014297</v>
          </cell>
          <cell r="D108">
            <v>0</v>
          </cell>
          <cell r="E108">
            <v>1089.8478758605072</v>
          </cell>
          <cell r="F108">
            <v>27331.325789999995</v>
          </cell>
          <cell r="G108">
            <v>16692.205206250004</v>
          </cell>
          <cell r="H108">
            <v>0</v>
          </cell>
          <cell r="I108">
            <v>7541.2836582410855</v>
          </cell>
          <cell r="J108">
            <v>1357.9082064538043</v>
          </cell>
          <cell r="K108">
            <v>0</v>
          </cell>
          <cell r="L108">
            <v>90967.2826238212</v>
          </cell>
          <cell r="M108">
            <v>6722.1584375000002</v>
          </cell>
          <cell r="N108">
            <v>1045.3479215721243</v>
          </cell>
        </row>
        <row r="109">
          <cell r="B109">
            <v>6311.0762949864793</v>
          </cell>
          <cell r="C109">
            <v>7164.9863474060085</v>
          </cell>
          <cell r="D109">
            <v>0</v>
          </cell>
          <cell r="E109">
            <v>1103.3044047101448</v>
          </cell>
          <cell r="F109">
            <v>27184.994579999995</v>
          </cell>
          <cell r="G109">
            <v>16734.548468749999</v>
          </cell>
          <cell r="H109">
            <v>0</v>
          </cell>
          <cell r="I109">
            <v>7653.5513612001605</v>
          </cell>
          <cell r="J109">
            <v>1384.8919875000001</v>
          </cell>
          <cell r="K109">
            <v>0</v>
          </cell>
          <cell r="L109">
            <v>89833.911112062589</v>
          </cell>
          <cell r="M109">
            <v>6956.7822500000002</v>
          </cell>
          <cell r="N109">
            <v>1052.688967821558</v>
          </cell>
        </row>
        <row r="110">
          <cell r="B110">
            <v>6201.3599958394016</v>
          </cell>
          <cell r="C110">
            <v>7336.1163621088017</v>
          </cell>
          <cell r="D110">
            <v>0</v>
          </cell>
          <cell r="E110">
            <v>1116.7609335597824</v>
          </cell>
          <cell r="F110">
            <v>27217.521869999993</v>
          </cell>
          <cell r="G110">
            <v>16776.307686250002</v>
          </cell>
          <cell r="H110">
            <v>0</v>
          </cell>
          <cell r="I110">
            <v>7765.8190641592364</v>
          </cell>
          <cell r="J110">
            <v>1411.8757685461956</v>
          </cell>
          <cell r="K110">
            <v>0</v>
          </cell>
          <cell r="L110">
            <v>90602.421725307999</v>
          </cell>
          <cell r="M110">
            <v>7191.4060625000002</v>
          </cell>
          <cell r="N110">
            <v>1060.0300140709919</v>
          </cell>
        </row>
        <row r="111">
          <cell r="B111">
            <v>5972.7350738506357</v>
          </cell>
          <cell r="C111">
            <v>7458.2020583910962</v>
          </cell>
          <cell r="D111">
            <v>0</v>
          </cell>
          <cell r="E111">
            <v>1130.2174624094202</v>
          </cell>
          <cell r="F111">
            <v>27160.619909999998</v>
          </cell>
          <cell r="G111">
            <v>16836.278488750002</v>
          </cell>
          <cell r="H111">
            <v>0</v>
          </cell>
          <cell r="I111">
            <v>7878.0867671183132</v>
          </cell>
          <cell r="J111">
            <v>1438.859549592391</v>
          </cell>
          <cell r="K111">
            <v>0</v>
          </cell>
          <cell r="L111">
            <v>91299.96852955973</v>
          </cell>
          <cell r="M111">
            <v>7426.0298750000002</v>
          </cell>
          <cell r="N111">
            <v>1067.3710603204258</v>
          </cell>
        </row>
        <row r="112">
          <cell r="B112">
            <v>5765.0886727688803</v>
          </cell>
          <cell r="C112">
            <v>7647.0279353077103</v>
          </cell>
          <cell r="D112">
            <v>0</v>
          </cell>
          <cell r="E112">
            <v>1143.6739912590579</v>
          </cell>
          <cell r="F112">
            <v>26989.165319999996</v>
          </cell>
          <cell r="G112">
            <v>16871.347736250002</v>
          </cell>
          <cell r="H112">
            <v>0</v>
          </cell>
          <cell r="I112">
            <v>7990.35447007739</v>
          </cell>
          <cell r="J112">
            <v>1465.8433306385871</v>
          </cell>
          <cell r="K112">
            <v>0</v>
          </cell>
          <cell r="L112">
            <v>93078.435576583419</v>
          </cell>
          <cell r="M112">
            <v>7660.6536875000002</v>
          </cell>
          <cell r="N112">
            <v>1074.7121065698598</v>
          </cell>
        </row>
        <row r="113">
          <cell r="B113">
            <v>5641.4018618681102</v>
          </cell>
          <cell r="C113">
            <v>7988.0277252678025</v>
          </cell>
          <cell r="D113">
            <v>0</v>
          </cell>
          <cell r="E113">
            <v>1157.1305201086957</v>
          </cell>
          <cell r="F113">
            <v>27009.463679999997</v>
          </cell>
          <cell r="G113">
            <v>16903.111820000006</v>
          </cell>
          <cell r="H113">
            <v>0</v>
          </cell>
          <cell r="I113">
            <v>8102.6221730364687</v>
          </cell>
          <cell r="J113">
            <v>1492.8271116847829</v>
          </cell>
          <cell r="K113">
            <v>0</v>
          </cell>
          <cell r="L113">
            <v>93938.748996478287</v>
          </cell>
          <cell r="M113">
            <v>7895.2775000000001</v>
          </cell>
          <cell r="N113">
            <v>1082.0531528192935</v>
          </cell>
        </row>
        <row r="114">
          <cell r="B114">
            <v>5518.7617016850436</v>
          </cell>
          <cell r="C114">
            <v>8194.6019743751331</v>
          </cell>
          <cell r="D114">
            <v>0</v>
          </cell>
          <cell r="E114">
            <v>1144.3581320652174</v>
          </cell>
          <cell r="F114">
            <v>27095.565329999998</v>
          </cell>
          <cell r="G114">
            <v>16948.216022500004</v>
          </cell>
          <cell r="H114">
            <v>0</v>
          </cell>
          <cell r="I114">
            <v>8162.6729081095991</v>
          </cell>
          <cell r="J114">
            <v>1495.8863192934787</v>
          </cell>
          <cell r="K114">
            <v>0</v>
          </cell>
          <cell r="L114">
            <v>95312.958114342604</v>
          </cell>
          <cell r="M114">
            <v>7895.2775000000001</v>
          </cell>
          <cell r="N114">
            <v>1073.5616880434782</v>
          </cell>
        </row>
        <row r="115">
          <cell r="B115">
            <v>5463.8807988350327</v>
          </cell>
          <cell r="C115">
            <v>8241.1783238815387</v>
          </cell>
          <cell r="D115">
            <v>0</v>
          </cell>
          <cell r="E115">
            <v>1131.4327864130437</v>
          </cell>
          <cell r="F115">
            <v>27381.738929999992</v>
          </cell>
          <cell r="G115">
            <v>16991.13005625</v>
          </cell>
          <cell r="H115">
            <v>0</v>
          </cell>
          <cell r="I115">
            <v>8223.0475568523361</v>
          </cell>
          <cell r="J115">
            <v>1498.9375630434786</v>
          </cell>
          <cell r="K115">
            <v>0</v>
          </cell>
          <cell r="L115">
            <v>96448.329176523475</v>
          </cell>
          <cell r="M115">
            <v>7895.2775000000001</v>
          </cell>
          <cell r="N115">
            <v>1064.979670040761</v>
          </cell>
        </row>
        <row r="116">
          <cell r="B116">
            <v>5398.8064281256511</v>
          </cell>
          <cell r="C116">
            <v>8447.9101029195572</v>
          </cell>
          <cell r="D116">
            <v>0</v>
          </cell>
          <cell r="E116">
            <v>1118.3544842391304</v>
          </cell>
          <cell r="F116">
            <v>27664.252169999996</v>
          </cell>
          <cell r="G116">
            <v>17051.724725000004</v>
          </cell>
          <cell r="H116">
            <v>0</v>
          </cell>
          <cell r="I116">
            <v>8283.746119264677</v>
          </cell>
          <cell r="J116">
            <v>1501.9808429347827</v>
          </cell>
          <cell r="K116">
            <v>0</v>
          </cell>
          <cell r="L116">
            <v>97277.365474572085</v>
          </cell>
          <cell r="M116">
            <v>7895.2775000000001</v>
          </cell>
          <cell r="N116">
            <v>1056.3070988111415</v>
          </cell>
        </row>
        <row r="117">
          <cell r="B117">
            <v>5284.2209278136061</v>
          </cell>
          <cell r="C117">
            <v>8594.9380382272648</v>
          </cell>
          <cell r="D117">
            <v>0</v>
          </cell>
          <cell r="E117">
            <v>1105.123225</v>
          </cell>
          <cell r="F117">
            <v>27762.582749999994</v>
          </cell>
          <cell r="G117">
            <v>17109.531906250002</v>
          </cell>
          <cell r="H117">
            <v>0</v>
          </cell>
          <cell r="I117">
            <v>8344.7686066169117</v>
          </cell>
          <cell r="J117">
            <v>1505.0161581521741</v>
          </cell>
          <cell r="K117">
            <v>0</v>
          </cell>
          <cell r="L117">
            <v>98973.748193660955</v>
          </cell>
          <cell r="M117">
            <v>7895.2775000000001</v>
          </cell>
          <cell r="N117">
            <v>1047.5439743546196</v>
          </cell>
        </row>
        <row r="118">
          <cell r="B118">
            <v>5286.4507489078433</v>
          </cell>
          <cell r="C118">
            <v>8965.1333753413164</v>
          </cell>
          <cell r="D118">
            <v>0</v>
          </cell>
          <cell r="E118">
            <v>1091.7390086956523</v>
          </cell>
          <cell r="F118">
            <v>28277.445659999998</v>
          </cell>
          <cell r="G118">
            <v>17163.237498750004</v>
          </cell>
          <cell r="H118">
            <v>0</v>
          </cell>
          <cell r="I118">
            <v>8406.1150020036093</v>
          </cell>
          <cell r="J118">
            <v>1508.0435086956525</v>
          </cell>
          <cell r="K118">
            <v>0</v>
          </cell>
          <cell r="L118">
            <v>100112.39485768724</v>
          </cell>
          <cell r="M118">
            <v>7895.2775000000001</v>
          </cell>
          <cell r="N118">
            <v>1038.6902966711957</v>
          </cell>
        </row>
        <row r="119">
          <cell r="B119">
            <v>5226.9281776575835</v>
          </cell>
          <cell r="C119">
            <v>9157.3198907792503</v>
          </cell>
          <cell r="D119">
            <v>0</v>
          </cell>
          <cell r="E119">
            <v>1078.2018353260871</v>
          </cell>
          <cell r="F119">
            <v>28772.925299999995</v>
          </cell>
          <cell r="G119">
            <v>17238.950968750003</v>
          </cell>
          <cell r="H119">
            <v>0</v>
          </cell>
          <cell r="I119">
            <v>8467.7853223301954</v>
          </cell>
          <cell r="J119">
            <v>1511.0628953804346</v>
          </cell>
          <cell r="K119">
            <v>0</v>
          </cell>
          <cell r="L119">
            <v>101521.68206291948</v>
          </cell>
          <cell r="M119">
            <v>7895.2775000000001</v>
          </cell>
          <cell r="N119">
            <v>1029.7460654415761</v>
          </cell>
        </row>
        <row r="120">
          <cell r="B120">
            <v>5228.5664135635543</v>
          </cell>
          <cell r="C120">
            <v>9329.6576349506431</v>
          </cell>
          <cell r="D120">
            <v>0</v>
          </cell>
          <cell r="E120">
            <v>1064.5117054347827</v>
          </cell>
          <cell r="F120">
            <v>29190.955049999997</v>
          </cell>
          <cell r="G120">
            <v>17316.575858750002</v>
          </cell>
          <cell r="H120">
            <v>0</v>
          </cell>
          <cell r="I120">
            <v>8529.779556326388</v>
          </cell>
          <cell r="J120">
            <v>1514.0743173913047</v>
          </cell>
          <cell r="K120">
            <v>0</v>
          </cell>
          <cell r="L120">
            <v>102931.41616981193</v>
          </cell>
          <cell r="M120">
            <v>7895.2775000000001</v>
          </cell>
          <cell r="N120">
            <v>1020.7112813043477</v>
          </cell>
        </row>
        <row r="121">
          <cell r="B121">
            <v>5167.5421260661542</v>
          </cell>
          <cell r="C121">
            <v>9409.6303297626582</v>
          </cell>
          <cell r="D121">
            <v>0</v>
          </cell>
          <cell r="E121">
            <v>1050.6686184782611</v>
          </cell>
          <cell r="F121">
            <v>29470.889399999996</v>
          </cell>
          <cell r="G121">
            <v>17391.798200000001</v>
          </cell>
          <cell r="H121">
            <v>0</v>
          </cell>
          <cell r="I121">
            <v>8592.0977039921872</v>
          </cell>
          <cell r="J121">
            <v>1517.0777755434785</v>
          </cell>
          <cell r="K121">
            <v>0</v>
          </cell>
          <cell r="L121">
            <v>103742.13142655289</v>
          </cell>
          <cell r="M121">
            <v>7895.2775000000001</v>
          </cell>
          <cell r="N121">
            <v>1011.5859439402172</v>
          </cell>
        </row>
        <row r="122">
          <cell r="B122">
            <v>5133.0936654878315</v>
          </cell>
          <cell r="C122">
            <v>9634.1104809913904</v>
          </cell>
          <cell r="D122">
            <v>0</v>
          </cell>
          <cell r="E122">
            <v>1036.6725744565219</v>
          </cell>
          <cell r="F122">
            <v>29726.033129999993</v>
          </cell>
          <cell r="G122">
            <v>17457.012133750002</v>
          </cell>
          <cell r="H122">
            <v>0</v>
          </cell>
          <cell r="I122">
            <v>8654.7397709627348</v>
          </cell>
          <cell r="J122">
            <v>1520.0732690217394</v>
          </cell>
          <cell r="K122">
            <v>0</v>
          </cell>
          <cell r="L122">
            <v>104729.47699125463</v>
          </cell>
          <cell r="M122">
            <v>7895.2775000000001</v>
          </cell>
          <cell r="N122">
            <v>1002.3700530298913</v>
          </cell>
        </row>
        <row r="123">
          <cell r="B123">
            <v>5094.5951216975254</v>
          </cell>
          <cell r="C123">
            <v>9812.6444024364646</v>
          </cell>
          <cell r="D123">
            <v>0</v>
          </cell>
          <cell r="E123">
            <v>1022.5235739130437</v>
          </cell>
          <cell r="F123">
            <v>30014.120099999996</v>
          </cell>
          <cell r="G123">
            <v>17532.314117500002</v>
          </cell>
          <cell r="H123">
            <v>0</v>
          </cell>
          <cell r="I123">
            <v>8717.7057572380309</v>
          </cell>
          <cell r="J123">
            <v>1523.0607978260871</v>
          </cell>
          <cell r="K123">
            <v>0</v>
          </cell>
          <cell r="L123">
            <v>106012.74510013808</v>
          </cell>
          <cell r="M123">
            <v>7895.2775000000001</v>
          </cell>
          <cell r="N123">
            <v>993.06360889266296</v>
          </cell>
        </row>
        <row r="124">
          <cell r="B124">
            <v>5093.7760037445405</v>
          </cell>
          <cell r="C124">
            <v>9965.1333753413164</v>
          </cell>
          <cell r="D124">
            <v>0</v>
          </cell>
          <cell r="E124">
            <v>1008.221616304348</v>
          </cell>
          <cell r="F124">
            <v>30314.103239999993</v>
          </cell>
          <cell r="G124">
            <v>17597.050196250006</v>
          </cell>
          <cell r="H124">
            <v>0</v>
          </cell>
          <cell r="I124">
            <v>8780.9956571829298</v>
          </cell>
          <cell r="J124">
            <v>1526.0403627717394</v>
          </cell>
          <cell r="K124">
            <v>0</v>
          </cell>
          <cell r="L124">
            <v>107044.68170967983</v>
          </cell>
          <cell r="M124">
            <v>7895.2775000000001</v>
          </cell>
          <cell r="N124">
            <v>983.66661184782606</v>
          </cell>
        </row>
        <row r="125">
          <cell r="B125">
            <v>5071.8418452257129</v>
          </cell>
          <cell r="C125">
            <v>10099.138836378914</v>
          </cell>
          <cell r="D125">
            <v>0</v>
          </cell>
          <cell r="E125">
            <v>993.76670163043491</v>
          </cell>
          <cell r="F125">
            <v>30529.981289999992</v>
          </cell>
          <cell r="G125">
            <v>17641.158867500002</v>
          </cell>
          <cell r="H125">
            <v>0</v>
          </cell>
          <cell r="I125">
            <v>8844.6094764325808</v>
          </cell>
          <cell r="J125">
            <v>1529.0119638586957</v>
          </cell>
          <cell r="K125">
            <v>0</v>
          </cell>
          <cell r="L125">
            <v>108778.24075957228</v>
          </cell>
          <cell r="M125">
            <v>7895.2775000000001</v>
          </cell>
          <cell r="N125">
            <v>974.17906125679349</v>
          </cell>
        </row>
        <row r="126">
          <cell r="B126">
            <v>5063.6961722488049</v>
          </cell>
          <cell r="C126">
            <v>10315.164881327455</v>
          </cell>
          <cell r="D126">
            <v>0</v>
          </cell>
          <cell r="E126">
            <v>979.15882989130444</v>
          </cell>
          <cell r="F126">
            <v>30802.594919999996</v>
          </cell>
          <cell r="G126">
            <v>17689.926625000004</v>
          </cell>
          <cell r="H126">
            <v>0</v>
          </cell>
          <cell r="I126">
            <v>8908.5472149869784</v>
          </cell>
          <cell r="J126">
            <v>1531.9755994565221</v>
          </cell>
          <cell r="K126">
            <v>0</v>
          </cell>
          <cell r="L126">
            <v>109411.91188276725</v>
          </cell>
          <cell r="M126">
            <v>7895.2775000000001</v>
          </cell>
          <cell r="N126">
            <v>964.6009574388587</v>
          </cell>
        </row>
        <row r="127">
          <cell r="B127">
            <v>5052.1830143540683</v>
          </cell>
          <cell r="C127">
            <v>10491.703423650497</v>
          </cell>
          <cell r="D127">
            <v>0</v>
          </cell>
          <cell r="E127">
            <v>964.39800163043492</v>
          </cell>
          <cell r="F127">
            <v>31028.289389999994</v>
          </cell>
          <cell r="G127">
            <v>17724.318911250004</v>
          </cell>
          <cell r="H127">
            <v>0</v>
          </cell>
          <cell r="I127">
            <v>8972.8088672109807</v>
          </cell>
          <cell r="J127">
            <v>1534.9312720108694</v>
          </cell>
          <cell r="K127">
            <v>0</v>
          </cell>
          <cell r="L127">
            <v>110953.09694822364</v>
          </cell>
          <cell r="M127">
            <v>7895.2775000000001</v>
          </cell>
          <cell r="N127">
            <v>954.93230039402169</v>
          </cell>
        </row>
        <row r="128">
          <cell r="B128">
            <v>5022.2852090701072</v>
          </cell>
          <cell r="C128">
            <v>10568.000420079818</v>
          </cell>
          <cell r="D128">
            <v>0</v>
          </cell>
          <cell r="E128">
            <v>949.4842163043478</v>
          </cell>
          <cell r="F128">
            <v>31034.695019999996</v>
          </cell>
          <cell r="G128">
            <v>17765.998486250006</v>
          </cell>
          <cell r="H128">
            <v>0</v>
          </cell>
          <cell r="I128">
            <v>9037.3944387397314</v>
          </cell>
          <cell r="J128">
            <v>1537.8789798913044</v>
          </cell>
          <cell r="K128">
            <v>0</v>
          </cell>
          <cell r="L128">
            <v>111821.94335320752</v>
          </cell>
          <cell r="M128">
            <v>7895.2775000000001</v>
          </cell>
          <cell r="N128">
            <v>945.17309012228259</v>
          </cell>
        </row>
        <row r="129">
          <cell r="B129">
            <v>4990.3396089036833</v>
          </cell>
          <cell r="C129">
            <v>10545.316110060914</v>
          </cell>
          <cell r="D129">
            <v>0</v>
          </cell>
          <cell r="E129">
            <v>934.41747391304364</v>
          </cell>
          <cell r="F129">
            <v>30979.623239999994</v>
          </cell>
          <cell r="G129">
            <v>17792.240690000002</v>
          </cell>
          <cell r="H129">
            <v>0</v>
          </cell>
          <cell r="I129">
            <v>9102.3039239380887</v>
          </cell>
          <cell r="J129">
            <v>1540.818723097826</v>
          </cell>
          <cell r="K129">
            <v>0</v>
          </cell>
          <cell r="L129">
            <v>112305.82545680308</v>
          </cell>
          <cell r="M129">
            <v>7895.2775000000001</v>
          </cell>
          <cell r="N129">
            <v>935.32332662364115</v>
          </cell>
        </row>
        <row r="130">
          <cell r="B130">
            <v>4977.9163199500736</v>
          </cell>
          <cell r="C130">
            <v>10625.656374711198</v>
          </cell>
          <cell r="D130">
            <v>0</v>
          </cell>
          <cell r="E130">
            <v>919.19777445652187</v>
          </cell>
          <cell r="F130">
            <v>30995.096579999994</v>
          </cell>
          <cell r="G130">
            <v>17820.606693750004</v>
          </cell>
          <cell r="H130">
            <v>0</v>
          </cell>
          <cell r="I130">
            <v>9167.5373284411944</v>
          </cell>
          <cell r="J130">
            <v>1543.7505024456525</v>
          </cell>
          <cell r="K130">
            <v>0</v>
          </cell>
          <cell r="L130">
            <v>113843.30075678915</v>
          </cell>
          <cell r="M130">
            <v>7895.2775000000001</v>
          </cell>
          <cell r="N130">
            <v>925.38300957880438</v>
          </cell>
        </row>
        <row r="131">
          <cell r="B131">
            <v>4950.2938423132946</v>
          </cell>
          <cell r="C131">
            <v>10653.01407267381</v>
          </cell>
          <cell r="D131">
            <v>0</v>
          </cell>
          <cell r="E131">
            <v>903.82511847826083</v>
          </cell>
          <cell r="F131">
            <v>31021.550999999996</v>
          </cell>
          <cell r="G131">
            <v>17850.777927500003</v>
          </cell>
          <cell r="H131">
            <v>0</v>
          </cell>
          <cell r="I131">
            <v>9233.0946466139067</v>
          </cell>
          <cell r="J131">
            <v>1546.6743171195653</v>
          </cell>
          <cell r="K131">
            <v>0</v>
          </cell>
          <cell r="L131">
            <v>113978.34234272809</v>
          </cell>
          <cell r="M131">
            <v>7895.2775000000001</v>
          </cell>
          <cell r="N131">
            <v>915.35213962635873</v>
          </cell>
        </row>
        <row r="132">
          <cell r="B132">
            <v>4933.4564177241537</v>
          </cell>
          <cell r="C132">
            <v>10761.447174963245</v>
          </cell>
          <cell r="D132">
            <v>0</v>
          </cell>
          <cell r="E132">
            <v>888.29950543478253</v>
          </cell>
          <cell r="F132">
            <v>31084.109879999993</v>
          </cell>
          <cell r="G132">
            <v>17896.413080000006</v>
          </cell>
          <cell r="H132">
            <v>0</v>
          </cell>
          <cell r="I132">
            <v>9298.9758840913637</v>
          </cell>
          <cell r="J132">
            <v>1549.5901671195652</v>
          </cell>
          <cell r="K132">
            <v>0</v>
          </cell>
          <cell r="L132">
            <v>115469.52505325354</v>
          </cell>
          <cell r="M132">
            <v>7895.2775000000001</v>
          </cell>
          <cell r="N132">
            <v>905.23071644701076</v>
          </cell>
        </row>
        <row r="133">
          <cell r="B133">
            <v>4914.8897441231547</v>
          </cell>
          <cell r="C133">
            <v>10886.105860113425</v>
          </cell>
          <cell r="D133">
            <v>0</v>
          </cell>
          <cell r="E133">
            <v>872.62093532608685</v>
          </cell>
          <cell r="F133">
            <v>31149.913169999996</v>
          </cell>
          <cell r="G133">
            <v>17926.730325000004</v>
          </cell>
          <cell r="H133">
            <v>0</v>
          </cell>
          <cell r="I133">
            <v>9365.1810408735746</v>
          </cell>
          <cell r="J133">
            <v>1552.4980532608699</v>
          </cell>
          <cell r="K133">
            <v>0</v>
          </cell>
          <cell r="L133">
            <v>116183.19103841747</v>
          </cell>
          <cell r="M133">
            <v>7895.2775000000001</v>
          </cell>
          <cell r="N133">
            <v>895.01873972146734</v>
          </cell>
        </row>
        <row r="134">
          <cell r="B134">
            <v>4930.7260245475363</v>
          </cell>
          <cell r="C134">
            <v>11208.832178113844</v>
          </cell>
          <cell r="D134">
            <v>0</v>
          </cell>
          <cell r="E134">
            <v>860.36776086956513</v>
          </cell>
          <cell r="F134">
            <v>31403.143529999994</v>
          </cell>
          <cell r="G134">
            <v>17962.861472500004</v>
          </cell>
          <cell r="H134">
            <v>0</v>
          </cell>
          <cell r="I134">
            <v>9456.7026591614904</v>
          </cell>
          <cell r="J134">
            <v>1559.5558296195654</v>
          </cell>
          <cell r="K134">
            <v>0</v>
          </cell>
          <cell r="L134">
            <v>116586.1486175485</v>
          </cell>
          <cell r="M134">
            <v>7895.2775000000001</v>
          </cell>
          <cell r="N134">
            <v>886.81826848505432</v>
          </cell>
        </row>
        <row r="135">
          <cell r="B135">
            <v>4912.7509361348048</v>
          </cell>
          <cell r="C135">
            <v>11400.756143667299</v>
          </cell>
          <cell r="D135">
            <v>0</v>
          </cell>
          <cell r="E135">
            <v>847.86267934782609</v>
          </cell>
          <cell r="F135">
            <v>31397.985749999996</v>
          </cell>
          <cell r="G135">
            <v>18000.293447500004</v>
          </cell>
          <cell r="H135">
            <v>0</v>
          </cell>
          <cell r="I135">
            <v>9548.7577451913439</v>
          </cell>
          <cell r="J135">
            <v>1566.600489945652</v>
          </cell>
          <cell r="K135">
            <v>0</v>
          </cell>
          <cell r="L135">
            <v>118101.61013048458</v>
          </cell>
          <cell r="M135">
            <v>7895.2775000000001</v>
          </cell>
          <cell r="N135">
            <v>878.46866356657631</v>
          </cell>
        </row>
        <row r="136">
          <cell r="B136">
            <v>4912.4778968171431</v>
          </cell>
          <cell r="C136">
            <v>11525.414828817478</v>
          </cell>
          <cell r="D136">
            <v>0</v>
          </cell>
          <cell r="E136">
            <v>835.10569076086949</v>
          </cell>
          <cell r="F136">
            <v>31504.052999999996</v>
          </cell>
          <cell r="G136">
            <v>18037.075008750002</v>
          </cell>
          <cell r="H136">
            <v>0</v>
          </cell>
          <cell r="I136">
            <v>9641.3462989631353</v>
          </cell>
          <cell r="J136">
            <v>1573.6320334239133</v>
          </cell>
          <cell r="K136">
            <v>0</v>
          </cell>
          <cell r="L136">
            <v>117996.51084873849</v>
          </cell>
          <cell r="M136">
            <v>7895.2775000000001</v>
          </cell>
          <cell r="N136">
            <v>869.9699252853261</v>
          </cell>
        </row>
        <row r="137">
          <cell r="B137">
            <v>4925.811316829624</v>
          </cell>
          <cell r="C137">
            <v>11817.317790380175</v>
          </cell>
          <cell r="D137">
            <v>0</v>
          </cell>
          <cell r="E137">
            <v>822.09679510869569</v>
          </cell>
          <cell r="F137">
            <v>31550.057069999999</v>
          </cell>
          <cell r="G137">
            <v>18081.303143750007</v>
          </cell>
          <cell r="H137">
            <v>0</v>
          </cell>
          <cell r="I137">
            <v>9734.4683092065752</v>
          </cell>
          <cell r="J137">
            <v>1580.6504600543476</v>
          </cell>
          <cell r="K137">
            <v>0</v>
          </cell>
          <cell r="L137">
            <v>119382.06848567238</v>
          </cell>
          <cell r="M137">
            <v>7895.2775000000001</v>
          </cell>
          <cell r="N137">
            <v>861.3220533220109</v>
          </cell>
        </row>
        <row r="138">
          <cell r="B138">
            <v>4924.2185874765973</v>
          </cell>
          <cell r="C138">
            <v>11958.202058391098</v>
          </cell>
          <cell r="D138">
            <v>0</v>
          </cell>
          <cell r="E138">
            <v>808.83599184782611</v>
          </cell>
          <cell r="F138">
            <v>31556.961839999993</v>
          </cell>
          <cell r="G138">
            <v>18137.822771250005</v>
          </cell>
          <cell r="H138">
            <v>0</v>
          </cell>
          <cell r="I138">
            <v>9828.1237871919457</v>
          </cell>
          <cell r="J138">
            <v>1587.6557706521742</v>
          </cell>
          <cell r="K138">
            <v>0</v>
          </cell>
          <cell r="L138">
            <v>119324.06525299451</v>
          </cell>
          <cell r="M138">
            <v>7895.2775000000001</v>
          </cell>
          <cell r="N138">
            <v>852.52504767663038</v>
          </cell>
        </row>
        <row r="139">
          <cell r="B139">
            <v>4923.8090285001053</v>
          </cell>
          <cell r="C139">
            <v>12111.846250787652</v>
          </cell>
          <cell r="D139">
            <v>0</v>
          </cell>
          <cell r="E139">
            <v>795.32328206521731</v>
          </cell>
          <cell r="F139">
            <v>31857.610499999995</v>
          </cell>
          <cell r="G139">
            <v>18177.790032500001</v>
          </cell>
          <cell r="H139">
            <v>0</v>
          </cell>
          <cell r="I139">
            <v>9922.3127272841139</v>
          </cell>
          <cell r="J139">
            <v>1594.647964402174</v>
          </cell>
          <cell r="K139">
            <v>0</v>
          </cell>
          <cell r="L139">
            <v>120718.77393733744</v>
          </cell>
          <cell r="M139">
            <v>7895.2775000000001</v>
          </cell>
          <cell r="N139">
            <v>843.57890866847811</v>
          </cell>
        </row>
        <row r="140">
          <cell r="B140">
            <v>4909.7930101934689</v>
          </cell>
          <cell r="C140">
            <v>12207.256878806977</v>
          </cell>
          <cell r="D140">
            <v>0</v>
          </cell>
          <cell r="E140">
            <v>781.55866521739108</v>
          </cell>
          <cell r="F140">
            <v>32079.062279999991</v>
          </cell>
          <cell r="G140">
            <v>18218.500623750006</v>
          </cell>
          <cell r="H140">
            <v>0</v>
          </cell>
          <cell r="I140">
            <v>10017.035135118213</v>
          </cell>
          <cell r="J140">
            <v>1601.6270413043476</v>
          </cell>
          <cell r="K140">
            <v>0</v>
          </cell>
          <cell r="L140">
            <v>121044.25268408601</v>
          </cell>
          <cell r="M140">
            <v>7895.2775000000001</v>
          </cell>
          <cell r="N140">
            <v>834.48363597826085</v>
          </cell>
        </row>
        <row r="141">
          <cell r="B141">
            <v>4894.4117952985234</v>
          </cell>
          <cell r="C141">
            <v>12291.745431632013</v>
          </cell>
          <cell r="D141">
            <v>0</v>
          </cell>
          <cell r="E141">
            <v>767.54214076086942</v>
          </cell>
          <cell r="F141">
            <v>32319.564569999999</v>
          </cell>
          <cell r="G141">
            <v>18247.901980000002</v>
          </cell>
          <cell r="H141">
            <v>0</v>
          </cell>
          <cell r="I141">
            <v>10112.291005059107</v>
          </cell>
          <cell r="J141">
            <v>1608.593002173913</v>
          </cell>
          <cell r="K141">
            <v>0</v>
          </cell>
          <cell r="L141">
            <v>122187.10364907247</v>
          </cell>
          <cell r="M141">
            <v>7895.2775000000001</v>
          </cell>
          <cell r="N141">
            <v>825.23922992527173</v>
          </cell>
        </row>
        <row r="142">
          <cell r="B142">
            <v>4895.9135115456638</v>
          </cell>
          <cell r="C142">
            <v>12429.899180844362</v>
          </cell>
          <cell r="D142">
            <v>0</v>
          </cell>
          <cell r="E142">
            <v>753.27370923913043</v>
          </cell>
          <cell r="F142">
            <v>32608.233869999996</v>
          </cell>
          <cell r="G142">
            <v>18282.427003750003</v>
          </cell>
          <cell r="H142">
            <v>0</v>
          </cell>
          <cell r="I142">
            <v>10208.080337106792</v>
          </cell>
          <cell r="J142">
            <v>1615.5458461956521</v>
          </cell>
          <cell r="K142">
            <v>0</v>
          </cell>
          <cell r="L142">
            <v>122113.76960212371</v>
          </cell>
          <cell r="M142">
            <v>7895.2775000000001</v>
          </cell>
          <cell r="N142">
            <v>815.8456901902174</v>
          </cell>
        </row>
        <row r="143">
          <cell r="B143">
            <v>4904.2867172872902</v>
          </cell>
          <cell r="C143">
            <v>12686.935517748376</v>
          </cell>
          <cell r="D143">
            <v>0</v>
          </cell>
          <cell r="E143">
            <v>738.75337119565211</v>
          </cell>
          <cell r="F143">
            <v>32898.56697</v>
          </cell>
          <cell r="G143">
            <v>18315.903401250001</v>
          </cell>
          <cell r="H143">
            <v>0</v>
          </cell>
          <cell r="I143">
            <v>10304.403136896413</v>
          </cell>
          <cell r="J143">
            <v>1622.4855741847825</v>
          </cell>
          <cell r="K143">
            <v>0</v>
          </cell>
          <cell r="L143">
            <v>123611.42698108562</v>
          </cell>
          <cell r="M143">
            <v>7895.2775000000001</v>
          </cell>
          <cell r="N143">
            <v>806.30301677309774</v>
          </cell>
        </row>
        <row r="144">
          <cell r="B144">
            <v>4905.8339400873738</v>
          </cell>
          <cell r="C144">
            <v>12926.538542323044</v>
          </cell>
          <cell r="D144">
            <v>0</v>
          </cell>
          <cell r="E144">
            <v>723.98112554347813</v>
          </cell>
          <cell r="F144">
            <v>33266.100389999992</v>
          </cell>
          <cell r="G144">
            <v>18357.569702500004</v>
          </cell>
          <cell r="H144">
            <v>0</v>
          </cell>
          <cell r="I144">
            <v>10401.259393157685</v>
          </cell>
          <cell r="J144">
            <v>1629.412185326087</v>
          </cell>
          <cell r="K144">
            <v>0</v>
          </cell>
          <cell r="L144">
            <v>123393.03368621615</v>
          </cell>
          <cell r="M144">
            <v>7895.2775000000001</v>
          </cell>
          <cell r="N144">
            <v>796.61120999320656</v>
          </cell>
        </row>
        <row r="145">
          <cell r="B145">
            <v>4909.8385167464121</v>
          </cell>
          <cell r="C145">
            <v>13102.604494854024</v>
          </cell>
          <cell r="D145">
            <v>0</v>
          </cell>
          <cell r="E145">
            <v>708.95697282608683</v>
          </cell>
          <cell r="F145">
            <v>33595.449599999993</v>
          </cell>
          <cell r="G145">
            <v>18392.678771250005</v>
          </cell>
          <cell r="H145">
            <v>0</v>
          </cell>
          <cell r="I145">
            <v>10498.649122796032</v>
          </cell>
          <cell r="J145">
            <v>1636.3256796195653</v>
          </cell>
          <cell r="K145">
            <v>0</v>
          </cell>
          <cell r="L145">
            <v>124813.53368086403</v>
          </cell>
          <cell r="M145">
            <v>7895.2775000000001</v>
          </cell>
          <cell r="N145">
            <v>786.77026953125005</v>
          </cell>
        </row>
        <row r="146">
          <cell r="B146">
            <v>4916.1184210526326</v>
          </cell>
          <cell r="C146">
            <v>13314.377231674021</v>
          </cell>
          <cell r="D146">
            <v>0</v>
          </cell>
          <cell r="E146">
            <v>693.6809130434782</v>
          </cell>
          <cell r="F146">
            <v>33939.440249999992</v>
          </cell>
          <cell r="G146">
            <v>18438.340471250001</v>
          </cell>
          <cell r="H146">
            <v>0</v>
          </cell>
          <cell r="I146">
            <v>10596.572308906032</v>
          </cell>
          <cell r="J146">
            <v>1643.2260578804348</v>
          </cell>
          <cell r="K146">
            <v>0</v>
          </cell>
          <cell r="L146">
            <v>123903.70923025871</v>
          </cell>
          <cell r="M146">
            <v>7895.2775000000001</v>
          </cell>
          <cell r="N146">
            <v>776.78019570652168</v>
          </cell>
        </row>
        <row r="147">
          <cell r="B147">
            <v>4911.0671936758899</v>
          </cell>
          <cell r="C147">
            <v>13503.728208359591</v>
          </cell>
          <cell r="D147">
            <v>0</v>
          </cell>
          <cell r="E147">
            <v>678.15294619565213</v>
          </cell>
          <cell r="F147">
            <v>34222.702199999992</v>
          </cell>
          <cell r="G147">
            <v>18470.741695000001</v>
          </cell>
          <cell r="H147">
            <v>0</v>
          </cell>
          <cell r="I147">
            <v>10695.028962757964</v>
          </cell>
          <cell r="J147">
            <v>1650.1133192934783</v>
          </cell>
          <cell r="K147">
            <v>0</v>
          </cell>
          <cell r="L147">
            <v>126485.09500005352</v>
          </cell>
          <cell r="M147">
            <v>7895.2775000000001</v>
          </cell>
          <cell r="N147">
            <v>766.6409881997281</v>
          </cell>
        </row>
        <row r="148">
          <cell r="B148">
            <v>4908.5643332639911</v>
          </cell>
          <cell r="C148">
            <v>13707.992018483515</v>
          </cell>
          <cell r="D148">
            <v>0</v>
          </cell>
          <cell r="E148">
            <v>662.37307228260863</v>
          </cell>
          <cell r="F148">
            <v>34506.879239999995</v>
          </cell>
          <cell r="G148">
            <v>18510.470028750005</v>
          </cell>
          <cell r="H148">
            <v>0</v>
          </cell>
          <cell r="I148">
            <v>10794.019078716688</v>
          </cell>
          <cell r="J148">
            <v>1656.9874638586955</v>
          </cell>
          <cell r="K148">
            <v>0</v>
          </cell>
          <cell r="L148">
            <v>126931.47750505776</v>
          </cell>
          <cell r="M148">
            <v>7895.2775000000001</v>
          </cell>
          <cell r="N148">
            <v>756.35264733016311</v>
          </cell>
        </row>
        <row r="149">
          <cell r="B149">
            <v>4906.9716039109644</v>
          </cell>
          <cell r="C149">
            <v>13777.462717916407</v>
          </cell>
          <cell r="D149">
            <v>0</v>
          </cell>
          <cell r="E149">
            <v>646.34129076086936</v>
          </cell>
          <cell r="F149">
            <v>34834.81422</v>
          </cell>
          <cell r="G149">
            <v>18543.773867500004</v>
          </cell>
          <cell r="H149">
            <v>0</v>
          </cell>
          <cell r="I149">
            <v>10893.542656782207</v>
          </cell>
          <cell r="J149">
            <v>1663.8484923913043</v>
          </cell>
          <cell r="K149">
            <v>0</v>
          </cell>
          <cell r="L149">
            <v>127230.73473844209</v>
          </cell>
          <cell r="M149">
            <v>7895.2775000000001</v>
          </cell>
          <cell r="N149">
            <v>745.91517245923922</v>
          </cell>
        </row>
        <row r="150">
          <cell r="B150">
            <v>4904.3777303931774</v>
          </cell>
          <cell r="C150">
            <v>13986.925015752997</v>
          </cell>
          <cell r="D150">
            <v>0</v>
          </cell>
          <cell r="E150">
            <v>630.05760271739109</v>
          </cell>
          <cell r="F150">
            <v>35154.180629999995</v>
          </cell>
          <cell r="G150">
            <v>18578.033416250004</v>
          </cell>
          <cell r="H150">
            <v>0</v>
          </cell>
          <cell r="I150">
            <v>10993.599702589661</v>
          </cell>
          <cell r="J150">
            <v>1670.6964040760868</v>
          </cell>
          <cell r="K150">
            <v>0</v>
          </cell>
          <cell r="L150">
            <v>128222.74263816484</v>
          </cell>
          <cell r="M150">
            <v>7895.2775000000001</v>
          </cell>
          <cell r="N150">
            <v>735.32856454483692</v>
          </cell>
        </row>
        <row r="151">
          <cell r="B151">
            <v>4902.8305075930939</v>
          </cell>
          <cell r="C151">
            <v>14211.247637051043</v>
          </cell>
          <cell r="D151">
            <v>0</v>
          </cell>
          <cell r="E151">
            <v>613.5220076086955</v>
          </cell>
          <cell r="F151">
            <v>35389.109189999996</v>
          </cell>
          <cell r="G151">
            <v>18614.111468750001</v>
          </cell>
          <cell r="H151">
            <v>0</v>
          </cell>
          <cell r="I151">
            <v>11094.190210503906</v>
          </cell>
          <cell r="J151">
            <v>1677.5311989130435</v>
          </cell>
          <cell r="K151">
            <v>0</v>
          </cell>
          <cell r="L151">
            <v>128806.42403742201</v>
          </cell>
          <cell r="M151">
            <v>7895.2775000000001</v>
          </cell>
          <cell r="N151">
            <v>724.59282262907607</v>
          </cell>
        </row>
        <row r="152">
          <cell r="B152">
            <v>4901.1012585812368</v>
          </cell>
          <cell r="C152">
            <v>14418.872085696285</v>
          </cell>
          <cell r="D152">
            <v>0</v>
          </cell>
          <cell r="E152">
            <v>596.73450489130403</v>
          </cell>
          <cell r="F152">
            <v>35742.001169999996</v>
          </cell>
          <cell r="G152">
            <v>18651.357611250005</v>
          </cell>
          <cell r="H152">
            <v>0</v>
          </cell>
          <cell r="I152">
            <v>11195.314186160087</v>
          </cell>
          <cell r="J152">
            <v>1684.3528777173913</v>
          </cell>
          <cell r="K152">
            <v>0</v>
          </cell>
          <cell r="L152">
            <v>129282.15551107354</v>
          </cell>
          <cell r="M152">
            <v>7895.2775000000001</v>
          </cell>
          <cell r="N152">
            <v>713.70794735054358</v>
          </cell>
        </row>
        <row r="153">
          <cell r="B153">
            <v>4897.0966819221976</v>
          </cell>
          <cell r="C153">
            <v>14646.45032556186</v>
          </cell>
          <cell r="D153">
            <v>0</v>
          </cell>
          <cell r="E153">
            <v>579.34782608695662</v>
          </cell>
          <cell r="F153">
            <v>36029.83857</v>
          </cell>
          <cell r="G153">
            <v>18683.612823750002</v>
          </cell>
          <cell r="H153">
            <v>0</v>
          </cell>
          <cell r="I153">
            <v>11252.254057303149</v>
          </cell>
          <cell r="J153">
            <v>1689.130434782609</v>
          </cell>
          <cell r="K153">
            <v>0</v>
          </cell>
          <cell r="L153">
            <v>131169.96692392504</v>
          </cell>
          <cell r="M153">
            <v>7895.2775000000001</v>
          </cell>
          <cell r="N153">
            <v>704.68070652173913</v>
          </cell>
        </row>
      </sheetData>
      <sheetData sheetId="54">
        <row r="104">
          <cell r="P104">
            <v>7597.9112898355552</v>
          </cell>
        </row>
        <row r="105">
          <cell r="P105">
            <v>7548.6638577994936</v>
          </cell>
        </row>
        <row r="106">
          <cell r="P106">
            <v>7514.3043800139458</v>
          </cell>
        </row>
        <row r="107">
          <cell r="P107">
            <v>7439.6352294023109</v>
          </cell>
        </row>
        <row r="108">
          <cell r="P108">
            <v>7433.8060813184802</v>
          </cell>
        </row>
        <row r="109">
          <cell r="P109">
            <v>7364.8064143217243</v>
          </cell>
        </row>
        <row r="110">
          <cell r="P110">
            <v>7432.2582038233113</v>
          </cell>
        </row>
        <row r="111">
          <cell r="P111">
            <v>7490.8930246858918</v>
          </cell>
        </row>
        <row r="112">
          <cell r="P112">
            <v>7627.6140383796801</v>
          </cell>
        </row>
        <row r="113">
          <cell r="P113">
            <v>7706.3087073693741</v>
          </cell>
        </row>
        <row r="114">
          <cell r="P114">
            <v>7811.3425657134758</v>
          </cell>
        </row>
        <row r="115">
          <cell r="P115">
            <v>7896.2381162256042</v>
          </cell>
        </row>
        <row r="116">
          <cell r="P116">
            <v>7964.3161347062087</v>
          </cell>
        </row>
        <row r="117">
          <cell r="P117">
            <v>8090.3521736799466</v>
          </cell>
        </row>
        <row r="118">
          <cell r="P118">
            <v>8186.4031246844097</v>
          </cell>
        </row>
        <row r="119">
          <cell r="P119">
            <v>8294.8487100053535</v>
          </cell>
        </row>
        <row r="120">
          <cell r="P120">
            <v>8403.9784393716527</v>
          </cell>
        </row>
        <row r="121">
          <cell r="P121">
            <v>8467.1777551966043</v>
          </cell>
        </row>
        <row r="122">
          <cell r="P122">
            <v>8547.6330412236166</v>
          </cell>
        </row>
        <row r="123">
          <cell r="P123">
            <v>8647.3686252135813</v>
          </cell>
        </row>
        <row r="124">
          <cell r="P124">
            <v>8729.5083522314653</v>
          </cell>
        </row>
        <row r="125">
          <cell r="P125">
            <v>8859.8099523286382</v>
          </cell>
        </row>
        <row r="126">
          <cell r="P126">
            <v>8915.8808931941167</v>
          </cell>
        </row>
        <row r="127">
          <cell r="P127">
            <v>9034.2509431778981</v>
          </cell>
        </row>
        <row r="128">
          <cell r="P128">
            <v>9102.2074560211222</v>
          </cell>
        </row>
        <row r="129">
          <cell r="P129">
            <v>9140.2311805860209</v>
          </cell>
        </row>
        <row r="130">
          <cell r="P130">
            <v>9255.5127207846617</v>
          </cell>
        </row>
        <row r="131">
          <cell r="P131">
            <v>9270.7555481497238</v>
          </cell>
        </row>
        <row r="132">
          <cell r="P132">
            <v>9383.6013258437124</v>
          </cell>
        </row>
        <row r="133">
          <cell r="P133">
            <v>9442.498223690056</v>
          </cell>
        </row>
        <row r="134">
          <cell r="P134">
            <v>9488.6842245857333</v>
          </cell>
        </row>
        <row r="135">
          <cell r="P135">
            <v>9608.1865543559361</v>
          </cell>
        </row>
        <row r="136">
          <cell r="P136">
            <v>9612.6270625215548</v>
          </cell>
        </row>
        <row r="137">
          <cell r="P137">
            <v>9726.7443629095942</v>
          </cell>
        </row>
        <row r="138">
          <cell r="P138">
            <v>9735.024670078401</v>
          </cell>
        </row>
        <row r="139">
          <cell r="P139">
            <v>9845.4426235348328</v>
          </cell>
        </row>
        <row r="140">
          <cell r="P140">
            <v>9879.0366966919137</v>
          </cell>
        </row>
        <row r="141">
          <cell r="P141">
            <v>9969.5332098815343</v>
          </cell>
        </row>
        <row r="142">
          <cell r="P142">
            <v>9976.8857376931574</v>
          </cell>
        </row>
        <row r="143">
          <cell r="P143">
            <v>10097.952924208361</v>
          </cell>
        </row>
        <row r="144">
          <cell r="P144">
            <v>10098.278394954825</v>
          </cell>
        </row>
        <row r="145">
          <cell r="P145">
            <v>10211.510782840705</v>
          </cell>
        </row>
        <row r="146">
          <cell r="P146">
            <v>10162.778520087666</v>
          </cell>
        </row>
        <row r="147">
          <cell r="P147">
            <v>10357.573048775115</v>
          </cell>
        </row>
        <row r="148">
          <cell r="P148">
            <v>10403.457052215872</v>
          </cell>
        </row>
        <row r="149">
          <cell r="P149">
            <v>10435.05804688078</v>
          </cell>
        </row>
        <row r="150">
          <cell r="P150">
            <v>10519.372664725621</v>
          </cell>
        </row>
        <row r="151">
          <cell r="P151">
            <v>10575.612521195881</v>
          </cell>
        </row>
        <row r="152">
          <cell r="P152">
            <v>10623.832648620575</v>
          </cell>
        </row>
        <row r="153">
          <cell r="P153">
            <v>10767.46106117212</v>
          </cell>
        </row>
      </sheetData>
      <sheetData sheetId="55"/>
      <sheetData sheetId="56"/>
      <sheetData sheetId="57"/>
      <sheetData sheetId="58"/>
      <sheetData sheetId="59"/>
      <sheetData sheetId="60">
        <row r="39">
          <cell r="B39">
            <v>47939.87257578125</v>
          </cell>
          <cell r="L39">
            <v>9.157709680237998</v>
          </cell>
          <cell r="M39">
            <v>34.306392878348099</v>
          </cell>
          <cell r="O39">
            <v>598.12565413005473</v>
          </cell>
        </row>
        <row r="40">
          <cell r="B40">
            <v>48808.566842187502</v>
          </cell>
          <cell r="L40">
            <v>8.7523604027180006</v>
          </cell>
          <cell r="M40">
            <v>24.396709619708098</v>
          </cell>
          <cell r="O40">
            <v>461.69277803035175</v>
          </cell>
        </row>
        <row r="41">
          <cell r="B41">
            <v>52561.631333593745</v>
          </cell>
          <cell r="L41">
            <v>10.677768588077999</v>
          </cell>
          <cell r="M41">
            <v>23.603933122668099</v>
          </cell>
          <cell r="O41">
            <v>482.54205721242016</v>
          </cell>
        </row>
        <row r="42">
          <cell r="B42">
            <v>54208.120299999995</v>
          </cell>
          <cell r="L42">
            <v>11.062850931437998</v>
          </cell>
          <cell r="M42">
            <v>23.968610805708099</v>
          </cell>
          <cell r="O42">
            <v>493.56836950964902</v>
          </cell>
        </row>
        <row r="43">
          <cell r="B43">
            <v>56141.902191406247</v>
          </cell>
          <cell r="L43">
            <v>11.463333884638001</v>
          </cell>
          <cell r="M43">
            <v>24.347873335948098</v>
          </cell>
          <cell r="O43">
            <v>505.03566113863076</v>
          </cell>
        </row>
        <row r="44">
          <cell r="B44">
            <v>57539.201657812504</v>
          </cell>
          <cell r="L44">
            <v>11.879838981117999</v>
          </cell>
          <cell r="M44">
            <v>24.7423069324281</v>
          </cell>
          <cell r="O44">
            <v>516.96169767219624</v>
          </cell>
        </row>
        <row r="45">
          <cell r="B45">
            <v>58958.522824218744</v>
          </cell>
          <cell r="L45">
            <v>12.313001880078</v>
          </cell>
          <cell r="M45">
            <v>25.1525190028281</v>
          </cell>
          <cell r="O45">
            <v>529.36475151544494</v>
          </cell>
        </row>
        <row r="46">
          <cell r="B46">
            <v>60285.533690625001</v>
          </cell>
          <cell r="L46">
            <v>12.763493555118</v>
          </cell>
          <cell r="M46">
            <v>25.5791381434681</v>
          </cell>
          <cell r="O46">
            <v>542.26394567024033</v>
          </cell>
        </row>
        <row r="47">
          <cell r="B47">
            <v>61796.929757031248</v>
          </cell>
          <cell r="L47">
            <v>13.466260709437998</v>
          </cell>
          <cell r="M47">
            <v>25.800979672828099</v>
          </cell>
          <cell r="O47">
            <v>556.57265138266143</v>
          </cell>
        </row>
        <row r="48">
          <cell r="B48">
            <v>63220.5838984375</v>
          </cell>
          <cell r="L48">
            <v>14.211193257358</v>
          </cell>
          <cell r="M48">
            <v>26.027260222268097</v>
          </cell>
          <cell r="O48">
            <v>571.6236173599774</v>
          </cell>
        </row>
        <row r="49">
          <cell r="B49">
            <v>64397.504514843749</v>
          </cell>
          <cell r="L49">
            <v>15.000819709917998</v>
          </cell>
          <cell r="M49">
            <v>26.258064546348098</v>
          </cell>
          <cell r="O49">
            <v>587.45897678905499</v>
          </cell>
        </row>
        <row r="50">
          <cell r="B50">
            <v>65514.664706249998</v>
          </cell>
          <cell r="L50">
            <v>15.837823961518</v>
          </cell>
          <cell r="M50">
            <v>26.4934844625081</v>
          </cell>
          <cell r="O50">
            <v>604.12347634837408</v>
          </cell>
        </row>
        <row r="51">
          <cell r="B51">
            <v>65935.403067578125</v>
          </cell>
          <cell r="L51">
            <v>16.725048821358001</v>
          </cell>
          <cell r="M51">
            <v>26.7336153196281</v>
          </cell>
          <cell r="O51">
            <v>621.66448722611881</v>
          </cell>
        </row>
        <row r="52">
          <cell r="B52">
            <v>66680.844253906253</v>
          </cell>
          <cell r="L52">
            <v>17.508763643357998</v>
          </cell>
          <cell r="M52">
            <v>26.856082127388099</v>
          </cell>
          <cell r="O52">
            <v>635.98428154713372</v>
          </cell>
        </row>
        <row r="53">
          <cell r="B53">
            <v>66955.616165234373</v>
          </cell>
          <cell r="L53">
            <v>18.331666855038002</v>
          </cell>
          <cell r="M53">
            <v>26.979774344828101</v>
          </cell>
          <cell r="O53">
            <v>650.95592607076389</v>
          </cell>
        </row>
        <row r="54">
          <cell r="B54">
            <v>66594.156501562495</v>
          </cell>
          <cell r="L54">
            <v>19.195714874158</v>
          </cell>
          <cell r="M54">
            <v>27.104702566268099</v>
          </cell>
          <cell r="O54">
            <v>666.61130054671651</v>
          </cell>
        </row>
        <row r="55">
          <cell r="B55">
            <v>67121.84763789062</v>
          </cell>
          <cell r="L55">
            <v>20.102962998798002</v>
          </cell>
          <cell r="M55">
            <v>27.230880917468099</v>
          </cell>
          <cell r="O55">
            <v>682.98393523500067</v>
          </cell>
        </row>
        <row r="56">
          <cell r="B56">
            <v>66958.375599218751</v>
          </cell>
          <cell r="L56">
            <v>21.055576001677998</v>
          </cell>
          <cell r="M56">
            <v>27.3583199927481</v>
          </cell>
          <cell r="O56">
            <v>700.10909023619479</v>
          </cell>
        </row>
        <row r="57">
          <cell r="B57">
            <v>66764.265860546875</v>
          </cell>
          <cell r="L57">
            <v>22.055817535837999</v>
          </cell>
          <cell r="M57">
            <v>27.487033917868096</v>
          </cell>
          <cell r="O57">
            <v>718.0236761611792</v>
          </cell>
        </row>
        <row r="58">
          <cell r="B58">
            <v>66602.50274687499</v>
          </cell>
          <cell r="L58">
            <v>23.106071323277998</v>
          </cell>
          <cell r="M58">
            <v>27.617033287148097</v>
          </cell>
          <cell r="O58">
            <v>736.76650534365092</v>
          </cell>
        </row>
        <row r="59">
          <cell r="B59">
            <v>66913.944383203125</v>
          </cell>
          <cell r="L59">
            <v>24.208837623518004</v>
          </cell>
          <cell r="M59">
            <v>27.748332226348097</v>
          </cell>
          <cell r="O59">
            <v>756.3783270980216</v>
          </cell>
        </row>
        <row r="60">
          <cell r="B60">
            <v>66745.718869531251</v>
          </cell>
          <cell r="L60">
            <v>25.366743827918</v>
          </cell>
          <cell r="M60">
            <v>27.880944861228098</v>
          </cell>
          <cell r="O60">
            <v>776.90195332567453</v>
          </cell>
        </row>
        <row r="61">
          <cell r="B61">
            <v>67410.716480859381</v>
          </cell>
          <cell r="L61">
            <v>26.582544459678001</v>
          </cell>
          <cell r="M61">
            <v>28.014885317548099</v>
          </cell>
          <cell r="O61">
            <v>798.38225851496611</v>
          </cell>
        </row>
        <row r="62">
          <cell r="B62">
            <v>67305.727792187507</v>
          </cell>
          <cell r="L62">
            <v>27.603815719038003</v>
          </cell>
          <cell r="M62">
            <v>28.1501641896281</v>
          </cell>
          <cell r="O62">
            <v>816.7240577665591</v>
          </cell>
        </row>
        <row r="63">
          <cell r="B63">
            <v>67773.251353515632</v>
          </cell>
          <cell r="L63">
            <v>28.665938676318</v>
          </cell>
          <cell r="M63">
            <v>28.2867956032281</v>
          </cell>
          <cell r="O63">
            <v>835.74635866928418</v>
          </cell>
        </row>
        <row r="64">
          <cell r="B64">
            <v>68310.27576484374</v>
          </cell>
          <cell r="L64">
            <v>29.770548388238002</v>
          </cell>
          <cell r="M64">
            <v>28.424793684108096</v>
          </cell>
          <cell r="O64">
            <v>855.47587348732577</v>
          </cell>
        </row>
        <row r="65">
          <cell r="B65">
            <v>68644.315476171876</v>
          </cell>
          <cell r="L65">
            <v>30.919339945998001</v>
          </cell>
          <cell r="M65">
            <v>28.564172558028098</v>
          </cell>
          <cell r="O65">
            <v>875.9402884842716</v>
          </cell>
        </row>
        <row r="66">
          <cell r="B66">
            <v>69462.782462499992</v>
          </cell>
          <cell r="L66">
            <v>32.114082601038</v>
          </cell>
          <cell r="M66">
            <v>28.704942819308098</v>
          </cell>
          <cell r="O66">
            <v>897.16844682345379</v>
          </cell>
        </row>
        <row r="67">
          <cell r="B67">
            <v>69867.615573828138</v>
          </cell>
          <cell r="L67">
            <v>33.356616233597997</v>
          </cell>
          <cell r="M67">
            <v>28.847122125148097</v>
          </cell>
          <cell r="O67">
            <v>919.19043010183452</v>
          </cell>
        </row>
        <row r="68">
          <cell r="B68">
            <v>70502.841410156252</v>
          </cell>
          <cell r="L68">
            <v>34.648851352717998</v>
          </cell>
          <cell r="M68">
            <v>28.990724601308099</v>
          </cell>
          <cell r="O68">
            <v>942.03741952203814</v>
          </cell>
        </row>
        <row r="69">
          <cell r="B69">
            <v>70696.328221484378</v>
          </cell>
          <cell r="L69">
            <v>35.992776159118002</v>
          </cell>
          <cell r="M69">
            <v>29.135760842108098</v>
          </cell>
          <cell r="O69">
            <v>965.74181048051491</v>
          </cell>
        </row>
        <row r="70">
          <cell r="B70">
            <v>71328.973432812505</v>
          </cell>
          <cell r="L70">
            <v>37.390453013757998</v>
          </cell>
          <cell r="M70">
            <v>29.282248504748097</v>
          </cell>
          <cell r="O70">
            <v>990.33729410142882</v>
          </cell>
        </row>
        <row r="71">
          <cell r="B71">
            <v>71811.899969140635</v>
          </cell>
          <cell r="L71">
            <v>38.844046689358002</v>
          </cell>
          <cell r="M71">
            <v>29.430205246428098</v>
          </cell>
          <cell r="O71">
            <v>1015.859223037338</v>
          </cell>
        </row>
        <row r="72">
          <cell r="B72">
            <v>71806.129855468753</v>
          </cell>
          <cell r="L72">
            <v>40.35576786735799</v>
          </cell>
          <cell r="M72">
            <v>29.430201714988101</v>
          </cell>
          <cell r="O72">
            <v>1040.38534115322</v>
          </cell>
        </row>
        <row r="73">
          <cell r="B73">
            <v>72998.707841796873</v>
          </cell>
          <cell r="L73">
            <v>41.928000269757987</v>
          </cell>
          <cell r="M73">
            <v>29.430201714988101</v>
          </cell>
          <cell r="O73">
            <v>1065.8932396497576</v>
          </cell>
        </row>
        <row r="74">
          <cell r="B74">
            <v>73540.941353124988</v>
          </cell>
          <cell r="L74">
            <v>43.563085241277996</v>
          </cell>
          <cell r="M74">
            <v>29.430201714988101</v>
          </cell>
          <cell r="O74">
            <v>1092.4208582276981</v>
          </cell>
        </row>
        <row r="75">
          <cell r="B75">
            <v>74541.709339453126</v>
          </cell>
          <cell r="L75">
            <v>45.263551292957999</v>
          </cell>
          <cell r="M75">
            <v>29.430201714988101</v>
          </cell>
          <cell r="O75">
            <v>1120.0092194501544</v>
          </cell>
        </row>
        <row r="76">
          <cell r="B76">
            <v>74774.763625781256</v>
          </cell>
          <cell r="L76">
            <v>47.032096444958</v>
          </cell>
          <cell r="M76">
            <v>29.430201714988101</v>
          </cell>
          <cell r="O76">
            <v>1148.7020959962026</v>
          </cell>
        </row>
        <row r="77">
          <cell r="B77">
            <v>75727.743337109379</v>
          </cell>
          <cell r="L77">
            <v>48.411512223357995</v>
          </cell>
          <cell r="M77">
            <v>29.430201714988101</v>
          </cell>
          <cell r="O77">
            <v>1171.081737584964</v>
          </cell>
        </row>
        <row r="78">
          <cell r="B78">
            <v>75498.357748437498</v>
          </cell>
          <cell r="L78">
            <v>49.832351792957994</v>
          </cell>
          <cell r="M78">
            <v>29.430201714988101</v>
          </cell>
          <cell r="O78">
            <v>1194.1334387621546</v>
          </cell>
        </row>
        <row r="79">
          <cell r="B79">
            <v>76456.620859765622</v>
          </cell>
          <cell r="L79">
            <v>51.295780528957991</v>
          </cell>
          <cell r="M79">
            <v>29.430201714988101</v>
          </cell>
          <cell r="O79">
            <v>1217.8761065750184</v>
          </cell>
        </row>
        <row r="80">
          <cell r="B80">
            <v>76388.748546093746</v>
          </cell>
          <cell r="L80">
            <v>52.803140378558005</v>
          </cell>
          <cell r="M80">
            <v>29.430201714988101</v>
          </cell>
          <cell r="O80">
            <v>1242.331512774929</v>
          </cell>
        </row>
        <row r="81">
          <cell r="B81">
            <v>77451.241107421883</v>
          </cell>
          <cell r="L81">
            <v>54.355702660158002</v>
          </cell>
          <cell r="M81">
            <v>29.430201714988101</v>
          </cell>
          <cell r="O81">
            <v>1267.5202832316074</v>
          </cell>
        </row>
        <row r="82">
          <cell r="B82">
            <v>77983.888043750019</v>
          </cell>
          <cell r="L82">
            <v>55.954879949757995</v>
          </cell>
          <cell r="M82">
            <v>29.430201714988101</v>
          </cell>
          <cell r="O82">
            <v>1293.4653355780777</v>
          </cell>
        </row>
        <row r="83">
          <cell r="B83">
            <v>79161.599455078118</v>
          </cell>
          <cell r="L83">
            <v>57.601978880158001</v>
          </cell>
          <cell r="M83">
            <v>29.430201714988101</v>
          </cell>
          <cell r="O83">
            <v>1320.1878686248874</v>
          </cell>
        </row>
        <row r="84">
          <cell r="B84">
            <v>79656.98314140625</v>
          </cell>
          <cell r="L84">
            <v>59.298517970557995</v>
          </cell>
          <cell r="M84">
            <v>29.430201714988101</v>
          </cell>
          <cell r="O84">
            <v>1347.712518827537</v>
          </cell>
        </row>
        <row r="85">
          <cell r="B85">
            <v>80742.576927734379</v>
          </cell>
          <cell r="L85">
            <v>61.045980425757996</v>
          </cell>
          <cell r="M85">
            <v>29.430201714988101</v>
          </cell>
          <cell r="O85">
            <v>1376.0633497007018</v>
          </cell>
        </row>
        <row r="86">
          <cell r="B86">
            <v>80777.896414062503</v>
          </cell>
          <cell r="L86">
            <v>62.845814136157998</v>
          </cell>
          <cell r="M86">
            <v>29.430201714988101</v>
          </cell>
          <cell r="O86">
            <v>1405.2638518182312</v>
          </cell>
        </row>
        <row r="87">
          <cell r="B87">
            <v>81427.787100390648</v>
          </cell>
          <cell r="L87">
            <v>64.699678878558004</v>
          </cell>
          <cell r="M87">
            <v>29.430201714988101</v>
          </cell>
          <cell r="O87">
            <v>1435.3409533989291</v>
          </cell>
        </row>
        <row r="88">
          <cell r="B88">
            <v>81850.642136718758</v>
          </cell>
          <cell r="L88">
            <v>66.609128486558006</v>
          </cell>
          <cell r="M88">
            <v>29.430201714988101</v>
          </cell>
          <cell r="O88">
            <v>1466.3198638391211</v>
          </cell>
        </row>
        <row r="89">
          <cell r="B89">
            <v>82293.284248046883</v>
          </cell>
          <cell r="L89">
            <v>68.575893365758006</v>
          </cell>
          <cell r="M89">
            <v>29.430201714988101</v>
          </cell>
          <cell r="O89">
            <v>1498.2286572392618</v>
          </cell>
        </row>
        <row r="90">
          <cell r="B90">
            <v>82587.166559375008</v>
          </cell>
          <cell r="L90">
            <v>70.601633292957999</v>
          </cell>
          <cell r="M90">
            <v>29.430201714988101</v>
          </cell>
          <cell r="O90">
            <v>1531.0942618181543</v>
          </cell>
        </row>
      </sheetData>
      <sheetData sheetId="61"/>
      <sheetData sheetId="62">
        <row r="3">
          <cell r="L3">
            <v>3971.1268749999999</v>
          </cell>
        </row>
        <row r="4">
          <cell r="L4">
            <v>4540.006875</v>
          </cell>
        </row>
        <row r="5">
          <cell r="L5">
            <v>4965.2109375</v>
          </cell>
        </row>
        <row r="6">
          <cell r="L6">
            <v>5665.8709374999999</v>
          </cell>
        </row>
        <row r="7">
          <cell r="L7">
            <v>6064.5565624999999</v>
          </cell>
        </row>
        <row r="8">
          <cell r="L8">
            <v>6990.4903125000001</v>
          </cell>
        </row>
        <row r="9">
          <cell r="L9">
            <v>6466.5584374999999</v>
          </cell>
        </row>
        <row r="10">
          <cell r="L10">
            <v>6980.2762499999999</v>
          </cell>
        </row>
        <row r="11">
          <cell r="L11">
            <v>7646.7178125</v>
          </cell>
        </row>
        <row r="12">
          <cell r="L12">
            <v>8717.5431250000001</v>
          </cell>
        </row>
        <row r="13">
          <cell r="L13">
            <v>7585.9140625</v>
          </cell>
        </row>
        <row r="14">
          <cell r="L14">
            <v>7772.2278124999993</v>
          </cell>
        </row>
        <row r="15">
          <cell r="L15">
            <v>7358.4787500000002</v>
          </cell>
        </row>
        <row r="16">
          <cell r="L16">
            <v>7434.1573749999998</v>
          </cell>
        </row>
        <row r="17">
          <cell r="L17">
            <v>8579.1868125000001</v>
          </cell>
        </row>
        <row r="18">
          <cell r="L18">
            <v>11240.860625000001</v>
          </cell>
        </row>
        <row r="19">
          <cell r="L19">
            <v>10640.136999999999</v>
          </cell>
        </row>
        <row r="20">
          <cell r="L20">
            <v>9510.9968124999996</v>
          </cell>
        </row>
        <row r="21">
          <cell r="L21">
            <v>10476.3009375</v>
          </cell>
        </row>
        <row r="22">
          <cell r="L22">
            <v>9983.1713124999987</v>
          </cell>
        </row>
        <row r="23">
          <cell r="L23">
            <v>9668.0889375000006</v>
          </cell>
        </row>
        <row r="24">
          <cell r="L24">
            <v>11747.446250000001</v>
          </cell>
        </row>
        <row r="25">
          <cell r="L25">
            <v>13462.6685</v>
          </cell>
        </row>
        <row r="26">
          <cell r="L26">
            <v>16127.899562500001</v>
          </cell>
        </row>
        <row r="27">
          <cell r="L27">
            <v>16789.0954375</v>
          </cell>
        </row>
        <row r="28">
          <cell r="L28">
            <v>17372.540972625</v>
          </cell>
        </row>
        <row r="29">
          <cell r="L29">
            <v>18944.939280000002</v>
          </cell>
        </row>
        <row r="30">
          <cell r="L30">
            <v>20503.568908000001</v>
          </cell>
        </row>
        <row r="31">
          <cell r="L31">
            <v>19314.980350531248</v>
          </cell>
        </row>
        <row r="32">
          <cell r="L32">
            <v>20078.960021999999</v>
          </cell>
        </row>
        <row r="33">
          <cell r="L33">
            <v>21714.717492031246</v>
          </cell>
        </row>
        <row r="34">
          <cell r="L34">
            <v>22027.275149062498</v>
          </cell>
        </row>
        <row r="35">
          <cell r="L35">
            <v>23383.991196468749</v>
          </cell>
        </row>
        <row r="36">
          <cell r="L36">
            <v>19866.400945687503</v>
          </cell>
        </row>
        <row r="37">
          <cell r="L37">
            <v>19305.281084931659</v>
          </cell>
        </row>
        <row r="38">
          <cell r="L38">
            <v>19034.964599178791</v>
          </cell>
        </row>
        <row r="39">
          <cell r="L39">
            <v>19564.004560736332</v>
          </cell>
        </row>
        <row r="40">
          <cell r="L40">
            <v>19610.249466076937</v>
          </cell>
        </row>
        <row r="41">
          <cell r="L41">
            <v>19672.267519565696</v>
          </cell>
        </row>
        <row r="42">
          <cell r="L42">
            <v>19681.983875523591</v>
          </cell>
        </row>
        <row r="43">
          <cell r="L43">
            <v>19703.509045414459</v>
          </cell>
        </row>
        <row r="44">
          <cell r="L44">
            <v>19734.796389026676</v>
          </cell>
        </row>
        <row r="45">
          <cell r="L45">
            <v>20048.743145116841</v>
          </cell>
        </row>
        <row r="46">
          <cell r="L46">
            <v>20374.450772018296</v>
          </cell>
        </row>
        <row r="47">
          <cell r="L47">
            <v>20705.866636353618</v>
          </cell>
        </row>
        <row r="48">
          <cell r="L48">
            <v>21048.846991429673</v>
          </cell>
        </row>
        <row r="49">
          <cell r="L49">
            <v>21335.002885681904</v>
          </cell>
        </row>
        <row r="50">
          <cell r="L50">
            <v>21560.716540075231</v>
          </cell>
        </row>
        <row r="51">
          <cell r="L51">
            <v>21792.535353198717</v>
          </cell>
        </row>
        <row r="52">
          <cell r="L52">
            <v>22030.638006710207</v>
          </cell>
        </row>
        <row r="53">
          <cell r="L53">
            <v>22275.209906253443</v>
          </cell>
        </row>
        <row r="54">
          <cell r="L54">
            <v>22526.441417789629</v>
          </cell>
        </row>
        <row r="55">
          <cell r="L55">
            <v>22715.836619801998</v>
          </cell>
        </row>
        <row r="56">
          <cell r="L56">
            <v>22909.095027281746</v>
          </cell>
        </row>
        <row r="57">
          <cell r="L57">
            <v>23106.289391551614</v>
          </cell>
        </row>
        <row r="58">
          <cell r="L58">
            <v>23307.495109437004</v>
          </cell>
        </row>
        <row r="59">
          <cell r="L59">
            <v>23512.792097163659</v>
          </cell>
        </row>
        <row r="60">
          <cell r="L60">
            <v>23646.08445526069</v>
          </cell>
        </row>
        <row r="61">
          <cell r="L61">
            <v>23783.612373322445</v>
          </cell>
        </row>
        <row r="62">
          <cell r="L62">
            <v>23925.383457169035</v>
          </cell>
        </row>
        <row r="63">
          <cell r="L63">
            <v>24071.41005247947</v>
          </cell>
        </row>
        <row r="64">
          <cell r="L64">
            <v>24221.702741264333</v>
          </cell>
        </row>
        <row r="65">
          <cell r="L65">
            <v>24207.531034105625</v>
          </cell>
        </row>
        <row r="66">
          <cell r="L66">
            <v>24198.717241409009</v>
          </cell>
        </row>
        <row r="67">
          <cell r="L67">
            <v>24195.155873756481</v>
          </cell>
        </row>
        <row r="68">
          <cell r="L68">
            <v>24196.740229208001</v>
          </cell>
        </row>
        <row r="69">
          <cell r="L69">
            <v>24203.373636687753</v>
          </cell>
        </row>
        <row r="70">
          <cell r="L70">
            <v>24139.46251153963</v>
          </cell>
        </row>
        <row r="71">
          <cell r="L71">
            <v>24080.283749707211</v>
          </cell>
        </row>
        <row r="72">
          <cell r="L72">
            <v>24025.696588403884</v>
          </cell>
        </row>
        <row r="73">
          <cell r="L73">
            <v>24048.429422691384</v>
          </cell>
        </row>
        <row r="74">
          <cell r="L74">
            <v>23929.769840753142</v>
          </cell>
        </row>
        <row r="75">
          <cell r="L75">
            <v>23868.709685622656</v>
          </cell>
        </row>
        <row r="76">
          <cell r="L76">
            <v>23811.974265941913</v>
          </cell>
        </row>
        <row r="77">
          <cell r="L77">
            <v>23779.876412398731</v>
          </cell>
        </row>
        <row r="78">
          <cell r="L78">
            <v>23710.997253740908</v>
          </cell>
        </row>
        <row r="79">
          <cell r="L79">
            <v>23747.980418716244</v>
          </cell>
        </row>
        <row r="80">
          <cell r="L80">
            <v>23613.720969053131</v>
          </cell>
        </row>
        <row r="81">
          <cell r="L81">
            <v>23620.327811277144</v>
          </cell>
        </row>
        <row r="82">
          <cell r="L82">
            <v>23522.38879812197</v>
          </cell>
        </row>
        <row r="83">
          <cell r="L83">
            <v>23483.525622709298</v>
          </cell>
        </row>
        <row r="84">
          <cell r="L84">
            <v>23448.988946414796</v>
          </cell>
        </row>
        <row r="85">
          <cell r="L85">
            <v>23408.468363594715</v>
          </cell>
        </row>
        <row r="86">
          <cell r="L86">
            <v>23372.545884831074</v>
          </cell>
        </row>
        <row r="87">
          <cell r="L87">
            <v>23341.056166208527</v>
          </cell>
        </row>
        <row r="88">
          <cell r="L88">
            <v>23313.840367339064</v>
          </cell>
        </row>
      </sheetData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155"/>
  <sheetViews>
    <sheetView tabSelected="1" showRuler="0" topLeftCell="A84" workbookViewId="0">
      <selection activeCell="P102" sqref="P102"/>
    </sheetView>
  </sheetViews>
  <sheetFormatPr baseColWidth="10" defaultRowHeight="15" x14ac:dyDescent="0"/>
  <sheetData>
    <row r="1" spans="1:30">
      <c r="A1" s="52" t="s">
        <v>44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2"/>
      <c r="N1" s="2"/>
      <c r="O1" s="2"/>
      <c r="P1" s="3">
        <f>H1</f>
        <v>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4"/>
      <c r="B2" s="1"/>
      <c r="C2" s="5" t="s">
        <v>45</v>
      </c>
      <c r="D2" s="5"/>
      <c r="E2" s="6"/>
      <c r="F2" s="6"/>
      <c r="G2" s="6"/>
      <c r="H2" s="1"/>
      <c r="I2" s="1"/>
      <c r="J2" s="1"/>
      <c r="K2" s="1"/>
      <c r="L2" s="1"/>
      <c r="M2" s="2"/>
      <c r="N2" s="2"/>
      <c r="O2" s="2"/>
      <c r="P2" s="3">
        <f>H2</f>
        <v>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71">
      <c r="A3" s="7"/>
      <c r="B3" s="8" t="s">
        <v>46</v>
      </c>
      <c r="C3" s="9" t="s">
        <v>47</v>
      </c>
      <c r="D3" s="9" t="s">
        <v>48</v>
      </c>
      <c r="E3" s="10" t="s">
        <v>49</v>
      </c>
      <c r="F3" s="10"/>
      <c r="G3" s="10"/>
      <c r="H3" s="11" t="s">
        <v>50</v>
      </c>
      <c r="I3" s="11"/>
      <c r="J3" s="7" t="s">
        <v>51</v>
      </c>
      <c r="K3" s="12" t="s">
        <v>52</v>
      </c>
      <c r="L3" s="12" t="s">
        <v>53</v>
      </c>
      <c r="M3" s="13" t="s">
        <v>54</v>
      </c>
      <c r="N3" s="13"/>
      <c r="O3" s="13"/>
      <c r="P3" s="9" t="str">
        <f>H3</f>
        <v>Industrial wood productivity (industrial wood product output per unit of roundwood input)</v>
      </c>
      <c r="Q3" s="13"/>
      <c r="R3" s="13"/>
      <c r="S3" s="13"/>
      <c r="V3" s="13" t="s">
        <v>4</v>
      </c>
      <c r="W3" s="13" t="s">
        <v>5</v>
      </c>
      <c r="X3" s="13" t="s">
        <v>6</v>
      </c>
      <c r="Y3" s="13" t="s">
        <v>7</v>
      </c>
      <c r="Z3" s="13" t="s">
        <v>8</v>
      </c>
      <c r="AA3" s="13" t="s">
        <v>9</v>
      </c>
      <c r="AB3" s="13" t="s">
        <v>10</v>
      </c>
      <c r="AC3" s="13" t="s">
        <v>55</v>
      </c>
      <c r="AD3" s="13"/>
    </row>
    <row r="4" spans="1:30" ht="45">
      <c r="A4" s="14" t="s">
        <v>37</v>
      </c>
      <c r="B4" s="15" t="s">
        <v>56</v>
      </c>
      <c r="C4" s="15" t="s">
        <v>57</v>
      </c>
      <c r="D4" s="15" t="s">
        <v>57</v>
      </c>
      <c r="E4" s="15" t="s">
        <v>57</v>
      </c>
      <c r="F4" s="15" t="s">
        <v>58</v>
      </c>
      <c r="G4" s="15" t="s">
        <v>59</v>
      </c>
      <c r="H4" s="15" t="s">
        <v>60</v>
      </c>
      <c r="I4" s="15" t="s">
        <v>61</v>
      </c>
      <c r="J4" s="14"/>
      <c r="K4" s="14" t="s">
        <v>62</v>
      </c>
      <c r="L4" s="14" t="s">
        <v>63</v>
      </c>
      <c r="M4" s="13"/>
      <c r="N4" s="13"/>
      <c r="O4" s="13" t="s">
        <v>2</v>
      </c>
      <c r="P4" s="13" t="s">
        <v>3</v>
      </c>
      <c r="Q4" s="13"/>
      <c r="R4" s="13"/>
      <c r="S4" s="13"/>
      <c r="V4" s="13"/>
      <c r="W4" s="13"/>
      <c r="X4" s="13"/>
      <c r="Y4" s="13"/>
      <c r="Z4" s="13"/>
      <c r="AA4" s="13"/>
      <c r="AB4" s="13"/>
      <c r="AC4" s="13"/>
      <c r="AD4" s="13"/>
    </row>
    <row r="5" spans="1:30">
      <c r="A5" s="16">
        <v>1900</v>
      </c>
      <c r="B5" s="17">
        <f>SUM('[1]Ince_Table 2'!B3:N3)</f>
        <v>57361.659984149432</v>
      </c>
      <c r="C5" s="18" t="s">
        <v>0</v>
      </c>
      <c r="D5" s="18" t="s">
        <v>0</v>
      </c>
      <c r="E5" s="17">
        <v>7285</v>
      </c>
      <c r="F5" s="19">
        <f t="shared" ref="F5:F54" si="0">13.8*E5</f>
        <v>100533</v>
      </c>
      <c r="G5" s="19">
        <f t="shared" ref="G5:G68" si="1">0.90718*F5</f>
        <v>91201.526939999996</v>
      </c>
      <c r="H5" s="20">
        <f t="shared" ref="H5:H68" si="2">(B5*2000)/(E5*1000)</f>
        <v>15.747881944859145</v>
      </c>
      <c r="I5" s="21">
        <f t="shared" ref="I5:I68" si="3">B5/F5</f>
        <v>0.57057543278475165</v>
      </c>
      <c r="J5" s="22" t="s">
        <v>0</v>
      </c>
      <c r="K5" s="23">
        <v>76.400000000000006</v>
      </c>
      <c r="L5" s="24">
        <f t="shared" ref="L5:L68" si="4">(B5*2000000)/(K5*1000000)</f>
        <v>1501.6141357107181</v>
      </c>
      <c r="M5" s="2"/>
      <c r="N5" s="2"/>
      <c r="O5" s="13"/>
      <c r="P5" s="13"/>
      <c r="Q5" s="2"/>
      <c r="R5" s="2"/>
      <c r="S5" s="2"/>
      <c r="V5" s="2"/>
      <c r="W5" s="2"/>
      <c r="X5" s="2"/>
      <c r="Y5" s="2"/>
      <c r="Z5" s="2"/>
      <c r="AA5" s="2"/>
      <c r="AB5" s="2"/>
      <c r="AC5" s="2"/>
      <c r="AD5" s="2"/>
    </row>
    <row r="6" spans="1:30">
      <c r="A6" s="16">
        <v>1901</v>
      </c>
      <c r="B6" s="17">
        <f>SUM('[1]Ince_Table 2'!B4:N4)</f>
        <v>60095.805788841986</v>
      </c>
      <c r="C6" s="18" t="s">
        <v>0</v>
      </c>
      <c r="D6" s="18" t="s">
        <v>0</v>
      </c>
      <c r="E6" s="17">
        <v>7580</v>
      </c>
      <c r="F6" s="19">
        <f t="shared" si="0"/>
        <v>104604</v>
      </c>
      <c r="G6" s="19">
        <f t="shared" si="1"/>
        <v>94894.656719999999</v>
      </c>
      <c r="H6" s="20">
        <f t="shared" si="2"/>
        <v>15.856413136897622</v>
      </c>
      <c r="I6" s="21">
        <f t="shared" si="3"/>
        <v>0.57450772235136316</v>
      </c>
      <c r="J6" s="22" t="s">
        <v>0</v>
      </c>
      <c r="K6" s="23">
        <v>77.900000000000006</v>
      </c>
      <c r="L6" s="24">
        <f t="shared" si="4"/>
        <v>1542.8961691615402</v>
      </c>
      <c r="M6" s="2"/>
      <c r="N6" s="2"/>
      <c r="O6" s="2"/>
      <c r="P6" s="2"/>
      <c r="Q6" s="2"/>
      <c r="R6" s="2"/>
      <c r="S6" s="2"/>
      <c r="V6" s="2"/>
      <c r="W6" s="2"/>
      <c r="X6" s="2"/>
      <c r="Y6" s="2"/>
      <c r="Z6" s="2"/>
      <c r="AA6" s="2"/>
      <c r="AB6" s="2"/>
      <c r="AC6" s="2"/>
      <c r="AD6" s="2"/>
    </row>
    <row r="7" spans="1:30">
      <c r="A7" s="16">
        <v>1902</v>
      </c>
      <c r="B7" s="17">
        <f>SUM('[1]Ince_Table 2'!B5:N5)</f>
        <v>62916.992408751932</v>
      </c>
      <c r="C7" s="18" t="s">
        <v>0</v>
      </c>
      <c r="D7" s="18" t="s">
        <v>0</v>
      </c>
      <c r="E7" s="17">
        <v>7880</v>
      </c>
      <c r="F7" s="19">
        <f t="shared" si="0"/>
        <v>108744</v>
      </c>
      <c r="G7" s="19">
        <f t="shared" si="1"/>
        <v>98650.38192</v>
      </c>
      <c r="H7" s="20">
        <f t="shared" si="2"/>
        <v>15.968779799175618</v>
      </c>
      <c r="I7" s="21">
        <f t="shared" si="3"/>
        <v>0.57857897823100057</v>
      </c>
      <c r="J7" s="22" t="s">
        <v>0</v>
      </c>
      <c r="K7" s="23">
        <v>79.400000000000006</v>
      </c>
      <c r="L7" s="24">
        <f t="shared" si="4"/>
        <v>1584.8108919081092</v>
      </c>
      <c r="M7" s="2"/>
      <c r="N7" s="2"/>
      <c r="O7" s="2"/>
      <c r="P7" s="2"/>
      <c r="Q7" s="2"/>
      <c r="R7" s="2"/>
      <c r="S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16">
        <v>1903</v>
      </c>
      <c r="B8" s="17">
        <f>SUM('[1]Ince_Table 2'!B6:N6)</f>
        <v>65961.630278661891</v>
      </c>
      <c r="C8" s="18" t="s">
        <v>0</v>
      </c>
      <c r="D8" s="18" t="s">
        <v>0</v>
      </c>
      <c r="E8" s="17">
        <v>8215</v>
      </c>
      <c r="F8" s="19">
        <f t="shared" si="0"/>
        <v>113367</v>
      </c>
      <c r="G8" s="19">
        <f t="shared" si="1"/>
        <v>102844.27506</v>
      </c>
      <c r="H8" s="20">
        <f t="shared" si="2"/>
        <v>16.0588266046651</v>
      </c>
      <c r="I8" s="21">
        <f t="shared" si="3"/>
        <v>0.58184154364728613</v>
      </c>
      <c r="J8" s="22" t="s">
        <v>0</v>
      </c>
      <c r="K8" s="23">
        <v>80.900000000000006</v>
      </c>
      <c r="L8" s="24">
        <f t="shared" si="4"/>
        <v>1630.6954333414558</v>
      </c>
      <c r="M8" s="2"/>
      <c r="N8" s="2"/>
      <c r="O8" s="2"/>
      <c r="P8" s="2"/>
      <c r="Q8" s="2"/>
      <c r="R8" s="2"/>
      <c r="S8" s="2"/>
      <c r="V8" s="2"/>
      <c r="W8" s="2"/>
      <c r="X8" s="2"/>
      <c r="Y8" s="2"/>
      <c r="Z8" s="2"/>
      <c r="AA8" s="2"/>
      <c r="AB8" s="2"/>
      <c r="AC8" s="2"/>
      <c r="AD8" s="2"/>
    </row>
    <row r="9" spans="1:30">
      <c r="A9" s="16">
        <v>1904</v>
      </c>
      <c r="B9" s="17">
        <f>SUM('[1]Ince_Table 2'!B7:N7)</f>
        <v>67856.892565238493</v>
      </c>
      <c r="C9" s="18" t="s">
        <v>0</v>
      </c>
      <c r="D9" s="18" t="s">
        <v>0</v>
      </c>
      <c r="E9" s="17">
        <v>8490</v>
      </c>
      <c r="F9" s="19">
        <f t="shared" si="0"/>
        <v>117162</v>
      </c>
      <c r="G9" s="19">
        <f t="shared" si="1"/>
        <v>106287.02316</v>
      </c>
      <c r="H9" s="20">
        <f t="shared" si="2"/>
        <v>15.985133702058537</v>
      </c>
      <c r="I9" s="21">
        <f t="shared" si="3"/>
        <v>0.57917151094414987</v>
      </c>
      <c r="J9" s="22" t="s">
        <v>0</v>
      </c>
      <c r="K9" s="23">
        <v>82.5</v>
      </c>
      <c r="L9" s="24">
        <f t="shared" si="4"/>
        <v>1645.015577339115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  <c r="Z9" s="2"/>
      <c r="AA9" s="2"/>
      <c r="AB9" s="2"/>
      <c r="AC9" s="2"/>
      <c r="AD9" s="2"/>
    </row>
    <row r="10" spans="1:30">
      <c r="A10" s="16">
        <v>1905</v>
      </c>
      <c r="B10" s="17">
        <f>SUM('[1]Ince_Table 2'!B8:N8)</f>
        <v>69141.924014774166</v>
      </c>
      <c r="C10" s="18" t="s">
        <v>0</v>
      </c>
      <c r="D10" s="18" t="s">
        <v>0</v>
      </c>
      <c r="E10" s="17">
        <v>8625</v>
      </c>
      <c r="F10" s="19">
        <f t="shared" si="0"/>
        <v>119025</v>
      </c>
      <c r="G10" s="19">
        <f t="shared" si="1"/>
        <v>107977.0995</v>
      </c>
      <c r="H10" s="20">
        <f t="shared" si="2"/>
        <v>16.032909916469372</v>
      </c>
      <c r="I10" s="21">
        <f t="shared" si="3"/>
        <v>0.58090253320541207</v>
      </c>
      <c r="J10" s="22" t="s">
        <v>0</v>
      </c>
      <c r="K10" s="23">
        <v>84</v>
      </c>
      <c r="L10" s="24">
        <f t="shared" si="4"/>
        <v>1646.2362860660517</v>
      </c>
      <c r="M10" s="2"/>
      <c r="N10" s="2"/>
      <c r="O10" s="2"/>
      <c r="P10" s="2"/>
      <c r="Q10" s="2"/>
      <c r="R10" s="2"/>
      <c r="S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>
      <c r="A11" s="16">
        <v>1906</v>
      </c>
      <c r="B11" s="17">
        <f>SUM('[1]Ince_Table 2'!B9:N9)</f>
        <v>74142.298544744612</v>
      </c>
      <c r="C11" s="18" t="s">
        <v>0</v>
      </c>
      <c r="D11" s="18" t="s">
        <v>0</v>
      </c>
      <c r="E11" s="17">
        <v>9225</v>
      </c>
      <c r="F11" s="19">
        <f t="shared" si="0"/>
        <v>127305</v>
      </c>
      <c r="G11" s="19">
        <f t="shared" si="1"/>
        <v>115488.5499</v>
      </c>
      <c r="H11" s="20">
        <f t="shared" si="2"/>
        <v>16.074211066611298</v>
      </c>
      <c r="I11" s="21">
        <f t="shared" si="3"/>
        <v>0.58239895168881517</v>
      </c>
      <c r="J11" s="22" t="s">
        <v>0</v>
      </c>
      <c r="K11" s="23">
        <v>85.5</v>
      </c>
      <c r="L11" s="24">
        <f t="shared" si="4"/>
        <v>1734.3227729764822</v>
      </c>
      <c r="M11" s="2"/>
      <c r="N11" s="2"/>
      <c r="O11" s="2"/>
      <c r="P11" s="2"/>
      <c r="Q11" s="2"/>
      <c r="R11" s="2"/>
      <c r="S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>
      <c r="A12" s="16">
        <v>1907</v>
      </c>
      <c r="B12" s="17">
        <f>SUM('[1]Ince_Table 2'!B10:N10)</f>
        <v>78946.949463845507</v>
      </c>
      <c r="C12" s="18" t="s">
        <v>0</v>
      </c>
      <c r="D12" s="18" t="s">
        <v>0</v>
      </c>
      <c r="E12" s="17">
        <v>9555</v>
      </c>
      <c r="F12" s="19">
        <f t="shared" si="0"/>
        <v>131859</v>
      </c>
      <c r="G12" s="19">
        <f t="shared" si="1"/>
        <v>119619.84762</v>
      </c>
      <c r="H12" s="20">
        <f t="shared" si="2"/>
        <v>16.524740861087494</v>
      </c>
      <c r="I12" s="21">
        <f t="shared" si="3"/>
        <v>0.59872249496693819</v>
      </c>
      <c r="J12" s="22" t="s">
        <v>0</v>
      </c>
      <c r="K12" s="23">
        <v>87</v>
      </c>
      <c r="L12" s="24">
        <f t="shared" si="4"/>
        <v>1814.8724014677127</v>
      </c>
      <c r="M12" s="2"/>
      <c r="N12" s="2"/>
      <c r="O12" s="2"/>
      <c r="P12" s="2"/>
      <c r="Q12" s="2"/>
      <c r="R12" s="2"/>
      <c r="S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>
      <c r="A13" s="16">
        <v>1908</v>
      </c>
      <c r="B13" s="17">
        <f>SUM('[1]Ince_Table 2'!B11:N11)</f>
        <v>72652.405207946402</v>
      </c>
      <c r="C13" s="18" t="s">
        <v>0</v>
      </c>
      <c r="D13" s="18" t="s">
        <v>0</v>
      </c>
      <c r="E13" s="17">
        <v>8725</v>
      </c>
      <c r="F13" s="19">
        <f t="shared" si="0"/>
        <v>120405</v>
      </c>
      <c r="G13" s="19">
        <f t="shared" si="1"/>
        <v>109229.0079</v>
      </c>
      <c r="H13" s="20">
        <f t="shared" si="2"/>
        <v>16.653846466004907</v>
      </c>
      <c r="I13" s="21">
        <f t="shared" si="3"/>
        <v>0.60340023427554002</v>
      </c>
      <c r="J13" s="22" t="s">
        <v>0</v>
      </c>
      <c r="K13" s="23">
        <v>88.5</v>
      </c>
      <c r="L13" s="24">
        <f t="shared" si="4"/>
        <v>1641.8622645863593</v>
      </c>
      <c r="M13" s="2"/>
      <c r="N13" s="2"/>
      <c r="O13" s="2"/>
      <c r="P13" s="2"/>
      <c r="Q13" s="2"/>
      <c r="R13" s="2"/>
      <c r="S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>
      <c r="A14" s="16">
        <v>1909</v>
      </c>
      <c r="B14" s="17">
        <f>SUM('[1]Ince_Table 2'!B12:N12)</f>
        <v>77025.734692264668</v>
      </c>
      <c r="C14" s="18" t="s">
        <v>0</v>
      </c>
      <c r="D14" s="18" t="s">
        <v>0</v>
      </c>
      <c r="E14" s="17">
        <v>9275</v>
      </c>
      <c r="F14" s="19">
        <f t="shared" si="0"/>
        <v>127995</v>
      </c>
      <c r="G14" s="19">
        <f t="shared" si="1"/>
        <v>116114.50409999999</v>
      </c>
      <c r="H14" s="20">
        <f t="shared" si="2"/>
        <v>16.609322844693189</v>
      </c>
      <c r="I14" s="21">
        <f t="shared" si="3"/>
        <v>0.60178705959033296</v>
      </c>
      <c r="J14" s="22" t="s">
        <v>0</v>
      </c>
      <c r="K14" s="23">
        <v>90</v>
      </c>
      <c r="L14" s="24">
        <f t="shared" si="4"/>
        <v>1711.682993161437</v>
      </c>
      <c r="M14" s="2"/>
      <c r="N14" s="2"/>
      <c r="O14" s="2"/>
      <c r="P14" s="2"/>
      <c r="Q14" s="2"/>
      <c r="R14" s="2"/>
      <c r="S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>
      <c r="A15" s="16">
        <v>1910</v>
      </c>
      <c r="B15" s="17">
        <f>SUM('[1]Ince_Table 2'!B13:N13)</f>
        <v>77545.811372214011</v>
      </c>
      <c r="C15" s="18" t="s">
        <v>0</v>
      </c>
      <c r="D15" s="18" t="s">
        <v>0</v>
      </c>
      <c r="E15" s="17">
        <v>9295</v>
      </c>
      <c r="F15" s="19">
        <f t="shared" si="0"/>
        <v>128271</v>
      </c>
      <c r="G15" s="19">
        <f t="shared" si="1"/>
        <v>116364.88578</v>
      </c>
      <c r="H15" s="20">
        <f t="shared" si="2"/>
        <v>16.685489267824423</v>
      </c>
      <c r="I15" s="21">
        <f t="shared" si="3"/>
        <v>0.60454671260233417</v>
      </c>
      <c r="J15" s="22" t="s">
        <v>0</v>
      </c>
      <c r="K15" s="23">
        <v>91.5</v>
      </c>
      <c r="L15" s="24">
        <f t="shared" si="4"/>
        <v>1694.9904125074099</v>
      </c>
      <c r="M15" s="2"/>
      <c r="N15" s="2"/>
      <c r="O15" s="2"/>
      <c r="P15" s="2"/>
      <c r="Q15" s="2"/>
      <c r="R15" s="2"/>
      <c r="S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>
      <c r="A16" s="16">
        <v>1911</v>
      </c>
      <c r="B16" s="17">
        <f>SUM('[1]Ince_Table 2'!B14:N14)</f>
        <v>75410.636116293797</v>
      </c>
      <c r="C16" s="18" t="s">
        <v>0</v>
      </c>
      <c r="D16" s="18" t="s">
        <v>0</v>
      </c>
      <c r="E16" s="17">
        <v>9020</v>
      </c>
      <c r="F16" s="19">
        <f t="shared" si="0"/>
        <v>124476</v>
      </c>
      <c r="G16" s="19">
        <f t="shared" si="1"/>
        <v>112922.13768</v>
      </c>
      <c r="H16" s="20">
        <f t="shared" si="2"/>
        <v>16.720761888313483</v>
      </c>
      <c r="I16" s="21">
        <f t="shared" si="3"/>
        <v>0.60582470609831451</v>
      </c>
      <c r="J16" s="22" t="s">
        <v>0</v>
      </c>
      <c r="K16" s="23">
        <v>93</v>
      </c>
      <c r="L16" s="24">
        <f t="shared" si="4"/>
        <v>1621.7341100278236</v>
      </c>
      <c r="M16" s="2"/>
      <c r="N16" s="2"/>
      <c r="O16" s="2"/>
      <c r="P16" s="2"/>
      <c r="Q16" s="2"/>
      <c r="R16" s="2"/>
      <c r="S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>
      <c r="A17" s="16">
        <v>1912</v>
      </c>
      <c r="B17" s="17">
        <f>SUM('[1]Ince_Table 2'!B15:N15)</f>
        <v>77361.370090808356</v>
      </c>
      <c r="C17" s="18" t="s">
        <v>0</v>
      </c>
      <c r="D17" s="18" t="s">
        <v>0</v>
      </c>
      <c r="E17" s="17">
        <v>9330</v>
      </c>
      <c r="F17" s="19">
        <f t="shared" si="0"/>
        <v>128754</v>
      </c>
      <c r="G17" s="19">
        <f t="shared" si="1"/>
        <v>116803.05372</v>
      </c>
      <c r="H17" s="20">
        <f t="shared" si="2"/>
        <v>16.58335907627189</v>
      </c>
      <c r="I17" s="21">
        <f t="shared" si="3"/>
        <v>0.60084634334318432</v>
      </c>
      <c r="J17" s="22" t="s">
        <v>0</v>
      </c>
      <c r="K17" s="23">
        <v>94.5</v>
      </c>
      <c r="L17" s="24">
        <f t="shared" si="4"/>
        <v>1637.2776738795417</v>
      </c>
      <c r="M17" s="2"/>
      <c r="N17" s="2"/>
      <c r="O17" s="2"/>
      <c r="P17" s="2"/>
      <c r="Q17" s="2"/>
      <c r="R17" s="2"/>
      <c r="S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>
      <c r="A18" s="16">
        <v>1913</v>
      </c>
      <c r="B18" s="17">
        <f>SUM('[1]Ince_Table 2'!B16:N16)</f>
        <v>76248.597690322917</v>
      </c>
      <c r="C18" s="18" t="s">
        <v>0</v>
      </c>
      <c r="D18" s="18" t="s">
        <v>0</v>
      </c>
      <c r="E18" s="17">
        <v>9170</v>
      </c>
      <c r="F18" s="19">
        <f t="shared" si="0"/>
        <v>126546</v>
      </c>
      <c r="G18" s="19">
        <f t="shared" si="1"/>
        <v>114800.00027999999</v>
      </c>
      <c r="H18" s="20">
        <f t="shared" si="2"/>
        <v>16.630010401379046</v>
      </c>
      <c r="I18" s="21">
        <f t="shared" si="3"/>
        <v>0.60253660874561754</v>
      </c>
      <c r="J18" s="22" t="s">
        <v>0</v>
      </c>
      <c r="K18" s="23">
        <v>96</v>
      </c>
      <c r="L18" s="24">
        <f t="shared" si="4"/>
        <v>1588.5124518817274</v>
      </c>
      <c r="M18" s="2"/>
      <c r="N18" s="2"/>
      <c r="O18" s="2"/>
      <c r="P18" s="2"/>
      <c r="Q18" s="2"/>
      <c r="R18" s="2"/>
      <c r="S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>
      <c r="A19" s="16">
        <v>1914</v>
      </c>
      <c r="B19" s="17">
        <f>SUM('[1]Ince_Table 2'!B17:N17)</f>
        <v>72053.265505054878</v>
      </c>
      <c r="C19" s="18" t="s">
        <v>0</v>
      </c>
      <c r="D19" s="18" t="s">
        <v>0</v>
      </c>
      <c r="E19" s="17">
        <v>8565</v>
      </c>
      <c r="F19" s="19">
        <f t="shared" si="0"/>
        <v>118197</v>
      </c>
      <c r="G19" s="19">
        <f t="shared" si="1"/>
        <v>107225.95445999999</v>
      </c>
      <c r="H19" s="20">
        <f t="shared" si="2"/>
        <v>16.825047403398688</v>
      </c>
      <c r="I19" s="21">
        <f t="shared" si="3"/>
        <v>0.60960316678980753</v>
      </c>
      <c r="J19" s="22" t="s">
        <v>0</v>
      </c>
      <c r="K19" s="23">
        <v>97.6</v>
      </c>
      <c r="L19" s="24">
        <f t="shared" si="4"/>
        <v>1476.5013423166986</v>
      </c>
      <c r="M19" s="2"/>
      <c r="N19" s="2"/>
      <c r="O19" s="2"/>
      <c r="P19" s="2"/>
      <c r="Q19" s="2"/>
      <c r="R19" s="2"/>
      <c r="S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>
      <c r="A20" s="16">
        <v>1915</v>
      </c>
      <c r="B20" s="17">
        <f>SUM('[1]Ince_Table 2'!B18:N18)</f>
        <v>68027.15921670536</v>
      </c>
      <c r="C20" s="18" t="s">
        <v>0</v>
      </c>
      <c r="D20" s="18" t="s">
        <v>0</v>
      </c>
      <c r="E20" s="17">
        <v>8020</v>
      </c>
      <c r="F20" s="19">
        <f t="shared" si="0"/>
        <v>110676</v>
      </c>
      <c r="G20" s="19">
        <f t="shared" si="1"/>
        <v>100403.05368</v>
      </c>
      <c r="H20" s="20">
        <f t="shared" si="2"/>
        <v>16.964378857033758</v>
      </c>
      <c r="I20" s="21">
        <f t="shared" si="3"/>
        <v>0.61465140786354189</v>
      </c>
      <c r="J20" s="22" t="s">
        <v>0</v>
      </c>
      <c r="K20" s="23">
        <v>99.1</v>
      </c>
      <c r="L20" s="24">
        <f t="shared" si="4"/>
        <v>1372.8992778346187</v>
      </c>
      <c r="M20" s="2"/>
      <c r="N20" s="2"/>
      <c r="O20" s="2"/>
      <c r="P20" s="2"/>
      <c r="Q20" s="2"/>
      <c r="R20" s="2"/>
      <c r="S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>
      <c r="A21" s="16">
        <v>1916</v>
      </c>
      <c r="B21" s="17">
        <f>SUM('[1]Ince_Table 2'!B19:N19)</f>
        <v>71716.979139225412</v>
      </c>
      <c r="C21" s="18" t="s">
        <v>0</v>
      </c>
      <c r="D21" s="18" t="s">
        <v>0</v>
      </c>
      <c r="E21" s="17">
        <v>8530</v>
      </c>
      <c r="F21" s="19">
        <f t="shared" si="0"/>
        <v>117714</v>
      </c>
      <c r="G21" s="19">
        <f t="shared" si="1"/>
        <v>106787.78651999999</v>
      </c>
      <c r="H21" s="20">
        <f t="shared" si="2"/>
        <v>16.815235437098572</v>
      </c>
      <c r="I21" s="21">
        <f t="shared" si="3"/>
        <v>0.60924766076444103</v>
      </c>
      <c r="J21" s="22" t="s">
        <v>0</v>
      </c>
      <c r="K21" s="23">
        <v>100.6</v>
      </c>
      <c r="L21" s="24">
        <f t="shared" si="4"/>
        <v>1425.784873543249</v>
      </c>
      <c r="M21" s="2"/>
      <c r="N21" s="2"/>
      <c r="O21" s="2"/>
      <c r="P21" s="2"/>
      <c r="Q21" s="2"/>
      <c r="R21" s="2"/>
      <c r="S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>
      <c r="A22" s="16">
        <v>1917</v>
      </c>
      <c r="B22" s="17">
        <f>SUM('[1]Ince_Table 2'!B20:N20)</f>
        <v>67720.609496528064</v>
      </c>
      <c r="C22" s="18" t="s">
        <v>0</v>
      </c>
      <c r="D22" s="18" t="s">
        <v>0</v>
      </c>
      <c r="E22" s="17">
        <v>7940</v>
      </c>
      <c r="F22" s="19">
        <f t="shared" si="0"/>
        <v>109572</v>
      </c>
      <c r="G22" s="19">
        <f t="shared" si="1"/>
        <v>99401.526960000003</v>
      </c>
      <c r="H22" s="20">
        <f t="shared" si="2"/>
        <v>17.058088034389939</v>
      </c>
      <c r="I22" s="21">
        <f t="shared" si="3"/>
        <v>0.61804666791267904</v>
      </c>
      <c r="J22" s="22" t="s">
        <v>0</v>
      </c>
      <c r="K22" s="23">
        <v>102.1</v>
      </c>
      <c r="L22" s="24">
        <f t="shared" si="4"/>
        <v>1326.5545444961422</v>
      </c>
      <c r="M22" s="2"/>
      <c r="N22" s="2"/>
      <c r="O22" s="2"/>
      <c r="P22" s="2"/>
      <c r="Q22" s="2"/>
      <c r="R22" s="2"/>
      <c r="S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>
      <c r="A23" s="16">
        <v>1918</v>
      </c>
      <c r="B23" s="17">
        <f>SUM('[1]Ince_Table 2'!B21:N21)</f>
        <v>64222.100794776277</v>
      </c>
      <c r="C23" s="18" t="s">
        <v>0</v>
      </c>
      <c r="D23" s="18" t="s">
        <v>0</v>
      </c>
      <c r="E23" s="17">
        <v>7310</v>
      </c>
      <c r="F23" s="19">
        <f t="shared" si="0"/>
        <v>100878</v>
      </c>
      <c r="G23" s="19">
        <f t="shared" si="1"/>
        <v>91514.50404</v>
      </c>
      <c r="H23" s="20">
        <f t="shared" si="2"/>
        <v>17.571026209241115</v>
      </c>
      <c r="I23" s="21">
        <f t="shared" si="3"/>
        <v>0.63663138439279399</v>
      </c>
      <c r="J23" s="22" t="s">
        <v>0</v>
      </c>
      <c r="K23" s="23">
        <v>103.6</v>
      </c>
      <c r="L23" s="24">
        <f t="shared" si="4"/>
        <v>1239.8088956520517</v>
      </c>
      <c r="M23" s="2"/>
      <c r="N23" s="2"/>
      <c r="O23" s="2"/>
      <c r="P23" s="2"/>
      <c r="Q23" s="2"/>
      <c r="R23" s="2"/>
      <c r="S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>
      <c r="A24" s="16">
        <v>1919</v>
      </c>
      <c r="B24" s="17">
        <f>SUM('[1]Ince_Table 2'!B22:N22)</f>
        <v>66872.620086882642</v>
      </c>
      <c r="C24" s="18" t="s">
        <v>0</v>
      </c>
      <c r="D24" s="18" t="s">
        <v>0</v>
      </c>
      <c r="E24" s="17">
        <v>7725</v>
      </c>
      <c r="F24" s="19">
        <f t="shared" si="0"/>
        <v>106605</v>
      </c>
      <c r="G24" s="19">
        <f t="shared" si="1"/>
        <v>96709.923899999994</v>
      </c>
      <c r="H24" s="20">
        <f t="shared" si="2"/>
        <v>17.313299698869294</v>
      </c>
      <c r="I24" s="21">
        <f t="shared" si="3"/>
        <v>0.62729346735033664</v>
      </c>
      <c r="J24" s="22" t="s">
        <v>0</v>
      </c>
      <c r="K24" s="23">
        <v>105.1</v>
      </c>
      <c r="L24" s="24">
        <f t="shared" si="4"/>
        <v>1272.5522376190797</v>
      </c>
      <c r="M24" s="2"/>
      <c r="N24" s="2"/>
      <c r="O24" s="2"/>
      <c r="P24" s="2"/>
      <c r="Q24" s="2"/>
      <c r="R24" s="2"/>
      <c r="S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>
      <c r="A25" s="16">
        <v>1920</v>
      </c>
      <c r="B25" s="17">
        <f>SUM('[1]Ince_Table 2'!B23:N23)</f>
        <v>68151.164940080809</v>
      </c>
      <c r="C25" s="18" t="s">
        <v>0</v>
      </c>
      <c r="D25" s="18" t="s">
        <v>0</v>
      </c>
      <c r="E25" s="17">
        <v>7790</v>
      </c>
      <c r="F25" s="19">
        <f t="shared" si="0"/>
        <v>107502</v>
      </c>
      <c r="G25" s="19">
        <f t="shared" si="1"/>
        <v>97523.664359999995</v>
      </c>
      <c r="H25" s="20">
        <f t="shared" si="2"/>
        <v>17.497089843409707</v>
      </c>
      <c r="I25" s="21">
        <f t="shared" si="3"/>
        <v>0.63395253055832268</v>
      </c>
      <c r="J25" s="22" t="s">
        <v>0</v>
      </c>
      <c r="K25" s="23">
        <v>106.8</v>
      </c>
      <c r="L25" s="24">
        <f t="shared" si="4"/>
        <v>1276.2390438217381</v>
      </c>
      <c r="M25" s="2"/>
      <c r="N25" s="2"/>
      <c r="O25" s="2"/>
      <c r="P25" s="2"/>
      <c r="Q25" s="2"/>
      <c r="R25" s="2"/>
      <c r="S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>
      <c r="A26" s="16">
        <v>1921</v>
      </c>
      <c r="B26" s="17">
        <f>SUM('[1]Ince_Table 2'!B24:N24)</f>
        <v>57916.276664135839</v>
      </c>
      <c r="C26" s="18" t="s">
        <v>0</v>
      </c>
      <c r="D26" s="18" t="s">
        <v>0</v>
      </c>
      <c r="E26" s="17">
        <v>6580</v>
      </c>
      <c r="F26" s="19">
        <f t="shared" si="0"/>
        <v>90804</v>
      </c>
      <c r="G26" s="19">
        <f t="shared" si="1"/>
        <v>82375.572719999996</v>
      </c>
      <c r="H26" s="20">
        <f t="shared" si="2"/>
        <v>17.603731508855876</v>
      </c>
      <c r="I26" s="21">
        <f t="shared" si="3"/>
        <v>0.63781635901651734</v>
      </c>
      <c r="J26" s="22" t="s">
        <v>0</v>
      </c>
      <c r="K26" s="23">
        <v>108.4</v>
      </c>
      <c r="L26" s="24">
        <f t="shared" si="4"/>
        <v>1068.5659901132074</v>
      </c>
      <c r="M26" s="2"/>
      <c r="N26" s="2"/>
      <c r="O26" s="2"/>
      <c r="P26" s="2"/>
      <c r="Q26" s="2"/>
      <c r="R26" s="2"/>
      <c r="S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>
      <c r="A27" s="16">
        <v>1922</v>
      </c>
      <c r="B27" s="17">
        <f>SUM('[1]Ince_Table 2'!B25:N25)</f>
        <v>64668.773880128399</v>
      </c>
      <c r="C27" s="18" t="s">
        <v>0</v>
      </c>
      <c r="D27" s="18" t="s">
        <v>0</v>
      </c>
      <c r="E27" s="17">
        <v>7605</v>
      </c>
      <c r="F27" s="19">
        <f t="shared" si="0"/>
        <v>104949</v>
      </c>
      <c r="G27" s="19">
        <f t="shared" si="1"/>
        <v>95207.633820000003</v>
      </c>
      <c r="H27" s="20">
        <f t="shared" si="2"/>
        <v>17.006909633169862</v>
      </c>
      <c r="I27" s="21">
        <f t="shared" si="3"/>
        <v>0.61619237801340077</v>
      </c>
      <c r="J27" s="22" t="s">
        <v>0</v>
      </c>
      <c r="K27" s="23">
        <v>110.1</v>
      </c>
      <c r="L27" s="24">
        <f t="shared" si="4"/>
        <v>1174.7279542257656</v>
      </c>
      <c r="M27" s="2"/>
      <c r="N27" s="2"/>
      <c r="O27" s="2"/>
      <c r="P27" s="2"/>
      <c r="Q27" s="2"/>
      <c r="R27" s="2"/>
      <c r="S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>
      <c r="A28" s="16">
        <v>1923</v>
      </c>
      <c r="B28" s="17">
        <f>SUM('[1]Ince_Table 2'!B26:N26)</f>
        <v>71358.647389177087</v>
      </c>
      <c r="C28" s="18" t="s">
        <v>0</v>
      </c>
      <c r="D28" s="18" t="s">
        <v>0</v>
      </c>
      <c r="E28" s="17">
        <v>8545</v>
      </c>
      <c r="F28" s="19">
        <f t="shared" si="0"/>
        <v>117921</v>
      </c>
      <c r="G28" s="19">
        <f t="shared" si="1"/>
        <v>106975.57278</v>
      </c>
      <c r="H28" s="20">
        <f t="shared" si="2"/>
        <v>16.701848423446947</v>
      </c>
      <c r="I28" s="21">
        <f t="shared" si="3"/>
        <v>0.60513943563213579</v>
      </c>
      <c r="J28" s="22" t="s">
        <v>0</v>
      </c>
      <c r="K28" s="23">
        <v>111.8</v>
      </c>
      <c r="L28" s="24">
        <f t="shared" si="4"/>
        <v>1276.5410981963703</v>
      </c>
      <c r="M28" s="2"/>
      <c r="N28" s="2"/>
      <c r="O28" s="2"/>
      <c r="P28" s="2"/>
      <c r="Q28" s="2"/>
      <c r="R28" s="2"/>
      <c r="S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>
      <c r="A29" s="16">
        <v>1924</v>
      </c>
      <c r="B29" s="17">
        <f>SUM('[1]Ince_Table 2'!B27:N27)</f>
        <v>69516.243359274755</v>
      </c>
      <c r="C29" s="18" t="s">
        <v>0</v>
      </c>
      <c r="D29" s="18" t="s">
        <v>0</v>
      </c>
      <c r="E29" s="17">
        <v>8260</v>
      </c>
      <c r="F29" s="19">
        <f t="shared" si="0"/>
        <v>113988</v>
      </c>
      <c r="G29" s="19">
        <f t="shared" si="1"/>
        <v>103407.63383999999</v>
      </c>
      <c r="H29" s="20">
        <f t="shared" si="2"/>
        <v>16.832020183843767</v>
      </c>
      <c r="I29" s="21">
        <f t="shared" si="3"/>
        <v>0.6098558037624553</v>
      </c>
      <c r="J29" s="22" t="s">
        <v>0</v>
      </c>
      <c r="K29" s="23">
        <v>113.5</v>
      </c>
      <c r="L29" s="24">
        <f t="shared" si="4"/>
        <v>1224.9558301193788</v>
      </c>
      <c r="M29" s="2"/>
      <c r="N29" s="2"/>
      <c r="O29" s="2"/>
      <c r="P29" s="2"/>
      <c r="Q29" s="2"/>
      <c r="R29" s="2"/>
      <c r="S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>
      <c r="A30" s="16">
        <v>1925</v>
      </c>
      <c r="B30" s="17">
        <f>SUM('[1]Ince_Table 2'!B28:N28)</f>
        <v>69400.568251971097</v>
      </c>
      <c r="C30" s="18" t="s">
        <v>0</v>
      </c>
      <c r="D30" s="18" t="s">
        <v>0</v>
      </c>
      <c r="E30" s="17">
        <v>8380</v>
      </c>
      <c r="F30" s="19">
        <f t="shared" si="0"/>
        <v>115644</v>
      </c>
      <c r="G30" s="19">
        <f t="shared" si="1"/>
        <v>104909.92392</v>
      </c>
      <c r="H30" s="20">
        <f t="shared" si="2"/>
        <v>16.563381444384511</v>
      </c>
      <c r="I30" s="21">
        <f t="shared" si="3"/>
        <v>0.60012251610088807</v>
      </c>
      <c r="J30" s="22" t="s">
        <v>0</v>
      </c>
      <c r="K30" s="23">
        <v>115.1</v>
      </c>
      <c r="L30" s="24">
        <f t="shared" si="4"/>
        <v>1205.9177802253882</v>
      </c>
      <c r="M30" s="2"/>
      <c r="N30" s="2"/>
      <c r="O30" s="2"/>
      <c r="P30" s="2"/>
      <c r="Q30" s="2"/>
      <c r="R30" s="2"/>
      <c r="S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16">
        <v>1926</v>
      </c>
      <c r="B31" s="17">
        <f>SUM('[1]Ince_Table 2'!B29:N29)</f>
        <v>69087.62280974949</v>
      </c>
      <c r="C31" s="18" t="s">
        <v>0</v>
      </c>
      <c r="D31" s="18" t="s">
        <v>0</v>
      </c>
      <c r="E31" s="17">
        <v>8225</v>
      </c>
      <c r="F31" s="19">
        <f t="shared" si="0"/>
        <v>113505</v>
      </c>
      <c r="G31" s="19">
        <f t="shared" si="1"/>
        <v>102969.4659</v>
      </c>
      <c r="H31" s="20">
        <f t="shared" si="2"/>
        <v>16.799421959817504</v>
      </c>
      <c r="I31" s="21">
        <f t="shared" si="3"/>
        <v>0.60867470868904006</v>
      </c>
      <c r="J31" s="22" t="s">
        <v>0</v>
      </c>
      <c r="K31" s="23">
        <v>116.8</v>
      </c>
      <c r="L31" s="24">
        <f t="shared" si="4"/>
        <v>1183.0072398929708</v>
      </c>
      <c r="M31" s="2"/>
      <c r="N31" s="2"/>
      <c r="O31" s="2"/>
      <c r="P31" s="2"/>
      <c r="Q31" s="2"/>
      <c r="R31" s="2"/>
      <c r="S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16">
        <v>1927</v>
      </c>
      <c r="B32" s="17">
        <f>SUM('[1]Ince_Table 2'!B30:N30)</f>
        <v>66280.487118657053</v>
      </c>
      <c r="C32" s="18" t="s">
        <v>0</v>
      </c>
      <c r="D32" s="18" t="s">
        <v>0</v>
      </c>
      <c r="E32" s="17">
        <v>7805</v>
      </c>
      <c r="F32" s="19">
        <f t="shared" si="0"/>
        <v>107709</v>
      </c>
      <c r="G32" s="19">
        <f t="shared" si="1"/>
        <v>97711.450620000003</v>
      </c>
      <c r="H32" s="20">
        <f t="shared" si="2"/>
        <v>16.984109447445753</v>
      </c>
      <c r="I32" s="21">
        <f t="shared" si="3"/>
        <v>0.61536628432774465</v>
      </c>
      <c r="J32" s="22" t="s">
        <v>0</v>
      </c>
      <c r="K32" s="23">
        <v>118.5</v>
      </c>
      <c r="L32" s="24">
        <f t="shared" si="4"/>
        <v>1118.6580104414693</v>
      </c>
      <c r="M32" s="2"/>
      <c r="N32" s="2"/>
      <c r="O32" s="2"/>
      <c r="P32" s="2"/>
      <c r="Q32" s="2"/>
      <c r="R32" s="2"/>
      <c r="S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16">
        <v>1928</v>
      </c>
      <c r="B33" s="17">
        <f>SUM('[1]Ince_Table 2'!B31:N31)</f>
        <v>65342.487448776083</v>
      </c>
      <c r="C33" s="18" t="s">
        <v>0</v>
      </c>
      <c r="D33" s="18" t="s">
        <v>0</v>
      </c>
      <c r="E33" s="17">
        <v>7690</v>
      </c>
      <c r="F33" s="19">
        <f t="shared" si="0"/>
        <v>106122</v>
      </c>
      <c r="G33" s="19">
        <f t="shared" si="1"/>
        <v>96271.755959999995</v>
      </c>
      <c r="H33" s="20">
        <f t="shared" si="2"/>
        <v>16.994144980175832</v>
      </c>
      <c r="I33" s="21">
        <f t="shared" si="3"/>
        <v>0.61572989058608096</v>
      </c>
      <c r="J33" s="22" t="s">
        <v>0</v>
      </c>
      <c r="K33" s="23">
        <v>120.1</v>
      </c>
      <c r="L33" s="24">
        <f t="shared" si="4"/>
        <v>1088.1346785807841</v>
      </c>
      <c r="M33" s="2"/>
      <c r="N33" s="2"/>
      <c r="O33" s="2"/>
      <c r="P33" s="2"/>
      <c r="Q33" s="2"/>
      <c r="R33" s="2"/>
      <c r="S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>
      <c r="A34" s="16">
        <v>1929</v>
      </c>
      <c r="B34" s="17">
        <f>SUM('[1]Ince_Table 2'!B32:N32)</f>
        <v>68330.437058115858</v>
      </c>
      <c r="C34" s="18" t="s">
        <v>0</v>
      </c>
      <c r="D34" s="18" t="s">
        <v>0</v>
      </c>
      <c r="E34" s="17">
        <v>8050</v>
      </c>
      <c r="F34" s="19">
        <f t="shared" si="0"/>
        <v>111090</v>
      </c>
      <c r="G34" s="19">
        <f t="shared" si="1"/>
        <v>100778.6262</v>
      </c>
      <c r="H34" s="20">
        <f t="shared" si="2"/>
        <v>16.976506101395245</v>
      </c>
      <c r="I34" s="21">
        <f t="shared" si="3"/>
        <v>0.61509080077518996</v>
      </c>
      <c r="J34" s="22" t="s">
        <v>0</v>
      </c>
      <c r="K34" s="23">
        <v>121.8</v>
      </c>
      <c r="L34" s="24">
        <f t="shared" si="4"/>
        <v>1122.0104607243984</v>
      </c>
      <c r="M34" s="2"/>
      <c r="N34" s="2"/>
      <c r="O34" s="2"/>
      <c r="P34" s="2"/>
      <c r="Q34" s="2"/>
      <c r="R34" s="2"/>
      <c r="S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>
      <c r="A35" s="16">
        <v>1930</v>
      </c>
      <c r="B35" s="17">
        <f>SUM('[1]Ince_Table 2'!B33:N33)</f>
        <v>55785.389819492455</v>
      </c>
      <c r="C35" s="18" t="s">
        <v>0</v>
      </c>
      <c r="D35" s="18" t="s">
        <v>0</v>
      </c>
      <c r="E35" s="17">
        <v>6345</v>
      </c>
      <c r="F35" s="19">
        <f t="shared" si="0"/>
        <v>87561</v>
      </c>
      <c r="G35" s="19">
        <f t="shared" si="1"/>
        <v>79433.587979999997</v>
      </c>
      <c r="H35" s="20">
        <f t="shared" si="2"/>
        <v>17.584047224426303</v>
      </c>
      <c r="I35" s="21">
        <f t="shared" si="3"/>
        <v>0.6371031603053009</v>
      </c>
      <c r="J35" s="22" t="s">
        <v>0</v>
      </c>
      <c r="K35" s="23">
        <v>122.7</v>
      </c>
      <c r="L35" s="24">
        <f t="shared" si="4"/>
        <v>909.29730757118921</v>
      </c>
      <c r="M35" s="2"/>
      <c r="N35" s="2"/>
      <c r="O35" s="2"/>
      <c r="P35" s="2"/>
      <c r="Q35" s="2"/>
      <c r="R35" s="2"/>
      <c r="S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>
      <c r="A36" s="16">
        <v>1931</v>
      </c>
      <c r="B36" s="17">
        <f>SUM('[1]Ince_Table 2'!B34:N34)</f>
        <v>42762.691133905813</v>
      </c>
      <c r="C36" s="18" t="s">
        <v>0</v>
      </c>
      <c r="D36" s="18" t="s">
        <v>0</v>
      </c>
      <c r="E36" s="17">
        <v>4625</v>
      </c>
      <c r="F36" s="19">
        <f t="shared" si="0"/>
        <v>63825</v>
      </c>
      <c r="G36" s="19">
        <f t="shared" si="1"/>
        <v>57900.763500000001</v>
      </c>
      <c r="H36" s="20">
        <f t="shared" si="2"/>
        <v>18.491974544391702</v>
      </c>
      <c r="I36" s="21">
        <f t="shared" si="3"/>
        <v>0.66999907769535161</v>
      </c>
      <c r="J36" s="22" t="s">
        <v>0</v>
      </c>
      <c r="K36" s="23">
        <v>123.7</v>
      </c>
      <c r="L36" s="24">
        <f t="shared" si="4"/>
        <v>691.39355107365907</v>
      </c>
      <c r="M36" s="2"/>
      <c r="N36" s="2"/>
      <c r="O36" s="2"/>
      <c r="P36" s="2"/>
      <c r="Q36" s="2"/>
      <c r="R36" s="2"/>
      <c r="S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>
      <c r="A37" s="16">
        <v>1932</v>
      </c>
      <c r="B37" s="17">
        <f>SUM('[1]Ince_Table 2'!B35:N35)</f>
        <v>33233.583175502878</v>
      </c>
      <c r="C37" s="18" t="s">
        <v>0</v>
      </c>
      <c r="D37" s="18" t="s">
        <v>0</v>
      </c>
      <c r="E37" s="17">
        <v>3395</v>
      </c>
      <c r="F37" s="19">
        <f t="shared" si="0"/>
        <v>46851</v>
      </c>
      <c r="G37" s="19">
        <f t="shared" si="1"/>
        <v>42502.290179999996</v>
      </c>
      <c r="H37" s="20">
        <f t="shared" si="2"/>
        <v>19.577957688072388</v>
      </c>
      <c r="I37" s="21">
        <f t="shared" si="3"/>
        <v>0.70934629304610097</v>
      </c>
      <c r="J37" s="22" t="s">
        <v>0</v>
      </c>
      <c r="K37" s="23">
        <v>124.6</v>
      </c>
      <c r="L37" s="24">
        <f t="shared" si="4"/>
        <v>533.44435273680381</v>
      </c>
      <c r="M37" s="2"/>
      <c r="N37" s="2"/>
      <c r="O37" s="2"/>
      <c r="P37" s="2"/>
      <c r="Q37" s="2"/>
      <c r="R37" s="2"/>
      <c r="S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>
      <c r="A38" s="16">
        <v>1933</v>
      </c>
      <c r="B38" s="17">
        <f>SUM('[1]Ince_Table 2'!B36:N36)</f>
        <v>37845.106393543356</v>
      </c>
      <c r="C38" s="18" t="s">
        <v>0</v>
      </c>
      <c r="D38" s="18" t="s">
        <v>0</v>
      </c>
      <c r="E38" s="17">
        <v>4045</v>
      </c>
      <c r="F38" s="19">
        <f t="shared" si="0"/>
        <v>55821</v>
      </c>
      <c r="G38" s="19">
        <f t="shared" si="1"/>
        <v>50639.694779999998</v>
      </c>
      <c r="H38" s="20">
        <f t="shared" si="2"/>
        <v>18.712042716214267</v>
      </c>
      <c r="I38" s="21">
        <f t="shared" si="3"/>
        <v>0.67797256218167634</v>
      </c>
      <c r="J38" s="22" t="s">
        <v>0</v>
      </c>
      <c r="K38" s="23">
        <v>125.6</v>
      </c>
      <c r="L38" s="24">
        <f t="shared" si="4"/>
        <v>602.62908269973502</v>
      </c>
      <c r="M38" s="2"/>
      <c r="N38" s="2"/>
      <c r="O38" s="2"/>
      <c r="P38" s="2"/>
      <c r="Q38" s="2"/>
      <c r="R38" s="2"/>
      <c r="S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>
      <c r="A39" s="16">
        <v>1934</v>
      </c>
      <c r="B39" s="17">
        <f>SUM('[1]Ince_Table 2'!B37:N37)</f>
        <v>39994.177846491861</v>
      </c>
      <c r="C39" s="18" t="s">
        <v>0</v>
      </c>
      <c r="D39" s="18" t="s">
        <v>0</v>
      </c>
      <c r="E39" s="17">
        <v>4355</v>
      </c>
      <c r="F39" s="19">
        <f t="shared" si="0"/>
        <v>60099</v>
      </c>
      <c r="G39" s="19">
        <f t="shared" si="1"/>
        <v>54520.610820000002</v>
      </c>
      <c r="H39" s="20">
        <f t="shared" si="2"/>
        <v>18.36701623260246</v>
      </c>
      <c r="I39" s="21">
        <f t="shared" si="3"/>
        <v>0.66547160263052396</v>
      </c>
      <c r="J39" s="22" t="s">
        <v>0</v>
      </c>
      <c r="K39" s="23">
        <v>126.5</v>
      </c>
      <c r="L39" s="24">
        <f t="shared" si="4"/>
        <v>632.3190173358397</v>
      </c>
      <c r="M39" s="2"/>
      <c r="N39" s="2"/>
      <c r="O39" s="2"/>
      <c r="P39" s="2"/>
      <c r="Q39" s="2"/>
      <c r="R39" s="2"/>
      <c r="S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>
      <c r="A40" s="16">
        <v>1935</v>
      </c>
      <c r="B40" s="17">
        <f>SUM('[1]Ince_Table 2'!B38:N38)</f>
        <v>45607.737528804595</v>
      </c>
      <c r="C40" s="18" t="s">
        <v>0</v>
      </c>
      <c r="D40" s="18" t="s">
        <v>0</v>
      </c>
      <c r="E40" s="17">
        <v>5095</v>
      </c>
      <c r="F40" s="19">
        <f t="shared" si="0"/>
        <v>70311</v>
      </c>
      <c r="G40" s="19">
        <f t="shared" si="1"/>
        <v>63784.732980000001</v>
      </c>
      <c r="H40" s="20">
        <f t="shared" si="2"/>
        <v>17.902939167342332</v>
      </c>
      <c r="I40" s="21">
        <f t="shared" si="3"/>
        <v>0.64865721620805561</v>
      </c>
      <c r="J40" s="22" t="s">
        <v>0</v>
      </c>
      <c r="K40" s="23">
        <v>127.4</v>
      </c>
      <c r="L40" s="24">
        <f t="shared" si="4"/>
        <v>715.97704126851795</v>
      </c>
      <c r="M40" s="2"/>
      <c r="N40" s="2"/>
      <c r="O40" s="2"/>
      <c r="P40" s="2"/>
      <c r="Q40" s="2"/>
      <c r="R40" s="2"/>
      <c r="S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>
      <c r="A41" s="16">
        <v>1936</v>
      </c>
      <c r="B41" s="17">
        <f>SUM('[1]Ince_Table 2'!B39:N39)</f>
        <v>52738.399022011254</v>
      </c>
      <c r="C41" s="18" t="s">
        <v>0</v>
      </c>
      <c r="D41" s="18" t="s">
        <v>0</v>
      </c>
      <c r="E41" s="17">
        <v>5990</v>
      </c>
      <c r="F41" s="19">
        <f t="shared" si="0"/>
        <v>82662</v>
      </c>
      <c r="G41" s="19">
        <f t="shared" si="1"/>
        <v>74989.313160000005</v>
      </c>
      <c r="H41" s="20">
        <f t="shared" si="2"/>
        <v>17.608814364611437</v>
      </c>
      <c r="I41" s="21">
        <f t="shared" si="3"/>
        <v>0.63800052045693612</v>
      </c>
      <c r="J41" s="22" t="s">
        <v>0</v>
      </c>
      <c r="K41" s="23">
        <v>128.30000000000001</v>
      </c>
      <c r="L41" s="24">
        <f t="shared" si="4"/>
        <v>822.11066285286438</v>
      </c>
      <c r="M41" s="2"/>
      <c r="N41" s="2"/>
      <c r="O41" s="2"/>
      <c r="P41" s="2"/>
      <c r="Q41" s="2"/>
      <c r="R41" s="2"/>
      <c r="S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>
      <c r="A42" s="16">
        <v>1937</v>
      </c>
      <c r="B42" s="17">
        <f>SUM('[1]Ince_Table 2'!B40:N40)</f>
        <v>55590.631427663095</v>
      </c>
      <c r="C42" s="18" t="s">
        <v>0</v>
      </c>
      <c r="D42" s="18" t="s">
        <v>0</v>
      </c>
      <c r="E42" s="17">
        <v>6370</v>
      </c>
      <c r="F42" s="19">
        <f t="shared" si="0"/>
        <v>87906</v>
      </c>
      <c r="G42" s="19">
        <f t="shared" si="1"/>
        <v>79746.56508</v>
      </c>
      <c r="H42" s="20">
        <f t="shared" si="2"/>
        <v>17.453887418418553</v>
      </c>
      <c r="I42" s="21">
        <f t="shared" si="3"/>
        <v>0.63238722530502012</v>
      </c>
      <c r="J42" s="22" t="s">
        <v>0</v>
      </c>
      <c r="K42" s="23">
        <v>129.19999999999999</v>
      </c>
      <c r="L42" s="24">
        <f t="shared" si="4"/>
        <v>860.53609021150305</v>
      </c>
      <c r="M42" s="2"/>
      <c r="N42" s="2"/>
      <c r="O42" s="2"/>
      <c r="P42" s="2"/>
      <c r="Q42" s="2"/>
      <c r="R42" s="2"/>
      <c r="S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>
      <c r="A43" s="16">
        <v>1938</v>
      </c>
      <c r="B43" s="17">
        <f>SUM('[1]Ince_Table 2'!B41:N41)</f>
        <v>48746.102738158232</v>
      </c>
      <c r="C43" s="18" t="s">
        <v>0</v>
      </c>
      <c r="D43" s="18" t="s">
        <v>0</v>
      </c>
      <c r="E43" s="17">
        <v>5570</v>
      </c>
      <c r="F43" s="19">
        <f t="shared" si="0"/>
        <v>76866</v>
      </c>
      <c r="G43" s="19">
        <f t="shared" si="1"/>
        <v>69731.297879999998</v>
      </c>
      <c r="H43" s="20">
        <f t="shared" si="2"/>
        <v>17.503088954455379</v>
      </c>
      <c r="I43" s="21">
        <f t="shared" si="3"/>
        <v>0.63416988965418042</v>
      </c>
      <c r="J43" s="22" t="s">
        <v>0</v>
      </c>
      <c r="K43" s="23">
        <v>130.1</v>
      </c>
      <c r="L43" s="24">
        <f t="shared" si="4"/>
        <v>749.36360858044941</v>
      </c>
      <c r="M43" s="2"/>
      <c r="N43" s="2"/>
      <c r="O43" s="2"/>
      <c r="P43" s="2"/>
      <c r="Q43" s="2"/>
      <c r="R43" s="2"/>
      <c r="S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>
      <c r="A44" s="16">
        <v>1939</v>
      </c>
      <c r="B44" s="17">
        <f>SUM('[1]Ince_Table 2'!B42:N42)</f>
        <v>55267.992121085292</v>
      </c>
      <c r="C44" s="18" t="s">
        <v>0</v>
      </c>
      <c r="D44" s="18" t="s">
        <v>0</v>
      </c>
      <c r="E44" s="17">
        <v>6375</v>
      </c>
      <c r="F44" s="19">
        <f t="shared" si="0"/>
        <v>87975</v>
      </c>
      <c r="G44" s="19">
        <f t="shared" si="1"/>
        <v>79809.160499999998</v>
      </c>
      <c r="H44" s="20">
        <f t="shared" si="2"/>
        <v>17.338977920340483</v>
      </c>
      <c r="I44" s="21">
        <f t="shared" si="3"/>
        <v>0.62822383769349577</v>
      </c>
      <c r="J44" s="22" t="s">
        <v>0</v>
      </c>
      <c r="K44" s="23">
        <v>131</v>
      </c>
      <c r="L44" s="24">
        <f t="shared" si="4"/>
        <v>843.78613925321054</v>
      </c>
      <c r="M44" s="2"/>
      <c r="N44" s="2"/>
      <c r="O44" s="2"/>
      <c r="P44" s="2"/>
      <c r="Q44" s="2"/>
      <c r="R44" s="2"/>
      <c r="S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>
      <c r="A45" s="16">
        <v>1940</v>
      </c>
      <c r="B45" s="17">
        <f>SUM('[1]Ince_Table 2'!B43:N43)</f>
        <v>58416.713462220418</v>
      </c>
      <c r="C45" s="18" t="s">
        <v>0</v>
      </c>
      <c r="D45" s="18" t="s">
        <v>0</v>
      </c>
      <c r="E45" s="17">
        <v>6975</v>
      </c>
      <c r="F45" s="19">
        <f t="shared" si="0"/>
        <v>96255</v>
      </c>
      <c r="G45" s="19">
        <f t="shared" si="1"/>
        <v>87320.6109</v>
      </c>
      <c r="H45" s="20">
        <f t="shared" si="2"/>
        <v>16.750312103862484</v>
      </c>
      <c r="I45" s="21">
        <f t="shared" si="3"/>
        <v>0.60689536608197414</v>
      </c>
      <c r="J45" s="22" t="s">
        <v>0</v>
      </c>
      <c r="K45" s="23">
        <v>132.6</v>
      </c>
      <c r="L45" s="24">
        <f t="shared" si="4"/>
        <v>881.09673397014205</v>
      </c>
      <c r="M45" s="2"/>
      <c r="N45" s="2"/>
      <c r="O45" s="2"/>
      <c r="P45" s="2"/>
      <c r="Q45" s="2"/>
      <c r="R45" s="2"/>
      <c r="S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>
      <c r="A46" s="16">
        <v>1941</v>
      </c>
      <c r="B46" s="17">
        <f>SUM('[1]Ince_Table 2'!B44:N44)</f>
        <v>68304.290809267899</v>
      </c>
      <c r="C46" s="18" t="s">
        <v>0</v>
      </c>
      <c r="D46" s="18" t="s">
        <v>0</v>
      </c>
      <c r="E46" s="17">
        <v>8050</v>
      </c>
      <c r="F46" s="19">
        <f t="shared" si="0"/>
        <v>111090</v>
      </c>
      <c r="G46" s="19">
        <f t="shared" si="1"/>
        <v>100778.6262</v>
      </c>
      <c r="H46" s="20">
        <f t="shared" si="2"/>
        <v>16.970010138948545</v>
      </c>
      <c r="I46" s="21">
        <f t="shared" si="3"/>
        <v>0.61485543981697632</v>
      </c>
      <c r="J46" s="22" t="s">
        <v>0</v>
      </c>
      <c r="K46" s="23">
        <v>134.19999999999999</v>
      </c>
      <c r="L46" s="24">
        <f t="shared" si="4"/>
        <v>1017.9477020755277</v>
      </c>
      <c r="M46" s="2"/>
      <c r="N46" s="2"/>
      <c r="O46" s="2"/>
      <c r="P46" s="2"/>
      <c r="Q46" s="2"/>
      <c r="R46" s="2"/>
      <c r="S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>
      <c r="A47" s="16">
        <v>1942</v>
      </c>
      <c r="B47" s="17">
        <f>SUM('[1]Ince_Table 2'!B45:N45)</f>
        <v>67490.422175694024</v>
      </c>
      <c r="C47" s="18" t="s">
        <v>0</v>
      </c>
      <c r="D47" s="18" t="s">
        <v>0</v>
      </c>
      <c r="E47" s="17">
        <v>8085</v>
      </c>
      <c r="F47" s="19">
        <f t="shared" si="0"/>
        <v>111573</v>
      </c>
      <c r="G47" s="19">
        <f t="shared" si="1"/>
        <v>101216.79414</v>
      </c>
      <c r="H47" s="20">
        <f t="shared" si="2"/>
        <v>16.695218843709096</v>
      </c>
      <c r="I47" s="21">
        <f t="shared" si="3"/>
        <v>0.6048992334677209</v>
      </c>
      <c r="J47" s="22" t="s">
        <v>0</v>
      </c>
      <c r="K47" s="23">
        <v>135.69999999999999</v>
      </c>
      <c r="L47" s="24">
        <f t="shared" si="4"/>
        <v>994.7004005260726</v>
      </c>
      <c r="M47" s="2"/>
      <c r="N47" s="2"/>
      <c r="O47" s="2"/>
      <c r="P47" s="2"/>
      <c r="Q47" s="2"/>
      <c r="R47" s="2"/>
      <c r="S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>
      <c r="A48" s="16">
        <v>1943</v>
      </c>
      <c r="B48" s="17">
        <f>SUM('[1]Ince_Table 2'!B46:N46)</f>
        <v>64641.065432075353</v>
      </c>
      <c r="C48" s="18" t="s">
        <v>0</v>
      </c>
      <c r="D48" s="18" t="s">
        <v>0</v>
      </c>
      <c r="E48" s="17">
        <v>7560</v>
      </c>
      <c r="F48" s="19">
        <f t="shared" si="0"/>
        <v>104328</v>
      </c>
      <c r="G48" s="19">
        <f t="shared" si="1"/>
        <v>94644.275039999993</v>
      </c>
      <c r="H48" s="20">
        <f t="shared" si="2"/>
        <v>17.100810960866497</v>
      </c>
      <c r="I48" s="21">
        <f t="shared" si="3"/>
        <v>0.61959460003139477</v>
      </c>
      <c r="J48" s="22" t="s">
        <v>0</v>
      </c>
      <c r="K48" s="23">
        <v>137.30000000000001</v>
      </c>
      <c r="L48" s="24">
        <f t="shared" si="4"/>
        <v>941.60328378842473</v>
      </c>
      <c r="M48" s="2"/>
      <c r="N48" s="2"/>
      <c r="O48" s="2"/>
      <c r="P48" s="2"/>
      <c r="Q48" s="2"/>
      <c r="R48" s="2"/>
      <c r="S48" s="2"/>
      <c r="V48" s="2"/>
      <c r="W48" s="2"/>
      <c r="X48" s="2"/>
      <c r="Y48" s="2"/>
      <c r="Z48" s="2"/>
      <c r="AA48" s="2"/>
      <c r="AB48" s="2"/>
      <c r="AC48" s="2"/>
      <c r="AD48" s="2"/>
    </row>
    <row r="49" spans="1:38">
      <c r="A49" s="16">
        <v>1944</v>
      </c>
      <c r="B49" s="17">
        <f>SUM('[1]Ince_Table 2'!B47:N47)</f>
        <v>63620.563735682117</v>
      </c>
      <c r="C49" s="18" t="s">
        <v>0</v>
      </c>
      <c r="D49" s="18" t="s">
        <v>0</v>
      </c>
      <c r="E49" s="17">
        <v>7455</v>
      </c>
      <c r="F49" s="19">
        <f t="shared" si="0"/>
        <v>102879</v>
      </c>
      <c r="G49" s="19">
        <f t="shared" si="1"/>
        <v>93329.771219999995</v>
      </c>
      <c r="H49" s="20">
        <f t="shared" si="2"/>
        <v>17.067891008901977</v>
      </c>
      <c r="I49" s="21">
        <f t="shared" si="3"/>
        <v>0.61840184814862231</v>
      </c>
      <c r="J49" s="22" t="s">
        <v>0</v>
      </c>
      <c r="K49" s="23">
        <v>138.9</v>
      </c>
      <c r="L49" s="24">
        <f t="shared" si="4"/>
        <v>916.06283276720103</v>
      </c>
      <c r="M49" s="2"/>
      <c r="N49" s="2"/>
      <c r="O49" s="2"/>
      <c r="P49" s="2"/>
      <c r="Q49" s="2"/>
      <c r="R49" s="2"/>
      <c r="S49" s="2"/>
      <c r="V49" s="2"/>
      <c r="W49" s="2"/>
      <c r="X49" s="2"/>
      <c r="Y49" s="2"/>
      <c r="Z49" s="2"/>
      <c r="AA49" s="2"/>
      <c r="AB49" s="2"/>
      <c r="AC49" s="2"/>
      <c r="AD49" s="2"/>
    </row>
    <row r="50" spans="1:38">
      <c r="A50" s="16">
        <v>1945</v>
      </c>
      <c r="B50" s="17">
        <f>SUM('[1]Ince_Table 2'!B48:N48)</f>
        <v>58355.77069312417</v>
      </c>
      <c r="C50" s="18" t="s">
        <v>0</v>
      </c>
      <c r="D50" s="18" t="s">
        <v>0</v>
      </c>
      <c r="E50" s="17">
        <v>6605</v>
      </c>
      <c r="F50" s="19">
        <f t="shared" si="0"/>
        <v>91149</v>
      </c>
      <c r="G50" s="19">
        <f t="shared" si="1"/>
        <v>82688.54982</v>
      </c>
      <c r="H50" s="20">
        <f t="shared" si="2"/>
        <v>17.670180376419129</v>
      </c>
      <c r="I50" s="21">
        <f t="shared" si="3"/>
        <v>0.64022392668185246</v>
      </c>
      <c r="J50" s="22" t="s">
        <v>0</v>
      </c>
      <c r="K50" s="23">
        <v>141.1</v>
      </c>
      <c r="L50" s="24">
        <f t="shared" si="4"/>
        <v>827.15479366582804</v>
      </c>
      <c r="M50" s="2"/>
      <c r="N50" s="2"/>
      <c r="O50" s="2"/>
      <c r="P50" s="2"/>
      <c r="Q50" s="2"/>
      <c r="R50" s="2"/>
      <c r="S50" s="2"/>
      <c r="V50" s="2"/>
      <c r="W50" s="2"/>
      <c r="X50" s="2"/>
      <c r="Y50" s="2"/>
      <c r="Z50" s="2"/>
      <c r="AA50" s="2"/>
      <c r="AB50" s="2"/>
      <c r="AC50" s="2"/>
      <c r="AD50" s="2"/>
    </row>
    <row r="51" spans="1:38">
      <c r="A51" s="16">
        <v>1946</v>
      </c>
      <c r="B51" s="17">
        <f>SUM('[1]Ince_Table 2'!B49:N49)</f>
        <v>66553.196452494361</v>
      </c>
      <c r="C51" s="18" t="s">
        <v>0</v>
      </c>
      <c r="D51" s="18" t="s">
        <v>0</v>
      </c>
      <c r="E51" s="17">
        <v>7705</v>
      </c>
      <c r="F51" s="19">
        <f t="shared" si="0"/>
        <v>106329</v>
      </c>
      <c r="G51" s="19">
        <f t="shared" si="1"/>
        <v>96459.542220000003</v>
      </c>
      <c r="H51" s="20">
        <f t="shared" si="2"/>
        <v>17.275326788447597</v>
      </c>
      <c r="I51" s="21">
        <f t="shared" si="3"/>
        <v>0.62591763726259408</v>
      </c>
      <c r="J51" s="22" t="s">
        <v>0</v>
      </c>
      <c r="K51" s="23">
        <v>143.19999999999999</v>
      </c>
      <c r="L51" s="24">
        <f t="shared" si="4"/>
        <v>929.51391693427877</v>
      </c>
      <c r="M51" s="2"/>
      <c r="N51" s="2"/>
      <c r="O51" s="2"/>
      <c r="P51" s="2"/>
      <c r="Q51" s="2"/>
      <c r="R51" s="2"/>
      <c r="S51" s="2"/>
      <c r="V51" s="2"/>
      <c r="W51" s="2"/>
      <c r="X51" s="2"/>
      <c r="Y51" s="2"/>
      <c r="Z51" s="2"/>
      <c r="AA51" s="2"/>
      <c r="AB51" s="2"/>
      <c r="AC51" s="2"/>
      <c r="AD51" s="2"/>
    </row>
    <row r="52" spans="1:38">
      <c r="A52" s="16">
        <v>1947</v>
      </c>
      <c r="B52" s="17">
        <f>SUM('[1]Ince_Table 2'!B50:N50)</f>
        <v>70082.187245941197</v>
      </c>
      <c r="C52" s="18" t="s">
        <v>0</v>
      </c>
      <c r="D52" s="18" t="s">
        <v>0</v>
      </c>
      <c r="E52" s="17">
        <v>8090</v>
      </c>
      <c r="F52" s="19">
        <f t="shared" si="0"/>
        <v>111642</v>
      </c>
      <c r="G52" s="19">
        <f t="shared" si="1"/>
        <v>101279.38956</v>
      </c>
      <c r="H52" s="20">
        <f t="shared" si="2"/>
        <v>17.32563343533775</v>
      </c>
      <c r="I52" s="21">
        <f t="shared" si="3"/>
        <v>0.62774034186006344</v>
      </c>
      <c r="J52" s="22" t="s">
        <v>0</v>
      </c>
      <c r="K52" s="23">
        <v>145.4</v>
      </c>
      <c r="L52" s="24">
        <f t="shared" si="4"/>
        <v>963.99157147099299</v>
      </c>
      <c r="M52" s="2"/>
      <c r="N52" s="2"/>
      <c r="O52" s="2"/>
      <c r="P52" s="2"/>
      <c r="Q52" s="2"/>
      <c r="R52" s="2"/>
      <c r="S52" s="2"/>
      <c r="V52" s="2"/>
      <c r="W52" s="2"/>
      <c r="X52" s="2"/>
      <c r="Y52" s="2"/>
      <c r="Z52" s="2"/>
      <c r="AA52" s="2"/>
      <c r="AB52" s="2"/>
      <c r="AC52" s="2"/>
      <c r="AD52" s="2"/>
    </row>
    <row r="53" spans="1:38">
      <c r="A53" s="16">
        <v>1948</v>
      </c>
      <c r="B53" s="17">
        <f>SUM('[1]Ince_Table 2'!B51:N51)</f>
        <v>71032.994993756845</v>
      </c>
      <c r="C53" s="18" t="s">
        <v>0</v>
      </c>
      <c r="D53" s="18" t="s">
        <v>0</v>
      </c>
      <c r="E53" s="17">
        <v>8365</v>
      </c>
      <c r="F53" s="19">
        <f t="shared" si="0"/>
        <v>115437</v>
      </c>
      <c r="G53" s="19">
        <f t="shared" si="1"/>
        <v>104722.13765999999</v>
      </c>
      <c r="H53" s="20">
        <f t="shared" si="2"/>
        <v>16.983381947102654</v>
      </c>
      <c r="I53" s="21">
        <f t="shared" si="3"/>
        <v>0.61533992561966133</v>
      </c>
      <c r="J53" s="22" t="s">
        <v>0</v>
      </c>
      <c r="K53" s="23">
        <v>147.5</v>
      </c>
      <c r="L53" s="24">
        <f t="shared" si="4"/>
        <v>963.1592541526353</v>
      </c>
      <c r="M53" s="2"/>
      <c r="N53" s="2"/>
      <c r="O53" s="2"/>
      <c r="P53" s="2"/>
      <c r="Q53" s="2"/>
      <c r="R53" s="2"/>
      <c r="S53" s="2"/>
      <c r="V53" s="2"/>
      <c r="W53" s="2"/>
      <c r="X53" s="2"/>
      <c r="Y53" s="2"/>
      <c r="Z53" s="2"/>
      <c r="AA53" s="2"/>
      <c r="AB53" s="2"/>
      <c r="AC53" s="2"/>
      <c r="AD53" s="2"/>
    </row>
    <row r="54" spans="1:38">
      <c r="A54" s="16">
        <v>1949</v>
      </c>
      <c r="B54" s="17">
        <f>SUM('[1]Ince_Table 2'!B52:N52)</f>
        <v>62482.143575913076</v>
      </c>
      <c r="C54" s="18" t="s">
        <v>0</v>
      </c>
      <c r="D54" s="18" t="s">
        <v>0</v>
      </c>
      <c r="E54" s="17">
        <v>7340</v>
      </c>
      <c r="F54" s="19">
        <f t="shared" si="0"/>
        <v>101292</v>
      </c>
      <c r="G54" s="19">
        <f t="shared" si="1"/>
        <v>91890.076560000001</v>
      </c>
      <c r="H54" s="20">
        <f t="shared" si="2"/>
        <v>17.025107241393208</v>
      </c>
      <c r="I54" s="21">
        <f t="shared" si="3"/>
        <v>0.61685171164468144</v>
      </c>
      <c r="J54" s="22" t="s">
        <v>0</v>
      </c>
      <c r="K54" s="23">
        <v>149.69999999999999</v>
      </c>
      <c r="L54" s="24">
        <f t="shared" si="4"/>
        <v>834.76477723330765</v>
      </c>
      <c r="M54" s="2"/>
      <c r="N54" s="2"/>
      <c r="O54" s="2"/>
      <c r="P54" s="2"/>
      <c r="Q54" s="2"/>
      <c r="R54" s="2"/>
      <c r="S54" s="2"/>
      <c r="V54" s="2"/>
      <c r="W54" s="2"/>
      <c r="X54" s="2"/>
      <c r="Y54" s="2"/>
      <c r="Z54" s="2"/>
      <c r="AA54" s="2"/>
      <c r="AB54" s="2"/>
      <c r="AC54" s="2"/>
      <c r="AD54" s="2"/>
    </row>
    <row r="55" spans="1:38">
      <c r="A55" s="16">
        <v>1950</v>
      </c>
      <c r="B55" s="17">
        <f>SUM('[1]Ince_Table 2'!B53:N53)</f>
        <v>73485.446691274163</v>
      </c>
      <c r="C55" s="24">
        <f>1915-5</f>
        <v>1910</v>
      </c>
      <c r="D55" s="17">
        <f>6615-5</f>
        <v>6610</v>
      </c>
      <c r="E55" s="17">
        <v>8520</v>
      </c>
      <c r="F55" s="19">
        <f t="shared" ref="F55:F118" si="5">(((0.52*62.4/2000)*C55)+((0.42*62.4/2000)*D55))*1000</f>
        <v>117605.28</v>
      </c>
      <c r="G55" s="19">
        <f t="shared" si="1"/>
        <v>106689.1579104</v>
      </c>
      <c r="H55" s="20">
        <f t="shared" si="2"/>
        <v>17.25010485710661</v>
      </c>
      <c r="I55" s="21">
        <f t="shared" si="3"/>
        <v>0.62484819296611649</v>
      </c>
      <c r="J55" s="26">
        <v>0.33161861952396798</v>
      </c>
      <c r="K55" s="23">
        <v>152.4</v>
      </c>
      <c r="L55" s="24">
        <f t="shared" si="4"/>
        <v>964.3759408303697</v>
      </c>
      <c r="M55" s="2"/>
      <c r="N55" s="2"/>
      <c r="O55" s="2"/>
      <c r="P55" s="2"/>
      <c r="Q55" s="2"/>
      <c r="R55" s="2"/>
      <c r="S55" s="2"/>
      <c r="V55" s="2"/>
      <c r="W55" s="2"/>
      <c r="X55" s="2"/>
      <c r="Y55" s="2"/>
      <c r="Z55" s="2"/>
      <c r="AA55" s="2"/>
      <c r="AB55" s="2"/>
      <c r="AC55" s="2"/>
      <c r="AD55" s="2"/>
    </row>
    <row r="56" spans="1:38">
      <c r="A56" s="16">
        <v>1951</v>
      </c>
      <c r="B56" s="17">
        <f>SUM('[1]Ince_Table 2'!B54:N54)</f>
        <v>74178.184101674182</v>
      </c>
      <c r="C56" s="24">
        <f>2050-5</f>
        <v>2045</v>
      </c>
      <c r="D56" s="17">
        <f>6695-10</f>
        <v>6685</v>
      </c>
      <c r="E56" s="17">
        <v>8730</v>
      </c>
      <c r="F56" s="19">
        <f t="shared" si="5"/>
        <v>120778.31999999999</v>
      </c>
      <c r="G56" s="19">
        <f t="shared" si="1"/>
        <v>109567.67633759999</v>
      </c>
      <c r="H56" s="20">
        <f t="shared" si="2"/>
        <v>16.993856609776444</v>
      </c>
      <c r="I56" s="21">
        <f t="shared" si="3"/>
        <v>0.6141680402714178</v>
      </c>
      <c r="J56" s="26">
        <v>0.35296536601776696</v>
      </c>
      <c r="K56" s="23">
        <v>155</v>
      </c>
      <c r="L56" s="24">
        <f t="shared" si="4"/>
        <v>957.13785937644104</v>
      </c>
      <c r="M56" s="2"/>
      <c r="N56" s="2"/>
      <c r="O56" s="2"/>
      <c r="P56" s="2"/>
      <c r="Q56" s="2"/>
      <c r="R56" s="2"/>
      <c r="S56" s="2"/>
      <c r="V56" s="2"/>
      <c r="W56" s="2"/>
      <c r="X56" s="2"/>
      <c r="Y56" s="2"/>
      <c r="Z56" s="2"/>
      <c r="AA56" s="2"/>
      <c r="AB56" s="2"/>
      <c r="AC56" s="2"/>
      <c r="AD56" s="2"/>
    </row>
    <row r="57" spans="1:38">
      <c r="A57" s="16">
        <v>1952</v>
      </c>
      <c r="B57" s="17">
        <f>SUM('[1]Ince_Table 2'!B55:N55)</f>
        <v>72309.21049121664</v>
      </c>
      <c r="C57" s="24">
        <f>1935-5</f>
        <v>1930</v>
      </c>
      <c r="D57" s="17">
        <f>6840-10</f>
        <v>6830</v>
      </c>
      <c r="E57" s="17">
        <v>8765</v>
      </c>
      <c r="F57" s="19">
        <f t="shared" si="5"/>
        <v>120812.64</v>
      </c>
      <c r="G57" s="19">
        <f t="shared" si="1"/>
        <v>109598.8107552</v>
      </c>
      <c r="H57" s="20">
        <f t="shared" si="2"/>
        <v>16.49953462435063</v>
      </c>
      <c r="I57" s="21">
        <f t="shared" si="3"/>
        <v>0.59852355259529666</v>
      </c>
      <c r="J57" s="26">
        <v>0.32828001460068729</v>
      </c>
      <c r="K57" s="23">
        <v>157.69999999999999</v>
      </c>
      <c r="L57" s="24">
        <f t="shared" si="4"/>
        <v>917.04769170851796</v>
      </c>
      <c r="M57" s="2"/>
      <c r="N57" s="2"/>
      <c r="O57" s="2"/>
      <c r="P57" s="2"/>
      <c r="Q57" s="2"/>
      <c r="R57" s="2"/>
      <c r="S57" s="2"/>
      <c r="V57" s="2"/>
      <c r="W57" s="2"/>
      <c r="X57" s="2"/>
      <c r="Y57" s="2"/>
      <c r="Z57" s="2"/>
      <c r="AA57" s="2"/>
      <c r="AB57" s="2"/>
      <c r="AC57" s="2"/>
      <c r="AD57" s="2"/>
    </row>
    <row r="58" spans="1:38">
      <c r="A58" s="16">
        <v>1953</v>
      </c>
      <c r="B58" s="17">
        <f>SUM('[1]Ince_Table 2'!B56:N56)</f>
        <v>74931.859490508665</v>
      </c>
      <c r="C58" s="24">
        <f>1950-5</f>
        <v>1945</v>
      </c>
      <c r="D58" s="17">
        <f>6840-15</f>
        <v>6825</v>
      </c>
      <c r="E58" s="17">
        <v>8770</v>
      </c>
      <c r="F58" s="19">
        <f t="shared" si="5"/>
        <v>120990.48</v>
      </c>
      <c r="G58" s="19">
        <f t="shared" si="1"/>
        <v>109760.1436464</v>
      </c>
      <c r="H58" s="20">
        <f t="shared" si="2"/>
        <v>17.088223372978028</v>
      </c>
      <c r="I58" s="21">
        <f t="shared" si="3"/>
        <v>0.61932029272475542</v>
      </c>
      <c r="J58" s="26">
        <v>0.32585759034492107</v>
      </c>
      <c r="K58" s="23">
        <v>160.30000000000001</v>
      </c>
      <c r="L58" s="24">
        <f t="shared" si="4"/>
        <v>934.89531491589105</v>
      </c>
      <c r="M58" s="2"/>
      <c r="N58" s="2"/>
      <c r="O58" s="2"/>
      <c r="P58" s="2"/>
      <c r="Q58" s="2"/>
      <c r="R58" s="2"/>
      <c r="S58" s="2"/>
      <c r="V58" s="2"/>
      <c r="W58" s="2"/>
      <c r="X58" s="2"/>
      <c r="Y58" s="2"/>
      <c r="Z58" s="2"/>
      <c r="AA58" s="2"/>
      <c r="AB58" s="2"/>
      <c r="AC58" s="2"/>
      <c r="AD58" s="2"/>
    </row>
    <row r="59" spans="1:38">
      <c r="A59" s="16">
        <v>1954</v>
      </c>
      <c r="B59" s="17">
        <f>SUM('[1]Ince_Table 2'!B57:N57)</f>
        <v>74329.443997910726</v>
      </c>
      <c r="C59" s="24">
        <f>1945-5</f>
        <v>1940</v>
      </c>
      <c r="D59" s="17">
        <f>6810-20</f>
        <v>6790</v>
      </c>
      <c r="E59" s="17">
        <v>8730</v>
      </c>
      <c r="F59" s="19">
        <f t="shared" si="5"/>
        <v>120450.71999999999</v>
      </c>
      <c r="G59" s="19">
        <f t="shared" si="1"/>
        <v>109270.48416959999</v>
      </c>
      <c r="H59" s="20">
        <f t="shared" si="2"/>
        <v>17.028509506966948</v>
      </c>
      <c r="I59" s="21">
        <f t="shared" si="3"/>
        <v>0.61709422739781661</v>
      </c>
      <c r="J59" s="26">
        <v>0.30535238799570191</v>
      </c>
      <c r="K59" s="23">
        <v>163</v>
      </c>
      <c r="L59" s="24">
        <f t="shared" si="4"/>
        <v>912.01771776577573</v>
      </c>
      <c r="M59" s="2"/>
      <c r="N59" s="2"/>
      <c r="O59" s="2"/>
      <c r="P59" s="2"/>
      <c r="Q59" s="2"/>
      <c r="R59" s="2"/>
      <c r="S59" s="25">
        <f>$S$70</f>
        <v>1965</v>
      </c>
      <c r="V59" s="28">
        <f t="shared" ref="V59:AB59" si="6">V70</f>
        <v>26064.925373134327</v>
      </c>
      <c r="W59" s="27">
        <f t="shared" si="6"/>
        <v>10231</v>
      </c>
      <c r="X59" s="27">
        <f t="shared" si="6"/>
        <v>1647</v>
      </c>
      <c r="Y59" s="27">
        <f t="shared" si="6"/>
        <v>15917</v>
      </c>
      <c r="Z59" s="27">
        <f t="shared" si="6"/>
        <v>17564</v>
      </c>
      <c r="AA59" s="27">
        <f t="shared" si="6"/>
        <v>3332</v>
      </c>
      <c r="AB59" s="28">
        <f t="shared" si="6"/>
        <v>202444</v>
      </c>
      <c r="AC59" s="2"/>
      <c r="AD59" s="2"/>
    </row>
    <row r="60" spans="1:38">
      <c r="A60" s="16">
        <v>1955</v>
      </c>
      <c r="B60" s="17">
        <f>SUM('[1]Ince_Table 2'!B58:N58)</f>
        <v>80562.643725858128</v>
      </c>
      <c r="C60" s="24">
        <f>2085-5</f>
        <v>2080</v>
      </c>
      <c r="D60" s="17">
        <f>7140-25</f>
        <v>7115</v>
      </c>
      <c r="E60" s="17">
        <v>9195</v>
      </c>
      <c r="F60" s="19">
        <f t="shared" si="5"/>
        <v>126980.88</v>
      </c>
      <c r="G60" s="19">
        <f t="shared" si="1"/>
        <v>115194.51471840001</v>
      </c>
      <c r="H60" s="20">
        <f t="shared" si="2"/>
        <v>17.523141647821234</v>
      </c>
      <c r="I60" s="21">
        <f t="shared" si="3"/>
        <v>0.63444704215200054</v>
      </c>
      <c r="J60" s="26">
        <v>0.30493386450404825</v>
      </c>
      <c r="K60" s="23">
        <v>166</v>
      </c>
      <c r="L60" s="24">
        <f t="shared" si="4"/>
        <v>970.63426175732684</v>
      </c>
      <c r="M60" s="2"/>
      <c r="N60" s="2"/>
      <c r="Q60" s="2"/>
      <c r="R60" s="2"/>
      <c r="S60" s="25">
        <f t="shared" ref="S60:AB60" si="7">S105</f>
        <v>2000</v>
      </c>
      <c r="V60" s="25">
        <f t="shared" si="7"/>
        <v>9420.902399999999</v>
      </c>
      <c r="W60" s="25">
        <f t="shared" si="7"/>
        <v>0</v>
      </c>
      <c r="X60" s="25">
        <f t="shared" si="7"/>
        <v>461.69277803035175</v>
      </c>
      <c r="Y60" s="25">
        <f t="shared" si="7"/>
        <v>48808.566842187502</v>
      </c>
      <c r="Z60" s="25">
        <f t="shared" si="7"/>
        <v>47578.997315284068</v>
      </c>
      <c r="AA60" s="25">
        <f t="shared" si="7"/>
        <v>8762.2953898437518</v>
      </c>
      <c r="AB60" s="25">
        <f t="shared" si="7"/>
        <v>307702.10569652595</v>
      </c>
      <c r="AC60" s="2"/>
      <c r="AD60" s="2"/>
    </row>
    <row r="61" spans="1:38">
      <c r="A61" s="16">
        <v>1956</v>
      </c>
      <c r="B61" s="17">
        <f>SUM('[1]Ince_Table 2'!B59:N59)</f>
        <v>81976.515085783685</v>
      </c>
      <c r="C61" s="24">
        <f>2185-5</f>
        <v>2180</v>
      </c>
      <c r="D61" s="17">
        <f>7440-25</f>
        <v>7415</v>
      </c>
      <c r="E61" s="17">
        <v>9590</v>
      </c>
      <c r="F61" s="19">
        <f t="shared" si="5"/>
        <v>132534.47999999998</v>
      </c>
      <c r="G61" s="19">
        <f t="shared" si="1"/>
        <v>120232.62956639998</v>
      </c>
      <c r="H61" s="20">
        <f t="shared" si="2"/>
        <v>17.096249235825589</v>
      </c>
      <c r="I61" s="21">
        <f t="shared" si="3"/>
        <v>0.6185297221204904</v>
      </c>
      <c r="J61" s="26">
        <v>0.2859653268118551</v>
      </c>
      <c r="K61" s="23">
        <v>168.9</v>
      </c>
      <c r="L61" s="24">
        <f t="shared" si="4"/>
        <v>970.71065820939839</v>
      </c>
      <c r="M61" s="2"/>
      <c r="N61" s="2"/>
      <c r="Q61" s="2"/>
      <c r="R61" s="2"/>
      <c r="S61" s="25">
        <f t="shared" ref="S61:AB61" si="8">S155</f>
        <v>2050</v>
      </c>
      <c r="V61" s="25">
        <f t="shared" si="8"/>
        <v>12261.287999999999</v>
      </c>
      <c r="W61" s="25">
        <f t="shared" si="8"/>
        <v>0</v>
      </c>
      <c r="X61" s="25">
        <f t="shared" si="8"/>
        <v>1531.0942618181543</v>
      </c>
      <c r="Y61" s="25">
        <f t="shared" si="8"/>
        <v>82587.166559375008</v>
      </c>
      <c r="Z61" s="25">
        <f t="shared" si="8"/>
        <v>84118.260821193166</v>
      </c>
      <c r="AA61" s="25">
        <f t="shared" si="8"/>
        <v>10767.46106117212</v>
      </c>
      <c r="AB61" s="25">
        <f t="shared" si="8"/>
        <v>442303.83957059024</v>
      </c>
      <c r="AC61" s="2"/>
      <c r="AD61" s="2"/>
    </row>
    <row r="62" spans="1:38">
      <c r="A62" s="16">
        <v>1957</v>
      </c>
      <c r="B62" s="17">
        <f>SUM('[1]Ince_Table 2'!B60:N60)</f>
        <v>77316.931696401676</v>
      </c>
      <c r="C62" s="24">
        <f>1820-5</f>
        <v>1815</v>
      </c>
      <c r="D62" s="17">
        <f>6795-20</f>
        <v>6775</v>
      </c>
      <c r="E62" s="17">
        <v>8590</v>
      </c>
      <c r="F62" s="19">
        <f t="shared" si="5"/>
        <v>118226.15999999999</v>
      </c>
      <c r="G62" s="19">
        <f t="shared" si="1"/>
        <v>107252.40782879999</v>
      </c>
      <c r="H62" s="20">
        <f t="shared" si="2"/>
        <v>18.00161389904579</v>
      </c>
      <c r="I62" s="21">
        <f t="shared" si="3"/>
        <v>0.65397481992480921</v>
      </c>
      <c r="J62" s="26">
        <v>0.30039486157027367</v>
      </c>
      <c r="K62" s="23">
        <v>171.9</v>
      </c>
      <c r="L62" s="24">
        <f t="shared" si="4"/>
        <v>899.55708779990312</v>
      </c>
      <c r="M62" s="2"/>
      <c r="N62" s="2"/>
      <c r="Q62" s="2"/>
      <c r="R62" s="2"/>
      <c r="S62" s="2"/>
      <c r="V62" s="2"/>
      <c r="W62" s="2"/>
      <c r="X62" s="2"/>
      <c r="Y62" s="2"/>
      <c r="Z62" s="2"/>
      <c r="AA62" s="2"/>
      <c r="AB62" s="2"/>
      <c r="AC62" s="2"/>
      <c r="AD62" s="2"/>
    </row>
    <row r="63" spans="1:38">
      <c r="A63" s="16">
        <v>1958</v>
      </c>
      <c r="B63" s="17">
        <f>SUM('[1]Ince_Table 2'!B61:N61)</f>
        <v>78437.827725985917</v>
      </c>
      <c r="C63" s="24">
        <f>1800-10</f>
        <v>1790</v>
      </c>
      <c r="D63" s="17">
        <f>6730-20</f>
        <v>6710</v>
      </c>
      <c r="E63" s="17">
        <v>8500</v>
      </c>
      <c r="F63" s="19">
        <f t="shared" si="5"/>
        <v>116968.79999999999</v>
      </c>
      <c r="G63" s="19">
        <f t="shared" si="1"/>
        <v>106111.75598399999</v>
      </c>
      <c r="H63" s="20">
        <f t="shared" si="2"/>
        <v>18.455959464937862</v>
      </c>
      <c r="I63" s="21">
        <f t="shared" si="3"/>
        <v>0.67058760734474432</v>
      </c>
      <c r="J63" s="26">
        <v>0.28698770569360943</v>
      </c>
      <c r="K63" s="23">
        <v>174.8</v>
      </c>
      <c r="L63" s="24">
        <f t="shared" si="4"/>
        <v>897.45798313485034</v>
      </c>
      <c r="M63" s="2"/>
      <c r="N63" s="2"/>
      <c r="Q63" s="2"/>
      <c r="R63" s="2"/>
      <c r="S63" s="2"/>
      <c r="V63" s="2"/>
      <c r="W63" s="29">
        <f>W59/$AB59</f>
        <v>5.0537432573946377E-2</v>
      </c>
      <c r="X63" s="2"/>
      <c r="Y63" s="2"/>
      <c r="Z63" s="29">
        <f t="shared" ref="Z63:AA65" si="9">Z59/$AB59</f>
        <v>8.6759795301416684E-2</v>
      </c>
      <c r="AA63" s="29">
        <f t="shared" si="9"/>
        <v>1.6458872577107743E-2</v>
      </c>
      <c r="AB63" s="2"/>
      <c r="AC63" s="2"/>
      <c r="AD63" s="2"/>
    </row>
    <row r="64" spans="1:38">
      <c r="A64" s="16">
        <v>1959</v>
      </c>
      <c r="B64" s="17">
        <f>SUM('[1]Ince_Table 2'!B62:N62)</f>
        <v>86847.164687961806</v>
      </c>
      <c r="C64" s="24">
        <f>2010-5</f>
        <v>2005</v>
      </c>
      <c r="D64" s="17">
        <f>7380-30</f>
        <v>7350</v>
      </c>
      <c r="E64" s="17">
        <v>9355</v>
      </c>
      <c r="F64" s="19">
        <f t="shared" si="5"/>
        <v>128843.51999999999</v>
      </c>
      <c r="G64" s="19">
        <f t="shared" si="1"/>
        <v>116884.26447359999</v>
      </c>
      <c r="H64" s="20">
        <f t="shared" si="2"/>
        <v>18.567004743551429</v>
      </c>
      <c r="I64" s="21">
        <f t="shared" si="3"/>
        <v>0.67405147490507722</v>
      </c>
      <c r="J64" s="26">
        <v>0.27895990697086737</v>
      </c>
      <c r="K64" s="23">
        <v>177.8</v>
      </c>
      <c r="L64" s="24">
        <f t="shared" si="4"/>
        <v>976.908489178423</v>
      </c>
      <c r="M64" s="2"/>
      <c r="N64" s="2"/>
      <c r="Q64" s="2"/>
      <c r="R64" s="2"/>
      <c r="S64" s="2"/>
      <c r="V64" s="2"/>
      <c r="W64" s="29">
        <f>W60/$AB60</f>
        <v>0</v>
      </c>
      <c r="X64" s="2"/>
      <c r="Y64" s="2"/>
      <c r="Z64" s="29">
        <f t="shared" si="9"/>
        <v>0.15462681741349307</v>
      </c>
      <c r="AA64" s="29">
        <f t="shared" si="9"/>
        <v>2.8476553223479226E-2</v>
      </c>
      <c r="AB64" s="2"/>
      <c r="AC64" s="2"/>
      <c r="AD64" s="2"/>
      <c r="AL64" t="s">
        <v>1</v>
      </c>
    </row>
    <row r="65" spans="1:110">
      <c r="A65" s="16">
        <v>1960</v>
      </c>
      <c r="B65" s="17">
        <f>SUM('[1]Ince_Table 2'!B63:N63)</f>
        <v>79306.366629947399</v>
      </c>
      <c r="C65" s="24">
        <f>1995-10</f>
        <v>1985</v>
      </c>
      <c r="D65" s="17">
        <f>6930-35</f>
        <v>6895</v>
      </c>
      <c r="E65" s="17">
        <v>8875</v>
      </c>
      <c r="F65" s="19">
        <f t="shared" si="5"/>
        <v>122556.72</v>
      </c>
      <c r="G65" s="19">
        <f t="shared" si="1"/>
        <v>111181.0052496</v>
      </c>
      <c r="H65" s="20">
        <f t="shared" si="2"/>
        <v>17.871857268720539</v>
      </c>
      <c r="I65" s="21">
        <f t="shared" si="3"/>
        <v>0.64709929108699549</v>
      </c>
      <c r="J65" s="26">
        <v>0.26639437579623421</v>
      </c>
      <c r="K65" s="23">
        <v>180.6</v>
      </c>
      <c r="L65" s="24">
        <f t="shared" si="4"/>
        <v>878.25433698723589</v>
      </c>
      <c r="M65" s="2"/>
      <c r="N65" s="2"/>
      <c r="Q65" s="2"/>
      <c r="R65" s="2"/>
      <c r="S65" s="2"/>
      <c r="V65" s="2"/>
      <c r="W65" s="29">
        <f>W61/$AB61</f>
        <v>0</v>
      </c>
      <c r="X65" s="2"/>
      <c r="Y65" s="2"/>
      <c r="Z65" s="29">
        <f t="shared" si="9"/>
        <v>0.19018207235745274</v>
      </c>
      <c r="AA65" s="29">
        <f t="shared" si="9"/>
        <v>2.4344037057479961E-2</v>
      </c>
      <c r="AB65" s="2"/>
      <c r="AC65" s="2"/>
      <c r="AD65" s="2"/>
      <c r="AE65" t="s">
        <v>12</v>
      </c>
      <c r="AF65" t="s">
        <v>11</v>
      </c>
      <c r="AG65" t="s">
        <v>13</v>
      </c>
      <c r="AH65" t="s">
        <v>14</v>
      </c>
      <c r="AI65" t="s">
        <v>10</v>
      </c>
      <c r="AL65" t="s">
        <v>2</v>
      </c>
      <c r="AM65" t="s">
        <v>15</v>
      </c>
      <c r="AN65" t="s">
        <v>16</v>
      </c>
      <c r="AO65" t="s">
        <v>3</v>
      </c>
      <c r="AP65" t="s">
        <v>4</v>
      </c>
      <c r="AQ65" t="s">
        <v>5</v>
      </c>
      <c r="AR65" t="s">
        <v>6</v>
      </c>
      <c r="AS65" t="s">
        <v>7</v>
      </c>
      <c r="AT65" t="s">
        <v>8</v>
      </c>
      <c r="AU65" t="s">
        <v>9</v>
      </c>
      <c r="AV65" t="s">
        <v>10</v>
      </c>
      <c r="AY65" t="s">
        <v>17</v>
      </c>
      <c r="AZ65" t="s">
        <v>18</v>
      </c>
      <c r="BA65" t="s">
        <v>19</v>
      </c>
      <c r="BB65" t="s">
        <v>20</v>
      </c>
      <c r="BF65" t="s">
        <v>21</v>
      </c>
      <c r="BG65" t="s">
        <v>22</v>
      </c>
      <c r="BH65" t="s">
        <v>23</v>
      </c>
      <c r="BI65" t="s">
        <v>24</v>
      </c>
      <c r="BL65" t="s">
        <v>25</v>
      </c>
      <c r="BM65" t="s">
        <v>26</v>
      </c>
      <c r="BN65" t="s">
        <v>27</v>
      </c>
      <c r="BQ65" t="s">
        <v>28</v>
      </c>
      <c r="BR65" t="s">
        <v>29</v>
      </c>
      <c r="BS65" t="s">
        <v>30</v>
      </c>
      <c r="BT65" t="s">
        <v>31</v>
      </c>
      <c r="BU65" t="s">
        <v>32</v>
      </c>
      <c r="BV65" t="s">
        <v>33</v>
      </c>
    </row>
    <row r="66" spans="1:110">
      <c r="A66" s="16">
        <v>1961</v>
      </c>
      <c r="B66" s="17">
        <f>SUM('[1]Ince_Table 2'!B64:N64)</f>
        <v>79706.874744804212</v>
      </c>
      <c r="C66" s="24">
        <f>1935-10</f>
        <v>1925</v>
      </c>
      <c r="D66" s="17">
        <f>6820-75</f>
        <v>6745</v>
      </c>
      <c r="E66" s="17">
        <v>8665</v>
      </c>
      <c r="F66" s="19">
        <f t="shared" si="5"/>
        <v>119617.68</v>
      </c>
      <c r="G66" s="19">
        <f t="shared" si="1"/>
        <v>108514.76694239999</v>
      </c>
      <c r="H66" s="20">
        <f t="shared" si="2"/>
        <v>18.397432139597051</v>
      </c>
      <c r="I66" s="21">
        <f t="shared" si="3"/>
        <v>0.66634693754973529</v>
      </c>
      <c r="J66" s="26">
        <v>0.24926601033521614</v>
      </c>
      <c r="K66" s="23">
        <v>183.4</v>
      </c>
      <c r="L66" s="24">
        <f t="shared" si="4"/>
        <v>869.21346504693804</v>
      </c>
      <c r="M66" s="2"/>
      <c r="N66" s="2"/>
      <c r="Q66" s="2"/>
      <c r="R66" s="2"/>
      <c r="S66" s="2"/>
      <c r="V66" s="2"/>
      <c r="W66" s="2"/>
      <c r="X66" s="2"/>
      <c r="Y66" s="2"/>
      <c r="Z66" s="2"/>
      <c r="AA66" s="2"/>
      <c r="AB66" s="2"/>
      <c r="AC66" s="2"/>
      <c r="AD66" s="2"/>
      <c r="AE66">
        <v>108836</v>
      </c>
      <c r="AF66">
        <v>15917</v>
      </c>
      <c r="AG66">
        <v>2760</v>
      </c>
      <c r="AH66">
        <v>74931</v>
      </c>
      <c r="AI66">
        <v>202444</v>
      </c>
      <c r="AJ66">
        <v>17034.046520382981</v>
      </c>
      <c r="AK66">
        <v>1965</v>
      </c>
      <c r="AL66">
        <v>171317</v>
      </c>
      <c r="AM66">
        <v>47633.349047188814</v>
      </c>
      <c r="AN66">
        <v>106649.6044324282</v>
      </c>
      <c r="AO66">
        <v>145252.07462686568</v>
      </c>
      <c r="AP66">
        <v>26064.925373134327</v>
      </c>
      <c r="AQ66">
        <v>10231</v>
      </c>
      <c r="AR66">
        <v>1647</v>
      </c>
      <c r="AS66">
        <v>15917</v>
      </c>
      <c r="AT66">
        <v>17564</v>
      </c>
      <c r="AU66">
        <v>3332</v>
      </c>
      <c r="AV66">
        <v>202444</v>
      </c>
      <c r="AX66">
        <v>1965</v>
      </c>
      <c r="BE66">
        <v>1965</v>
      </c>
      <c r="BK66">
        <v>1965</v>
      </c>
      <c r="BP66">
        <v>1965</v>
      </c>
      <c r="BQ66">
        <v>120781.873125</v>
      </c>
      <c r="BR66">
        <v>104864.873125</v>
      </c>
      <c r="BS66">
        <v>15917</v>
      </c>
      <c r="BT66">
        <v>3971.1268749999999</v>
      </c>
      <c r="BU66">
        <v>2760</v>
      </c>
      <c r="BV66">
        <v>74931</v>
      </c>
      <c r="BW66">
        <v>202444</v>
      </c>
      <c r="BX66">
        <v>1243.2513960370561</v>
      </c>
      <c r="CT66">
        <v>1965</v>
      </c>
      <c r="CU66">
        <v>52130.951726414605</v>
      </c>
      <c r="CV66">
        <v>3166.6947588993526</v>
      </c>
      <c r="CW66">
        <v>42199.029126213594</v>
      </c>
      <c r="CX66">
        <v>11945.873125</v>
      </c>
      <c r="CY66">
        <v>109442.54873652755</v>
      </c>
      <c r="CZ66">
        <v>120781.873125</v>
      </c>
      <c r="DB66">
        <v>1965</v>
      </c>
    </row>
    <row r="67" spans="1:110">
      <c r="A67" s="16">
        <v>1962</v>
      </c>
      <c r="B67" s="17">
        <f>SUM('[1]Ince_Table 2'!B65:N65)</f>
        <v>83003.071606004916</v>
      </c>
      <c r="C67" s="24">
        <f>2055-15</f>
        <v>2040</v>
      </c>
      <c r="D67" s="17">
        <f>6985-75</f>
        <v>6910</v>
      </c>
      <c r="E67" s="17">
        <v>8950</v>
      </c>
      <c r="F67" s="19">
        <f t="shared" si="5"/>
        <v>123645.59999999999</v>
      </c>
      <c r="G67" s="19">
        <f t="shared" si="1"/>
        <v>112168.81540799999</v>
      </c>
      <c r="H67" s="20">
        <f t="shared" si="2"/>
        <v>18.548172425922889</v>
      </c>
      <c r="I67" s="21">
        <f t="shared" si="3"/>
        <v>0.67129822335776546</v>
      </c>
      <c r="J67" s="26">
        <v>0.24486119869835479</v>
      </c>
      <c r="K67" s="23">
        <v>186.3</v>
      </c>
      <c r="L67" s="24">
        <f t="shared" si="4"/>
        <v>891.06893833606989</v>
      </c>
      <c r="M67" s="2"/>
      <c r="N67" s="2"/>
      <c r="Q67" s="2"/>
      <c r="R67" s="2"/>
      <c r="S67" s="2"/>
      <c r="V67" s="2"/>
      <c r="W67" s="2"/>
      <c r="X67" s="2"/>
      <c r="Y67" s="2"/>
      <c r="Z67" s="2"/>
      <c r="AA67" s="2"/>
      <c r="AB67" s="2"/>
      <c r="AC67" s="2"/>
      <c r="AD67" s="2"/>
      <c r="AE67">
        <v>113172</v>
      </c>
      <c r="AF67">
        <v>17046</v>
      </c>
      <c r="AG67">
        <v>3342</v>
      </c>
      <c r="AH67">
        <v>74109</v>
      </c>
      <c r="AI67">
        <v>207669</v>
      </c>
      <c r="AJ67">
        <v>16523.926006127745</v>
      </c>
      <c r="AK67">
        <v>1966</v>
      </c>
      <c r="AL67">
        <v>174657</v>
      </c>
      <c r="AM67">
        <v>50030.606318086058</v>
      </c>
      <c r="AN67">
        <v>108102.46767578619</v>
      </c>
      <c r="AO67">
        <v>146780.13432835822</v>
      </c>
      <c r="AP67">
        <v>27876.86567164179</v>
      </c>
      <c r="AQ67">
        <v>10564</v>
      </c>
      <c r="AR67">
        <v>1793</v>
      </c>
      <c r="AS67">
        <v>17046</v>
      </c>
      <c r="AT67">
        <v>18839</v>
      </c>
      <c r="AU67">
        <v>3609</v>
      </c>
      <c r="AV67">
        <v>207669</v>
      </c>
      <c r="AX67">
        <v>1966</v>
      </c>
      <c r="BE67">
        <v>1966</v>
      </c>
      <c r="BK67">
        <v>1966</v>
      </c>
      <c r="BP67">
        <v>1966</v>
      </c>
      <c r="BQ67">
        <v>125677.99312499999</v>
      </c>
      <c r="BR67">
        <v>108631.99312499999</v>
      </c>
      <c r="BS67">
        <v>17046</v>
      </c>
      <c r="BT67">
        <v>4540.006875</v>
      </c>
      <c r="BU67">
        <v>3342</v>
      </c>
      <c r="BV67">
        <v>74109</v>
      </c>
      <c r="BW67">
        <v>207669</v>
      </c>
      <c r="BX67">
        <v>1278.5146808240081</v>
      </c>
      <c r="CT67">
        <v>1966</v>
      </c>
      <c r="CU67">
        <v>52598.40407514562</v>
      </c>
      <c r="CV67">
        <v>3319.9276475433562</v>
      </c>
      <c r="CW67">
        <v>45602.912621359224</v>
      </c>
      <c r="CX67">
        <v>12505.993125000001</v>
      </c>
      <c r="CY67">
        <v>114027.23746904821</v>
      </c>
      <c r="CZ67">
        <v>125677.99312499999</v>
      </c>
      <c r="DB67">
        <v>1966</v>
      </c>
    </row>
    <row r="68" spans="1:110">
      <c r="A68" s="16">
        <v>1963</v>
      </c>
      <c r="B68" s="17">
        <f>SUM('[1]Ince_Table 2'!B66:N66)</f>
        <v>88057.438896990279</v>
      </c>
      <c r="C68" s="24">
        <f>2230-15</f>
        <v>2215</v>
      </c>
      <c r="D68" s="17">
        <f>7340-150</f>
        <v>7190</v>
      </c>
      <c r="E68" s="17">
        <v>9410</v>
      </c>
      <c r="F68" s="19">
        <f t="shared" si="5"/>
        <v>130153.92</v>
      </c>
      <c r="G68" s="19">
        <f t="shared" si="1"/>
        <v>118073.0331456</v>
      </c>
      <c r="H68" s="20">
        <f t="shared" si="2"/>
        <v>18.715714962165841</v>
      </c>
      <c r="I68" s="21">
        <f t="shared" si="3"/>
        <v>0.67656386297846638</v>
      </c>
      <c r="J68" s="26">
        <v>0.24873797388034558</v>
      </c>
      <c r="K68" s="23">
        <v>189.1</v>
      </c>
      <c r="L68" s="24">
        <f t="shared" si="4"/>
        <v>931.33198198826312</v>
      </c>
      <c r="M68" s="2"/>
      <c r="N68" s="2"/>
      <c r="O68" s="2"/>
      <c r="P68" s="2"/>
      <c r="Q68" s="2"/>
      <c r="R68" s="2"/>
      <c r="S68" s="2"/>
      <c r="V68" s="2"/>
      <c r="W68" s="2"/>
      <c r="X68" s="2"/>
      <c r="Y68" s="2"/>
      <c r="Z68" s="2"/>
      <c r="AA68" s="2"/>
      <c r="AB68" s="2"/>
      <c r="AC68" s="2"/>
      <c r="AD68" s="2"/>
      <c r="AE68">
        <v>110978</v>
      </c>
      <c r="AF68">
        <v>16328</v>
      </c>
      <c r="AG68">
        <v>5068</v>
      </c>
      <c r="AH68">
        <v>70523</v>
      </c>
      <c r="AI68">
        <v>202897</v>
      </c>
      <c r="AJ68">
        <v>17236.071036229259</v>
      </c>
      <c r="AK68">
        <v>1967</v>
      </c>
      <c r="AL68">
        <v>171077</v>
      </c>
      <c r="AM68">
        <v>47395.256786598395</v>
      </c>
      <c r="AN68">
        <v>106445.67217717235</v>
      </c>
      <c r="AO68">
        <v>146600.13432835822</v>
      </c>
      <c r="AP68">
        <v>24476.86567164179</v>
      </c>
      <c r="AQ68">
        <v>9888</v>
      </c>
      <c r="AR68">
        <v>1980</v>
      </c>
      <c r="AS68">
        <v>16328</v>
      </c>
      <c r="AT68">
        <v>18308</v>
      </c>
      <c r="AU68">
        <v>3624</v>
      </c>
      <c r="AV68">
        <v>202897</v>
      </c>
      <c r="AX68">
        <v>1967</v>
      </c>
      <c r="BE68">
        <v>1967</v>
      </c>
      <c r="BK68">
        <v>1967</v>
      </c>
      <c r="BP68">
        <v>1967</v>
      </c>
      <c r="BQ68">
        <v>122340.7890625</v>
      </c>
      <c r="BR68">
        <v>106012.7890625</v>
      </c>
      <c r="BS68">
        <v>16328</v>
      </c>
      <c r="BT68">
        <v>4965.2109375</v>
      </c>
      <c r="BU68">
        <v>5068</v>
      </c>
      <c r="BV68">
        <v>70523</v>
      </c>
      <c r="BW68">
        <v>202897</v>
      </c>
      <c r="BX68">
        <v>1231.412069073981</v>
      </c>
      <c r="CT68">
        <v>1967</v>
      </c>
      <c r="CU68">
        <v>50551.214718478259</v>
      </c>
      <c r="CV68">
        <v>3517.4499933213119</v>
      </c>
      <c r="CW68">
        <v>45600.970873786406</v>
      </c>
      <c r="CX68">
        <v>11362.7890625</v>
      </c>
      <c r="CY68">
        <v>111032.42464808599</v>
      </c>
      <c r="CZ68">
        <v>122340.7890625</v>
      </c>
      <c r="DB68">
        <v>1967</v>
      </c>
    </row>
    <row r="69" spans="1:110" ht="21">
      <c r="A69" s="16">
        <v>1964</v>
      </c>
      <c r="B69" s="17">
        <f>SUM('[1]Ince_Table 2'!B67:N67)</f>
        <v>93553.633384687884</v>
      </c>
      <c r="C69" s="24">
        <f>2350-10</f>
        <v>2340</v>
      </c>
      <c r="D69" s="17">
        <f>7835-175</f>
        <v>7660</v>
      </c>
      <c r="E69" s="17">
        <v>10000</v>
      </c>
      <c r="F69" s="19">
        <f t="shared" si="5"/>
        <v>138340.79999999999</v>
      </c>
      <c r="G69" s="19">
        <f t="shared" ref="G69:G132" si="10">0.90718*F69</f>
        <v>125500.00694399999</v>
      </c>
      <c r="H69" s="20">
        <f t="shared" ref="H69:H132" si="11">(B69*2000)/(E69*1000)</f>
        <v>18.710726676937576</v>
      </c>
      <c r="I69" s="21">
        <f t="shared" ref="I69:I132" si="12">B69/F69</f>
        <v>0.67625482420723237</v>
      </c>
      <c r="J69" s="26">
        <v>0.24031863087828986</v>
      </c>
      <c r="K69" s="23">
        <v>191.9</v>
      </c>
      <c r="L69" s="24">
        <f t="shared" ref="L69:L132" si="13">(B69*2000000)/(K69*1000000)</f>
        <v>975.02483986125981</v>
      </c>
      <c r="M69" s="2"/>
      <c r="N69" s="2"/>
      <c r="O69" s="2"/>
      <c r="P69" s="2"/>
      <c r="Q69" s="2"/>
      <c r="R69" s="2"/>
      <c r="S69" s="28"/>
      <c r="V69" s="27" t="s">
        <v>4</v>
      </c>
      <c r="W69" s="27" t="s">
        <v>5</v>
      </c>
      <c r="X69" s="27" t="s">
        <v>6</v>
      </c>
      <c r="Y69" s="27" t="s">
        <v>7</v>
      </c>
      <c r="Z69" s="27" t="s">
        <v>8</v>
      </c>
      <c r="AA69" s="27" t="s">
        <v>9</v>
      </c>
      <c r="AB69" s="27" t="s">
        <v>10</v>
      </c>
      <c r="AC69" s="2"/>
      <c r="AD69" s="2"/>
      <c r="AE69">
        <v>115475</v>
      </c>
      <c r="AF69">
        <v>18050</v>
      </c>
      <c r="AG69">
        <v>7078</v>
      </c>
      <c r="AH69">
        <v>70719</v>
      </c>
      <c r="AI69">
        <v>211322</v>
      </c>
      <c r="AJ69">
        <v>17997.468160082557</v>
      </c>
      <c r="AK69">
        <v>1968</v>
      </c>
      <c r="AL69">
        <v>177310</v>
      </c>
      <c r="AM69">
        <v>45526.940058219283</v>
      </c>
      <c r="AN69">
        <v>113785.59178169817</v>
      </c>
      <c r="AO69">
        <v>149980.14925373136</v>
      </c>
      <c r="AP69">
        <v>27329.850746268654</v>
      </c>
      <c r="AQ69">
        <v>10222</v>
      </c>
      <c r="AR69">
        <v>1800</v>
      </c>
      <c r="AS69">
        <v>18050</v>
      </c>
      <c r="AT69">
        <v>19850</v>
      </c>
      <c r="AU69">
        <v>3940</v>
      </c>
      <c r="AV69">
        <v>211322</v>
      </c>
      <c r="AX69">
        <v>1968</v>
      </c>
      <c r="BE69">
        <v>1968</v>
      </c>
      <c r="BK69">
        <v>1968</v>
      </c>
      <c r="BP69">
        <v>1968</v>
      </c>
      <c r="BQ69">
        <v>127859.1290625</v>
      </c>
      <c r="BR69">
        <v>109809.1290625</v>
      </c>
      <c r="BS69">
        <v>18050</v>
      </c>
      <c r="BT69">
        <v>5665.8709374999999</v>
      </c>
      <c r="BU69">
        <v>7078</v>
      </c>
      <c r="BV69">
        <v>70719</v>
      </c>
      <c r="BW69">
        <v>211322</v>
      </c>
      <c r="BX69">
        <v>1274.1318292227206</v>
      </c>
      <c r="CT69">
        <v>1968</v>
      </c>
      <c r="CU69">
        <v>50719.033552891618</v>
      </c>
      <c r="CV69">
        <v>4183.3960434337368</v>
      </c>
      <c r="CW69">
        <v>49088.34951456311</v>
      </c>
      <c r="CX69">
        <v>12384.1290625</v>
      </c>
      <c r="CY69">
        <v>116374.90817338845</v>
      </c>
      <c r="CZ69">
        <v>127859.1290625</v>
      </c>
      <c r="DB69">
        <v>1968</v>
      </c>
    </row>
    <row r="70" spans="1:110">
      <c r="A70" s="16">
        <v>1965</v>
      </c>
      <c r="B70" s="17">
        <f>SUM('[1]Ince_Table 2'!B68:N68)</f>
        <v>97496.675611527549</v>
      </c>
      <c r="C70" s="24">
        <v>2935.9805872281077</v>
      </c>
      <c r="D70" s="17">
        <v>8138.7060769557538</v>
      </c>
      <c r="E70" s="17">
        <v>11042</v>
      </c>
      <c r="F70" s="19">
        <f t="shared" si="5"/>
        <v>154282.95347961699</v>
      </c>
      <c r="G70" s="19">
        <f t="shared" si="10"/>
        <v>139962.40973763893</v>
      </c>
      <c r="H70" s="20">
        <f t="shared" si="11"/>
        <v>17.659242095911527</v>
      </c>
      <c r="I70" s="21">
        <f t="shared" si="12"/>
        <v>0.63193420538457779</v>
      </c>
      <c r="J70" s="26">
        <v>0.23544762059818672</v>
      </c>
      <c r="K70" s="23">
        <v>194.3</v>
      </c>
      <c r="L70" s="24">
        <f t="shared" si="13"/>
        <v>1003.5684571438759</v>
      </c>
      <c r="M70" s="2"/>
      <c r="N70" s="2"/>
      <c r="O70" s="27">
        <v>171317</v>
      </c>
      <c r="Q70" s="27">
        <v>34927</v>
      </c>
      <c r="R70" s="27">
        <f t="shared" ref="R70:R101" si="14">(O70+X70)*2/K70</f>
        <v>1780.3808543489449</v>
      </c>
      <c r="S70" s="27">
        <v>1965</v>
      </c>
      <c r="V70" s="28">
        <f t="shared" ref="V70:V81" si="15">Q70/1.34</f>
        <v>26064.925373134327</v>
      </c>
      <c r="W70" s="27">
        <v>10231</v>
      </c>
      <c r="X70" s="27">
        <v>1647</v>
      </c>
      <c r="Y70" s="27">
        <v>15917</v>
      </c>
      <c r="Z70" s="27">
        <v>17564</v>
      </c>
      <c r="AA70" s="27">
        <v>3332</v>
      </c>
      <c r="AB70" s="28">
        <f t="shared" ref="AB70:AB101" si="16">O70+W70+X70+Y70+AA70</f>
        <v>202444</v>
      </c>
      <c r="AC70" s="30">
        <f>'[1]Exports_Table 2'!L3</f>
        <v>3971.1268749999999</v>
      </c>
      <c r="AD70" s="31">
        <v>1965</v>
      </c>
      <c r="AE70">
        <v>116083</v>
      </c>
      <c r="AF70">
        <v>19354</v>
      </c>
      <c r="AG70">
        <v>7362</v>
      </c>
      <c r="AH70">
        <v>68316</v>
      </c>
      <c r="AI70">
        <v>211115</v>
      </c>
      <c r="AJ70">
        <v>17034.089356593671</v>
      </c>
      <c r="AK70">
        <v>1969</v>
      </c>
      <c r="AL70">
        <v>174317</v>
      </c>
      <c r="AM70">
        <v>45621.208888630979</v>
      </c>
      <c r="AN70">
        <v>111661.70175477535</v>
      </c>
      <c r="AO70">
        <v>147840.13432835822</v>
      </c>
      <c r="AP70">
        <v>26476.86567164179</v>
      </c>
      <c r="AQ70">
        <v>11969</v>
      </c>
      <c r="AR70">
        <v>1300</v>
      </c>
      <c r="AS70">
        <v>19354</v>
      </c>
      <c r="AT70">
        <v>20654</v>
      </c>
      <c r="AU70">
        <v>4175</v>
      </c>
      <c r="AV70">
        <v>211115</v>
      </c>
      <c r="AX70">
        <v>1969</v>
      </c>
      <c r="BE70">
        <v>1969</v>
      </c>
      <c r="BK70">
        <v>1969</v>
      </c>
      <c r="BP70">
        <v>1969</v>
      </c>
      <c r="BQ70">
        <v>129372.4434375</v>
      </c>
      <c r="BR70">
        <v>110018.4434375</v>
      </c>
      <c r="BS70">
        <v>19354</v>
      </c>
      <c r="BT70">
        <v>6064.5565624999999</v>
      </c>
      <c r="BU70">
        <v>7362</v>
      </c>
      <c r="BV70">
        <v>68316</v>
      </c>
      <c r="BW70">
        <v>211115</v>
      </c>
      <c r="BX70">
        <v>1276.4917951406019</v>
      </c>
      <c r="CT70">
        <v>1969</v>
      </c>
      <c r="CU70">
        <v>48207.377828578108</v>
      </c>
      <c r="CV70">
        <v>4733.5076888399126</v>
      </c>
      <c r="CW70">
        <v>51970.87378640777</v>
      </c>
      <c r="CX70">
        <v>13289.4434375</v>
      </c>
      <c r="CY70">
        <v>118201.20274132579</v>
      </c>
      <c r="CZ70">
        <v>129372.4434375</v>
      </c>
      <c r="DB70">
        <v>1969</v>
      </c>
    </row>
    <row r="71" spans="1:110">
      <c r="A71" s="16">
        <v>1966</v>
      </c>
      <c r="B71" s="17">
        <f>SUM('[1]Ince_Table 2'!B69:N69)</f>
        <v>101521.2443440482</v>
      </c>
      <c r="C71" s="24">
        <v>3083.7405274954426</v>
      </c>
      <c r="D71" s="17">
        <v>8249.5778140862476</v>
      </c>
      <c r="E71" s="17">
        <v>11303</v>
      </c>
      <c r="F71" s="19">
        <f t="shared" si="5"/>
        <v>158133.07399387224</v>
      </c>
      <c r="G71" s="19">
        <f t="shared" si="10"/>
        <v>143455.16206576102</v>
      </c>
      <c r="H71" s="20">
        <f t="shared" si="11"/>
        <v>17.963592735388517</v>
      </c>
      <c r="I71" s="21">
        <f t="shared" si="12"/>
        <v>0.64199880379219221</v>
      </c>
      <c r="J71" s="26">
        <v>0.22620855820373795</v>
      </c>
      <c r="K71" s="23">
        <v>196.6</v>
      </c>
      <c r="L71" s="24">
        <f t="shared" si="13"/>
        <v>1032.7695253718027</v>
      </c>
      <c r="M71" s="2"/>
      <c r="N71" s="2"/>
      <c r="O71" s="28">
        <v>174657</v>
      </c>
      <c r="Q71" s="28">
        <v>37355</v>
      </c>
      <c r="R71" s="27">
        <f t="shared" si="14"/>
        <v>1795.0152594099695</v>
      </c>
      <c r="S71" s="28">
        <v>1966</v>
      </c>
      <c r="V71" s="28">
        <f t="shared" si="15"/>
        <v>27876.86567164179</v>
      </c>
      <c r="W71" s="28">
        <v>10564</v>
      </c>
      <c r="X71" s="28">
        <v>1793</v>
      </c>
      <c r="Y71" s="28">
        <v>17046</v>
      </c>
      <c r="Z71" s="28">
        <v>18839</v>
      </c>
      <c r="AA71" s="28">
        <v>3609</v>
      </c>
      <c r="AB71" s="28">
        <f t="shared" si="16"/>
        <v>207669</v>
      </c>
      <c r="AC71" s="30">
        <f>'[1]Exports_Table 2'!L4</f>
        <v>4540.006875</v>
      </c>
      <c r="AD71" s="32" t="s">
        <v>34</v>
      </c>
      <c r="AE71">
        <v>114690</v>
      </c>
      <c r="AF71">
        <v>18098</v>
      </c>
      <c r="AG71">
        <v>8500</v>
      </c>
      <c r="AH71">
        <v>67570</v>
      </c>
      <c r="AI71">
        <v>208858</v>
      </c>
      <c r="AJ71">
        <v>16845.529549528132</v>
      </c>
      <c r="AK71">
        <v>1970</v>
      </c>
      <c r="AL71">
        <v>173189</v>
      </c>
      <c r="AM71">
        <v>43358.151049805325</v>
      </c>
      <c r="AN71">
        <v>112985.31940066654</v>
      </c>
      <c r="AO71">
        <v>147712.88059701491</v>
      </c>
      <c r="AP71">
        <v>25476.119402985074</v>
      </c>
      <c r="AQ71">
        <v>11803</v>
      </c>
      <c r="AR71">
        <v>1588</v>
      </c>
      <c r="AS71">
        <v>18098</v>
      </c>
      <c r="AT71">
        <v>19686</v>
      </c>
      <c r="AU71">
        <v>4180</v>
      </c>
      <c r="AV71">
        <v>208858</v>
      </c>
      <c r="AX71">
        <v>1970</v>
      </c>
      <c r="BE71">
        <v>1970</v>
      </c>
      <c r="BK71">
        <v>1970</v>
      </c>
      <c r="BP71">
        <v>1970</v>
      </c>
      <c r="BQ71">
        <v>125797.5096875</v>
      </c>
      <c r="BR71">
        <v>107699.5096875</v>
      </c>
      <c r="BS71">
        <v>18098</v>
      </c>
      <c r="BT71">
        <v>6990.4903125000001</v>
      </c>
      <c r="BU71">
        <v>8500</v>
      </c>
      <c r="BV71">
        <v>67570</v>
      </c>
      <c r="BW71">
        <v>208858</v>
      </c>
      <c r="BX71">
        <v>1226.6943899317407</v>
      </c>
      <c r="CT71">
        <v>1970</v>
      </c>
      <c r="CU71">
        <v>47133.536838854794</v>
      </c>
      <c r="CV71">
        <v>4659.4455158173614</v>
      </c>
      <c r="CW71">
        <v>51852.427184466018</v>
      </c>
      <c r="CX71">
        <v>11107.5096875</v>
      </c>
      <c r="CY71">
        <v>114752.91922663817</v>
      </c>
      <c r="CZ71">
        <v>125797.5096875</v>
      </c>
      <c r="DB71">
        <v>1970</v>
      </c>
    </row>
    <row r="72" spans="1:110">
      <c r="A72" s="16">
        <v>1967</v>
      </c>
      <c r="B72" s="17">
        <f>SUM('[1]Ince_Table 2'!B70:N70)</f>
        <v>99669.635585585987</v>
      </c>
      <c r="C72" s="24">
        <v>2921.3052753080865</v>
      </c>
      <c r="D72" s="17">
        <v>8123.1434811639465</v>
      </c>
      <c r="E72" s="17">
        <v>11022</v>
      </c>
      <c r="F72" s="19">
        <f t="shared" si="5"/>
        <v>153840.92896377074</v>
      </c>
      <c r="G72" s="19">
        <f t="shared" si="10"/>
        <v>139561.41393735353</v>
      </c>
      <c r="H72" s="20">
        <f t="shared" si="11"/>
        <v>18.085580763125744</v>
      </c>
      <c r="I72" s="21">
        <f t="shared" si="12"/>
        <v>0.64787463425326819</v>
      </c>
      <c r="J72" s="26">
        <v>0.21234185021388416</v>
      </c>
      <c r="K72" s="23">
        <v>198.7</v>
      </c>
      <c r="L72" s="24">
        <f t="shared" si="13"/>
        <v>1003.2172680985001</v>
      </c>
      <c r="M72" s="2"/>
      <c r="N72" s="2"/>
      <c r="O72" s="28">
        <v>171077</v>
      </c>
      <c r="Q72" s="28">
        <v>32799</v>
      </c>
      <c r="R72" s="27">
        <f t="shared" si="14"/>
        <v>1741.8922999496729</v>
      </c>
      <c r="S72" s="27">
        <v>1967</v>
      </c>
      <c r="V72" s="28">
        <f t="shared" si="15"/>
        <v>24476.86567164179</v>
      </c>
      <c r="W72" s="28">
        <v>9888</v>
      </c>
      <c r="X72" s="28">
        <v>1980</v>
      </c>
      <c r="Y72" s="28">
        <v>16328</v>
      </c>
      <c r="Z72" s="28">
        <v>18308</v>
      </c>
      <c r="AA72" s="28">
        <v>3624</v>
      </c>
      <c r="AB72" s="28">
        <f t="shared" si="16"/>
        <v>202897</v>
      </c>
      <c r="AC72" s="30">
        <f>'[1]Exports_Table 2'!L5</f>
        <v>4965.2109375</v>
      </c>
      <c r="AD72" s="32" t="s">
        <v>34</v>
      </c>
      <c r="AE72">
        <v>120765</v>
      </c>
      <c r="AF72">
        <v>20473</v>
      </c>
      <c r="AG72">
        <v>6946</v>
      </c>
      <c r="AH72">
        <v>67146</v>
      </c>
      <c r="AI72">
        <v>215330</v>
      </c>
      <c r="AJ72">
        <v>14745.639068017976</v>
      </c>
      <c r="AK72">
        <v>1971</v>
      </c>
      <c r="AL72">
        <v>176859</v>
      </c>
      <c r="AM72">
        <v>45177.662213702737</v>
      </c>
      <c r="AN72">
        <v>116935.69871827928</v>
      </c>
      <c r="AO72">
        <v>153398.55223880598</v>
      </c>
      <c r="AP72">
        <v>23460.447761194027</v>
      </c>
      <c r="AQ72">
        <v>12106</v>
      </c>
      <c r="AR72">
        <v>1575</v>
      </c>
      <c r="AS72">
        <v>20473</v>
      </c>
      <c r="AT72">
        <v>22048</v>
      </c>
      <c r="AU72">
        <v>4317</v>
      </c>
      <c r="AV72">
        <v>215330</v>
      </c>
      <c r="AX72">
        <v>1971</v>
      </c>
      <c r="BE72">
        <v>1971</v>
      </c>
      <c r="BK72">
        <v>1971</v>
      </c>
      <c r="BP72">
        <v>1971</v>
      </c>
      <c r="BQ72">
        <v>134771.4415625</v>
      </c>
      <c r="BR72">
        <v>114298.4415625</v>
      </c>
      <c r="BS72">
        <v>20473</v>
      </c>
      <c r="BT72">
        <v>6466.5584374999999</v>
      </c>
      <c r="BU72">
        <v>6946</v>
      </c>
      <c r="BV72">
        <v>67146</v>
      </c>
      <c r="BW72">
        <v>215330</v>
      </c>
      <c r="BX72">
        <v>1297.7510020462205</v>
      </c>
      <c r="CT72">
        <v>1971</v>
      </c>
      <c r="CU72">
        <v>50739.246964780534</v>
      </c>
      <c r="CV72">
        <v>5887.7056201162104</v>
      </c>
      <c r="CW72">
        <v>52187.378640776697</v>
      </c>
      <c r="CX72">
        <v>14006.4415625</v>
      </c>
      <c r="CY72">
        <v>122820.77278817343</v>
      </c>
      <c r="CZ72">
        <v>134771.4415625</v>
      </c>
      <c r="DB72">
        <v>1971</v>
      </c>
    </row>
    <row r="73" spans="1:110">
      <c r="A73" s="16">
        <v>1968</v>
      </c>
      <c r="B73" s="17">
        <f>SUM('[1]Ince_Table 2'!B71:N71)</f>
        <v>103990.77911088847</v>
      </c>
      <c r="C73" s="24">
        <v>2806.1476860342264</v>
      </c>
      <c r="D73" s="17">
        <v>8683.271656112498</v>
      </c>
      <c r="E73" s="17">
        <v>11472</v>
      </c>
      <c r="F73" s="19">
        <f t="shared" si="5"/>
        <v>159312.53183991744</v>
      </c>
      <c r="G73" s="19">
        <f t="shared" si="10"/>
        <v>144525.14263453631</v>
      </c>
      <c r="H73" s="20">
        <f t="shared" si="11"/>
        <v>18.129494266193944</v>
      </c>
      <c r="I73" s="21">
        <f t="shared" si="12"/>
        <v>0.65274701186333461</v>
      </c>
      <c r="J73" s="26">
        <v>0.20384930246498628</v>
      </c>
      <c r="K73" s="23">
        <v>200.7</v>
      </c>
      <c r="L73" s="24">
        <f t="shared" si="13"/>
        <v>1036.2808082799052</v>
      </c>
      <c r="M73" s="2"/>
      <c r="N73" s="2"/>
      <c r="O73" s="28">
        <v>177310</v>
      </c>
      <c r="Q73" s="28">
        <v>36622</v>
      </c>
      <c r="R73" s="27">
        <f t="shared" si="14"/>
        <v>1784.8530144494271</v>
      </c>
      <c r="S73" s="28">
        <v>1968</v>
      </c>
      <c r="V73" s="28">
        <f t="shared" si="15"/>
        <v>27329.850746268654</v>
      </c>
      <c r="W73" s="28">
        <v>10222</v>
      </c>
      <c r="X73" s="28">
        <v>1800</v>
      </c>
      <c r="Y73" s="28">
        <v>18050</v>
      </c>
      <c r="Z73" s="28">
        <v>19850</v>
      </c>
      <c r="AA73" s="28">
        <v>3940</v>
      </c>
      <c r="AB73" s="28">
        <f t="shared" si="16"/>
        <v>211322</v>
      </c>
      <c r="AC73" s="30">
        <f>'[1]Exports_Table 2'!L6</f>
        <v>5665.8709374999999</v>
      </c>
      <c r="AD73" s="32" t="s">
        <v>34</v>
      </c>
      <c r="AE73">
        <v>128245</v>
      </c>
      <c r="AF73">
        <v>23364</v>
      </c>
      <c r="AG73">
        <v>9366</v>
      </c>
      <c r="AH73">
        <v>63165</v>
      </c>
      <c r="AI73">
        <v>224140</v>
      </c>
      <c r="AJ73">
        <v>16776.569821535348</v>
      </c>
      <c r="AK73">
        <v>1972</v>
      </c>
      <c r="AL73">
        <v>181870</v>
      </c>
      <c r="AM73">
        <v>46564.966566816845</v>
      </c>
      <c r="AN73">
        <v>118528.46361164781</v>
      </c>
      <c r="AO73">
        <v>154643.13432835822</v>
      </c>
      <c r="AP73">
        <v>27226.86567164179</v>
      </c>
      <c r="AQ73">
        <v>12925</v>
      </c>
      <c r="AR73">
        <v>1251</v>
      </c>
      <c r="AS73">
        <v>23364</v>
      </c>
      <c r="AT73">
        <v>24615</v>
      </c>
      <c r="AU73">
        <v>4730</v>
      </c>
      <c r="AV73">
        <v>224140</v>
      </c>
      <c r="AX73">
        <v>1972</v>
      </c>
      <c r="BE73">
        <v>1972</v>
      </c>
      <c r="BK73">
        <v>1972</v>
      </c>
      <c r="BP73">
        <v>1972</v>
      </c>
      <c r="BQ73">
        <v>144628.72375</v>
      </c>
      <c r="BR73">
        <v>121264.72375</v>
      </c>
      <c r="BS73">
        <v>23364</v>
      </c>
      <c r="BT73">
        <v>6980.2762499999999</v>
      </c>
      <c r="BU73">
        <v>9366</v>
      </c>
      <c r="BV73">
        <v>63165</v>
      </c>
      <c r="BW73">
        <v>224140</v>
      </c>
      <c r="BX73">
        <v>1378.0726417341591</v>
      </c>
      <c r="CT73">
        <v>1972</v>
      </c>
      <c r="CU73">
        <v>52383.616304867901</v>
      </c>
      <c r="CV73">
        <v>6908.3462872058608</v>
      </c>
      <c r="CW73">
        <v>56319.417475728158</v>
      </c>
      <c r="CX73">
        <v>16383.723750000001</v>
      </c>
      <c r="CY73">
        <v>131995.10381780192</v>
      </c>
      <c r="CZ73">
        <v>144628.72375</v>
      </c>
      <c r="DB73">
        <v>1972</v>
      </c>
    </row>
    <row r="74" spans="1:110">
      <c r="A74" s="16">
        <v>1969</v>
      </c>
      <c r="B74" s="17">
        <f>SUM('[1]Ince_Table 2'!B72:N72)</f>
        <v>104911.75930382581</v>
      </c>
      <c r="C74" s="24">
        <v>2811.9581415576299</v>
      </c>
      <c r="D74" s="17">
        <v>8521.1921363534311</v>
      </c>
      <c r="E74" s="17">
        <v>11288</v>
      </c>
      <c r="F74" s="19">
        <f t="shared" si="5"/>
        <v>157282.91064340633</v>
      </c>
      <c r="G74" s="19">
        <f t="shared" si="10"/>
        <v>142683.91087748535</v>
      </c>
      <c r="H74" s="20">
        <f t="shared" si="11"/>
        <v>18.58819264773668</v>
      </c>
      <c r="I74" s="21">
        <f t="shared" si="12"/>
        <v>0.66702580003547229</v>
      </c>
      <c r="J74" s="26">
        <v>0.22098825756339746</v>
      </c>
      <c r="K74" s="23">
        <v>202.7</v>
      </c>
      <c r="L74" s="24">
        <f t="shared" si="13"/>
        <v>1035.1431603732196</v>
      </c>
      <c r="M74" s="2"/>
      <c r="N74" s="2"/>
      <c r="O74" s="28">
        <v>174317</v>
      </c>
      <c r="Q74" s="28">
        <v>35479</v>
      </c>
      <c r="R74" s="27">
        <f t="shared" si="14"/>
        <v>1732.7775037000495</v>
      </c>
      <c r="S74" s="27">
        <v>1969</v>
      </c>
      <c r="V74" s="28">
        <f t="shared" si="15"/>
        <v>26476.86567164179</v>
      </c>
      <c r="W74" s="28">
        <v>11969</v>
      </c>
      <c r="X74" s="28">
        <v>1300</v>
      </c>
      <c r="Y74" s="28">
        <v>19354</v>
      </c>
      <c r="Z74" s="28">
        <v>20654</v>
      </c>
      <c r="AA74" s="28">
        <v>4175</v>
      </c>
      <c r="AB74" s="28">
        <f t="shared" si="16"/>
        <v>211115</v>
      </c>
      <c r="AC74" s="30">
        <f>'[1]Exports_Table 2'!L7</f>
        <v>6064.5565624999999</v>
      </c>
      <c r="AD74" s="32" t="s">
        <v>34</v>
      </c>
      <c r="AE74">
        <v>132862</v>
      </c>
      <c r="AF74">
        <v>23877</v>
      </c>
      <c r="AG74">
        <v>10809</v>
      </c>
      <c r="AH74">
        <v>65041</v>
      </c>
      <c r="AI74">
        <v>232589</v>
      </c>
      <c r="AJ74">
        <v>18686.843933787735</v>
      </c>
      <c r="AK74">
        <v>1973</v>
      </c>
      <c r="AL74">
        <v>188223</v>
      </c>
      <c r="AM74">
        <v>49893.25882287346</v>
      </c>
      <c r="AN74">
        <v>119642.8972433388</v>
      </c>
      <c r="AO74">
        <v>158746.88059701491</v>
      </c>
      <c r="AP74">
        <v>29476.119402985074</v>
      </c>
      <c r="AQ74">
        <v>14094</v>
      </c>
      <c r="AR74">
        <v>1440</v>
      </c>
      <c r="AS74">
        <v>23877</v>
      </c>
      <c r="AT74">
        <v>25317</v>
      </c>
      <c r="AU74">
        <v>4955</v>
      </c>
      <c r="AV74">
        <v>232589</v>
      </c>
      <c r="AX74">
        <v>1973</v>
      </c>
      <c r="BE74">
        <v>1973</v>
      </c>
      <c r="BK74">
        <v>1973</v>
      </c>
      <c r="BP74">
        <v>1973</v>
      </c>
      <c r="BQ74">
        <v>149092.28218750001</v>
      </c>
      <c r="BR74">
        <v>125215.28218749999</v>
      </c>
      <c r="BS74">
        <v>23877</v>
      </c>
      <c r="BT74">
        <v>7646.7178125</v>
      </c>
      <c r="BU74">
        <v>10809</v>
      </c>
      <c r="BV74">
        <v>65041</v>
      </c>
      <c r="BW74">
        <v>232588.99999999997</v>
      </c>
      <c r="BX74">
        <v>1407.1947351344975</v>
      </c>
      <c r="CT74">
        <v>1973</v>
      </c>
      <c r="CU74">
        <v>53550.4848402434</v>
      </c>
      <c r="CV74">
        <v>7425.6009149802994</v>
      </c>
      <c r="CW74">
        <v>58784.466019417479</v>
      </c>
      <c r="CX74">
        <v>16230.282187500001</v>
      </c>
      <c r="CY74">
        <v>135990.83396214119</v>
      </c>
      <c r="CZ74">
        <v>149092.28218750001</v>
      </c>
      <c r="DB74">
        <v>1973</v>
      </c>
    </row>
    <row r="75" spans="1:110">
      <c r="A75" s="16">
        <v>1970</v>
      </c>
      <c r="B75" s="17">
        <f>SUM('[1]Ince_Table 2'!B73:N73)</f>
        <v>103645.40953913816</v>
      </c>
      <c r="C75" s="24">
        <v>2672.4698625373103</v>
      </c>
      <c r="D75" s="17">
        <v>8622.2008089641749</v>
      </c>
      <c r="E75" s="17">
        <v>11273</v>
      </c>
      <c r="F75" s="19">
        <f t="shared" si="5"/>
        <v>156343.47045047188</v>
      </c>
      <c r="G75" s="19">
        <f t="shared" si="10"/>
        <v>141831.66952325907</v>
      </c>
      <c r="H75" s="20">
        <f t="shared" si="11"/>
        <v>18.388256815246724</v>
      </c>
      <c r="I75" s="21">
        <f t="shared" si="12"/>
        <v>0.66293404668903033</v>
      </c>
      <c r="J75" s="26">
        <v>0.22843585244052167</v>
      </c>
      <c r="K75" s="23">
        <v>205.1</v>
      </c>
      <c r="L75" s="24">
        <f t="shared" si="13"/>
        <v>1010.6817117419615</v>
      </c>
      <c r="M75" s="2"/>
      <c r="N75" s="2"/>
      <c r="O75" s="28">
        <v>173189</v>
      </c>
      <c r="Q75" s="28">
        <v>34138</v>
      </c>
      <c r="R75" s="27">
        <f t="shared" si="14"/>
        <v>1704.3100926377376</v>
      </c>
      <c r="S75" s="28">
        <v>1970</v>
      </c>
      <c r="V75" s="28">
        <f t="shared" si="15"/>
        <v>25476.119402985074</v>
      </c>
      <c r="W75" s="28">
        <v>11803</v>
      </c>
      <c r="X75" s="28">
        <v>1588</v>
      </c>
      <c r="Y75" s="28">
        <v>18098</v>
      </c>
      <c r="Z75" s="28">
        <v>19686</v>
      </c>
      <c r="AA75" s="28">
        <v>4180</v>
      </c>
      <c r="AB75" s="28">
        <f t="shared" si="16"/>
        <v>208858</v>
      </c>
      <c r="AC75" s="30">
        <f>'[1]Exports_Table 2'!L8</f>
        <v>6990.4903125000001</v>
      </c>
      <c r="AD75" s="32">
        <v>1970</v>
      </c>
      <c r="AE75">
        <v>125754</v>
      </c>
      <c r="AF75">
        <v>20895</v>
      </c>
      <c r="AG75">
        <v>9939</v>
      </c>
      <c r="AH75">
        <v>65879</v>
      </c>
      <c r="AI75">
        <v>222467</v>
      </c>
      <c r="AJ75">
        <v>18285.470410594135</v>
      </c>
      <c r="AK75">
        <v>1974</v>
      </c>
      <c r="AL75">
        <v>181459</v>
      </c>
      <c r="AM75">
        <v>49841.39521599633</v>
      </c>
      <c r="AN75">
        <v>113332.13437340953</v>
      </c>
      <c r="AO75">
        <v>154679.89552238805</v>
      </c>
      <c r="AP75">
        <v>26779.104477611938</v>
      </c>
      <c r="AQ75">
        <v>13982</v>
      </c>
      <c r="AR75">
        <v>1267</v>
      </c>
      <c r="AS75">
        <v>20895</v>
      </c>
      <c r="AT75">
        <v>22162</v>
      </c>
      <c r="AU75">
        <v>4864</v>
      </c>
      <c r="AV75">
        <v>222467</v>
      </c>
      <c r="AX75">
        <v>1974</v>
      </c>
      <c r="BE75">
        <v>1974</v>
      </c>
      <c r="BK75">
        <v>1974</v>
      </c>
      <c r="BP75">
        <v>1974</v>
      </c>
      <c r="BQ75">
        <v>137931.456875</v>
      </c>
      <c r="BR75">
        <v>117036.456875</v>
      </c>
      <c r="BS75">
        <v>20895</v>
      </c>
      <c r="BT75">
        <v>8717.5431250000001</v>
      </c>
      <c r="BU75">
        <v>9939</v>
      </c>
      <c r="BV75">
        <v>65879</v>
      </c>
      <c r="BW75">
        <v>222467</v>
      </c>
      <c r="BX75">
        <v>1289.6816912108461</v>
      </c>
      <c r="CT75">
        <v>1974</v>
      </c>
      <c r="CU75">
        <v>48418.216152475557</v>
      </c>
      <c r="CV75">
        <v>6639.8298047596791</v>
      </c>
      <c r="CW75">
        <v>58643.689320388352</v>
      </c>
      <c r="CX75">
        <v>12177.456875</v>
      </c>
      <c r="CY75">
        <v>125879.19215262358</v>
      </c>
      <c r="CZ75">
        <v>137931.456875</v>
      </c>
      <c r="DB75">
        <v>1974</v>
      </c>
    </row>
    <row r="76" spans="1:110">
      <c r="A76" s="16">
        <v>1971</v>
      </c>
      <c r="B76" s="17">
        <f>SUM('[1]Ince_Table 2'!B74:N74)</f>
        <v>108814.33122567342</v>
      </c>
      <c r="C76" s="24">
        <v>2784.6192192864114</v>
      </c>
      <c r="D76" s="17">
        <v>8923.6644321031199</v>
      </c>
      <c r="E76" s="17">
        <v>11695</v>
      </c>
      <c r="F76" s="19">
        <f t="shared" si="5"/>
        <v>162113.36093198202</v>
      </c>
      <c r="G76" s="19">
        <f t="shared" si="10"/>
        <v>147065.99877027544</v>
      </c>
      <c r="H76" s="20">
        <f t="shared" si="11"/>
        <v>18.608692813283184</v>
      </c>
      <c r="I76" s="21">
        <f t="shared" si="12"/>
        <v>0.67122370790479569</v>
      </c>
      <c r="J76" s="26">
        <v>0.22772483086184303</v>
      </c>
      <c r="K76" s="23">
        <v>207.7</v>
      </c>
      <c r="L76" s="24">
        <f t="shared" si="13"/>
        <v>1047.8029005842409</v>
      </c>
      <c r="M76" s="2"/>
      <c r="N76" s="2"/>
      <c r="O76" s="28">
        <v>176859</v>
      </c>
      <c r="Q76" s="28">
        <v>31437</v>
      </c>
      <c r="R76" s="27">
        <f t="shared" si="14"/>
        <v>1718.1896966779009</v>
      </c>
      <c r="S76" s="27">
        <v>1971</v>
      </c>
      <c r="V76" s="28">
        <f t="shared" si="15"/>
        <v>23460.447761194027</v>
      </c>
      <c r="W76" s="28">
        <v>12106</v>
      </c>
      <c r="X76" s="28">
        <v>1575</v>
      </c>
      <c r="Y76" s="28">
        <v>20473</v>
      </c>
      <c r="Z76" s="28">
        <v>22048</v>
      </c>
      <c r="AA76" s="28">
        <v>4317</v>
      </c>
      <c r="AB76" s="28">
        <f t="shared" si="16"/>
        <v>215330</v>
      </c>
      <c r="AC76" s="30">
        <f>'[1]Exports_Table 2'!L9</f>
        <v>6466.5584374999999</v>
      </c>
      <c r="AD76" s="32" t="s">
        <v>34</v>
      </c>
      <c r="AE76">
        <v>113613</v>
      </c>
      <c r="AF76">
        <v>16430</v>
      </c>
      <c r="AG76">
        <v>9286</v>
      </c>
      <c r="AH76">
        <v>55969</v>
      </c>
      <c r="AI76">
        <v>195298</v>
      </c>
      <c r="AJ76">
        <v>18177.51905052147</v>
      </c>
      <c r="AK76">
        <v>1975</v>
      </c>
      <c r="AL76">
        <v>161838</v>
      </c>
      <c r="AM76">
        <v>40195.75164091622</v>
      </c>
      <c r="AN76">
        <v>103464.72930856231</v>
      </c>
      <c r="AO76">
        <v>138885.01492537314</v>
      </c>
      <c r="AP76">
        <v>22952.985074626864</v>
      </c>
      <c r="AQ76">
        <v>11748</v>
      </c>
      <c r="AR76">
        <v>1053</v>
      </c>
      <c r="AS76">
        <v>16430</v>
      </c>
      <c r="AT76">
        <v>17483</v>
      </c>
      <c r="AU76">
        <v>4229</v>
      </c>
      <c r="AV76">
        <v>195298</v>
      </c>
      <c r="AX76">
        <v>1975</v>
      </c>
      <c r="BE76">
        <v>1975</v>
      </c>
      <c r="BF76" t="s">
        <v>35</v>
      </c>
      <c r="BK76">
        <v>1975</v>
      </c>
      <c r="BP76">
        <v>1975</v>
      </c>
      <c r="BQ76">
        <v>122457.0859375</v>
      </c>
      <c r="BR76">
        <v>106027.0859375</v>
      </c>
      <c r="BS76">
        <v>16430</v>
      </c>
      <c r="BT76">
        <v>7585.9140625</v>
      </c>
      <c r="BU76">
        <v>9286</v>
      </c>
      <c r="BV76">
        <v>55969</v>
      </c>
      <c r="BW76">
        <v>195298</v>
      </c>
      <c r="BX76">
        <v>1133.8619068287037</v>
      </c>
      <c r="CT76">
        <v>1975</v>
      </c>
      <c r="CU76">
        <v>45778.222449625544</v>
      </c>
      <c r="CV76">
        <v>5891.464705915093</v>
      </c>
      <c r="CW76">
        <v>50866.99029126214</v>
      </c>
      <c r="CX76">
        <v>8844.0859375</v>
      </c>
      <c r="CY76">
        <v>111380.76338430279</v>
      </c>
      <c r="CZ76">
        <v>122457.0859375</v>
      </c>
      <c r="DB76">
        <v>1975</v>
      </c>
    </row>
    <row r="77" spans="1:110">
      <c r="A77" s="16">
        <v>1972</v>
      </c>
      <c r="B77" s="17">
        <f>SUM('[1]Ince_Table 2'!B75:N75)</f>
        <v>115611.38006780192</v>
      </c>
      <c r="C77" s="24">
        <v>2870.1286098876262</v>
      </c>
      <c r="D77" s="17">
        <v>9045.2124245762989</v>
      </c>
      <c r="E77" s="17">
        <v>11915</v>
      </c>
      <c r="F77" s="19">
        <f t="shared" si="5"/>
        <v>165093.43017846465</v>
      </c>
      <c r="G77" s="19">
        <f t="shared" si="10"/>
        <v>149769.45798929955</v>
      </c>
      <c r="H77" s="20">
        <f t="shared" si="11"/>
        <v>19.406022671892895</v>
      </c>
      <c r="I77" s="21">
        <f t="shared" si="12"/>
        <v>0.70027850255959279</v>
      </c>
      <c r="J77" s="26">
        <v>0.22504664556961973</v>
      </c>
      <c r="K77" s="23">
        <v>209.9</v>
      </c>
      <c r="L77" s="24">
        <f t="shared" si="13"/>
        <v>1101.5853269919191</v>
      </c>
      <c r="M77" s="2"/>
      <c r="N77" s="2"/>
      <c r="O77" s="28">
        <v>181870</v>
      </c>
      <c r="Q77" s="28">
        <v>36484</v>
      </c>
      <c r="R77" s="27">
        <f t="shared" si="14"/>
        <v>1744.8404001905669</v>
      </c>
      <c r="S77" s="28">
        <v>1972</v>
      </c>
      <c r="V77" s="28">
        <f t="shared" si="15"/>
        <v>27226.86567164179</v>
      </c>
      <c r="W77" s="28">
        <v>12925</v>
      </c>
      <c r="X77" s="28">
        <v>1251</v>
      </c>
      <c r="Y77" s="28">
        <v>23364</v>
      </c>
      <c r="Z77" s="28">
        <v>24615</v>
      </c>
      <c r="AA77" s="28">
        <v>4730</v>
      </c>
      <c r="AB77" s="28">
        <f t="shared" si="16"/>
        <v>224140</v>
      </c>
      <c r="AC77" s="30">
        <f>'[1]Exports_Table 2'!L10</f>
        <v>6980.2762499999999</v>
      </c>
      <c r="AD77" s="32" t="s">
        <v>34</v>
      </c>
      <c r="AE77">
        <v>127309</v>
      </c>
      <c r="AF77">
        <v>20665</v>
      </c>
      <c r="AG77">
        <v>11388</v>
      </c>
      <c r="AH77">
        <v>63503</v>
      </c>
      <c r="AI77">
        <v>222865</v>
      </c>
      <c r="AJ77">
        <v>20747.490174485065</v>
      </c>
      <c r="AK77">
        <v>1976</v>
      </c>
      <c r="AL77">
        <v>182301</v>
      </c>
      <c r="AM77">
        <v>44205.953702644765</v>
      </c>
      <c r="AN77">
        <v>117347.55612287017</v>
      </c>
      <c r="AO77">
        <v>157785.32835820896</v>
      </c>
      <c r="AP77">
        <v>24515.671641791043</v>
      </c>
      <c r="AQ77">
        <v>13622</v>
      </c>
      <c r="AR77">
        <v>1439</v>
      </c>
      <c r="AS77">
        <v>20665</v>
      </c>
      <c r="AT77">
        <v>22104</v>
      </c>
      <c r="AU77">
        <v>4838</v>
      </c>
      <c r="AV77">
        <v>222865</v>
      </c>
      <c r="AX77">
        <v>1976</v>
      </c>
      <c r="AY77" t="s">
        <v>17</v>
      </c>
      <c r="AZ77" t="s">
        <v>18</v>
      </c>
      <c r="BA77" t="s">
        <v>19</v>
      </c>
      <c r="BB77" t="s">
        <v>20</v>
      </c>
      <c r="BC77" t="s">
        <v>36</v>
      </c>
      <c r="BE77">
        <v>1976</v>
      </c>
      <c r="BF77" t="s">
        <v>21</v>
      </c>
      <c r="BG77" t="s">
        <v>22</v>
      </c>
      <c r="BH77" t="s">
        <v>23</v>
      </c>
      <c r="BI77" t="s">
        <v>24</v>
      </c>
      <c r="BK77">
        <v>1976</v>
      </c>
      <c r="BP77">
        <v>1976</v>
      </c>
      <c r="BQ77">
        <v>140201.7721875</v>
      </c>
      <c r="BR77">
        <v>119536.7721875</v>
      </c>
      <c r="BS77">
        <v>20665</v>
      </c>
      <c r="BT77">
        <v>7772.2278124999993</v>
      </c>
      <c r="BU77">
        <v>11388</v>
      </c>
      <c r="BV77">
        <v>63503</v>
      </c>
      <c r="BW77">
        <v>222865</v>
      </c>
      <c r="BX77">
        <v>1286.2547907110093</v>
      </c>
      <c r="CD77" t="s">
        <v>37</v>
      </c>
      <c r="CE77" t="s">
        <v>38</v>
      </c>
      <c r="CF77" t="s">
        <v>39</v>
      </c>
      <c r="CG77" t="s">
        <v>37</v>
      </c>
      <c r="CH77" t="s">
        <v>38</v>
      </c>
      <c r="CI77" t="s">
        <v>39</v>
      </c>
      <c r="CT77">
        <v>1976</v>
      </c>
      <c r="CU77">
        <v>50130.854932369468</v>
      </c>
      <c r="CV77">
        <v>7235.5104326676919</v>
      </c>
      <c r="CW77">
        <v>57556.310679611648</v>
      </c>
      <c r="CX77">
        <v>12892.772187500001</v>
      </c>
      <c r="CY77">
        <v>127815.4482321488</v>
      </c>
      <c r="CZ77">
        <v>140201.7721875</v>
      </c>
      <c r="DB77">
        <v>1976</v>
      </c>
    </row>
    <row r="78" spans="1:110">
      <c r="A78" s="16">
        <v>1973</v>
      </c>
      <c r="B78" s="17">
        <f>SUM('[1]Ince_Table 2'!B76:N76)</f>
        <v>119760.55177464118</v>
      </c>
      <c r="C78" s="24">
        <v>3075.2748288260273</v>
      </c>
      <c r="D78" s="17">
        <v>9130.2577261400183</v>
      </c>
      <c r="E78" s="17">
        <v>12175</v>
      </c>
      <c r="F78" s="19">
        <f t="shared" si="5"/>
        <v>169536.15606621225</v>
      </c>
      <c r="G78" s="19">
        <f t="shared" si="10"/>
        <v>153799.81006014644</v>
      </c>
      <c r="H78" s="20">
        <f t="shared" si="11"/>
        <v>19.673191256614569</v>
      </c>
      <c r="I78" s="21">
        <f t="shared" si="12"/>
        <v>0.7064012453359434</v>
      </c>
      <c r="J78" s="26">
        <v>0.23529215358931552</v>
      </c>
      <c r="K78" s="23">
        <v>211.9</v>
      </c>
      <c r="L78" s="24">
        <f t="shared" si="13"/>
        <v>1130.3497100013324</v>
      </c>
      <c r="M78" s="2"/>
      <c r="N78" s="2"/>
      <c r="O78" s="28">
        <v>188223</v>
      </c>
      <c r="Q78" s="28">
        <v>39498</v>
      </c>
      <c r="R78" s="27">
        <f t="shared" si="14"/>
        <v>1790.1179801793298</v>
      </c>
      <c r="S78" s="27">
        <v>1973</v>
      </c>
      <c r="V78" s="28">
        <f t="shared" si="15"/>
        <v>29476.119402985074</v>
      </c>
      <c r="W78" s="28">
        <v>14094</v>
      </c>
      <c r="X78" s="28">
        <v>1440</v>
      </c>
      <c r="Y78" s="28">
        <v>23877</v>
      </c>
      <c r="Z78" s="28">
        <v>25317</v>
      </c>
      <c r="AA78" s="28">
        <v>4955</v>
      </c>
      <c r="AB78" s="28">
        <f t="shared" si="16"/>
        <v>232589</v>
      </c>
      <c r="AC78" s="30">
        <f>'[1]Exports_Table 2'!L11</f>
        <v>7646.7178125</v>
      </c>
      <c r="AD78" s="32" t="s">
        <v>34</v>
      </c>
      <c r="AE78">
        <v>133938</v>
      </c>
      <c r="AF78">
        <v>23751</v>
      </c>
      <c r="AG78">
        <v>11145</v>
      </c>
      <c r="AH78">
        <v>70113</v>
      </c>
      <c r="AI78">
        <v>238947</v>
      </c>
      <c r="AJ78">
        <v>0</v>
      </c>
      <c r="AK78">
        <v>1977</v>
      </c>
      <c r="AL78">
        <v>188693.90529599998</v>
      </c>
      <c r="AM78">
        <v>59333.536703999998</v>
      </c>
      <c r="AN78">
        <v>129360.36859199998</v>
      </c>
      <c r="AO78">
        <v>163149.90529599998</v>
      </c>
      <c r="AP78">
        <v>25544</v>
      </c>
      <c r="AQ78">
        <v>14058</v>
      </c>
      <c r="AR78">
        <v>1858</v>
      </c>
      <c r="AS78">
        <v>23751</v>
      </c>
      <c r="AT78">
        <v>25609</v>
      </c>
      <c r="AU78">
        <v>5052</v>
      </c>
      <c r="AV78">
        <v>233412.90529599998</v>
      </c>
      <c r="AX78">
        <v>1977</v>
      </c>
      <c r="AY78">
        <v>30910.013472000002</v>
      </c>
      <c r="AZ78">
        <v>35774.614512</v>
      </c>
      <c r="BA78">
        <v>28423.523231999996</v>
      </c>
      <c r="BB78">
        <v>93585.754079999984</v>
      </c>
      <c r="BC78">
        <v>188693.90529599998</v>
      </c>
      <c r="BD78">
        <v>0.35340106973456986</v>
      </c>
      <c r="BE78">
        <v>1977</v>
      </c>
      <c r="BF78">
        <v>56719.571999999993</v>
      </c>
      <c r="BG78">
        <v>91251.157296000005</v>
      </c>
      <c r="BH78">
        <v>25544.0016</v>
      </c>
      <c r="BI78">
        <v>15179.174400000002</v>
      </c>
      <c r="BJ78">
        <v>188693.90529599998</v>
      </c>
      <c r="BK78">
        <v>1977</v>
      </c>
      <c r="BL78">
        <v>34198</v>
      </c>
      <c r="BM78">
        <v>89355</v>
      </c>
      <c r="BN78">
        <v>65141</v>
      </c>
      <c r="BP78">
        <v>1977</v>
      </c>
      <c r="BQ78">
        <v>150330.52124999999</v>
      </c>
      <c r="BR78">
        <v>126579.52125000001</v>
      </c>
      <c r="BS78">
        <v>23751</v>
      </c>
      <c r="BT78">
        <v>7358.4787500000002</v>
      </c>
      <c r="BU78">
        <v>11145</v>
      </c>
      <c r="BV78">
        <v>70113</v>
      </c>
      <c r="BW78">
        <v>238947</v>
      </c>
      <c r="BX78">
        <v>1365.3998297002724</v>
      </c>
      <c r="BY78">
        <v>1977</v>
      </c>
      <c r="BZ78">
        <v>0.30059037630826096</v>
      </c>
      <c r="CA78">
        <v>0.48359355938315191</v>
      </c>
      <c r="CB78">
        <v>0.13537269028339674</v>
      </c>
      <c r="CC78">
        <v>8.0443374025190501E-2</v>
      </c>
      <c r="CD78">
        <v>1977</v>
      </c>
      <c r="CE78">
        <v>1713.8411016893733</v>
      </c>
      <c r="CF78">
        <v>1096.4444167081217</v>
      </c>
      <c r="CG78">
        <v>1977</v>
      </c>
      <c r="CH78">
        <v>100</v>
      </c>
      <c r="CI78">
        <v>100</v>
      </c>
      <c r="CT78">
        <v>1977</v>
      </c>
      <c r="CU78">
        <v>53211.274509226125</v>
      </c>
      <c r="CV78">
        <v>8139.2946052895222</v>
      </c>
      <c r="CW78">
        <v>59367.961165048546</v>
      </c>
      <c r="CX78">
        <v>16392.521249999998</v>
      </c>
      <c r="CY78">
        <v>137111.0515295642</v>
      </c>
      <c r="CZ78">
        <v>150330.52124999999</v>
      </c>
      <c r="DA78">
        <v>0</v>
      </c>
      <c r="DB78">
        <v>1977</v>
      </c>
      <c r="DC78">
        <v>59333.536703999998</v>
      </c>
      <c r="DD78">
        <v>0</v>
      </c>
      <c r="DE78">
        <v>59333.536703999998</v>
      </c>
      <c r="DF78">
        <v>129360.36859199998</v>
      </c>
    </row>
    <row r="79" spans="1:110">
      <c r="A79" s="16">
        <v>1974</v>
      </c>
      <c r="B79" s="17">
        <f>SUM('[1]Ince_Table 2'!B77:N77)</f>
        <v>113701.73527762361</v>
      </c>
      <c r="C79" s="24">
        <v>3072.0781074948432</v>
      </c>
      <c r="D79" s="17">
        <v>8648.6671530379681</v>
      </c>
      <c r="E79" s="17">
        <v>11720</v>
      </c>
      <c r="F79" s="19">
        <f t="shared" si="5"/>
        <v>163173.52958940587</v>
      </c>
      <c r="G79" s="19">
        <f t="shared" si="10"/>
        <v>148027.76257291721</v>
      </c>
      <c r="H79" s="20">
        <f t="shared" si="11"/>
        <v>19.403026497887989</v>
      </c>
      <c r="I79" s="21">
        <f t="shared" si="12"/>
        <v>0.69681482997721311</v>
      </c>
      <c r="J79" s="26">
        <v>0.23682249322493226</v>
      </c>
      <c r="K79" s="23">
        <v>213.9</v>
      </c>
      <c r="L79" s="24">
        <f t="shared" si="13"/>
        <v>1063.129829617799</v>
      </c>
      <c r="M79" s="2"/>
      <c r="N79" s="2"/>
      <c r="O79" s="28">
        <v>181459</v>
      </c>
      <c r="Q79" s="28">
        <v>35884</v>
      </c>
      <c r="R79" s="27">
        <f t="shared" si="14"/>
        <v>1708.5179990649835</v>
      </c>
      <c r="S79" s="28">
        <v>1974</v>
      </c>
      <c r="V79" s="28">
        <f t="shared" si="15"/>
        <v>26779.104477611938</v>
      </c>
      <c r="W79" s="28">
        <v>13982</v>
      </c>
      <c r="X79" s="28">
        <v>1267</v>
      </c>
      <c r="Y79" s="28">
        <v>20895</v>
      </c>
      <c r="Z79" s="28">
        <v>22162</v>
      </c>
      <c r="AA79" s="28">
        <v>4864</v>
      </c>
      <c r="AB79" s="28">
        <f t="shared" si="16"/>
        <v>222467</v>
      </c>
      <c r="AC79" s="30">
        <f>'[1]Exports_Table 2'!L12</f>
        <v>8717.5431250000001</v>
      </c>
      <c r="AD79" s="32" t="s">
        <v>34</v>
      </c>
      <c r="AE79">
        <v>137448</v>
      </c>
      <c r="AF79">
        <v>26787</v>
      </c>
      <c r="AG79">
        <v>11432</v>
      </c>
      <c r="AH79">
        <v>81092</v>
      </c>
      <c r="AI79">
        <v>256759</v>
      </c>
      <c r="AJ79">
        <v>0</v>
      </c>
      <c r="AK79">
        <v>1978</v>
      </c>
      <c r="AL79">
        <v>202781.620704</v>
      </c>
      <c r="AM79">
        <v>70156.534656000003</v>
      </c>
      <c r="AN79">
        <v>132625.086048</v>
      </c>
      <c r="AO79">
        <v>176389.620704</v>
      </c>
      <c r="AP79">
        <v>26392</v>
      </c>
      <c r="AQ79">
        <v>14760</v>
      </c>
      <c r="AR79">
        <v>2106</v>
      </c>
      <c r="AS79">
        <v>26787</v>
      </c>
      <c r="AT79">
        <v>28893</v>
      </c>
      <c r="AU79">
        <v>5222</v>
      </c>
      <c r="AV79">
        <v>251656.620704</v>
      </c>
      <c r="AX79">
        <v>1978</v>
      </c>
      <c r="AY79">
        <v>39751.898783999997</v>
      </c>
      <c r="AZ79">
        <v>37049.332320000001</v>
      </c>
      <c r="BA79">
        <v>30404.635871999999</v>
      </c>
      <c r="BB79">
        <v>95575.753727999996</v>
      </c>
      <c r="BC79">
        <v>202781.620704</v>
      </c>
      <c r="BD79">
        <v>0.3787386195916968</v>
      </c>
      <c r="BE79">
        <v>1978</v>
      </c>
      <c r="BF79">
        <v>59737.587312000003</v>
      </c>
      <c r="BG79">
        <v>100812.91521599999</v>
      </c>
      <c r="BH79">
        <v>26391.689376000002</v>
      </c>
      <c r="BI79">
        <v>15839.428799999998</v>
      </c>
      <c r="BJ79">
        <v>202781.62070399997</v>
      </c>
      <c r="BK79">
        <v>1978</v>
      </c>
      <c r="BL79">
        <v>39675</v>
      </c>
      <c r="BM79">
        <v>97512</v>
      </c>
      <c r="BN79">
        <v>65596</v>
      </c>
      <c r="BP79">
        <v>1978</v>
      </c>
      <c r="BQ79">
        <v>156800.84262499999</v>
      </c>
      <c r="BR79">
        <v>130013.842625</v>
      </c>
      <c r="BS79">
        <v>26787</v>
      </c>
      <c r="BT79">
        <v>7434.1573749999998</v>
      </c>
      <c r="BU79">
        <v>11432</v>
      </c>
      <c r="BV79">
        <v>81092</v>
      </c>
      <c r="BW79">
        <v>256759</v>
      </c>
      <c r="BX79">
        <v>1408.8126022012577</v>
      </c>
      <c r="BY79">
        <v>1978</v>
      </c>
      <c r="BZ79">
        <v>0.29459073807876729</v>
      </c>
      <c r="CA79">
        <v>0.49715016018713276</v>
      </c>
      <c r="CB79">
        <v>0.13014833042745974</v>
      </c>
      <c r="CC79">
        <v>7.8110771306640195E-2</v>
      </c>
      <c r="CD79">
        <v>1978</v>
      </c>
      <c r="CE79">
        <v>1821.9372929380054</v>
      </c>
      <c r="CF79">
        <v>1113.2342875710265</v>
      </c>
      <c r="CG79">
        <v>1978</v>
      </c>
      <c r="CH79">
        <v>106.3072469870211</v>
      </c>
      <c r="CI79">
        <v>101.5313015969668</v>
      </c>
      <c r="CT79">
        <v>1978</v>
      </c>
      <c r="CU79">
        <v>54243.322214447675</v>
      </c>
      <c r="CV79">
        <v>8412.0811766735696</v>
      </c>
      <c r="CW79">
        <v>61247.572815533982</v>
      </c>
      <c r="CX79">
        <v>19352.842625000001</v>
      </c>
      <c r="CY79">
        <v>143255.81883165523</v>
      </c>
      <c r="CZ79">
        <v>156800.84262499999</v>
      </c>
      <c r="DA79">
        <v>0</v>
      </c>
      <c r="DB79">
        <v>1978</v>
      </c>
      <c r="DC79">
        <v>70156.534656000003</v>
      </c>
      <c r="DD79">
        <v>0</v>
      </c>
      <c r="DE79">
        <v>70156.534656000003</v>
      </c>
      <c r="DF79">
        <v>132625.086048</v>
      </c>
    </row>
    <row r="80" spans="1:110">
      <c r="A80" s="16">
        <v>1975</v>
      </c>
      <c r="B80" s="17">
        <f>SUM('[1]Ince_Table 2'!B78:N78)</f>
        <v>102536.67744680279</v>
      </c>
      <c r="C80" s="24">
        <v>2477.5487944351717</v>
      </c>
      <c r="D80" s="17">
        <v>7895.6600510197131</v>
      </c>
      <c r="E80" s="17">
        <v>10392</v>
      </c>
      <c r="F80" s="19">
        <f t="shared" si="5"/>
        <v>143660.48094947854</v>
      </c>
      <c r="G80" s="19">
        <f t="shared" si="10"/>
        <v>130325.91510774795</v>
      </c>
      <c r="H80" s="20">
        <f t="shared" si="11"/>
        <v>19.733771641032099</v>
      </c>
      <c r="I80" s="21">
        <f t="shared" si="12"/>
        <v>0.71374310296832522</v>
      </c>
      <c r="J80" s="26">
        <v>0.23046139359698681</v>
      </c>
      <c r="K80" s="23">
        <v>216</v>
      </c>
      <c r="L80" s="24">
        <f t="shared" si="13"/>
        <v>949.41368006298876</v>
      </c>
      <c r="M80" s="2"/>
      <c r="N80" s="2"/>
      <c r="O80" s="28">
        <v>161838</v>
      </c>
      <c r="Q80" s="28">
        <v>30757</v>
      </c>
      <c r="R80" s="27">
        <f t="shared" si="14"/>
        <v>1508.25</v>
      </c>
      <c r="S80" s="27">
        <v>1975</v>
      </c>
      <c r="V80" s="28">
        <f t="shared" si="15"/>
        <v>22952.985074626864</v>
      </c>
      <c r="W80" s="28">
        <v>11748</v>
      </c>
      <c r="X80" s="28">
        <v>1053</v>
      </c>
      <c r="Y80" s="28">
        <v>16430</v>
      </c>
      <c r="Z80" s="28">
        <v>17483</v>
      </c>
      <c r="AA80" s="28">
        <v>4229</v>
      </c>
      <c r="AB80" s="28">
        <f t="shared" si="16"/>
        <v>195298</v>
      </c>
      <c r="AC80" s="30">
        <f>'[1]Exports_Table 2'!L13</f>
        <v>7585.9140625</v>
      </c>
      <c r="AD80" s="32">
        <v>1975</v>
      </c>
      <c r="AE80">
        <v>139644</v>
      </c>
      <c r="AF80">
        <v>26308</v>
      </c>
      <c r="AG80">
        <v>13482</v>
      </c>
      <c r="AH80">
        <v>92726</v>
      </c>
      <c r="AI80">
        <v>272160</v>
      </c>
      <c r="AJ80">
        <v>0</v>
      </c>
      <c r="AK80">
        <v>1979</v>
      </c>
      <c r="AL80">
        <v>216768.67742399999</v>
      </c>
      <c r="AM80">
        <v>79653.204384000011</v>
      </c>
      <c r="AN80">
        <v>137115.47303999998</v>
      </c>
      <c r="AO80">
        <v>190920.67742399999</v>
      </c>
      <c r="AP80">
        <v>25848</v>
      </c>
      <c r="AQ80">
        <v>15361</v>
      </c>
      <c r="AR80">
        <v>1875</v>
      </c>
      <c r="AS80">
        <v>26308</v>
      </c>
      <c r="AT80">
        <v>28183</v>
      </c>
      <c r="AU80">
        <v>5369</v>
      </c>
      <c r="AV80">
        <v>265681.67742399999</v>
      </c>
      <c r="AX80">
        <v>1979</v>
      </c>
      <c r="AY80">
        <v>49218.148512000007</v>
      </c>
      <c r="AZ80">
        <v>42552.868175999996</v>
      </c>
      <c r="BA80">
        <v>30435.055872000001</v>
      </c>
      <c r="BB80">
        <v>94562.604863999994</v>
      </c>
      <c r="BC80">
        <v>216768.67742399999</v>
      </c>
      <c r="BD80">
        <v>0.42335921304947438</v>
      </c>
      <c r="BE80">
        <v>1979</v>
      </c>
      <c r="BF80">
        <v>63369.882575999996</v>
      </c>
      <c r="BG80">
        <v>109640.75553599998</v>
      </c>
      <c r="BH80">
        <v>25847.682431999994</v>
      </c>
      <c r="BI80">
        <v>17910.356879999999</v>
      </c>
      <c r="BJ80">
        <v>216768.67742399999</v>
      </c>
      <c r="BK80">
        <v>1979</v>
      </c>
      <c r="BL80">
        <v>45168</v>
      </c>
      <c r="BM80">
        <v>104024</v>
      </c>
      <c r="BN80">
        <v>67577</v>
      </c>
      <c r="BP80">
        <v>1979</v>
      </c>
      <c r="BQ80">
        <v>157372.8131875</v>
      </c>
      <c r="BR80">
        <v>131064.8131875</v>
      </c>
      <c r="BS80">
        <v>26308</v>
      </c>
      <c r="BT80">
        <v>8579.1868125000001</v>
      </c>
      <c r="BU80">
        <v>13482</v>
      </c>
      <c r="BV80">
        <v>92726</v>
      </c>
      <c r="BW80">
        <v>272160</v>
      </c>
      <c r="BX80">
        <v>1398.2480069968904</v>
      </c>
      <c r="BY80">
        <v>1979</v>
      </c>
      <c r="BZ80">
        <v>0.29233874252066583</v>
      </c>
      <c r="CA80">
        <v>0.50579611795823454</v>
      </c>
      <c r="CB80">
        <v>0.11924085499420137</v>
      </c>
      <c r="CC80">
        <v>8.262428452689824E-2</v>
      </c>
      <c r="CD80">
        <v>1979</v>
      </c>
      <c r="CE80">
        <v>1925.9766985695246</v>
      </c>
      <c r="CF80">
        <v>1120.2706459514868</v>
      </c>
      <c r="CG80">
        <v>1979</v>
      </c>
      <c r="CH80">
        <v>112.37778675462063</v>
      </c>
      <c r="CI80">
        <v>102.1730448785447</v>
      </c>
      <c r="CT80">
        <v>1979</v>
      </c>
      <c r="CU80">
        <v>54200.244318488665</v>
      </c>
      <c r="CV80">
        <v>7931.847951312363</v>
      </c>
      <c r="CW80">
        <v>63954.368932038837</v>
      </c>
      <c r="CX80">
        <v>17728.8131875</v>
      </c>
      <c r="CY80">
        <v>143815.27438933987</v>
      </c>
      <c r="CZ80">
        <v>157372.8131875</v>
      </c>
      <c r="DA80">
        <v>0</v>
      </c>
      <c r="DB80">
        <v>1979</v>
      </c>
      <c r="DC80">
        <v>79653.204384000011</v>
      </c>
      <c r="DD80">
        <v>0</v>
      </c>
      <c r="DE80">
        <v>79653.204384000011</v>
      </c>
      <c r="DF80">
        <v>137115.47303999998</v>
      </c>
    </row>
    <row r="81" spans="1:110">
      <c r="A81" s="16">
        <v>1976</v>
      </c>
      <c r="B81" s="17">
        <f>SUM('[1]Ince_Table 2'!B79:N79)</f>
        <v>114922.6760446488</v>
      </c>
      <c r="C81" s="24">
        <v>2724.7259432103529</v>
      </c>
      <c r="D81" s="17">
        <v>8955.0943317208621</v>
      </c>
      <c r="E81" s="17">
        <v>11712</v>
      </c>
      <c r="F81" s="19">
        <f t="shared" si="5"/>
        <v>161553.50982551495</v>
      </c>
      <c r="G81" s="19">
        <f t="shared" si="10"/>
        <v>146558.11304351065</v>
      </c>
      <c r="H81" s="20">
        <f t="shared" si="11"/>
        <v>19.62477391472828</v>
      </c>
      <c r="I81" s="21">
        <f t="shared" si="12"/>
        <v>0.71135982231998829</v>
      </c>
      <c r="J81" s="26">
        <v>0.23353734848874488</v>
      </c>
      <c r="K81" s="23">
        <v>218</v>
      </c>
      <c r="L81" s="24">
        <f t="shared" si="13"/>
        <v>1054.3364774738423</v>
      </c>
      <c r="M81" s="2"/>
      <c r="N81" s="2"/>
      <c r="O81" s="28">
        <v>182301</v>
      </c>
      <c r="Q81" s="28">
        <v>32851</v>
      </c>
      <c r="R81" s="27">
        <f t="shared" si="14"/>
        <v>1685.6880733944954</v>
      </c>
      <c r="S81" s="28">
        <v>1976</v>
      </c>
      <c r="V81" s="28">
        <f t="shared" si="15"/>
        <v>24515.671641791043</v>
      </c>
      <c r="W81" s="28">
        <v>13622</v>
      </c>
      <c r="X81" s="28">
        <v>1439</v>
      </c>
      <c r="Y81" s="28">
        <v>20665</v>
      </c>
      <c r="Z81" s="28">
        <v>22104</v>
      </c>
      <c r="AA81" s="28">
        <v>4838</v>
      </c>
      <c r="AB81" s="28">
        <f t="shared" si="16"/>
        <v>222865</v>
      </c>
      <c r="AC81" s="30">
        <f>'[1]Exports_Table 2'!L14</f>
        <v>7772.2278124999993</v>
      </c>
      <c r="AD81" s="32" t="s">
        <v>34</v>
      </c>
      <c r="AE81">
        <v>131621</v>
      </c>
      <c r="AF81">
        <v>23302</v>
      </c>
      <c r="AG81">
        <v>12035</v>
      </c>
      <c r="AH81">
        <v>101720</v>
      </c>
      <c r="AI81">
        <v>268678</v>
      </c>
      <c r="AJ81">
        <v>0</v>
      </c>
      <c r="AK81">
        <v>1980</v>
      </c>
      <c r="AL81">
        <v>222343.83849599998</v>
      </c>
      <c r="AM81">
        <v>89922.152735999989</v>
      </c>
      <c r="AN81">
        <v>132421.68575999999</v>
      </c>
      <c r="AO81">
        <v>199799.83849599998</v>
      </c>
      <c r="AP81">
        <v>22544</v>
      </c>
      <c r="AQ81">
        <v>14922</v>
      </c>
      <c r="AR81">
        <v>2071</v>
      </c>
      <c r="AS81">
        <v>23302</v>
      </c>
      <c r="AT81">
        <v>25373</v>
      </c>
      <c r="AU81">
        <v>5296</v>
      </c>
      <c r="AV81">
        <v>267934.83849599998</v>
      </c>
      <c r="AX81">
        <v>1980</v>
      </c>
      <c r="AY81">
        <v>61016.208863999993</v>
      </c>
      <c r="AZ81">
        <v>47166.052751999996</v>
      </c>
      <c r="BA81">
        <v>28905.943871999996</v>
      </c>
      <c r="BB81">
        <v>85255.633008000004</v>
      </c>
      <c r="BC81">
        <v>222343.83849599998</v>
      </c>
      <c r="BD81">
        <v>0.48655389934696219</v>
      </c>
      <c r="BE81">
        <v>1980</v>
      </c>
      <c r="BF81">
        <v>65557.920479999986</v>
      </c>
      <c r="BG81">
        <v>118411.93166399997</v>
      </c>
      <c r="BH81">
        <v>22543.592448000003</v>
      </c>
      <c r="BI81">
        <v>15830.393903999999</v>
      </c>
      <c r="BJ81">
        <v>222343.83849599995</v>
      </c>
      <c r="BK81">
        <v>1980</v>
      </c>
      <c r="BL81">
        <v>51069</v>
      </c>
      <c r="BM81">
        <v>108664</v>
      </c>
      <c r="BN81">
        <v>62611</v>
      </c>
      <c r="BP81">
        <v>1980</v>
      </c>
      <c r="BQ81">
        <v>143682.139375</v>
      </c>
      <c r="BR81">
        <v>120380.139375</v>
      </c>
      <c r="BS81">
        <v>23302</v>
      </c>
      <c r="BT81">
        <v>11240.860625000001</v>
      </c>
      <c r="BU81">
        <v>12035</v>
      </c>
      <c r="BV81">
        <v>101720</v>
      </c>
      <c r="BW81">
        <v>268678</v>
      </c>
      <c r="BX81">
        <v>1262.0302097057534</v>
      </c>
      <c r="BY81">
        <v>1980</v>
      </c>
      <c r="BZ81">
        <v>0.29484927904210573</v>
      </c>
      <c r="CA81">
        <v>0.53256223543217385</v>
      </c>
      <c r="CB81">
        <v>0.10139067761216854</v>
      </c>
      <c r="CC81">
        <v>7.1197807913551833E-2</v>
      </c>
      <c r="CD81">
        <v>1980</v>
      </c>
      <c r="CE81">
        <v>1952.9542248221344</v>
      </c>
      <c r="CF81">
        <v>1048.0775501912253</v>
      </c>
      <c r="CG81">
        <v>1980</v>
      </c>
      <c r="CH81">
        <v>113.95188403972001</v>
      </c>
      <c r="CI81">
        <v>95.58875344888807</v>
      </c>
      <c r="CT81">
        <v>1980</v>
      </c>
      <c r="CU81">
        <v>48132.826442282094</v>
      </c>
      <c r="CV81">
        <v>6902.4531324258069</v>
      </c>
      <c r="CW81">
        <v>64288.34951456311</v>
      </c>
      <c r="CX81">
        <v>12061.139374999999</v>
      </c>
      <c r="CY81">
        <v>131384.76846427101</v>
      </c>
      <c r="CZ81">
        <v>143682.139375</v>
      </c>
      <c r="DA81">
        <v>0</v>
      </c>
      <c r="DB81">
        <v>1980</v>
      </c>
      <c r="DC81">
        <v>89922.152735999989</v>
      </c>
      <c r="DD81">
        <v>0</v>
      </c>
      <c r="DE81">
        <v>89922.152735999989</v>
      </c>
      <c r="DF81">
        <v>132421.68575999999</v>
      </c>
    </row>
    <row r="82" spans="1:110">
      <c r="A82" s="16">
        <v>1977</v>
      </c>
      <c r="B82" s="17">
        <f>SUM('[1]Ince_Table 2'!B80:N80)</f>
        <v>120718.53027956419</v>
      </c>
      <c r="C82" s="24">
        <v>2836.7011563462247</v>
      </c>
      <c r="D82" s="17">
        <v>9268.9837723714663</v>
      </c>
      <c r="E82" s="17">
        <v>12125</v>
      </c>
      <c r="F82" s="19">
        <f t="shared" si="5"/>
        <v>167483.40291371683</v>
      </c>
      <c r="G82" s="19">
        <f t="shared" si="10"/>
        <v>151937.59345526563</v>
      </c>
      <c r="H82" s="20">
        <f t="shared" si="11"/>
        <v>19.912334891474504</v>
      </c>
      <c r="I82" s="21">
        <f t="shared" si="12"/>
        <v>0.72077906335444653</v>
      </c>
      <c r="J82" s="26">
        <v>0.23414390406395735</v>
      </c>
      <c r="K82" s="23">
        <v>220.2</v>
      </c>
      <c r="L82" s="24">
        <f t="shared" si="13"/>
        <v>1096.4444167081217</v>
      </c>
      <c r="M82" s="2"/>
      <c r="N82" s="2"/>
      <c r="O82" s="33">
        <v>188693.90529599998</v>
      </c>
      <c r="Q82" s="2">
        <v>25544</v>
      </c>
      <c r="R82" s="27">
        <f t="shared" si="14"/>
        <v>1730.7166693551317</v>
      </c>
      <c r="S82" s="27">
        <v>1977</v>
      </c>
      <c r="V82" s="28">
        <v>25544</v>
      </c>
      <c r="W82" s="28">
        <v>14058</v>
      </c>
      <c r="X82" s="28">
        <v>1858</v>
      </c>
      <c r="Y82" s="28">
        <v>23751</v>
      </c>
      <c r="Z82" s="28">
        <v>25609</v>
      </c>
      <c r="AA82" s="28">
        <v>5052</v>
      </c>
      <c r="AB82" s="28">
        <f t="shared" si="16"/>
        <v>233412.90529599998</v>
      </c>
      <c r="AC82" s="30">
        <f>'[1]Exports_Table 2'!L15</f>
        <v>7358.4787500000002</v>
      </c>
      <c r="AD82" s="32" t="s">
        <v>34</v>
      </c>
      <c r="AE82">
        <v>128025</v>
      </c>
      <c r="AF82">
        <v>22952</v>
      </c>
      <c r="AG82">
        <v>9481</v>
      </c>
      <c r="AH82">
        <v>98320</v>
      </c>
      <c r="AI82">
        <v>258778</v>
      </c>
      <c r="AJ82">
        <v>0</v>
      </c>
      <c r="AK82">
        <v>1981</v>
      </c>
      <c r="AL82">
        <v>215816.07465599998</v>
      </c>
      <c r="AM82">
        <v>91551.707519999982</v>
      </c>
      <c r="AN82">
        <v>124264.367136</v>
      </c>
      <c r="AO82">
        <v>195990.07465599998</v>
      </c>
      <c r="AP82">
        <v>19826</v>
      </c>
      <c r="AQ82">
        <v>15037</v>
      </c>
      <c r="AR82">
        <v>1904</v>
      </c>
      <c r="AS82">
        <v>22952</v>
      </c>
      <c r="AT82">
        <v>24856</v>
      </c>
      <c r="AU82">
        <v>5343</v>
      </c>
      <c r="AV82">
        <v>261052.07465599998</v>
      </c>
      <c r="AX82">
        <v>1981</v>
      </c>
      <c r="AY82">
        <v>63046.674911999995</v>
      </c>
      <c r="AZ82">
        <v>45065.298095999999</v>
      </c>
      <c r="BA82">
        <v>28505.032607999998</v>
      </c>
      <c r="BB82">
        <v>79199.069040000002</v>
      </c>
      <c r="BC82">
        <v>215816.07465600001</v>
      </c>
      <c r="BD82">
        <v>0.50094495129857708</v>
      </c>
      <c r="BE82">
        <v>1981</v>
      </c>
      <c r="BF82">
        <v>63513.799440000003</v>
      </c>
      <c r="BG82">
        <v>117961.80801600001</v>
      </c>
      <c r="BH82">
        <v>19826.023775999998</v>
      </c>
      <c r="BI82">
        <v>14514.443423999999</v>
      </c>
      <c r="BJ82">
        <v>215816.07465599998</v>
      </c>
      <c r="BK82">
        <v>1981</v>
      </c>
      <c r="BL82">
        <v>53638</v>
      </c>
      <c r="BM82">
        <v>106079</v>
      </c>
      <c r="BN82">
        <v>56098</v>
      </c>
      <c r="BP82">
        <v>1981</v>
      </c>
      <c r="BQ82">
        <v>140336.86300000001</v>
      </c>
      <c r="BR82">
        <v>117384.863</v>
      </c>
      <c r="BS82">
        <v>22952</v>
      </c>
      <c r="BT82">
        <v>10640.136999999999</v>
      </c>
      <c r="BU82">
        <v>9481</v>
      </c>
      <c r="BV82">
        <v>98320</v>
      </c>
      <c r="BW82">
        <v>258778</v>
      </c>
      <c r="BX82">
        <v>1220.320547826087</v>
      </c>
      <c r="BY82">
        <v>1981</v>
      </c>
      <c r="BZ82">
        <v>0.29429596262112456</v>
      </c>
      <c r="CA82">
        <v>0.54658490200058174</v>
      </c>
      <c r="CB82">
        <v>9.1865371046163657E-2</v>
      </c>
      <c r="CC82">
        <v>6.7253764332129998E-2</v>
      </c>
      <c r="CD82">
        <v>1981</v>
      </c>
      <c r="CE82">
        <v>1876.661518747826</v>
      </c>
      <c r="CF82">
        <v>1012.7764954402041</v>
      </c>
      <c r="CG82">
        <v>1981</v>
      </c>
      <c r="CH82">
        <v>109.50032163996748</v>
      </c>
      <c r="CI82">
        <v>92.369159804824804</v>
      </c>
      <c r="CT82">
        <v>1981</v>
      </c>
      <c r="CU82">
        <v>44850.937850202834</v>
      </c>
      <c r="CV82">
        <v>6636.8057273623936</v>
      </c>
      <c r="CW82">
        <v>64981.553398058255</v>
      </c>
      <c r="CX82">
        <v>12311.863000000001</v>
      </c>
      <c r="CY82">
        <v>128781.15997562348</v>
      </c>
      <c r="CZ82">
        <v>140336.86300000001</v>
      </c>
      <c r="DA82">
        <v>0</v>
      </c>
      <c r="DB82">
        <v>1981</v>
      </c>
      <c r="DC82">
        <v>91551.707519999996</v>
      </c>
      <c r="DD82">
        <v>0</v>
      </c>
      <c r="DE82">
        <v>91551.707519999996</v>
      </c>
      <c r="DF82">
        <v>124264.367136</v>
      </c>
    </row>
    <row r="83" spans="1:110">
      <c r="A83" s="16">
        <v>1978</v>
      </c>
      <c r="B83" s="17">
        <f>SUM('[1]Ince_Table 2'!B81:N81)</f>
        <v>123902.97620665524</v>
      </c>
      <c r="C83" s="24">
        <v>3020.7172177372895</v>
      </c>
      <c r="D83" s="17">
        <v>9436.3682789052327</v>
      </c>
      <c r="E83" s="17">
        <v>12374</v>
      </c>
      <c r="F83" s="19">
        <f t="shared" si="5"/>
        <v>172662.28606734393</v>
      </c>
      <c r="G83" s="19">
        <f t="shared" si="10"/>
        <v>156635.77267457306</v>
      </c>
      <c r="H83" s="20">
        <f t="shared" si="11"/>
        <v>20.026341717578024</v>
      </c>
      <c r="I83" s="21">
        <f t="shared" si="12"/>
        <v>0.71760301006514549</v>
      </c>
      <c r="J83" s="26">
        <v>0.23788418456976163</v>
      </c>
      <c r="K83" s="23">
        <v>222.6</v>
      </c>
      <c r="L83" s="24">
        <f t="shared" si="13"/>
        <v>1113.2342875710265</v>
      </c>
      <c r="M83" s="2"/>
      <c r="N83" s="2"/>
      <c r="O83" s="28">
        <v>202781.620704</v>
      </c>
      <c r="Q83" s="2">
        <v>26392</v>
      </c>
      <c r="R83" s="27">
        <f t="shared" si="14"/>
        <v>1840.8591258221024</v>
      </c>
      <c r="S83" s="28">
        <v>1978</v>
      </c>
      <c r="V83" s="28">
        <v>26392</v>
      </c>
      <c r="W83" s="28">
        <v>14760</v>
      </c>
      <c r="X83" s="28">
        <v>2106</v>
      </c>
      <c r="Y83" s="28">
        <v>26787</v>
      </c>
      <c r="Z83" s="28">
        <v>28893</v>
      </c>
      <c r="AA83" s="28">
        <v>5222</v>
      </c>
      <c r="AB83" s="28">
        <f t="shared" si="16"/>
        <v>251656.620704</v>
      </c>
      <c r="AC83" s="30">
        <f>'[1]Exports_Table 2'!L16</f>
        <v>7434.1573749999998</v>
      </c>
      <c r="AD83" s="32" t="s">
        <v>34</v>
      </c>
      <c r="AE83">
        <v>123611</v>
      </c>
      <c r="AF83">
        <v>22688</v>
      </c>
      <c r="AG83">
        <v>10033</v>
      </c>
      <c r="AH83">
        <v>100808</v>
      </c>
      <c r="AI83">
        <v>257140</v>
      </c>
      <c r="AJ83">
        <v>0</v>
      </c>
      <c r="AK83">
        <v>1982</v>
      </c>
      <c r="AL83">
        <v>212784.40247999999</v>
      </c>
      <c r="AM83">
        <v>93346.828223999997</v>
      </c>
      <c r="AN83">
        <v>119437.57425599999</v>
      </c>
      <c r="AO83">
        <v>196481.40247999999</v>
      </c>
      <c r="AP83">
        <v>16303</v>
      </c>
      <c r="AQ83">
        <v>14433</v>
      </c>
      <c r="AR83">
        <v>1843</v>
      </c>
      <c r="AS83">
        <v>22688</v>
      </c>
      <c r="AT83">
        <v>24531</v>
      </c>
      <c r="AU83">
        <v>5030</v>
      </c>
      <c r="AV83">
        <v>256778.40247999999</v>
      </c>
      <c r="AX83">
        <v>1982</v>
      </c>
      <c r="AY83">
        <v>64273.404000000002</v>
      </c>
      <c r="AZ83">
        <v>43434.295632000001</v>
      </c>
      <c r="BA83">
        <v>29073.424223999991</v>
      </c>
      <c r="BB83">
        <v>76003.278623999999</v>
      </c>
      <c r="BC83">
        <v>212784.40247999999</v>
      </c>
      <c r="BD83">
        <v>0.50618230648801266</v>
      </c>
      <c r="BE83">
        <v>1982</v>
      </c>
      <c r="BF83">
        <v>65002.241615999992</v>
      </c>
      <c r="BG83">
        <v>118582.655568</v>
      </c>
      <c r="BH83">
        <v>16302.860495999998</v>
      </c>
      <c r="BI83">
        <v>12896.644799999998</v>
      </c>
      <c r="BJ83">
        <v>212784.40248000002</v>
      </c>
      <c r="BK83">
        <v>1982</v>
      </c>
      <c r="BL83">
        <v>55068</v>
      </c>
      <c r="BM83">
        <v>103346</v>
      </c>
      <c r="BN83">
        <v>54370</v>
      </c>
      <c r="BP83">
        <v>1982</v>
      </c>
      <c r="BQ83">
        <v>136788.0031875</v>
      </c>
      <c r="BR83">
        <v>114100.0031875</v>
      </c>
      <c r="BS83">
        <v>22688</v>
      </c>
      <c r="BT83">
        <v>9510.9968124999996</v>
      </c>
      <c r="BU83">
        <v>10033</v>
      </c>
      <c r="BV83">
        <v>100808</v>
      </c>
      <c r="BW83">
        <v>257140</v>
      </c>
      <c r="BX83">
        <v>1178.1912419250646</v>
      </c>
      <c r="BY83">
        <v>1982</v>
      </c>
      <c r="BZ83">
        <v>0.30548405267679185</v>
      </c>
      <c r="CA83">
        <v>0.55729016876199755</v>
      </c>
      <c r="CB83">
        <v>7.6616802293731717E-2</v>
      </c>
      <c r="CC83">
        <v>6.0608976267478902E-2</v>
      </c>
      <c r="CD83">
        <v>1982</v>
      </c>
      <c r="CE83">
        <v>1832.7683245478036</v>
      </c>
      <c r="CF83">
        <v>966.78286340972761</v>
      </c>
      <c r="CG83">
        <v>1982</v>
      </c>
      <c r="CH83">
        <v>106.93922107138177</v>
      </c>
      <c r="CI83">
        <v>88.174361479473831</v>
      </c>
      <c r="CT83">
        <v>1982</v>
      </c>
      <c r="CU83">
        <v>44728.749690316203</v>
      </c>
      <c r="CV83">
        <v>5880.7601690288902</v>
      </c>
      <c r="CW83">
        <v>61633.980582524273</v>
      </c>
      <c r="CX83">
        <v>13177.0031875</v>
      </c>
      <c r="CY83">
        <v>125420.49362936936</v>
      </c>
      <c r="CZ83">
        <v>136788.0031875</v>
      </c>
      <c r="DA83">
        <v>0</v>
      </c>
      <c r="DB83">
        <v>1982</v>
      </c>
      <c r="DC83">
        <v>93346.828223999997</v>
      </c>
      <c r="DD83">
        <v>0</v>
      </c>
      <c r="DE83">
        <v>93346.828223999997</v>
      </c>
      <c r="DF83">
        <v>119437.57425599999</v>
      </c>
    </row>
    <row r="84" spans="1:110">
      <c r="A84" s="16">
        <v>1979</v>
      </c>
      <c r="B84" s="17">
        <f>SUM('[1]Ince_Table 2'!B82:N82)</f>
        <v>126086.46120183985</v>
      </c>
      <c r="C84" s="24">
        <v>3120.0262482172593</v>
      </c>
      <c r="D84" s="17">
        <v>9519.8256820833121</v>
      </c>
      <c r="E84" s="17">
        <v>12625</v>
      </c>
      <c r="F84" s="19">
        <f t="shared" si="5"/>
        <v>175367.10158909654</v>
      </c>
      <c r="G84" s="19">
        <f t="shared" si="10"/>
        <v>159089.52721959658</v>
      </c>
      <c r="H84" s="20">
        <f t="shared" si="11"/>
        <v>19.974092863657798</v>
      </c>
      <c r="I84" s="21">
        <f t="shared" si="12"/>
        <v>0.71898583063357924</v>
      </c>
      <c r="J84" s="26">
        <v>0.23872872795088973</v>
      </c>
      <c r="K84" s="23">
        <v>225.1</v>
      </c>
      <c r="L84" s="24">
        <f t="shared" si="13"/>
        <v>1120.2706459514868</v>
      </c>
      <c r="M84" s="2"/>
      <c r="N84" s="2"/>
      <c r="O84" s="28">
        <v>216768.67742399999</v>
      </c>
      <c r="Q84" s="2">
        <v>25848</v>
      </c>
      <c r="R84" s="27">
        <f t="shared" si="14"/>
        <v>1942.6359611195023</v>
      </c>
      <c r="S84" s="27">
        <v>1979</v>
      </c>
      <c r="V84" s="28">
        <v>25848</v>
      </c>
      <c r="W84" s="28">
        <v>15361</v>
      </c>
      <c r="X84" s="28">
        <v>1875</v>
      </c>
      <c r="Y84" s="28">
        <v>26308</v>
      </c>
      <c r="Z84" s="28">
        <v>28183</v>
      </c>
      <c r="AA84" s="28">
        <v>5369</v>
      </c>
      <c r="AB84" s="28">
        <f t="shared" si="16"/>
        <v>265681.67742399999</v>
      </c>
      <c r="AC84" s="30">
        <f>'[1]Exports_Table 2'!L17</f>
        <v>8579.1868125000001</v>
      </c>
      <c r="AD84" s="32" t="s">
        <v>34</v>
      </c>
      <c r="AE84">
        <v>141352</v>
      </c>
      <c r="AF84">
        <v>27109</v>
      </c>
      <c r="AG84">
        <v>10222</v>
      </c>
      <c r="AH84">
        <v>104877</v>
      </c>
      <c r="AI84">
        <v>283560</v>
      </c>
      <c r="AJ84">
        <v>0</v>
      </c>
      <c r="AK84">
        <v>1983</v>
      </c>
      <c r="AL84">
        <v>229161.91084799997</v>
      </c>
      <c r="AM84">
        <v>96929.525471999994</v>
      </c>
      <c r="AN84">
        <v>132232.38537599999</v>
      </c>
      <c r="AO84">
        <v>202371.91084799997</v>
      </c>
      <c r="AP84">
        <v>26790</v>
      </c>
      <c r="AQ84">
        <v>15648</v>
      </c>
      <c r="AR84">
        <v>2297</v>
      </c>
      <c r="AS84">
        <v>27109</v>
      </c>
      <c r="AT84">
        <v>29406</v>
      </c>
      <c r="AU84">
        <v>5602</v>
      </c>
      <c r="AV84">
        <v>279817.91084799997</v>
      </c>
      <c r="AX84">
        <v>1983</v>
      </c>
      <c r="AY84">
        <v>66744.838367999997</v>
      </c>
      <c r="AZ84">
        <v>43814.416463999994</v>
      </c>
      <c r="BA84">
        <v>30184.687103999997</v>
      </c>
      <c r="BB84">
        <v>88417.968911999997</v>
      </c>
      <c r="BC84">
        <v>229161.91084799997</v>
      </c>
      <c r="BD84">
        <v>0.48245039685208624</v>
      </c>
      <c r="BE84">
        <v>1983</v>
      </c>
      <c r="BF84">
        <v>65989.983072000003</v>
      </c>
      <c r="BG84">
        <v>121749.839328</v>
      </c>
      <c r="BH84">
        <v>26790.299951999998</v>
      </c>
      <c r="BI84">
        <v>14631.788495999999</v>
      </c>
      <c r="BJ84">
        <v>229161.910848</v>
      </c>
      <c r="BK84">
        <v>1983</v>
      </c>
      <c r="BL84">
        <v>57338</v>
      </c>
      <c r="BM84">
        <v>107895</v>
      </c>
      <c r="BN84">
        <v>63929</v>
      </c>
      <c r="BP84">
        <v>1983</v>
      </c>
      <c r="BQ84">
        <v>157984.6990625</v>
      </c>
      <c r="BR84">
        <v>130875.6990625</v>
      </c>
      <c r="BS84">
        <v>27109</v>
      </c>
      <c r="BT84">
        <v>10476.3009375</v>
      </c>
      <c r="BU84">
        <v>10222</v>
      </c>
      <c r="BV84">
        <v>104877</v>
      </c>
      <c r="BW84">
        <v>283560</v>
      </c>
      <c r="BX84">
        <v>1348.5676403115663</v>
      </c>
      <c r="BY84">
        <v>1983</v>
      </c>
      <c r="BZ84">
        <v>0.28796226575266376</v>
      </c>
      <c r="CA84">
        <v>0.53128305169681989</v>
      </c>
      <c r="CB84">
        <v>0.11690555316485228</v>
      </c>
      <c r="CC84">
        <v>6.3849129385664227E-2</v>
      </c>
      <c r="CD84">
        <v>1983</v>
      </c>
      <c r="CE84">
        <v>1956.140937669654</v>
      </c>
      <c r="CF84">
        <v>1092.1466997836885</v>
      </c>
      <c r="CG84">
        <v>1983</v>
      </c>
      <c r="CH84">
        <v>114.13782384734733</v>
      </c>
      <c r="CI84">
        <v>99.608031482586568</v>
      </c>
      <c r="CT84">
        <v>1983</v>
      </c>
      <c r="CU84">
        <v>52742.201467765757</v>
      </c>
      <c r="CV84">
        <v>7870.7455769418784</v>
      </c>
      <c r="CW84">
        <v>67332.038834951454</v>
      </c>
      <c r="CX84">
        <v>16632.6990625</v>
      </c>
      <c r="CY84">
        <v>144577.6849421591</v>
      </c>
      <c r="CZ84">
        <v>157984.6990625</v>
      </c>
      <c r="DA84">
        <v>0</v>
      </c>
      <c r="DB84">
        <v>1983</v>
      </c>
      <c r="DC84">
        <v>96929.525471999994</v>
      </c>
      <c r="DD84">
        <v>0</v>
      </c>
      <c r="DE84">
        <v>96929.525471999994</v>
      </c>
      <c r="DF84">
        <v>132232.38537599999</v>
      </c>
    </row>
    <row r="85" spans="1:110">
      <c r="A85" s="16">
        <v>1980</v>
      </c>
      <c r="B85" s="17">
        <f>SUM('[1]Ince_Table 2'!B83:N83)</f>
        <v>119323.62908927099</v>
      </c>
      <c r="C85" s="24">
        <v>3037.8408246750141</v>
      </c>
      <c r="D85" s="17">
        <v>8648.4046340478344</v>
      </c>
      <c r="E85" s="17">
        <v>11627</v>
      </c>
      <c r="F85" s="19">
        <f t="shared" si="5"/>
        <v>162614.62386409024</v>
      </c>
      <c r="G85" s="19">
        <f t="shared" si="10"/>
        <v>147520.7344770254</v>
      </c>
      <c r="H85" s="20">
        <f t="shared" si="11"/>
        <v>20.525265174038186</v>
      </c>
      <c r="I85" s="21">
        <f t="shared" si="12"/>
        <v>0.73378166276729873</v>
      </c>
      <c r="J85" s="26">
        <v>0.23462264150943396</v>
      </c>
      <c r="K85" s="23">
        <v>227.7</v>
      </c>
      <c r="L85" s="24">
        <f t="shared" si="13"/>
        <v>1048.0775501912253</v>
      </c>
      <c r="M85" s="2"/>
      <c r="N85" s="2"/>
      <c r="O85" s="28">
        <v>222343.83849599998</v>
      </c>
      <c r="Q85" s="2">
        <v>22544</v>
      </c>
      <c r="R85" s="27">
        <f t="shared" si="14"/>
        <v>1971.1448264909968</v>
      </c>
      <c r="S85" s="28">
        <v>1980</v>
      </c>
      <c r="V85" s="28">
        <v>22544</v>
      </c>
      <c r="W85" s="28">
        <v>14922</v>
      </c>
      <c r="X85" s="28">
        <v>2071</v>
      </c>
      <c r="Y85" s="28">
        <v>23302</v>
      </c>
      <c r="Z85" s="28">
        <v>25373</v>
      </c>
      <c r="AA85" s="28">
        <v>5296</v>
      </c>
      <c r="AB85" s="28">
        <f t="shared" si="16"/>
        <v>267934.83849599998</v>
      </c>
      <c r="AC85" s="30">
        <f>'[1]Exports_Table 2'!L18</f>
        <v>11240.860625000001</v>
      </c>
      <c r="AD85" s="32">
        <v>1980</v>
      </c>
      <c r="AE85">
        <v>149536</v>
      </c>
      <c r="AF85">
        <v>30870</v>
      </c>
      <c r="AG85">
        <v>10047</v>
      </c>
      <c r="AH85">
        <v>110088</v>
      </c>
      <c r="AI85">
        <v>300541</v>
      </c>
      <c r="AJ85">
        <v>0</v>
      </c>
      <c r="AK85">
        <v>1984</v>
      </c>
      <c r="AL85">
        <v>242458.99454399999</v>
      </c>
      <c r="AM85">
        <v>105642.39753599999</v>
      </c>
      <c r="AN85">
        <v>136816.59700800001</v>
      </c>
      <c r="AO85">
        <v>214807.99454399999</v>
      </c>
      <c r="AP85">
        <v>27651</v>
      </c>
      <c r="AQ85">
        <v>16724</v>
      </c>
      <c r="AR85">
        <v>2387</v>
      </c>
      <c r="AS85">
        <v>30870</v>
      </c>
      <c r="AT85">
        <v>33257</v>
      </c>
      <c r="AU85">
        <v>5885</v>
      </c>
      <c r="AV85">
        <v>298324.99454400002</v>
      </c>
      <c r="AX85">
        <v>1984</v>
      </c>
      <c r="AY85">
        <v>73411.458431999985</v>
      </c>
      <c r="AZ85">
        <v>43861.263264000001</v>
      </c>
      <c r="BA85">
        <v>32230.939104000001</v>
      </c>
      <c r="BB85">
        <v>92955.333744000003</v>
      </c>
      <c r="BC85">
        <v>242458.99454399999</v>
      </c>
      <c r="BD85">
        <v>0.48368064016993212</v>
      </c>
      <c r="BE85">
        <v>1984</v>
      </c>
      <c r="BF85">
        <v>68140.643375999993</v>
      </c>
      <c r="BG85">
        <v>130036.21113600003</v>
      </c>
      <c r="BH85">
        <v>27650.638703999997</v>
      </c>
      <c r="BI85">
        <v>16631.501327999998</v>
      </c>
      <c r="BJ85">
        <v>242458.99454400002</v>
      </c>
      <c r="BK85">
        <v>1984</v>
      </c>
      <c r="BL85">
        <v>62295</v>
      </c>
      <c r="BM85">
        <v>112079</v>
      </c>
      <c r="BN85">
        <v>68086</v>
      </c>
      <c r="BP85">
        <v>1984</v>
      </c>
      <c r="BQ85">
        <v>170422.8286875</v>
      </c>
      <c r="BR85">
        <v>139552.8286875</v>
      </c>
      <c r="BS85">
        <v>30870</v>
      </c>
      <c r="BT85">
        <v>9983.1713124999987</v>
      </c>
      <c r="BU85">
        <v>10047</v>
      </c>
      <c r="BV85">
        <v>110088</v>
      </c>
      <c r="BW85">
        <v>300541</v>
      </c>
      <c r="BX85">
        <v>1442.4276655734236</v>
      </c>
      <c r="BY85">
        <v>1984</v>
      </c>
      <c r="BZ85">
        <v>0.28103986616027249</v>
      </c>
      <c r="CA85">
        <v>0.53632248776979008</v>
      </c>
      <c r="CB85">
        <v>0.11404253637198898</v>
      </c>
      <c r="CC85">
        <v>6.8595109697948589E-2</v>
      </c>
      <c r="CD85">
        <v>1984</v>
      </c>
      <c r="CE85">
        <v>2052.1286038425728</v>
      </c>
      <c r="CF85">
        <v>1144.1996176629543</v>
      </c>
      <c r="CG85">
        <v>1984</v>
      </c>
      <c r="CH85">
        <v>119.73855696538853</v>
      </c>
      <c r="CI85">
        <v>104.35546027022593</v>
      </c>
      <c r="CT85">
        <v>1984</v>
      </c>
      <c r="CU85">
        <v>56089.622834111709</v>
      </c>
      <c r="CV85">
        <v>8474.2610218925474</v>
      </c>
      <c r="CW85">
        <v>70623.300970873781</v>
      </c>
      <c r="CX85">
        <v>20886.828687500001</v>
      </c>
      <c r="CY85">
        <v>156074.01351437805</v>
      </c>
      <c r="CZ85">
        <v>170422.8286875</v>
      </c>
      <c r="DA85">
        <v>0</v>
      </c>
      <c r="DB85">
        <v>1984</v>
      </c>
      <c r="DC85">
        <v>105642.39753599999</v>
      </c>
      <c r="DD85">
        <v>0</v>
      </c>
      <c r="DE85">
        <v>105642.39753599999</v>
      </c>
      <c r="DF85">
        <v>136816.59700800001</v>
      </c>
    </row>
    <row r="86" spans="1:110">
      <c r="A86" s="16">
        <v>1981</v>
      </c>
      <c r="B86" s="17">
        <f>SUM('[1]Ince_Table 2'!B84:N84)</f>
        <v>116469.29697562347</v>
      </c>
      <c r="C86" s="24">
        <v>2907.7166302698697</v>
      </c>
      <c r="D86" s="17">
        <v>8186.7120211654419</v>
      </c>
      <c r="E86" s="17">
        <v>11017</v>
      </c>
      <c r="F86" s="19">
        <f t="shared" si="5"/>
        <v>154453.46893485033</v>
      </c>
      <c r="G86" s="19">
        <f t="shared" si="10"/>
        <v>140117.09794831753</v>
      </c>
      <c r="H86" s="20">
        <f t="shared" si="11"/>
        <v>21.14355940376209</v>
      </c>
      <c r="I86" s="21">
        <f t="shared" si="12"/>
        <v>0.75407368820412257</v>
      </c>
      <c r="J86" s="26">
        <v>0.23400977310218182</v>
      </c>
      <c r="K86" s="23">
        <v>230</v>
      </c>
      <c r="L86" s="24">
        <f t="shared" si="13"/>
        <v>1012.7764954402041</v>
      </c>
      <c r="M86" s="2"/>
      <c r="N86" s="2"/>
      <c r="O86" s="28">
        <v>215816.07465599998</v>
      </c>
      <c r="Q86" s="2">
        <v>19826</v>
      </c>
      <c r="R86" s="27">
        <f t="shared" si="14"/>
        <v>1893.2180404869564</v>
      </c>
      <c r="S86" s="27">
        <v>1981</v>
      </c>
      <c r="V86" s="28">
        <v>19826</v>
      </c>
      <c r="W86" s="28">
        <v>15037</v>
      </c>
      <c r="X86" s="28">
        <v>1904</v>
      </c>
      <c r="Y86" s="28">
        <v>22952</v>
      </c>
      <c r="Z86" s="28">
        <v>24856</v>
      </c>
      <c r="AA86" s="28">
        <v>5343</v>
      </c>
      <c r="AB86" s="28">
        <f t="shared" si="16"/>
        <v>261052.07465599998</v>
      </c>
      <c r="AC86" s="30">
        <f>'[1]Exports_Table 2'!L19</f>
        <v>10640.136999999999</v>
      </c>
      <c r="AD86" s="32" t="s">
        <v>34</v>
      </c>
      <c r="AE86">
        <v>147441</v>
      </c>
      <c r="AF86">
        <v>32935</v>
      </c>
      <c r="AG86">
        <v>10700</v>
      </c>
      <c r="AH86">
        <v>106676</v>
      </c>
      <c r="AI86">
        <v>297752</v>
      </c>
      <c r="AJ86">
        <v>0</v>
      </c>
      <c r="AK86">
        <v>1985</v>
      </c>
      <c r="AL86">
        <v>244618.86508799996</v>
      </c>
      <c r="AM86">
        <v>105720.02937599999</v>
      </c>
      <c r="AN86">
        <v>138898.835712</v>
      </c>
      <c r="AO86">
        <v>215174.86508799996</v>
      </c>
      <c r="AP86">
        <v>29444</v>
      </c>
      <c r="AQ86">
        <v>16371</v>
      </c>
      <c r="AR86">
        <v>956</v>
      </c>
      <c r="AS86">
        <v>32935</v>
      </c>
      <c r="AT86">
        <v>33891</v>
      </c>
      <c r="AU86">
        <v>5830</v>
      </c>
      <c r="AV86">
        <v>300710.86508799996</v>
      </c>
      <c r="AX86">
        <v>1985</v>
      </c>
      <c r="AY86">
        <v>73184.565791999979</v>
      </c>
      <c r="AZ86">
        <v>42931.259279999991</v>
      </c>
      <c r="BA86">
        <v>32535.463583999997</v>
      </c>
      <c r="BB86">
        <v>95967.576431999987</v>
      </c>
      <c r="BC86">
        <v>244618.86508799996</v>
      </c>
      <c r="BD86">
        <v>0.47468058127989476</v>
      </c>
      <c r="BE86">
        <v>1985</v>
      </c>
      <c r="BF86">
        <v>67224.407951999994</v>
      </c>
      <c r="BG86">
        <v>130721.503536</v>
      </c>
      <c r="BH86">
        <v>29443.952303999995</v>
      </c>
      <c r="BI86">
        <v>17229.001295999999</v>
      </c>
      <c r="BJ86">
        <v>244618.86508800002</v>
      </c>
      <c r="BK86">
        <v>1985</v>
      </c>
      <c r="BL86">
        <v>65737</v>
      </c>
      <c r="BM86">
        <v>109266</v>
      </c>
      <c r="BN86">
        <v>69616</v>
      </c>
      <c r="BP86">
        <v>1985</v>
      </c>
      <c r="BQ86">
        <v>170707.9110625</v>
      </c>
      <c r="BR86">
        <v>137772.9110625</v>
      </c>
      <c r="BS86">
        <v>32935</v>
      </c>
      <c r="BT86">
        <v>9668.0889375000006</v>
      </c>
      <c r="BU86">
        <v>10700</v>
      </c>
      <c r="BV86">
        <v>106676</v>
      </c>
      <c r="BW86">
        <v>297752</v>
      </c>
      <c r="BX86">
        <v>1431.5128810272538</v>
      </c>
      <c r="BY86">
        <v>1985</v>
      </c>
      <c r="BZ86">
        <v>0.2748128519352605</v>
      </c>
      <c r="CA86">
        <v>0.53438848017291651</v>
      </c>
      <c r="CB86">
        <v>0.12036664585704678</v>
      </c>
      <c r="CC86">
        <v>7.0432022034776359E-2</v>
      </c>
      <c r="CD86">
        <v>1985</v>
      </c>
      <c r="CE86">
        <v>2051.3112376352196</v>
      </c>
      <c r="CF86">
        <v>1118.1590834809085</v>
      </c>
      <c r="CG86">
        <v>1985</v>
      </c>
      <c r="CH86">
        <v>119.69086490067218</v>
      </c>
      <c r="CI86">
        <v>101.98046215949378</v>
      </c>
      <c r="CT86">
        <v>1985</v>
      </c>
      <c r="CU86">
        <v>55096.608584938629</v>
      </c>
      <c r="CV86">
        <v>8866.1922172470859</v>
      </c>
      <c r="CW86">
        <v>69377.669902912618</v>
      </c>
      <c r="CX86">
        <v>23266.911062499999</v>
      </c>
      <c r="CY86">
        <v>156607.38176759833</v>
      </c>
      <c r="CZ86">
        <v>170707.9110625</v>
      </c>
      <c r="DA86">
        <v>0</v>
      </c>
      <c r="DB86">
        <v>1985</v>
      </c>
      <c r="DC86">
        <v>105720.02937599998</v>
      </c>
      <c r="DD86">
        <v>0</v>
      </c>
      <c r="DE86">
        <v>105720.02937599998</v>
      </c>
      <c r="DF86">
        <v>138898.83571199997</v>
      </c>
    </row>
    <row r="87" spans="1:110">
      <c r="A87" s="16">
        <v>1982</v>
      </c>
      <c r="B87" s="17">
        <f>SUM('[1]Ince_Table 2'!B85:N85)</f>
        <v>112243.49044186936</v>
      </c>
      <c r="C87" s="24">
        <v>2883.6614117776876</v>
      </c>
      <c r="D87" s="17">
        <v>7935.784855281584</v>
      </c>
      <c r="E87" s="17">
        <v>10770</v>
      </c>
      <c r="F87" s="19">
        <f t="shared" si="5"/>
        <v>150775.04748829108</v>
      </c>
      <c r="G87" s="19">
        <f t="shared" si="10"/>
        <v>136780.1075804279</v>
      </c>
      <c r="H87" s="20">
        <f t="shared" si="11"/>
        <v>20.843730815574627</v>
      </c>
      <c r="I87" s="21">
        <f t="shared" si="12"/>
        <v>0.74444340964698419</v>
      </c>
      <c r="J87" s="26">
        <v>0.23679288620553879</v>
      </c>
      <c r="K87" s="23">
        <v>232.2</v>
      </c>
      <c r="L87" s="24">
        <f t="shared" si="13"/>
        <v>966.78286340972761</v>
      </c>
      <c r="M87" s="2"/>
      <c r="N87" s="2"/>
      <c r="O87" s="28">
        <v>212784.40247999999</v>
      </c>
      <c r="Q87" s="2">
        <v>16303</v>
      </c>
      <c r="R87" s="27">
        <f t="shared" si="14"/>
        <v>1848.6425708871661</v>
      </c>
      <c r="S87" s="28">
        <v>1982</v>
      </c>
      <c r="V87" s="28">
        <v>16303</v>
      </c>
      <c r="W87" s="28">
        <v>14433</v>
      </c>
      <c r="X87" s="28">
        <v>1843</v>
      </c>
      <c r="Y87" s="28">
        <v>22688</v>
      </c>
      <c r="Z87" s="28">
        <v>24531</v>
      </c>
      <c r="AA87" s="28">
        <v>5030</v>
      </c>
      <c r="AB87" s="28">
        <f t="shared" si="16"/>
        <v>256778.40247999999</v>
      </c>
      <c r="AC87" s="30">
        <f>'[1]Exports_Table 2'!L20</f>
        <v>9510.9968124999996</v>
      </c>
      <c r="AD87" s="32" t="s">
        <v>34</v>
      </c>
      <c r="AE87">
        <v>161325</v>
      </c>
      <c r="AF87">
        <v>33333</v>
      </c>
      <c r="AG87">
        <v>10426</v>
      </c>
      <c r="AH87">
        <v>110256</v>
      </c>
      <c r="AI87">
        <v>315340</v>
      </c>
      <c r="AJ87">
        <v>0</v>
      </c>
      <c r="AK87">
        <v>1986</v>
      </c>
      <c r="AL87">
        <v>252093.785424</v>
      </c>
      <c r="AM87">
        <v>108585.44735999999</v>
      </c>
      <c r="AN87">
        <v>143508.33806399998</v>
      </c>
      <c r="AO87">
        <v>220128.785424</v>
      </c>
      <c r="AP87">
        <v>31965</v>
      </c>
      <c r="AQ87">
        <v>17935</v>
      </c>
      <c r="AR87">
        <v>891</v>
      </c>
      <c r="AS87">
        <v>33333</v>
      </c>
      <c r="AT87">
        <v>34224</v>
      </c>
      <c r="AU87">
        <v>6227</v>
      </c>
      <c r="AV87">
        <v>310479.785424</v>
      </c>
      <c r="AX87">
        <v>1986</v>
      </c>
      <c r="AY87">
        <v>73770.089951999995</v>
      </c>
      <c r="AZ87">
        <v>43385.208047999993</v>
      </c>
      <c r="BA87">
        <v>34815.357407999996</v>
      </c>
      <c r="BB87">
        <v>100123.13001600001</v>
      </c>
      <c r="BC87">
        <v>252093.785424</v>
      </c>
      <c r="BD87">
        <v>0.46472902060221311</v>
      </c>
      <c r="BE87">
        <v>1986</v>
      </c>
      <c r="BF87">
        <v>68845.28976</v>
      </c>
      <c r="BG87">
        <v>133480.35105599998</v>
      </c>
      <c r="BH87">
        <v>31965.037104000003</v>
      </c>
      <c r="BI87">
        <v>17803.107503999996</v>
      </c>
      <c r="BJ87">
        <v>252093.78542399997</v>
      </c>
      <c r="BK87">
        <v>1986</v>
      </c>
      <c r="BL87">
        <v>65469</v>
      </c>
      <c r="BM87">
        <v>111541</v>
      </c>
      <c r="BN87">
        <v>75084</v>
      </c>
      <c r="BP87">
        <v>1986</v>
      </c>
      <c r="BQ87">
        <v>182910.55374999999</v>
      </c>
      <c r="BR87">
        <v>149577.55374999999</v>
      </c>
      <c r="BS87">
        <v>33333</v>
      </c>
      <c r="BT87">
        <v>11747.446250000001</v>
      </c>
      <c r="BU87">
        <v>10426</v>
      </c>
      <c r="BV87">
        <v>110256</v>
      </c>
      <c r="BW87">
        <v>315340</v>
      </c>
      <c r="BX87">
        <v>1519.8218009970917</v>
      </c>
      <c r="BY87">
        <v>1986</v>
      </c>
      <c r="BZ87">
        <v>0.27309395844172896</v>
      </c>
      <c r="CA87">
        <v>0.52948687660625016</v>
      </c>
      <c r="CB87">
        <v>0.12679819556137636</v>
      </c>
      <c r="CC87">
        <v>7.0620969390644453E-2</v>
      </c>
      <c r="CD87">
        <v>1986</v>
      </c>
      <c r="CE87">
        <v>2094.6720849522226</v>
      </c>
      <c r="CF87">
        <v>1208.248885818386</v>
      </c>
      <c r="CG87">
        <v>1986</v>
      </c>
      <c r="CH87">
        <v>122.22090384502128</v>
      </c>
      <c r="CI87">
        <v>110.19700291291895</v>
      </c>
      <c r="CT87">
        <v>1986</v>
      </c>
      <c r="CU87">
        <v>62155.388292027252</v>
      </c>
      <c r="CV87">
        <v>9505.9088055359571</v>
      </c>
      <c r="CW87">
        <v>73751.456310679612</v>
      </c>
      <c r="CX87">
        <v>21585.553749999999</v>
      </c>
      <c r="CY87">
        <v>166998.30715824282</v>
      </c>
      <c r="CZ87">
        <v>182910.55374999999</v>
      </c>
      <c r="DA87">
        <v>0</v>
      </c>
      <c r="DB87">
        <v>1986</v>
      </c>
      <c r="DC87">
        <v>108585.44735999999</v>
      </c>
      <c r="DD87">
        <v>0</v>
      </c>
      <c r="DE87">
        <v>108585.44735999999</v>
      </c>
      <c r="DF87">
        <v>143508.33806400001</v>
      </c>
    </row>
    <row r="88" spans="1:110">
      <c r="A88" s="16">
        <v>1983</v>
      </c>
      <c r="B88" s="17">
        <f>SUM('[1]Ince_Table 2'!B86:N86)</f>
        <v>127944.9858796591</v>
      </c>
      <c r="C88" s="24">
        <v>3322.201370407473</v>
      </c>
      <c r="D88" s="17">
        <v>9029.078333858899</v>
      </c>
      <c r="E88" s="17">
        <v>12308</v>
      </c>
      <c r="F88" s="19">
        <f t="shared" si="5"/>
        <v>172216.43752037783</v>
      </c>
      <c r="G88" s="19">
        <f t="shared" si="10"/>
        <v>156231.30778973637</v>
      </c>
      <c r="H88" s="20">
        <f t="shared" si="11"/>
        <v>20.790540441933555</v>
      </c>
      <c r="I88" s="21">
        <f t="shared" si="12"/>
        <v>0.74293132364046122</v>
      </c>
      <c r="J88" s="26">
        <v>0.23443750280911502</v>
      </c>
      <c r="K88" s="23">
        <v>234.3</v>
      </c>
      <c r="L88" s="24">
        <f t="shared" si="13"/>
        <v>1092.1466997836885</v>
      </c>
      <c r="M88" s="2"/>
      <c r="N88" s="2"/>
      <c r="O88" s="28">
        <v>229161.91084799997</v>
      </c>
      <c r="Q88" s="2">
        <v>26790</v>
      </c>
      <c r="R88" s="27">
        <f t="shared" si="14"/>
        <v>1975.7482786854457</v>
      </c>
      <c r="S88" s="27">
        <v>1983</v>
      </c>
      <c r="V88" s="28">
        <v>26790</v>
      </c>
      <c r="W88" s="28">
        <v>15648</v>
      </c>
      <c r="X88" s="28">
        <v>2297</v>
      </c>
      <c r="Y88" s="28">
        <v>27109</v>
      </c>
      <c r="Z88" s="28">
        <v>29406</v>
      </c>
      <c r="AA88" s="28">
        <v>5602</v>
      </c>
      <c r="AB88" s="28">
        <f t="shared" si="16"/>
        <v>279817.91084799997</v>
      </c>
      <c r="AC88" s="30">
        <f>'[1]Exports_Table 2'!L21</f>
        <v>10476.3009375</v>
      </c>
      <c r="AD88" s="32" t="s">
        <v>34</v>
      </c>
      <c r="AE88">
        <v>170910</v>
      </c>
      <c r="AF88">
        <v>35649</v>
      </c>
      <c r="AG88">
        <v>11478</v>
      </c>
      <c r="AH88">
        <v>110587</v>
      </c>
      <c r="AI88">
        <v>328624</v>
      </c>
      <c r="AJ88">
        <v>0</v>
      </c>
      <c r="AK88">
        <v>1987</v>
      </c>
      <c r="AL88">
        <v>259108.69545599999</v>
      </c>
      <c r="AM88">
        <v>110374.67875200001</v>
      </c>
      <c r="AN88">
        <v>148734.01670400001</v>
      </c>
      <c r="AO88">
        <v>227617.69545599999</v>
      </c>
      <c r="AP88">
        <v>31491</v>
      </c>
      <c r="AQ88">
        <v>18694</v>
      </c>
      <c r="AR88">
        <v>666</v>
      </c>
      <c r="AS88">
        <v>35649</v>
      </c>
      <c r="AT88">
        <v>36315</v>
      </c>
      <c r="AU88">
        <v>6547</v>
      </c>
      <c r="AV88">
        <v>320664.69545599999</v>
      </c>
      <c r="AX88">
        <v>1987</v>
      </c>
      <c r="AY88">
        <v>73997.258400000006</v>
      </c>
      <c r="AZ88">
        <v>45204.672239999993</v>
      </c>
      <c r="BA88">
        <v>36377.420351999994</v>
      </c>
      <c r="BB88">
        <v>103529.34446400001</v>
      </c>
      <c r="BC88">
        <v>259108.69545599999</v>
      </c>
      <c r="BD88">
        <v>0.46004604527153753</v>
      </c>
      <c r="BE88">
        <v>1987</v>
      </c>
      <c r="BF88">
        <v>71064.972576</v>
      </c>
      <c r="BG88">
        <v>137014.01438400001</v>
      </c>
      <c r="BH88">
        <v>31491.207695999998</v>
      </c>
      <c r="BI88">
        <v>19538.500800000002</v>
      </c>
      <c r="BJ88">
        <v>259108.69545600002</v>
      </c>
      <c r="BK88">
        <v>1987</v>
      </c>
      <c r="BL88">
        <v>65167</v>
      </c>
      <c r="BM88">
        <v>115464</v>
      </c>
      <c r="BN88">
        <v>78478</v>
      </c>
      <c r="BP88">
        <v>1987</v>
      </c>
      <c r="BQ88">
        <v>193096.3315</v>
      </c>
      <c r="BR88">
        <v>157447.3315</v>
      </c>
      <c r="BS88">
        <v>35649</v>
      </c>
      <c r="BT88">
        <v>13462.6685</v>
      </c>
      <c r="BU88">
        <v>11478</v>
      </c>
      <c r="BV88">
        <v>110587</v>
      </c>
      <c r="BW88">
        <v>328624</v>
      </c>
      <c r="BX88">
        <v>1590.5793369028006</v>
      </c>
      <c r="BY88">
        <v>1987</v>
      </c>
      <c r="BZ88">
        <v>0.27426703087263915</v>
      </c>
      <c r="CA88">
        <v>0.52878971947611375</v>
      </c>
      <c r="CB88">
        <v>0.12153666877361749</v>
      </c>
      <c r="CC88">
        <v>7.5406580877629761E-2</v>
      </c>
      <c r="CD88">
        <v>1987</v>
      </c>
      <c r="CE88">
        <v>2134.3385128171331</v>
      </c>
      <c r="CF88">
        <v>1268.1280973182204</v>
      </c>
      <c r="CG88">
        <v>1987</v>
      </c>
      <c r="CH88">
        <v>124.53537907996636</v>
      </c>
      <c r="CI88">
        <v>115.65822015178372</v>
      </c>
      <c r="CT88">
        <v>1987</v>
      </c>
      <c r="CU88">
        <v>66431.436107473477</v>
      </c>
      <c r="CV88">
        <v>10014.460538026422</v>
      </c>
      <c r="CW88">
        <v>77504.854368932036</v>
      </c>
      <c r="CX88">
        <v>22186.3315</v>
      </c>
      <c r="CY88">
        <v>176137.08251443194</v>
      </c>
      <c r="CZ88">
        <v>193096.3315</v>
      </c>
      <c r="DA88">
        <v>0</v>
      </c>
      <c r="DB88">
        <v>1987</v>
      </c>
      <c r="DC88">
        <v>110374.67875200001</v>
      </c>
      <c r="DD88">
        <v>0</v>
      </c>
      <c r="DE88">
        <v>110374.67875200001</v>
      </c>
      <c r="DF88">
        <v>148734.01670400001</v>
      </c>
    </row>
    <row r="89" spans="1:110">
      <c r="A89" s="16">
        <v>1984</v>
      </c>
      <c r="B89" s="17">
        <f>SUM('[1]Ince_Table 2'!B87:N87)</f>
        <v>135187.18482687804</v>
      </c>
      <c r="C89" s="24">
        <v>3568.8237309527112</v>
      </c>
      <c r="D89" s="17">
        <v>9176.9456456573862</v>
      </c>
      <c r="E89" s="17">
        <v>12785</v>
      </c>
      <c r="F89" s="19">
        <f t="shared" si="5"/>
        <v>178155.29195167116</v>
      </c>
      <c r="G89" s="19">
        <f t="shared" si="10"/>
        <v>161618.91775271704</v>
      </c>
      <c r="H89" s="20">
        <f t="shared" si="11"/>
        <v>21.147780184102938</v>
      </c>
      <c r="I89" s="21">
        <f t="shared" si="12"/>
        <v>0.75881655462443842</v>
      </c>
      <c r="J89" s="26">
        <v>0.23806744579994021</v>
      </c>
      <c r="K89" s="23">
        <v>236.3</v>
      </c>
      <c r="L89" s="24">
        <f t="shared" si="13"/>
        <v>1144.1996176629543</v>
      </c>
      <c r="M89" s="2"/>
      <c r="N89" s="2"/>
      <c r="O89" s="28">
        <v>242458.99454399999</v>
      </c>
      <c r="Q89" s="2">
        <v>27651</v>
      </c>
      <c r="R89" s="27">
        <f t="shared" si="14"/>
        <v>2072.3317354549299</v>
      </c>
      <c r="S89" s="28">
        <v>1984</v>
      </c>
      <c r="V89" s="28">
        <v>27651</v>
      </c>
      <c r="W89" s="28">
        <v>16724</v>
      </c>
      <c r="X89" s="28">
        <v>2387</v>
      </c>
      <c r="Y89" s="28">
        <v>30870</v>
      </c>
      <c r="Z89" s="28">
        <v>33257</v>
      </c>
      <c r="AA89" s="28">
        <v>5885</v>
      </c>
      <c r="AB89" s="28">
        <f t="shared" si="16"/>
        <v>298324.99454400002</v>
      </c>
      <c r="AC89" s="30">
        <f>'[1]Exports_Table 2'!L22</f>
        <v>9983.1713124999987</v>
      </c>
      <c r="AD89" s="32" t="s">
        <v>34</v>
      </c>
      <c r="AE89">
        <v>175234</v>
      </c>
      <c r="AF89">
        <v>34644</v>
      </c>
      <c r="AG89">
        <v>13987</v>
      </c>
      <c r="AH89">
        <v>109637</v>
      </c>
      <c r="AI89">
        <v>333502</v>
      </c>
      <c r="AJ89">
        <v>0</v>
      </c>
      <c r="AK89">
        <v>1988</v>
      </c>
      <c r="AL89">
        <v>273192.73800000001</v>
      </c>
      <c r="AM89">
        <v>117317.44752</v>
      </c>
      <c r="AN89">
        <v>155875.29048</v>
      </c>
      <c r="AO89">
        <v>240804.73800000001</v>
      </c>
      <c r="AP89">
        <v>32388</v>
      </c>
      <c r="AQ89">
        <v>19684</v>
      </c>
      <c r="AR89">
        <v>981</v>
      </c>
      <c r="AS89">
        <v>34644</v>
      </c>
      <c r="AT89">
        <v>35625</v>
      </c>
      <c r="AU89">
        <v>6785</v>
      </c>
      <c r="AV89">
        <v>335286.73800000001</v>
      </c>
      <c r="AX89">
        <v>1988</v>
      </c>
      <c r="AY89">
        <v>78390.198432000005</v>
      </c>
      <c r="AZ89">
        <v>48355.738703999996</v>
      </c>
      <c r="BA89">
        <v>38927.249087999997</v>
      </c>
      <c r="BB89">
        <v>107519.55177599999</v>
      </c>
      <c r="BC89">
        <v>273192.73800000001</v>
      </c>
      <c r="BD89">
        <v>0.46394328803864465</v>
      </c>
      <c r="BE89">
        <v>1988</v>
      </c>
      <c r="BF89">
        <v>75740.693807999996</v>
      </c>
      <c r="BG89">
        <v>144012.34286400001</v>
      </c>
      <c r="BH89">
        <v>32387.813327999993</v>
      </c>
      <c r="BI89">
        <v>21051.887999999999</v>
      </c>
      <c r="BJ89">
        <v>273192.73800000001</v>
      </c>
      <c r="BK89">
        <v>1988</v>
      </c>
      <c r="BL89">
        <v>67861</v>
      </c>
      <c r="BM89">
        <v>122802</v>
      </c>
      <c r="BN89">
        <v>82530</v>
      </c>
      <c r="BP89">
        <v>1988</v>
      </c>
      <c r="BQ89">
        <v>193750.10043749999</v>
      </c>
      <c r="BR89">
        <v>159106.10043749999</v>
      </c>
      <c r="BS89">
        <v>34644</v>
      </c>
      <c r="BT89">
        <v>16127.899562500001</v>
      </c>
      <c r="BU89">
        <v>13987</v>
      </c>
      <c r="BV89">
        <v>109637</v>
      </c>
      <c r="BW89">
        <v>333502</v>
      </c>
      <c r="BX89">
        <v>1581.6334729591836</v>
      </c>
      <c r="BY89">
        <v>1988</v>
      </c>
      <c r="BZ89">
        <v>0.27724270550705488</v>
      </c>
      <c r="CA89">
        <v>0.52714557465286649</v>
      </c>
      <c r="CB89">
        <v>0.11855298045294305</v>
      </c>
      <c r="CC89">
        <v>7.7058739387135533E-2</v>
      </c>
      <c r="CD89">
        <v>1988</v>
      </c>
      <c r="CE89">
        <v>2230.1448</v>
      </c>
      <c r="CF89">
        <v>1289.4243483756836</v>
      </c>
      <c r="CG89">
        <v>1988</v>
      </c>
      <c r="CH89">
        <v>130.12552901209418</v>
      </c>
      <c r="CI89">
        <v>117.60052116886597</v>
      </c>
      <c r="CT89">
        <v>1988</v>
      </c>
      <c r="CU89">
        <v>67076.738714946958</v>
      </c>
      <c r="CV89">
        <v>10443.763378549989</v>
      </c>
      <c r="CW89">
        <v>80433.98058252428</v>
      </c>
      <c r="CX89">
        <v>18516.100437499997</v>
      </c>
      <c r="CY89">
        <v>176470.58311352122</v>
      </c>
      <c r="CZ89">
        <v>193750.10043749999</v>
      </c>
      <c r="DA89">
        <v>0</v>
      </c>
      <c r="DB89">
        <v>1988</v>
      </c>
      <c r="DC89">
        <v>117317.44752</v>
      </c>
      <c r="DD89">
        <v>0</v>
      </c>
      <c r="DE89">
        <v>117317.44752</v>
      </c>
      <c r="DF89">
        <v>155875.29048</v>
      </c>
    </row>
    <row r="90" spans="1:110">
      <c r="A90" s="16">
        <v>1985</v>
      </c>
      <c r="B90" s="17">
        <f>SUM('[1]Ince_Table 2'!B88:N88)</f>
        <v>133340.47070509833</v>
      </c>
      <c r="C90" s="24">
        <v>3542.6750166195675</v>
      </c>
      <c r="D90" s="17">
        <v>9131.8664665085726</v>
      </c>
      <c r="E90" s="17">
        <v>12675</v>
      </c>
      <c r="F90" s="19">
        <f t="shared" si="5"/>
        <v>177140.33764676418</v>
      </c>
      <c r="G90" s="19">
        <f t="shared" si="10"/>
        <v>160698.17150639152</v>
      </c>
      <c r="H90" s="20">
        <f t="shared" si="11"/>
        <v>21.039916482066797</v>
      </c>
      <c r="I90" s="21">
        <f t="shared" si="12"/>
        <v>0.75273916983828248</v>
      </c>
      <c r="J90" s="26">
        <v>0.23835592504695485</v>
      </c>
      <c r="K90" s="23">
        <v>238.5</v>
      </c>
      <c r="L90" s="24">
        <f t="shared" si="13"/>
        <v>1118.1590834809085</v>
      </c>
      <c r="M90" s="2"/>
      <c r="N90" s="2"/>
      <c r="O90" s="28">
        <v>244618.86508799996</v>
      </c>
      <c r="Q90" s="2">
        <v>29444</v>
      </c>
      <c r="R90" s="27">
        <f t="shared" si="14"/>
        <v>2059.3280091236893</v>
      </c>
      <c r="S90" s="27">
        <v>1985</v>
      </c>
      <c r="V90" s="28">
        <v>29444</v>
      </c>
      <c r="W90" s="28">
        <v>16371</v>
      </c>
      <c r="X90" s="28">
        <v>956</v>
      </c>
      <c r="Y90" s="28">
        <v>32935</v>
      </c>
      <c r="Z90" s="28">
        <v>33891</v>
      </c>
      <c r="AA90" s="28">
        <v>5830</v>
      </c>
      <c r="AB90" s="28">
        <f t="shared" si="16"/>
        <v>300710.86508799996</v>
      </c>
      <c r="AC90" s="30">
        <f>'[1]Exports_Table 2'!L23</f>
        <v>9668.0889375000006</v>
      </c>
      <c r="AD90" s="32">
        <v>1985</v>
      </c>
      <c r="AE90">
        <v>174961</v>
      </c>
      <c r="AF90">
        <v>34002</v>
      </c>
      <c r="AG90">
        <v>14540</v>
      </c>
      <c r="AH90">
        <v>108157</v>
      </c>
      <c r="AI90">
        <v>331660</v>
      </c>
      <c r="AJ90">
        <v>0</v>
      </c>
      <c r="AK90">
        <v>1989</v>
      </c>
      <c r="AL90">
        <v>275795.94556799997</v>
      </c>
      <c r="AM90">
        <v>122867.20742399999</v>
      </c>
      <c r="AN90">
        <v>152928.738144</v>
      </c>
      <c r="AO90">
        <v>245411.94556799997</v>
      </c>
      <c r="AP90">
        <v>30384</v>
      </c>
      <c r="AQ90">
        <v>20220</v>
      </c>
      <c r="AR90">
        <v>871</v>
      </c>
      <c r="AS90">
        <v>34002</v>
      </c>
      <c r="AT90">
        <v>34873</v>
      </c>
      <c r="AU90">
        <v>6818</v>
      </c>
      <c r="AV90">
        <v>337706.94556799997</v>
      </c>
      <c r="AX90">
        <v>1989</v>
      </c>
      <c r="AY90">
        <v>83106.499007999999</v>
      </c>
      <c r="AZ90">
        <v>50217.201215999994</v>
      </c>
      <c r="BA90">
        <v>39760.708415999994</v>
      </c>
      <c r="BB90">
        <v>102711.536928</v>
      </c>
      <c r="BC90">
        <v>275795.94556799997</v>
      </c>
      <c r="BD90">
        <v>0.48341428641897072</v>
      </c>
      <c r="BE90">
        <v>1989</v>
      </c>
      <c r="BF90">
        <v>78413.350079999989</v>
      </c>
      <c r="BG90">
        <v>147143.02886399999</v>
      </c>
      <c r="BH90">
        <v>30383.620800000004</v>
      </c>
      <c r="BI90">
        <v>19855.945823999999</v>
      </c>
      <c r="BJ90">
        <v>275795.94556800002</v>
      </c>
      <c r="BK90">
        <v>1989</v>
      </c>
      <c r="BL90">
        <v>67443</v>
      </c>
      <c r="BM90">
        <v>127615</v>
      </c>
      <c r="BN90">
        <v>80738</v>
      </c>
      <c r="BP90">
        <v>1989</v>
      </c>
      <c r="BQ90">
        <v>192173.90456250001</v>
      </c>
      <c r="BR90">
        <v>158171.90456250001</v>
      </c>
      <c r="BS90">
        <v>34002</v>
      </c>
      <c r="BT90">
        <v>16789.0954375</v>
      </c>
      <c r="BU90">
        <v>14540</v>
      </c>
      <c r="BV90">
        <v>108157</v>
      </c>
      <c r="BW90">
        <v>331660</v>
      </c>
      <c r="BX90">
        <v>1554.1763409826121</v>
      </c>
      <c r="BY90">
        <v>1989</v>
      </c>
      <c r="BZ90">
        <v>0.28431654395247979</v>
      </c>
      <c r="CA90">
        <v>0.53352136327080468</v>
      </c>
      <c r="CB90">
        <v>0.11016703214191613</v>
      </c>
      <c r="CC90">
        <v>7.1995060634799421E-2</v>
      </c>
      <c r="CD90">
        <v>1989</v>
      </c>
      <c r="CE90">
        <v>2230.4564946866149</v>
      </c>
      <c r="CF90">
        <v>1275.7511627672695</v>
      </c>
      <c r="CG90">
        <v>1989</v>
      </c>
      <c r="CH90">
        <v>130.14371591905467</v>
      </c>
      <c r="CI90">
        <v>116.35347340246251</v>
      </c>
      <c r="CT90">
        <v>1989</v>
      </c>
      <c r="CU90">
        <v>66051.981048080925</v>
      </c>
      <c r="CV90">
        <v>10862.611393140505</v>
      </c>
      <c r="CW90">
        <v>80832.038834951454</v>
      </c>
      <c r="CX90">
        <v>17212.9045625</v>
      </c>
      <c r="CY90">
        <v>174959.53583867289</v>
      </c>
      <c r="CZ90">
        <v>192173.90456250001</v>
      </c>
      <c r="DA90">
        <v>0</v>
      </c>
      <c r="DB90">
        <v>1989</v>
      </c>
      <c r="DC90">
        <v>122867.20742399999</v>
      </c>
      <c r="DD90">
        <v>0</v>
      </c>
      <c r="DE90">
        <v>122867.20742399999</v>
      </c>
      <c r="DF90">
        <v>152928.738144</v>
      </c>
    </row>
    <row r="91" spans="1:110">
      <c r="A91" s="16">
        <v>1986</v>
      </c>
      <c r="B91" s="17">
        <f>SUM('[1]Ince_Table 2'!B89:N89)</f>
        <v>145412.75340824277</v>
      </c>
      <c r="C91" s="24">
        <v>4118.2454711024502</v>
      </c>
      <c r="D91" s="17">
        <v>10028.671751993052</v>
      </c>
      <c r="E91" s="17">
        <v>14147</v>
      </c>
      <c r="F91" s="19">
        <f t="shared" si="5"/>
        <v>198230.12916128311</v>
      </c>
      <c r="G91" s="19">
        <f t="shared" si="10"/>
        <v>179830.40857253282</v>
      </c>
      <c r="H91" s="20">
        <f t="shared" si="11"/>
        <v>20.557397809887998</v>
      </c>
      <c r="I91" s="21">
        <f t="shared" si="12"/>
        <v>0.73355525733392779</v>
      </c>
      <c r="J91" s="26">
        <v>0.24736225087924971</v>
      </c>
      <c r="K91" s="23">
        <v>240.7</v>
      </c>
      <c r="L91" s="24">
        <f t="shared" si="13"/>
        <v>1208.248885818386</v>
      </c>
      <c r="M91" s="2"/>
      <c r="N91" s="2"/>
      <c r="O91" s="28">
        <v>252093.785424</v>
      </c>
      <c r="Q91" s="2">
        <v>31965</v>
      </c>
      <c r="R91" s="27">
        <f t="shared" si="14"/>
        <v>2102.0754916825927</v>
      </c>
      <c r="S91" s="28">
        <v>1986</v>
      </c>
      <c r="V91" s="28">
        <v>31965</v>
      </c>
      <c r="W91" s="28">
        <v>17935</v>
      </c>
      <c r="X91" s="28">
        <v>891</v>
      </c>
      <c r="Y91" s="28">
        <v>33333</v>
      </c>
      <c r="Z91" s="28">
        <v>34224</v>
      </c>
      <c r="AA91" s="28">
        <v>6227</v>
      </c>
      <c r="AB91" s="28">
        <f t="shared" si="16"/>
        <v>310479.785424</v>
      </c>
      <c r="AC91" s="30">
        <f>'[1]Exports_Table 2'!L24</f>
        <v>11747.446250000001</v>
      </c>
      <c r="AD91" s="32" t="s">
        <v>34</v>
      </c>
      <c r="AE91">
        <v>175186</v>
      </c>
      <c r="AF91">
        <v>32182</v>
      </c>
      <c r="AG91">
        <v>14347</v>
      </c>
      <c r="AH91">
        <v>108173</v>
      </c>
      <c r="AI91">
        <v>329888</v>
      </c>
      <c r="AJ91">
        <v>0</v>
      </c>
      <c r="AK91">
        <v>1990</v>
      </c>
      <c r="AL91">
        <v>254318.98377599998</v>
      </c>
      <c r="AM91">
        <v>108602.32032</v>
      </c>
      <c r="AN91">
        <v>145716.66345599998</v>
      </c>
      <c r="AO91">
        <v>229470.98377599998</v>
      </c>
      <c r="AP91">
        <v>24848</v>
      </c>
      <c r="AQ91">
        <v>21736</v>
      </c>
      <c r="AR91">
        <v>743</v>
      </c>
      <c r="AS91">
        <v>32182</v>
      </c>
      <c r="AT91">
        <v>32925</v>
      </c>
      <c r="AU91">
        <v>6954</v>
      </c>
      <c r="AV91">
        <v>315933.98377599998</v>
      </c>
      <c r="AX91">
        <v>1990</v>
      </c>
      <c r="AY91">
        <v>68382.245567999984</v>
      </c>
      <c r="AZ91">
        <v>49983.032736000001</v>
      </c>
      <c r="BA91">
        <v>40220.074752</v>
      </c>
      <c r="BB91">
        <v>95733.630719999986</v>
      </c>
      <c r="BC91">
        <v>254318.98377599995</v>
      </c>
      <c r="BD91">
        <v>0.46542053820195428</v>
      </c>
      <c r="BE91">
        <v>1990</v>
      </c>
      <c r="BF91">
        <v>75762.613056000002</v>
      </c>
      <c r="BG91">
        <v>135571.17849599998</v>
      </c>
      <c r="BH91">
        <v>24848.382623999998</v>
      </c>
      <c r="BI91">
        <v>18136.809600000001</v>
      </c>
      <c r="BJ91">
        <v>254318.98377599998</v>
      </c>
      <c r="BK91">
        <v>1990</v>
      </c>
      <c r="BL91">
        <v>59803</v>
      </c>
      <c r="BM91">
        <v>123888</v>
      </c>
      <c r="BN91">
        <v>70628</v>
      </c>
      <c r="BP91">
        <v>1990</v>
      </c>
      <c r="BQ91">
        <v>189995.45902737501</v>
      </c>
      <c r="BR91">
        <v>157813.45902737501</v>
      </c>
      <c r="BS91">
        <v>32182</v>
      </c>
      <c r="BT91">
        <v>17372.540972625</v>
      </c>
      <c r="BU91">
        <v>14347</v>
      </c>
      <c r="BV91">
        <v>108173</v>
      </c>
      <c r="BW91">
        <v>329888</v>
      </c>
      <c r="BX91">
        <v>1520.5719009793918</v>
      </c>
      <c r="BY91">
        <v>1990</v>
      </c>
      <c r="BZ91">
        <v>0.29790388405582213</v>
      </c>
      <c r="CA91">
        <v>0.53307533902152138</v>
      </c>
      <c r="CB91">
        <v>9.7705575317515628E-2</v>
      </c>
      <c r="CC91">
        <v>7.1315201605140918E-2</v>
      </c>
      <c r="CD91">
        <v>1990</v>
      </c>
      <c r="CE91">
        <v>2035.3660166146456</v>
      </c>
      <c r="CF91">
        <v>1265.5466040003605</v>
      </c>
      <c r="CG91">
        <v>1990</v>
      </c>
      <c r="CH91">
        <v>118.76048570712521</v>
      </c>
      <c r="CI91">
        <v>115.42277790970361</v>
      </c>
      <c r="CT91">
        <v>1990</v>
      </c>
      <c r="CU91">
        <v>64390.969123320159</v>
      </c>
      <c r="CV91">
        <v>10916.748949437491</v>
      </c>
      <c r="CW91">
        <v>82822.330097087382</v>
      </c>
      <c r="CX91">
        <v>14809.459027375</v>
      </c>
      <c r="CY91">
        <v>172939.50719722002</v>
      </c>
      <c r="CZ91">
        <v>189995.45902737501</v>
      </c>
      <c r="DA91">
        <v>0</v>
      </c>
      <c r="DB91">
        <v>1990</v>
      </c>
      <c r="DC91">
        <v>108602.32031999998</v>
      </c>
      <c r="DD91">
        <v>0</v>
      </c>
      <c r="DE91">
        <v>108602.32031999998</v>
      </c>
      <c r="DF91">
        <v>145716.66345599998</v>
      </c>
    </row>
    <row r="92" spans="1:110">
      <c r="A92" s="16">
        <v>1987</v>
      </c>
      <c r="B92" s="17">
        <f>SUM('[1]Ince_Table 2'!B90:N90)</f>
        <v>153950.75101443194</v>
      </c>
      <c r="C92" s="24">
        <v>4220.9624014933197</v>
      </c>
      <c r="D92" s="17">
        <v>10616.833314142668</v>
      </c>
      <c r="E92" s="17">
        <v>14826</v>
      </c>
      <c r="F92" s="19">
        <f t="shared" si="5"/>
        <v>207603.87775035313</v>
      </c>
      <c r="G92" s="19">
        <f t="shared" si="10"/>
        <v>188334.08581756536</v>
      </c>
      <c r="H92" s="20">
        <f t="shared" si="11"/>
        <v>20.767671794743283</v>
      </c>
      <c r="I92" s="21">
        <f t="shared" si="12"/>
        <v>0.74156009359112307</v>
      </c>
      <c r="J92" s="26">
        <v>0.24613237482060801</v>
      </c>
      <c r="K92" s="23">
        <v>242.8</v>
      </c>
      <c r="L92" s="24">
        <f t="shared" si="13"/>
        <v>1268.1280973182204</v>
      </c>
      <c r="M92" s="2"/>
      <c r="N92" s="2"/>
      <c r="O92" s="28">
        <v>259108.69545599999</v>
      </c>
      <c r="Q92" s="2">
        <v>31491</v>
      </c>
      <c r="R92" s="27">
        <f t="shared" si="14"/>
        <v>2139.8245095222405</v>
      </c>
      <c r="S92" s="27">
        <v>1987</v>
      </c>
      <c r="V92" s="28">
        <v>31491</v>
      </c>
      <c r="W92" s="28">
        <v>18694</v>
      </c>
      <c r="X92" s="28">
        <v>666</v>
      </c>
      <c r="Y92" s="28">
        <v>35649</v>
      </c>
      <c r="Z92" s="28">
        <v>36315</v>
      </c>
      <c r="AA92" s="28">
        <v>6547</v>
      </c>
      <c r="AB92" s="28">
        <f t="shared" si="16"/>
        <v>320664.69545599999</v>
      </c>
      <c r="AC92" s="30">
        <f>'[1]Exports_Table 2'!L25</f>
        <v>13462.6685</v>
      </c>
      <c r="AD92" s="32" t="s">
        <v>34</v>
      </c>
      <c r="AE92">
        <v>170541</v>
      </c>
      <c r="AF92">
        <v>30234</v>
      </c>
      <c r="AG92">
        <v>14789</v>
      </c>
      <c r="AH92">
        <v>106165</v>
      </c>
      <c r="AI92">
        <v>321729</v>
      </c>
      <c r="AJ92">
        <v>0</v>
      </c>
      <c r="AK92">
        <v>1991</v>
      </c>
      <c r="AL92">
        <v>247263.8905801904</v>
      </c>
      <c r="AM92">
        <v>112323.13117219043</v>
      </c>
      <c r="AN92">
        <v>134940.75940799998</v>
      </c>
      <c r="AO92">
        <v>226350.8905801904</v>
      </c>
      <c r="AP92">
        <v>20913</v>
      </c>
      <c r="AQ92">
        <v>23662</v>
      </c>
      <c r="AR92">
        <v>676</v>
      </c>
      <c r="AS92">
        <v>30234</v>
      </c>
      <c r="AT92">
        <v>30910</v>
      </c>
      <c r="AU92">
        <v>7015</v>
      </c>
      <c r="AV92">
        <v>308850.8905801904</v>
      </c>
      <c r="AX92">
        <v>1991</v>
      </c>
      <c r="AY92">
        <v>72289.51885219042</v>
      </c>
      <c r="AZ92">
        <v>49886.508671999996</v>
      </c>
      <c r="BA92">
        <v>40033.61232</v>
      </c>
      <c r="BB92">
        <v>85054.250736000002</v>
      </c>
      <c r="BC92">
        <v>247263.8905801904</v>
      </c>
      <c r="BD92">
        <v>0.49411188684895091</v>
      </c>
      <c r="BE92">
        <v>1991</v>
      </c>
      <c r="BF92">
        <v>74579.842212190444</v>
      </c>
      <c r="BG92">
        <v>134592.90124799998</v>
      </c>
      <c r="BH92">
        <v>20913.425519999997</v>
      </c>
      <c r="BI92">
        <v>17177.721599999997</v>
      </c>
      <c r="BJ92">
        <v>247263.8905801904</v>
      </c>
      <c r="BK92">
        <v>1991</v>
      </c>
      <c r="BL92">
        <v>58670</v>
      </c>
      <c r="BM92">
        <v>125634</v>
      </c>
      <c r="BN92">
        <v>62959</v>
      </c>
      <c r="BP92">
        <v>1991</v>
      </c>
      <c r="BQ92">
        <v>181830.06072000001</v>
      </c>
      <c r="BR92">
        <v>151596.06072000001</v>
      </c>
      <c r="BS92">
        <v>30234</v>
      </c>
      <c r="BT92">
        <v>18944.939280000002</v>
      </c>
      <c r="BU92">
        <v>14789</v>
      </c>
      <c r="BV92">
        <v>106165</v>
      </c>
      <c r="BW92">
        <v>321729</v>
      </c>
      <c r="BX92">
        <v>1439.6679391923992</v>
      </c>
      <c r="BY92">
        <v>1991</v>
      </c>
      <c r="BZ92">
        <v>0.30162043490132412</v>
      </c>
      <c r="CA92">
        <v>0.54432897958608328</v>
      </c>
      <c r="CB92">
        <v>8.4579375787252456E-2</v>
      </c>
      <c r="CC92">
        <v>6.947120972534028E-2</v>
      </c>
      <c r="CD92">
        <v>1991</v>
      </c>
      <c r="CE92">
        <v>1957.7505192414126</v>
      </c>
      <c r="CF92">
        <v>1222.7730734151867</v>
      </c>
      <c r="CG92">
        <v>1991</v>
      </c>
      <c r="CH92">
        <v>114.23174046366447</v>
      </c>
      <c r="CI92">
        <v>111.52166537418688</v>
      </c>
      <c r="CT92">
        <v>1991</v>
      </c>
      <c r="CU92">
        <v>59473.457910479512</v>
      </c>
      <c r="CV92">
        <v>10937.538543411962</v>
      </c>
      <c r="CW92">
        <v>84025.242718446607</v>
      </c>
      <c r="CX92">
        <v>11289.060719999998</v>
      </c>
      <c r="CY92">
        <v>165725.29989233811</v>
      </c>
      <c r="CZ92">
        <v>181830.06072000001</v>
      </c>
      <c r="DA92">
        <v>0</v>
      </c>
      <c r="DB92">
        <v>1991</v>
      </c>
      <c r="DC92">
        <v>112323.13117219042</v>
      </c>
      <c r="DD92">
        <v>0</v>
      </c>
      <c r="DE92">
        <v>112323.13117219042</v>
      </c>
      <c r="DF92">
        <v>134940.75940799998</v>
      </c>
    </row>
    <row r="93" spans="1:110">
      <c r="A93" s="16">
        <v>1988</v>
      </c>
      <c r="B93" s="17">
        <f>SUM('[1]Ince_Table 2'!B91:N91)</f>
        <v>157954.48267602123</v>
      </c>
      <c r="C93" s="24">
        <v>4394.6946674008259</v>
      </c>
      <c r="D93" s="17">
        <v>10553.398189826903</v>
      </c>
      <c r="E93" s="17">
        <v>14948</v>
      </c>
      <c r="F93" s="19">
        <f t="shared" si="5"/>
        <v>209591.25616340269</v>
      </c>
      <c r="G93" s="19">
        <f t="shared" si="10"/>
        <v>190136.99576631564</v>
      </c>
      <c r="H93" s="20">
        <f t="shared" si="11"/>
        <v>21.133861744182664</v>
      </c>
      <c r="I93" s="21">
        <f t="shared" si="12"/>
        <v>0.75363107014767772</v>
      </c>
      <c r="J93" s="26">
        <v>0.25139529240475611</v>
      </c>
      <c r="K93" s="23">
        <v>245</v>
      </c>
      <c r="L93" s="24">
        <f t="shared" si="13"/>
        <v>1289.4243483756836</v>
      </c>
      <c r="M93" s="2"/>
      <c r="N93" s="2"/>
      <c r="O93" s="28">
        <v>273192.73800000001</v>
      </c>
      <c r="Q93" s="2">
        <v>32388</v>
      </c>
      <c r="R93" s="27">
        <f t="shared" si="14"/>
        <v>2238.1529632653064</v>
      </c>
      <c r="S93" s="28">
        <v>1988</v>
      </c>
      <c r="V93" s="28">
        <v>32388</v>
      </c>
      <c r="W93" s="28">
        <v>19684</v>
      </c>
      <c r="X93" s="28">
        <v>981</v>
      </c>
      <c r="Y93" s="28">
        <v>34644</v>
      </c>
      <c r="Z93" s="28">
        <v>35625</v>
      </c>
      <c r="AA93" s="28">
        <v>6785</v>
      </c>
      <c r="AB93" s="28">
        <f t="shared" si="16"/>
        <v>335286.73800000001</v>
      </c>
      <c r="AC93" s="30">
        <f>'[1]Exports_Table 2'!L26</f>
        <v>16127.899562500001</v>
      </c>
      <c r="AD93" s="32" t="s">
        <v>34</v>
      </c>
      <c r="AE93">
        <v>177418</v>
      </c>
      <c r="AF93">
        <v>33334</v>
      </c>
      <c r="AG93">
        <v>13998</v>
      </c>
      <c r="AH93">
        <v>108087</v>
      </c>
      <c r="AI93">
        <v>332837</v>
      </c>
      <c r="AJ93">
        <v>0</v>
      </c>
      <c r="AK93">
        <v>1992</v>
      </c>
      <c r="AL93">
        <v>251078.4212994196</v>
      </c>
      <c r="AM93">
        <v>113764.05574741962</v>
      </c>
      <c r="AN93">
        <v>137314.365552</v>
      </c>
      <c r="AO93">
        <v>233373.4212994196</v>
      </c>
      <c r="AP93">
        <v>17705</v>
      </c>
      <c r="AQ93">
        <v>26185</v>
      </c>
      <c r="AR93">
        <v>592</v>
      </c>
      <c r="AS93">
        <v>33334</v>
      </c>
      <c r="AT93">
        <v>33926</v>
      </c>
      <c r="AU93">
        <v>7386</v>
      </c>
      <c r="AV93">
        <v>318575.4212994196</v>
      </c>
      <c r="AX93">
        <v>1992</v>
      </c>
      <c r="AY93">
        <v>73072.641347419616</v>
      </c>
      <c r="AZ93">
        <v>51481.226159999998</v>
      </c>
      <c r="BA93">
        <v>40691.414399999994</v>
      </c>
      <c r="BB93">
        <v>85833.139391999997</v>
      </c>
      <c r="BC93">
        <v>251078.4212994196</v>
      </c>
      <c r="BD93">
        <v>0.49607555624577099</v>
      </c>
      <c r="BE93">
        <v>1992</v>
      </c>
      <c r="BF93">
        <v>76892.533475419608</v>
      </c>
      <c r="BG93">
        <v>138126.7212</v>
      </c>
      <c r="BH93">
        <v>17705.267423999998</v>
      </c>
      <c r="BI93">
        <v>18353.899199999996</v>
      </c>
      <c r="BJ93">
        <v>251078.42129941957</v>
      </c>
      <c r="BK93">
        <v>1992</v>
      </c>
      <c r="BL93">
        <v>59017</v>
      </c>
      <c r="BM93">
        <v>130674</v>
      </c>
      <c r="BN93">
        <v>61387</v>
      </c>
      <c r="BP93">
        <v>1992</v>
      </c>
      <c r="BQ93">
        <v>190248.43109199998</v>
      </c>
      <c r="BR93">
        <v>156914.43109199998</v>
      </c>
      <c r="BS93">
        <v>33334</v>
      </c>
      <c r="BT93">
        <v>20503.568908000001</v>
      </c>
      <c r="BU93">
        <v>13998</v>
      </c>
      <c r="BV93">
        <v>108087</v>
      </c>
      <c r="BW93">
        <v>332837</v>
      </c>
      <c r="BX93">
        <v>1489.8076044792481</v>
      </c>
      <c r="BY93">
        <v>1992</v>
      </c>
      <c r="BZ93">
        <v>0.30624907181379252</v>
      </c>
      <c r="CA93">
        <v>0.55013378085279241</v>
      </c>
      <c r="CB93">
        <v>7.0516882065646977E-2</v>
      </c>
      <c r="CC93">
        <v>7.3100265267768055E-2</v>
      </c>
      <c r="CD93">
        <v>1992</v>
      </c>
      <c r="CE93">
        <v>1966.1583500346092</v>
      </c>
      <c r="CF93">
        <v>1259.0008472785078</v>
      </c>
      <c r="CG93">
        <v>1992</v>
      </c>
      <c r="CH93">
        <v>114.72232449650792</v>
      </c>
      <c r="CI93">
        <v>114.82577940963326</v>
      </c>
      <c r="CT93">
        <v>1992</v>
      </c>
      <c r="CU93">
        <v>60550.312155278763</v>
      </c>
      <c r="CV93">
        <v>11986.231964516808</v>
      </c>
      <c r="CW93">
        <v>88237.864077669903</v>
      </c>
      <c r="CX93">
        <v>12830.431091999999</v>
      </c>
      <c r="CY93">
        <v>173604.83928946545</v>
      </c>
      <c r="CZ93">
        <v>190248.43109199998</v>
      </c>
      <c r="DA93">
        <v>0</v>
      </c>
      <c r="DB93">
        <v>1992</v>
      </c>
      <c r="DC93">
        <v>113764.05574741961</v>
      </c>
      <c r="DD93">
        <v>0</v>
      </c>
      <c r="DE93">
        <v>113764.05574741961</v>
      </c>
      <c r="DF93">
        <v>137314.365552</v>
      </c>
    </row>
    <row r="94" spans="1:110">
      <c r="A94" s="16">
        <v>1989</v>
      </c>
      <c r="B94" s="17">
        <f>SUM('[1]Ince_Table 2'!B92:N92)</f>
        <v>157746.63127617288</v>
      </c>
      <c r="C94" s="24">
        <v>4489.5000017081602</v>
      </c>
      <c r="D94" s="17">
        <v>10296.988379832947</v>
      </c>
      <c r="E94" s="17">
        <v>14720</v>
      </c>
      <c r="F94" s="19">
        <f t="shared" si="5"/>
        <v>207769.3837570441</v>
      </c>
      <c r="G94" s="19">
        <f t="shared" si="10"/>
        <v>188484.22955671526</v>
      </c>
      <c r="H94" s="20">
        <f t="shared" si="11"/>
        <v>21.432966206001751</v>
      </c>
      <c r="I94" s="21">
        <f t="shared" si="12"/>
        <v>0.75923905834285232</v>
      </c>
      <c r="J94" s="26">
        <v>0.25734030773929978</v>
      </c>
      <c r="K94" s="23">
        <v>247.3</v>
      </c>
      <c r="L94" s="24">
        <f t="shared" si="13"/>
        <v>1275.7511627672695</v>
      </c>
      <c r="M94" s="2"/>
      <c r="N94" s="2"/>
      <c r="O94" s="28">
        <v>275795.94556799997</v>
      </c>
      <c r="Q94" s="2">
        <v>30384</v>
      </c>
      <c r="R94" s="27">
        <f t="shared" si="14"/>
        <v>2237.5005707076421</v>
      </c>
      <c r="S94" s="27">
        <v>1989</v>
      </c>
      <c r="V94" s="28">
        <v>30384</v>
      </c>
      <c r="W94" s="28">
        <v>20220</v>
      </c>
      <c r="X94" s="28">
        <v>871</v>
      </c>
      <c r="Y94" s="28">
        <v>34002</v>
      </c>
      <c r="Z94" s="28">
        <v>34873</v>
      </c>
      <c r="AA94" s="28">
        <v>6818</v>
      </c>
      <c r="AB94" s="28">
        <f t="shared" si="16"/>
        <v>337706.94556799997</v>
      </c>
      <c r="AC94" s="30">
        <f>'[1]Exports_Table 2'!L27</f>
        <v>16789.0954375</v>
      </c>
      <c r="AD94" s="32" t="s">
        <v>34</v>
      </c>
      <c r="AE94">
        <v>178069</v>
      </c>
      <c r="AF94">
        <v>37648</v>
      </c>
      <c r="AG94">
        <v>12700</v>
      </c>
      <c r="AH94">
        <v>107258</v>
      </c>
      <c r="AI94">
        <v>335675</v>
      </c>
      <c r="AJ94">
        <v>0</v>
      </c>
      <c r="AK94">
        <v>1993</v>
      </c>
      <c r="AL94">
        <v>244266.38688832117</v>
      </c>
      <c r="AM94">
        <v>111483.37143232116</v>
      </c>
      <c r="AN94">
        <v>132783.01545600002</v>
      </c>
      <c r="AO94">
        <v>229472.38688832117</v>
      </c>
      <c r="AP94">
        <v>14794</v>
      </c>
      <c r="AQ94">
        <v>28011</v>
      </c>
      <c r="AR94">
        <v>957</v>
      </c>
      <c r="AS94">
        <v>37648</v>
      </c>
      <c r="AT94">
        <v>38605</v>
      </c>
      <c r="AU94">
        <v>7528</v>
      </c>
      <c r="AV94">
        <v>318410.38688832114</v>
      </c>
      <c r="AX94">
        <v>1993</v>
      </c>
      <c r="AY94">
        <v>69893.358344321168</v>
      </c>
      <c r="AZ94">
        <v>50057.437248000002</v>
      </c>
      <c r="BA94">
        <v>41590.013088</v>
      </c>
      <c r="BB94">
        <v>82725.578208000006</v>
      </c>
      <c r="BC94">
        <v>244266.3868883212</v>
      </c>
      <c r="BD94">
        <v>0.49106550074432787</v>
      </c>
      <c r="BE94">
        <v>1993</v>
      </c>
      <c r="BF94">
        <v>73928.878664321164</v>
      </c>
      <c r="BG94">
        <v>138105.42844799999</v>
      </c>
      <c r="BH94">
        <v>14794.041599999999</v>
      </c>
      <c r="BI94">
        <v>17438.038175999998</v>
      </c>
      <c r="BJ94">
        <v>244266.38688832114</v>
      </c>
      <c r="BK94">
        <v>1993</v>
      </c>
      <c r="BL94">
        <v>57817</v>
      </c>
      <c r="BM94">
        <v>131059</v>
      </c>
      <c r="BN94">
        <v>55391</v>
      </c>
      <c r="BP94">
        <v>1993</v>
      </c>
      <c r="BQ94">
        <v>196402.01964946874</v>
      </c>
      <c r="BR94">
        <v>158754.01964946874</v>
      </c>
      <c r="BS94">
        <v>37648</v>
      </c>
      <c r="BT94">
        <v>19314.980350531248</v>
      </c>
      <c r="BU94">
        <v>12700</v>
      </c>
      <c r="BV94">
        <v>107258</v>
      </c>
      <c r="BW94">
        <v>335675</v>
      </c>
      <c r="BX94">
        <v>1521.9063901547363</v>
      </c>
      <c r="BY94">
        <v>1993</v>
      </c>
      <c r="BZ94">
        <v>0.30265678223717907</v>
      </c>
      <c r="CA94">
        <v>0.56538859155902577</v>
      </c>
      <c r="CB94">
        <v>6.0565196007766095E-2</v>
      </c>
      <c r="CC94">
        <v>7.1389430196028919E-2</v>
      </c>
      <c r="CD94">
        <v>1993</v>
      </c>
      <c r="CE94">
        <v>1892.8042378017913</v>
      </c>
      <c r="CF94">
        <v>1250.7713500672405</v>
      </c>
      <c r="CG94">
        <v>1993</v>
      </c>
      <c r="CH94">
        <v>110.44222454088712</v>
      </c>
      <c r="CI94">
        <v>114.0752172209931</v>
      </c>
      <c r="CT94">
        <v>1993</v>
      </c>
      <c r="CU94">
        <v>59311.637098887033</v>
      </c>
      <c r="CV94">
        <v>12630.502714669015</v>
      </c>
      <c r="CW94">
        <v>89469.902912621357</v>
      </c>
      <c r="CX94">
        <v>18333.019649468752</v>
      </c>
      <c r="CY94">
        <v>179745.06237564614</v>
      </c>
      <c r="CZ94">
        <v>196402.01964946874</v>
      </c>
      <c r="DA94">
        <v>0</v>
      </c>
      <c r="DB94">
        <v>1993</v>
      </c>
      <c r="DC94">
        <v>111483.37143232118</v>
      </c>
      <c r="DD94">
        <v>0</v>
      </c>
      <c r="DE94">
        <v>111483.37143232118</v>
      </c>
      <c r="DF94">
        <v>132783.01545599999</v>
      </c>
    </row>
    <row r="95" spans="1:110">
      <c r="A95" s="16">
        <v>1990</v>
      </c>
      <c r="B95" s="17">
        <f>SUM('[1]Ince_Table 2'!B93:N93)</f>
        <v>158130.04816984505</v>
      </c>
      <c r="C95" s="24">
        <v>4546.0424048809391</v>
      </c>
      <c r="D95" s="17">
        <v>10155.287987011872</v>
      </c>
      <c r="E95" s="17">
        <v>14607</v>
      </c>
      <c r="F95" s="19">
        <f t="shared" si="5"/>
        <v>206829.88575859193</v>
      </c>
      <c r="G95" s="19">
        <f t="shared" si="10"/>
        <v>187631.93576247944</v>
      </c>
      <c r="H95" s="20">
        <f t="shared" si="11"/>
        <v>21.651269688484295</v>
      </c>
      <c r="I95" s="21">
        <f t="shared" si="12"/>
        <v>0.76454158251777771</v>
      </c>
      <c r="J95" s="26">
        <v>0.27019702902604265</v>
      </c>
      <c r="K95" s="23">
        <v>249.9</v>
      </c>
      <c r="L95" s="24">
        <f t="shared" si="13"/>
        <v>1265.5466040003605</v>
      </c>
      <c r="M95" s="2"/>
      <c r="N95" s="2"/>
      <c r="O95" s="28">
        <v>254318.98377599998</v>
      </c>
      <c r="Q95" s="2">
        <v>24848</v>
      </c>
      <c r="R95" s="27">
        <f t="shared" si="14"/>
        <v>2041.3123951660662</v>
      </c>
      <c r="S95" s="28">
        <v>1990</v>
      </c>
      <c r="V95" s="28">
        <v>24848</v>
      </c>
      <c r="W95" s="28">
        <v>21736</v>
      </c>
      <c r="X95" s="28">
        <v>743</v>
      </c>
      <c r="Y95" s="28">
        <v>32182</v>
      </c>
      <c r="Z95" s="28">
        <v>32925</v>
      </c>
      <c r="AA95" s="28">
        <v>6954</v>
      </c>
      <c r="AB95" s="28">
        <f t="shared" si="16"/>
        <v>315933.98377599998</v>
      </c>
      <c r="AC95" s="30">
        <f>'[1]Exports_Table 2'!L28</f>
        <v>17372.540972625</v>
      </c>
      <c r="AD95" s="32">
        <v>1990</v>
      </c>
      <c r="AE95">
        <v>185192</v>
      </c>
      <c r="AF95">
        <v>40439</v>
      </c>
      <c r="AG95">
        <v>12766</v>
      </c>
      <c r="AH95">
        <v>108598</v>
      </c>
      <c r="AI95">
        <v>346995</v>
      </c>
      <c r="AJ95">
        <v>0</v>
      </c>
      <c r="AK95">
        <v>1994</v>
      </c>
      <c r="AL95">
        <v>245603.37774332333</v>
      </c>
      <c r="AM95">
        <v>113322.24548732335</v>
      </c>
      <c r="AN95">
        <v>132281.13225600001</v>
      </c>
      <c r="AO95">
        <v>233525.37774332333</v>
      </c>
      <c r="AP95">
        <v>12078</v>
      </c>
      <c r="AQ95">
        <v>30670</v>
      </c>
      <c r="AR95">
        <v>677</v>
      </c>
      <c r="AS95">
        <v>40439</v>
      </c>
      <c r="AT95">
        <v>41116</v>
      </c>
      <c r="AU95">
        <v>7905</v>
      </c>
      <c r="AV95">
        <v>325294.37774332333</v>
      </c>
      <c r="AX95">
        <v>1994</v>
      </c>
      <c r="AY95">
        <v>70539.589935323384</v>
      </c>
      <c r="AZ95">
        <v>48898.70294399999</v>
      </c>
      <c r="BA95">
        <v>42782.655551999997</v>
      </c>
      <c r="BB95">
        <v>83382.429311999978</v>
      </c>
      <c r="BC95">
        <v>245603.37774332333</v>
      </c>
      <c r="BD95">
        <v>0.48630557925040702</v>
      </c>
      <c r="BE95">
        <v>1994</v>
      </c>
      <c r="BF95">
        <v>75277.854687323386</v>
      </c>
      <c r="BG95">
        <v>140925.01425599999</v>
      </c>
      <c r="BH95">
        <v>12078.0816</v>
      </c>
      <c r="BI95">
        <v>17322.427199999998</v>
      </c>
      <c r="BJ95">
        <v>245603.37774332339</v>
      </c>
      <c r="BK95">
        <v>1994</v>
      </c>
      <c r="BL95">
        <v>56793</v>
      </c>
      <c r="BM95">
        <v>134161</v>
      </c>
      <c r="BN95">
        <v>54649</v>
      </c>
      <c r="BP95">
        <v>1994</v>
      </c>
      <c r="BQ95">
        <v>205552.03997799999</v>
      </c>
      <c r="BR95">
        <v>165113.03997799999</v>
      </c>
      <c r="BS95">
        <v>40439</v>
      </c>
      <c r="BT95">
        <v>20078.960021999999</v>
      </c>
      <c r="BU95">
        <v>12766</v>
      </c>
      <c r="BV95">
        <v>108598</v>
      </c>
      <c r="BW95">
        <v>346995</v>
      </c>
      <c r="BX95">
        <v>1576.9239737476025</v>
      </c>
      <c r="BY95">
        <v>1994</v>
      </c>
      <c r="BZ95">
        <v>0.30650170766786122</v>
      </c>
      <c r="CA95">
        <v>0.57379102661722658</v>
      </c>
      <c r="CB95">
        <v>4.9177180342456994E-2</v>
      </c>
      <c r="CC95">
        <v>7.0530085372455364E-2</v>
      </c>
      <c r="CD95">
        <v>1994</v>
      </c>
      <c r="CE95">
        <v>1884.1839489322849</v>
      </c>
      <c r="CF95">
        <v>1288.1766818973053</v>
      </c>
      <c r="CG95">
        <v>1994</v>
      </c>
      <c r="CH95">
        <v>109.93924390510885</v>
      </c>
      <c r="CI95">
        <v>117.48672912803235</v>
      </c>
      <c r="CT95">
        <v>1994</v>
      </c>
      <c r="CU95">
        <v>60789.002520329719</v>
      </c>
      <c r="CV95">
        <v>13343.274566925784</v>
      </c>
      <c r="CW95">
        <v>93781.553398058255</v>
      </c>
      <c r="CX95">
        <v>20360.039978000001</v>
      </c>
      <c r="CY95">
        <v>188273.87046331377</v>
      </c>
      <c r="CZ95">
        <v>205552.03997799999</v>
      </c>
      <c r="DA95">
        <v>0</v>
      </c>
      <c r="DB95">
        <v>1994</v>
      </c>
      <c r="DC95">
        <v>113322.24548732338</v>
      </c>
      <c r="DD95">
        <v>0</v>
      </c>
      <c r="DE95">
        <v>113322.24548732338</v>
      </c>
      <c r="DF95">
        <v>132281.13225599995</v>
      </c>
    </row>
    <row r="96" spans="1:110">
      <c r="A96" s="16">
        <v>1991</v>
      </c>
      <c r="B96" s="17">
        <f>SUM('[1]Ince_Table 2'!B94:N94)</f>
        <v>154436.23917233807</v>
      </c>
      <c r="C96" s="24">
        <v>4385.5720940926249</v>
      </c>
      <c r="D96" s="17">
        <v>9688.9964397834701</v>
      </c>
      <c r="E96" s="17">
        <v>13969</v>
      </c>
      <c r="F96" s="19">
        <f t="shared" si="5"/>
        <v>198116.13100148132</v>
      </c>
      <c r="G96" s="19">
        <f t="shared" si="10"/>
        <v>179726.99172192381</v>
      </c>
      <c r="H96" s="20">
        <f t="shared" si="11"/>
        <v>22.11128057446318</v>
      </c>
      <c r="I96" s="21">
        <f t="shared" si="12"/>
        <v>0.77952379945872929</v>
      </c>
      <c r="J96" s="26">
        <v>0.29128197552748847</v>
      </c>
      <c r="K96" s="23">
        <v>252.6</v>
      </c>
      <c r="L96" s="24">
        <f t="shared" si="13"/>
        <v>1222.7730734151867</v>
      </c>
      <c r="M96" s="2"/>
      <c r="N96" s="2"/>
      <c r="O96" s="28">
        <v>247263.8905801904</v>
      </c>
      <c r="Q96" s="2">
        <v>20913</v>
      </c>
      <c r="R96" s="27">
        <f t="shared" si="14"/>
        <v>1963.1028549500429</v>
      </c>
      <c r="S96" s="27">
        <v>1991</v>
      </c>
      <c r="V96" s="28">
        <v>20913</v>
      </c>
      <c r="W96" s="28">
        <v>23662</v>
      </c>
      <c r="X96" s="28">
        <v>676</v>
      </c>
      <c r="Y96" s="28">
        <v>30234</v>
      </c>
      <c r="Z96" s="28">
        <v>30910</v>
      </c>
      <c r="AA96" s="28">
        <v>7015</v>
      </c>
      <c r="AB96" s="28">
        <f t="shared" si="16"/>
        <v>308850.8905801904</v>
      </c>
      <c r="AC96" s="30">
        <f>'[1]Exports_Table 2'!L29</f>
        <v>18944.939280000002</v>
      </c>
      <c r="AD96" s="32" t="s">
        <v>34</v>
      </c>
      <c r="AE96">
        <v>184810</v>
      </c>
      <c r="AF96">
        <v>42791</v>
      </c>
      <c r="AG96">
        <v>13354</v>
      </c>
      <c r="AH96">
        <v>108503</v>
      </c>
      <c r="AI96">
        <v>349458</v>
      </c>
      <c r="AJ96">
        <v>0</v>
      </c>
      <c r="AK96">
        <v>1995</v>
      </c>
      <c r="AL96">
        <v>250184.52371411136</v>
      </c>
      <c r="AM96">
        <v>118133.48459411137</v>
      </c>
      <c r="AN96">
        <v>132051.03911999997</v>
      </c>
      <c r="AO96">
        <v>240148.52371411136</v>
      </c>
      <c r="AP96">
        <v>10036</v>
      </c>
      <c r="AQ96">
        <v>31389</v>
      </c>
      <c r="AR96">
        <v>1067</v>
      </c>
      <c r="AS96">
        <v>42791</v>
      </c>
      <c r="AT96">
        <v>43858</v>
      </c>
      <c r="AU96">
        <v>8002</v>
      </c>
      <c r="AV96">
        <v>333433.52371411136</v>
      </c>
      <c r="AX96">
        <v>1995</v>
      </c>
      <c r="AY96">
        <v>75617.081106111378</v>
      </c>
      <c r="AZ96">
        <v>53167.475087999999</v>
      </c>
      <c r="BA96">
        <v>42516.403487999996</v>
      </c>
      <c r="BB96">
        <v>78883.564031999995</v>
      </c>
      <c r="BC96">
        <v>250184.52371411139</v>
      </c>
      <c r="BD96">
        <v>0.51475828433446558</v>
      </c>
      <c r="BE96">
        <v>1995</v>
      </c>
      <c r="BF96">
        <v>75033.861378111382</v>
      </c>
      <c r="BG96">
        <v>147792.255936</v>
      </c>
      <c r="BH96">
        <v>10035.979199999998</v>
      </c>
      <c r="BI96">
        <v>17322.427199999998</v>
      </c>
      <c r="BJ96">
        <v>250184.52371411139</v>
      </c>
      <c r="BK96">
        <v>1995</v>
      </c>
      <c r="BL96">
        <v>57811</v>
      </c>
      <c r="BM96">
        <v>138546</v>
      </c>
      <c r="BN96">
        <v>53828</v>
      </c>
      <c r="BP96">
        <v>1995</v>
      </c>
      <c r="BQ96">
        <v>205886.28250796875</v>
      </c>
      <c r="BR96">
        <v>163095.28250796875</v>
      </c>
      <c r="BS96">
        <v>42791</v>
      </c>
      <c r="BT96">
        <v>21714.717492031246</v>
      </c>
      <c r="BU96">
        <v>13354</v>
      </c>
      <c r="BV96">
        <v>108503</v>
      </c>
      <c r="BW96">
        <v>349458</v>
      </c>
      <c r="BX96">
        <v>1564.48542939186</v>
      </c>
      <c r="BY96">
        <v>1995</v>
      </c>
      <c r="BZ96">
        <v>0.29991408047227336</v>
      </c>
      <c r="CA96">
        <v>0.59073300675018503</v>
      </c>
      <c r="CB96">
        <v>4.0114308635126536E-2</v>
      </c>
      <c r="CC96">
        <v>6.9238604142415006E-2</v>
      </c>
      <c r="CD96">
        <v>1995</v>
      </c>
      <c r="CE96">
        <v>1901.098204514524</v>
      </c>
      <c r="CF96">
        <v>1201.9737241033201</v>
      </c>
      <c r="CG96">
        <v>1995</v>
      </c>
      <c r="CH96">
        <v>110.92616477925328</v>
      </c>
      <c r="CI96">
        <v>109.62468373107606</v>
      </c>
      <c r="CT96">
        <v>1995</v>
      </c>
      <c r="CU96">
        <v>58974.1345368525</v>
      </c>
      <c r="CV96">
        <v>13118.323646815477</v>
      </c>
      <c r="CW96">
        <v>86087.283908328958</v>
      </c>
      <c r="CX96">
        <v>21076.282507968754</v>
      </c>
      <c r="CY96">
        <v>179256.02459996569</v>
      </c>
      <c r="CZ96">
        <v>205886.28250796875</v>
      </c>
      <c r="DA96">
        <v>0</v>
      </c>
      <c r="DB96">
        <v>1995</v>
      </c>
      <c r="DC96">
        <v>118133.48459411137</v>
      </c>
      <c r="DD96">
        <v>0</v>
      </c>
      <c r="DE96">
        <v>118133.48459411137</v>
      </c>
      <c r="DF96">
        <v>132051.03912</v>
      </c>
    </row>
    <row r="97" spans="1:110">
      <c r="A97" s="16">
        <v>1992</v>
      </c>
      <c r="B97" s="17">
        <f>SUM('[1]Ince_Table 2'!B95:N95)</f>
        <v>160774.40819746544</v>
      </c>
      <c r="C97" s="24">
        <v>4529.3371108047368</v>
      </c>
      <c r="D97" s="17">
        <v>9948.9861452464374</v>
      </c>
      <c r="E97" s="17">
        <v>14292</v>
      </c>
      <c r="F97" s="19">
        <f t="shared" si="5"/>
        <v>203855.47973300537</v>
      </c>
      <c r="G97" s="19">
        <f t="shared" si="10"/>
        <v>184933.61410418781</v>
      </c>
      <c r="H97" s="20">
        <f t="shared" si="11"/>
        <v>22.498517799813246</v>
      </c>
      <c r="I97" s="21">
        <f t="shared" si="12"/>
        <v>0.78866856268978258</v>
      </c>
      <c r="J97" s="26">
        <v>0.30914629107094366</v>
      </c>
      <c r="K97" s="23">
        <v>255.4</v>
      </c>
      <c r="L97" s="24">
        <f t="shared" si="13"/>
        <v>1259.0008472785078</v>
      </c>
      <c r="M97" s="2"/>
      <c r="N97" s="2"/>
      <c r="O97" s="28">
        <v>251078.4212994196</v>
      </c>
      <c r="Q97" s="2">
        <v>17705</v>
      </c>
      <c r="R97" s="27">
        <f t="shared" si="14"/>
        <v>1970.7942153439278</v>
      </c>
      <c r="S97" s="28">
        <v>1992</v>
      </c>
      <c r="V97" s="28">
        <v>17705</v>
      </c>
      <c r="W97" s="28">
        <v>26185</v>
      </c>
      <c r="X97" s="28">
        <v>592</v>
      </c>
      <c r="Y97" s="28">
        <v>33334</v>
      </c>
      <c r="Z97" s="28">
        <v>33926</v>
      </c>
      <c r="AA97" s="28">
        <v>7386</v>
      </c>
      <c r="AB97" s="28">
        <f t="shared" si="16"/>
        <v>318575.4212994196</v>
      </c>
      <c r="AC97" s="30">
        <f>'[1]Exports_Table 2'!L30</f>
        <v>20503.568908000001</v>
      </c>
      <c r="AD97" s="32" t="s">
        <v>34</v>
      </c>
      <c r="AE97">
        <v>187038</v>
      </c>
      <c r="AF97">
        <v>42936</v>
      </c>
      <c r="AG97">
        <v>13348</v>
      </c>
      <c r="AH97">
        <v>105743</v>
      </c>
      <c r="AI97">
        <v>349065</v>
      </c>
      <c r="AJ97">
        <v>0</v>
      </c>
      <c r="AK97">
        <v>1996</v>
      </c>
      <c r="AL97">
        <v>251934.34761868874</v>
      </c>
      <c r="AM97">
        <v>118787.30304268874</v>
      </c>
      <c r="AN97">
        <v>133147.04457599999</v>
      </c>
      <c r="AO97">
        <v>242687.34761868874</v>
      </c>
      <c r="AP97">
        <v>9247</v>
      </c>
      <c r="AQ97">
        <v>33979</v>
      </c>
      <c r="AR97">
        <v>1221</v>
      </c>
      <c r="AS97">
        <v>42936</v>
      </c>
      <c r="AT97">
        <v>44157</v>
      </c>
      <c r="AU97">
        <v>8048</v>
      </c>
      <c r="AV97">
        <v>338118.34761868871</v>
      </c>
      <c r="AX97">
        <v>1996</v>
      </c>
      <c r="AY97">
        <v>76472.937026688756</v>
      </c>
      <c r="AZ97">
        <v>55107.351935999999</v>
      </c>
      <c r="BA97">
        <v>42314.366015999993</v>
      </c>
      <c r="BB97">
        <v>78039.692639999994</v>
      </c>
      <c r="BC97">
        <v>251934.34761868874</v>
      </c>
      <c r="BD97">
        <v>0.5222800710042127</v>
      </c>
      <c r="BE97">
        <v>1996</v>
      </c>
      <c r="BF97">
        <v>73033.02720268874</v>
      </c>
      <c r="BG97">
        <v>152331.46281599998</v>
      </c>
      <c r="BH97">
        <v>9247.4303999999993</v>
      </c>
      <c r="BI97">
        <v>17322.427199999998</v>
      </c>
      <c r="BJ97">
        <v>251934.34761868874</v>
      </c>
      <c r="BK97">
        <v>1996</v>
      </c>
      <c r="BL97">
        <v>59899</v>
      </c>
      <c r="BM97">
        <v>138475</v>
      </c>
      <c r="BN97">
        <v>53561</v>
      </c>
      <c r="BP97">
        <v>1996</v>
      </c>
      <c r="BQ97">
        <v>207946.72485093749</v>
      </c>
      <c r="BR97">
        <v>165010.72485093749</v>
      </c>
      <c r="BS97">
        <v>42936</v>
      </c>
      <c r="BT97">
        <v>22027.275149062498</v>
      </c>
      <c r="BU97">
        <v>13348</v>
      </c>
      <c r="BV97">
        <v>105743</v>
      </c>
      <c r="BW97">
        <v>349065</v>
      </c>
      <c r="BX97">
        <v>1565.8638919498303</v>
      </c>
      <c r="BY97">
        <v>1996</v>
      </c>
      <c r="BZ97">
        <v>0.28988912346809781</v>
      </c>
      <c r="CA97">
        <v>0.60464745778356066</v>
      </c>
      <c r="CB97">
        <v>3.6705715149235235E-2</v>
      </c>
      <c r="CC97">
        <v>6.875770359910624E-2</v>
      </c>
      <c r="CD97">
        <v>1996</v>
      </c>
      <c r="CE97">
        <v>1897.0959911045838</v>
      </c>
      <c r="CF97">
        <v>1224.8254701250751</v>
      </c>
      <c r="CG97">
        <v>1996</v>
      </c>
      <c r="CH97">
        <v>110.69264176443032</v>
      </c>
      <c r="CI97">
        <v>111.70885194549072</v>
      </c>
      <c r="CT97">
        <v>1996</v>
      </c>
      <c r="CU97">
        <v>59783.840619029535</v>
      </c>
      <c r="CV97">
        <v>14353.956647932464</v>
      </c>
      <c r="CW97">
        <v>88519.025165647981</v>
      </c>
      <c r="CX97">
        <v>20908.724850937502</v>
      </c>
      <c r="CY97">
        <v>183565.54728354746</v>
      </c>
      <c r="CZ97">
        <v>207946.72485093749</v>
      </c>
      <c r="DA97">
        <v>0</v>
      </c>
      <c r="DB97">
        <v>1996</v>
      </c>
      <c r="DC97">
        <v>118787.30304268876</v>
      </c>
      <c r="DD97">
        <v>0</v>
      </c>
      <c r="DE97">
        <v>118787.30304268876</v>
      </c>
      <c r="DF97">
        <v>133147.04457599999</v>
      </c>
    </row>
    <row r="98" spans="1:110">
      <c r="A98" s="16">
        <v>1993</v>
      </c>
      <c r="B98" s="17">
        <f>SUM('[1]Ince_Table 2'!B96:N96)</f>
        <v>161412.0427261774</v>
      </c>
      <c r="C98" s="24">
        <v>4666.9446324638029</v>
      </c>
      <c r="D98" s="17">
        <v>9539.3612602801531</v>
      </c>
      <c r="E98" s="17">
        <v>13986</v>
      </c>
      <c r="F98" s="19">
        <f t="shared" si="5"/>
        <v>200720.29967180383</v>
      </c>
      <c r="G98" s="19">
        <f t="shared" si="10"/>
        <v>182089.441456267</v>
      </c>
      <c r="H98" s="20">
        <f t="shared" si="11"/>
        <v>23.081945191788559</v>
      </c>
      <c r="I98" s="21">
        <f t="shared" si="12"/>
        <v>0.80416401823881767</v>
      </c>
      <c r="J98" s="26">
        <v>0.32310567173820265</v>
      </c>
      <c r="K98" s="23">
        <v>258.10000000000002</v>
      </c>
      <c r="L98" s="24">
        <f t="shared" si="13"/>
        <v>1250.7713500672405</v>
      </c>
      <c r="M98" s="2"/>
      <c r="N98" s="2"/>
      <c r="O98" s="28">
        <v>244266.38688832117</v>
      </c>
      <c r="Q98" s="2">
        <v>14794</v>
      </c>
      <c r="R98" s="27">
        <f t="shared" si="14"/>
        <v>1900.2199681388697</v>
      </c>
      <c r="S98" s="27">
        <v>1993</v>
      </c>
      <c r="V98" s="28">
        <v>14794</v>
      </c>
      <c r="W98" s="28">
        <v>28011</v>
      </c>
      <c r="X98" s="28">
        <v>957</v>
      </c>
      <c r="Y98" s="28">
        <v>37648</v>
      </c>
      <c r="Z98" s="28">
        <v>38605</v>
      </c>
      <c r="AA98" s="28">
        <v>7528</v>
      </c>
      <c r="AB98" s="28">
        <f t="shared" si="16"/>
        <v>318410.38688832114</v>
      </c>
      <c r="AC98" s="30">
        <f>'[1]Exports_Table 2'!L31</f>
        <v>19314.980350531248</v>
      </c>
      <c r="AD98" s="32" t="s">
        <v>34</v>
      </c>
      <c r="AE98">
        <v>193616</v>
      </c>
      <c r="AF98">
        <v>45921</v>
      </c>
      <c r="AG98">
        <v>14146</v>
      </c>
      <c r="AH98">
        <v>98679</v>
      </c>
      <c r="AI98">
        <v>352362</v>
      </c>
      <c r="AJ98">
        <v>0</v>
      </c>
      <c r="AK98">
        <v>1997</v>
      </c>
      <c r="AL98">
        <v>255336.47463253647</v>
      </c>
      <c r="AM98">
        <v>119984.40687253649</v>
      </c>
      <c r="AN98">
        <v>135352.06775999998</v>
      </c>
      <c r="AO98">
        <v>246230.47463253647</v>
      </c>
      <c r="AP98">
        <v>9106</v>
      </c>
      <c r="AQ98">
        <v>35209</v>
      </c>
      <c r="AR98">
        <v>1084</v>
      </c>
      <c r="AS98">
        <v>45921</v>
      </c>
      <c r="AT98">
        <v>47005</v>
      </c>
      <c r="AU98">
        <v>8398</v>
      </c>
      <c r="AV98">
        <v>345948.47463253647</v>
      </c>
      <c r="AX98">
        <v>1997</v>
      </c>
      <c r="AY98">
        <v>77580.776408536491</v>
      </c>
      <c r="AZ98">
        <v>54957.913919999992</v>
      </c>
      <c r="BA98">
        <v>42403.630463999994</v>
      </c>
      <c r="BB98">
        <v>80394.153839999999</v>
      </c>
      <c r="BC98">
        <v>255336.47463253647</v>
      </c>
      <c r="BD98">
        <v>0.51907464657870561</v>
      </c>
      <c r="BE98">
        <v>1997</v>
      </c>
      <c r="BF98">
        <v>73808.470520536503</v>
      </c>
      <c r="BG98">
        <v>155099.59420799999</v>
      </c>
      <c r="BH98">
        <v>9105.9827039999982</v>
      </c>
      <c r="BI98">
        <v>17322.427199999998</v>
      </c>
      <c r="BJ98">
        <v>255336.4746325365</v>
      </c>
      <c r="BK98">
        <v>1997</v>
      </c>
      <c r="BL98">
        <v>60769</v>
      </c>
      <c r="BM98">
        <v>139679</v>
      </c>
      <c r="BN98">
        <v>54888</v>
      </c>
      <c r="BP98">
        <v>1997</v>
      </c>
      <c r="BQ98">
        <v>216153.00880353124</v>
      </c>
      <c r="BR98">
        <v>170232.00880353124</v>
      </c>
      <c r="BS98">
        <v>45921</v>
      </c>
      <c r="BT98">
        <v>23383.991196468749</v>
      </c>
      <c r="BU98">
        <v>14146</v>
      </c>
      <c r="BV98">
        <v>98679</v>
      </c>
      <c r="BW98">
        <v>352362</v>
      </c>
      <c r="BX98">
        <v>1622.1614169120544</v>
      </c>
      <c r="BY98">
        <v>1997</v>
      </c>
      <c r="BZ98">
        <v>0.28906356064779548</v>
      </c>
      <c r="CA98">
        <v>0.60743219092066325</v>
      </c>
      <c r="CB98">
        <v>3.5662678891077867E-2</v>
      </c>
      <c r="CC98">
        <v>6.7841569540463428E-2</v>
      </c>
      <c r="CD98">
        <v>1997</v>
      </c>
      <c r="CE98">
        <v>1916.221197992769</v>
      </c>
      <c r="CF98">
        <v>1248.0325785709435</v>
      </c>
      <c r="CG98">
        <v>1997</v>
      </c>
      <c r="CH98">
        <v>111.80856825664323</v>
      </c>
      <c r="CI98">
        <v>113.8254305966497</v>
      </c>
      <c r="CT98">
        <v>1997</v>
      </c>
      <c r="CU98">
        <v>60762.464416132716</v>
      </c>
      <c r="CV98">
        <v>15123.367199848619</v>
      </c>
      <c r="CW98">
        <v>90414.509478596869</v>
      </c>
      <c r="CX98">
        <v>22537.008803531251</v>
      </c>
      <c r="CY98">
        <v>188837.34989810945</v>
      </c>
      <c r="CZ98">
        <v>216153.00880353124</v>
      </c>
      <c r="DA98">
        <v>0</v>
      </c>
      <c r="DB98">
        <v>1997</v>
      </c>
      <c r="DC98">
        <v>119984.40687253649</v>
      </c>
      <c r="DD98">
        <v>0</v>
      </c>
      <c r="DE98">
        <v>119984.40687253649</v>
      </c>
      <c r="DF98">
        <v>135352.06776000001</v>
      </c>
    </row>
    <row r="99" spans="1:110">
      <c r="A99" s="16">
        <v>1994</v>
      </c>
      <c r="B99" s="17">
        <f>SUM('[1]Ince_Table 2'!B97:N97)</f>
        <v>167913.83048531375</v>
      </c>
      <c r="C99" s="24">
        <v>4805.285426721458</v>
      </c>
      <c r="D99" s="17">
        <v>9744.1164888600033</v>
      </c>
      <c r="E99" s="17">
        <v>14354</v>
      </c>
      <c r="F99" s="19">
        <f t="shared" si="5"/>
        <v>205647.85323315041</v>
      </c>
      <c r="G99" s="19">
        <f t="shared" si="10"/>
        <v>186559.61949604939</v>
      </c>
      <c r="H99" s="20">
        <f t="shared" si="11"/>
        <v>23.396102896100562</v>
      </c>
      <c r="I99" s="21">
        <f t="shared" si="12"/>
        <v>0.81651146776107486</v>
      </c>
      <c r="J99" s="26">
        <v>0.33741487617853172</v>
      </c>
      <c r="K99" s="23">
        <v>260.7</v>
      </c>
      <c r="L99" s="24">
        <f t="shared" si="13"/>
        <v>1288.1766818973053</v>
      </c>
      <c r="M99" s="2"/>
      <c r="N99" s="2"/>
      <c r="O99" s="28">
        <v>245603.37774332333</v>
      </c>
      <c r="Q99" s="2">
        <v>12078</v>
      </c>
      <c r="R99" s="27">
        <f t="shared" si="14"/>
        <v>1889.3776581766272</v>
      </c>
      <c r="S99" s="28">
        <v>1994</v>
      </c>
      <c r="V99" s="28">
        <v>12078</v>
      </c>
      <c r="W99" s="28">
        <v>30670</v>
      </c>
      <c r="X99" s="28">
        <v>677</v>
      </c>
      <c r="Y99" s="28">
        <v>40439</v>
      </c>
      <c r="Z99" s="28">
        <v>41116</v>
      </c>
      <c r="AA99" s="28">
        <v>7905</v>
      </c>
      <c r="AB99" s="28">
        <f t="shared" si="16"/>
        <v>325294.37774332333</v>
      </c>
      <c r="AC99" s="30">
        <f>'[1]Exports_Table 2'!L32</f>
        <v>20078.960021999999</v>
      </c>
      <c r="AD99" s="32" t="s">
        <v>34</v>
      </c>
      <c r="AE99">
        <v>194180</v>
      </c>
      <c r="AF99">
        <v>48548</v>
      </c>
      <c r="AG99">
        <v>13014</v>
      </c>
      <c r="AH99">
        <v>97391</v>
      </c>
      <c r="AI99">
        <v>353133</v>
      </c>
      <c r="AJ99">
        <v>0</v>
      </c>
      <c r="AK99">
        <v>1998</v>
      </c>
      <c r="AL99">
        <v>254045.05485195934</v>
      </c>
      <c r="AM99">
        <v>122665.98885195935</v>
      </c>
      <c r="AN99">
        <v>131379.06599999999</v>
      </c>
      <c r="AO99">
        <v>244787.05485195934</v>
      </c>
      <c r="AP99">
        <v>9258</v>
      </c>
      <c r="AQ99">
        <v>36313</v>
      </c>
      <c r="AR99">
        <v>691</v>
      </c>
      <c r="AS99">
        <v>48548</v>
      </c>
      <c r="AT99">
        <v>49239</v>
      </c>
      <c r="AU99">
        <v>8370</v>
      </c>
      <c r="AV99">
        <v>347967.05485195934</v>
      </c>
      <c r="AX99">
        <v>1998</v>
      </c>
      <c r="AY99">
        <v>79916.462707959348</v>
      </c>
      <c r="AZ99">
        <v>55557.566063999999</v>
      </c>
      <c r="BA99">
        <v>42749.526144000003</v>
      </c>
      <c r="BB99">
        <v>75821.499935999993</v>
      </c>
      <c r="BC99">
        <v>254045.05485195934</v>
      </c>
      <c r="BD99">
        <v>0.53326772627361185</v>
      </c>
      <c r="BE99">
        <v>1998</v>
      </c>
      <c r="BF99">
        <v>73957.780003959371</v>
      </c>
      <c r="BG99">
        <v>153506.62204799999</v>
      </c>
      <c r="BH99">
        <v>9258.2256000000016</v>
      </c>
      <c r="BI99">
        <v>17322.427199999998</v>
      </c>
      <c r="BJ99">
        <v>254045.05485195937</v>
      </c>
      <c r="BK99">
        <v>1998</v>
      </c>
      <c r="BL99">
        <v>61314</v>
      </c>
      <c r="BM99">
        <v>140771</v>
      </c>
      <c r="BN99">
        <v>51961</v>
      </c>
      <c r="BO99">
        <v>0.78216076611669383</v>
      </c>
      <c r="BP99">
        <v>1998</v>
      </c>
      <c r="BQ99">
        <v>222861.59905431251</v>
      </c>
      <c r="BR99">
        <v>174313.59905431251</v>
      </c>
      <c r="BS99">
        <v>48548</v>
      </c>
      <c r="BT99">
        <v>19866.400945687503</v>
      </c>
      <c r="BU99">
        <v>13014</v>
      </c>
      <c r="BV99">
        <v>97391</v>
      </c>
      <c r="BW99">
        <v>353133</v>
      </c>
      <c r="BX99">
        <v>1658.1964215350633</v>
      </c>
      <c r="BY99">
        <v>1998</v>
      </c>
      <c r="BZ99">
        <v>0.29112072284602064</v>
      </c>
      <c r="CA99">
        <v>0.60424959713328608</v>
      </c>
      <c r="CB99">
        <v>3.6443242736588922E-2</v>
      </c>
      <c r="CC99">
        <v>6.8186437284104437E-2</v>
      </c>
      <c r="CD99">
        <v>1998</v>
      </c>
      <c r="CE99">
        <v>1890.2161819342211</v>
      </c>
      <c r="CF99">
        <v>1269.5725618105218</v>
      </c>
      <c r="CG99">
        <v>1998</v>
      </c>
      <c r="CH99">
        <v>110.29121544996154</v>
      </c>
      <c r="CI99">
        <v>115.78996093775427</v>
      </c>
      <c r="CT99">
        <v>1998</v>
      </c>
      <c r="CU99">
        <v>61333.460618649886</v>
      </c>
      <c r="CV99">
        <v>16275.519023009538</v>
      </c>
      <c r="CW99">
        <v>93021.572665674743</v>
      </c>
      <c r="CX99">
        <v>28681.599054312497</v>
      </c>
      <c r="CY99">
        <v>199312.15136164665</v>
      </c>
      <c r="CZ99">
        <v>222861.59905431251</v>
      </c>
      <c r="DA99">
        <v>0</v>
      </c>
      <c r="DB99">
        <v>1998</v>
      </c>
      <c r="DC99">
        <v>122665.98885195935</v>
      </c>
      <c r="DD99">
        <v>0</v>
      </c>
      <c r="DE99">
        <v>122665.98885195935</v>
      </c>
      <c r="DF99">
        <v>131379.06599999999</v>
      </c>
    </row>
    <row r="100" spans="1:110">
      <c r="A100" s="16">
        <v>1995</v>
      </c>
      <c r="B100" s="17">
        <f>SUM('[1]Ince_Table 2'!B98:N98)</f>
        <v>158179.74209199692</v>
      </c>
      <c r="C100" s="24">
        <v>4990.8767805874913</v>
      </c>
      <c r="D100" s="17">
        <v>9620.4116721947485</v>
      </c>
      <c r="E100" s="17">
        <v>14455</v>
      </c>
      <c r="F100" s="19">
        <f t="shared" si="5"/>
        <v>207037.85944069142</v>
      </c>
      <c r="G100" s="19">
        <f t="shared" si="10"/>
        <v>187820.60532740643</v>
      </c>
      <c r="H100" s="20">
        <f t="shared" si="11"/>
        <v>21.885816961881275</v>
      </c>
      <c r="I100" s="21">
        <f t="shared" si="12"/>
        <v>0.76401360852221079</v>
      </c>
      <c r="J100" s="26">
        <v>0.34360495665119539</v>
      </c>
      <c r="K100" s="23">
        <v>263.2</v>
      </c>
      <c r="L100" s="24">
        <f t="shared" si="13"/>
        <v>1201.9737241033201</v>
      </c>
      <c r="M100" s="2"/>
      <c r="N100" s="2"/>
      <c r="O100" s="28">
        <v>250184.52371411136</v>
      </c>
      <c r="Q100" s="2">
        <v>10036</v>
      </c>
      <c r="R100" s="27">
        <f t="shared" si="14"/>
        <v>1909.2061072500865</v>
      </c>
      <c r="S100" s="27">
        <v>1995</v>
      </c>
      <c r="V100" s="28">
        <v>10036</v>
      </c>
      <c r="W100" s="28">
        <v>31389</v>
      </c>
      <c r="X100" s="28">
        <v>1067</v>
      </c>
      <c r="Y100" s="28">
        <v>42791</v>
      </c>
      <c r="Z100" s="28">
        <v>43858</v>
      </c>
      <c r="AA100" s="28">
        <v>8002</v>
      </c>
      <c r="AB100" s="28">
        <f t="shared" si="16"/>
        <v>333433.52371411136</v>
      </c>
      <c r="AC100" s="30">
        <f>'[1]Exports_Table 2'!L33</f>
        <v>21714.717492031246</v>
      </c>
      <c r="AD100" s="32">
        <v>1995</v>
      </c>
      <c r="AE100">
        <v>170168.14675471411</v>
      </c>
      <c r="AF100">
        <v>47939.87257578125</v>
      </c>
      <c r="AG100">
        <v>10831.240435924979</v>
      </c>
      <c r="AH100">
        <v>128295.94876241476</v>
      </c>
      <c r="AI100">
        <v>357235.20852883509</v>
      </c>
      <c r="AJ100">
        <v>0</v>
      </c>
      <c r="AK100">
        <v>1999</v>
      </c>
      <c r="AL100">
        <v>253425.38304822124</v>
      </c>
      <c r="AM100">
        <v>121661.41325622122</v>
      </c>
      <c r="AN100">
        <v>131763.96979199999</v>
      </c>
      <c r="AO100">
        <v>244081.91904822123</v>
      </c>
      <c r="AP100">
        <v>9343.4639999999999</v>
      </c>
      <c r="AQ100">
        <v>40597.011586691995</v>
      </c>
      <c r="AR100">
        <v>598.12565413005473</v>
      </c>
      <c r="AS100">
        <v>47939.87257578125</v>
      </c>
      <c r="AT100">
        <v>48408.998657642034</v>
      </c>
      <c r="AU100">
        <v>8566.1476949218741</v>
      </c>
      <c r="AV100">
        <v>351126.54055974644</v>
      </c>
      <c r="AX100">
        <v>1999</v>
      </c>
      <c r="AY100">
        <v>78878.48189622123</v>
      </c>
      <c r="AZ100">
        <v>53447.140655999996</v>
      </c>
      <c r="BA100">
        <v>42782.931359999995</v>
      </c>
      <c r="BB100">
        <v>78316.829136</v>
      </c>
      <c r="BC100">
        <v>253425.38304822124</v>
      </c>
      <c r="BD100">
        <v>0.52214825902834916</v>
      </c>
      <c r="BE100">
        <v>1999</v>
      </c>
      <c r="BF100">
        <v>73982.598488221236</v>
      </c>
      <c r="BG100">
        <v>152776.89335999999</v>
      </c>
      <c r="BH100">
        <v>9343.4639999999999</v>
      </c>
      <c r="BI100">
        <v>17322.427199999998</v>
      </c>
      <c r="BJ100">
        <v>253425.38304822124</v>
      </c>
      <c r="BK100">
        <v>1999</v>
      </c>
      <c r="BL100">
        <v>59270</v>
      </c>
      <c r="BM100">
        <v>139739</v>
      </c>
      <c r="BN100">
        <v>54416</v>
      </c>
      <c r="BO100">
        <v>0.75885708115063633</v>
      </c>
      <c r="BP100">
        <v>1999</v>
      </c>
      <c r="BQ100">
        <v>198802.7382455637</v>
      </c>
      <c r="BR100">
        <v>150862.86566978245</v>
      </c>
      <c r="BS100">
        <v>47939.87257578125</v>
      </c>
      <c r="BT100">
        <v>19305.281084931659</v>
      </c>
      <c r="BU100">
        <v>10831.240435924979</v>
      </c>
      <c r="BV100">
        <v>128295.94876241476</v>
      </c>
      <c r="BW100">
        <v>357235.20852883509</v>
      </c>
      <c r="BX100">
        <v>1463.3073252359161</v>
      </c>
      <c r="BY100">
        <v>1999</v>
      </c>
      <c r="BZ100">
        <v>0.29193049882514721</v>
      </c>
      <c r="CA100">
        <v>0.6028476371324254</v>
      </c>
      <c r="CB100">
        <v>3.6868698342747086E-2</v>
      </c>
      <c r="CC100">
        <v>6.8353165699680224E-2</v>
      </c>
      <c r="CD100">
        <v>1999</v>
      </c>
      <c r="CE100">
        <v>1865.3627343759961</v>
      </c>
      <c r="CF100">
        <v>1252.5395669370273</v>
      </c>
      <c r="CG100">
        <v>1999</v>
      </c>
      <c r="CH100">
        <v>108.84105489927067</v>
      </c>
      <c r="CI100">
        <v>114.23648548437626</v>
      </c>
      <c r="CU100">
        <v>61307.252450233427</v>
      </c>
      <c r="CV100">
        <v>15857.153414015163</v>
      </c>
      <c r="CW100">
        <v>93237.895976279426</v>
      </c>
      <c r="CX100">
        <v>28634.591490849591</v>
      </c>
      <c r="CY100">
        <v>199036.89333137762</v>
      </c>
      <c r="CZ100">
        <v>198802.7382455637</v>
      </c>
      <c r="DA100">
        <v>8.9473673706392098</v>
      </c>
      <c r="DC100">
        <v>121661.41325622122</v>
      </c>
      <c r="DD100">
        <v>145.16208822125054</v>
      </c>
      <c r="DE100">
        <v>121516.25116799997</v>
      </c>
      <c r="DF100">
        <v>131763.96979199999</v>
      </c>
    </row>
    <row r="101" spans="1:110">
      <c r="A101" s="16">
        <v>1996</v>
      </c>
      <c r="B101" s="17">
        <f>SUM('[1]Ince_Table 2'!B99:N99)</f>
        <v>162656.82243260997</v>
      </c>
      <c r="C101" s="24">
        <v>4930.722912680114</v>
      </c>
      <c r="D101" s="17">
        <v>9677.1182556782605</v>
      </c>
      <c r="E101" s="17">
        <v>14344</v>
      </c>
      <c r="F101" s="19">
        <f t="shared" si="5"/>
        <v>206805.00615773007</v>
      </c>
      <c r="G101" s="19">
        <f t="shared" si="10"/>
        <v>187609.36548616955</v>
      </c>
      <c r="H101" s="20">
        <f t="shared" si="11"/>
        <v>22.679423094340489</v>
      </c>
      <c r="I101" s="21">
        <f t="shared" si="12"/>
        <v>0.78652265462351378</v>
      </c>
      <c r="J101" s="26">
        <v>0.36861975070243763</v>
      </c>
      <c r="K101" s="23">
        <v>265.60000000000002</v>
      </c>
      <c r="L101" s="24">
        <f t="shared" si="13"/>
        <v>1224.8254701250751</v>
      </c>
      <c r="M101" s="2"/>
      <c r="N101" s="2"/>
      <c r="O101" s="28">
        <v>251934.34761868874</v>
      </c>
      <c r="Q101" s="2">
        <v>9247</v>
      </c>
      <c r="R101" s="27">
        <f t="shared" si="14"/>
        <v>1906.2902682130175</v>
      </c>
      <c r="S101" s="28">
        <v>1996</v>
      </c>
      <c r="V101" s="28">
        <v>9247</v>
      </c>
      <c r="W101" s="28">
        <v>33979</v>
      </c>
      <c r="X101" s="28">
        <v>1221</v>
      </c>
      <c r="Y101" s="28">
        <v>42936</v>
      </c>
      <c r="Z101" s="28">
        <v>44157</v>
      </c>
      <c r="AA101" s="28">
        <v>8048</v>
      </c>
      <c r="AB101" s="28">
        <f t="shared" si="16"/>
        <v>338118.34761868871</v>
      </c>
      <c r="AC101" s="30">
        <f>'[1]Exports_Table 2'!L34</f>
        <v>22027.275149062498</v>
      </c>
      <c r="AD101" s="32" t="s">
        <v>34</v>
      </c>
      <c r="AE101">
        <v>170174.05137372189</v>
      </c>
      <c r="AF101">
        <v>48808.566842187502</v>
      </c>
      <c r="AG101">
        <v>10608.019464191713</v>
      </c>
      <c r="AH101">
        <v>131746.77937756907</v>
      </c>
      <c r="AI101">
        <v>361337.41705767019</v>
      </c>
      <c r="AJ101">
        <v>0</v>
      </c>
      <c r="AK101">
        <v>2000</v>
      </c>
      <c r="AL101">
        <v>249669.55068646435</v>
      </c>
      <c r="AM101">
        <v>122566.63438246437</v>
      </c>
      <c r="AN101">
        <v>127102.91630399998</v>
      </c>
      <c r="AO101">
        <v>240248.64828646436</v>
      </c>
      <c r="AP101">
        <v>9420.902399999999</v>
      </c>
      <c r="AQ101">
        <v>41567.499089566991</v>
      </c>
      <c r="AR101">
        <v>461.69277803035175</v>
      </c>
      <c r="AS101">
        <v>48808.566842187502</v>
      </c>
      <c r="AT101">
        <v>47578.997315284068</v>
      </c>
      <c r="AU101">
        <v>8762.2953898437518</v>
      </c>
      <c r="AV101">
        <v>349269.60478609294</v>
      </c>
      <c r="AX101">
        <v>2000</v>
      </c>
      <c r="AY101">
        <v>79296.090702464382</v>
      </c>
      <c r="AZ101">
        <v>53325.876239999998</v>
      </c>
      <c r="BA101">
        <v>43270.543680000002</v>
      </c>
      <c r="BB101">
        <v>73777.040063999986</v>
      </c>
      <c r="BC101">
        <v>249669.55068646435</v>
      </c>
      <c r="BD101">
        <v>0.5311899932443559</v>
      </c>
      <c r="BE101">
        <v>2000</v>
      </c>
      <c r="BF101">
        <v>72646.211934464358</v>
      </c>
      <c r="BG101">
        <v>150280.00915199998</v>
      </c>
      <c r="BH101">
        <v>9420.902399999999</v>
      </c>
      <c r="BI101">
        <v>17322.427199999998</v>
      </c>
      <c r="BJ101">
        <v>249669.55068646435</v>
      </c>
      <c r="BK101">
        <v>2000</v>
      </c>
      <c r="BL101">
        <v>58969</v>
      </c>
      <c r="BM101">
        <v>138982</v>
      </c>
      <c r="BN101">
        <v>51719</v>
      </c>
      <c r="BO101">
        <v>0.75589327526820516</v>
      </c>
      <c r="BP101">
        <v>2000</v>
      </c>
      <c r="BQ101">
        <v>199947.65361673062</v>
      </c>
      <c r="BR101">
        <v>151139.0867745431</v>
      </c>
      <c r="BS101">
        <v>48808.566842187502</v>
      </c>
      <c r="BT101">
        <v>19034.964599178791</v>
      </c>
      <c r="BU101">
        <v>10608.019464191713</v>
      </c>
      <c r="BV101">
        <v>131746.77937756907</v>
      </c>
      <c r="BW101">
        <v>361337.41705767019</v>
      </c>
      <c r="BX101">
        <v>1456.1026938888165</v>
      </c>
      <c r="BY101">
        <v>2000</v>
      </c>
      <c r="BZ101">
        <v>0.29096945035838051</v>
      </c>
      <c r="CA101">
        <v>0.601915647057506</v>
      </c>
      <c r="CB101">
        <v>3.7733485617678669E-2</v>
      </c>
      <c r="CC101">
        <v>6.9381416966434753E-2</v>
      </c>
      <c r="CD101">
        <v>2000</v>
      </c>
      <c r="CE101">
        <v>1818.1984072362807</v>
      </c>
      <c r="CF101">
        <v>1239.278831999839</v>
      </c>
      <c r="CG101">
        <v>2000</v>
      </c>
      <c r="CH101">
        <v>106.08908874014283</v>
      </c>
      <c r="CI101">
        <v>113.02705482513669</v>
      </c>
      <c r="CT101">
        <v>2000</v>
      </c>
      <c r="CU101">
        <v>61281.044281816961</v>
      </c>
      <c r="CV101">
        <v>15438.787805020791</v>
      </c>
      <c r="CW101">
        <v>93454.219286884123</v>
      </c>
      <c r="CX101">
        <v>29773.602243008711</v>
      </c>
      <c r="CY101">
        <v>199947.65361673056</v>
      </c>
      <c r="CZ101">
        <v>199947.65361673062</v>
      </c>
      <c r="DA101">
        <v>0.64955513217329597</v>
      </c>
      <c r="DB101">
        <v>2000</v>
      </c>
      <c r="DC101">
        <v>122566.63438246438</v>
      </c>
      <c r="DD101">
        <v>10.538382464379554</v>
      </c>
      <c r="DE101">
        <v>122556.09600000001</v>
      </c>
      <c r="DF101">
        <v>127102.91630399998</v>
      </c>
    </row>
    <row r="102" spans="1:110">
      <c r="A102" s="16">
        <v>1997</v>
      </c>
      <c r="B102" s="17">
        <f>SUM('[1]Ince_Table 2'!B100:N100)</f>
        <v>166300.34109457821</v>
      </c>
      <c r="C102" s="24">
        <v>5075.1266191497607</v>
      </c>
      <c r="D102" s="17">
        <v>9585.5759993574065</v>
      </c>
      <c r="E102" s="17">
        <v>14852</v>
      </c>
      <c r="F102" s="19">
        <f t="shared" si="5"/>
        <v>207948.24216466513</v>
      </c>
      <c r="G102" s="19">
        <f t="shared" si="10"/>
        <v>188646.48632694091</v>
      </c>
      <c r="H102" s="20">
        <f t="shared" si="11"/>
        <v>22.394336263746055</v>
      </c>
      <c r="I102" s="21">
        <f t="shared" si="12"/>
        <v>0.79971986953797969</v>
      </c>
      <c r="J102" s="26">
        <v>0.37409269718026289</v>
      </c>
      <c r="K102" s="23">
        <v>266.5</v>
      </c>
      <c r="L102" s="24">
        <f t="shared" si="13"/>
        <v>1248.0325785709435</v>
      </c>
      <c r="M102" s="2"/>
      <c r="N102" s="2"/>
      <c r="O102" s="28">
        <v>255336.47463253647</v>
      </c>
      <c r="Q102" s="2">
        <v>9106</v>
      </c>
      <c r="R102" s="27">
        <f t="shared" ref="R102:R133" si="17">(O102+X102)*2/K102</f>
        <v>1924.3562824205364</v>
      </c>
      <c r="S102" s="27">
        <v>1997</v>
      </c>
      <c r="V102" s="28">
        <v>9106</v>
      </c>
      <c r="W102" s="28">
        <v>35209</v>
      </c>
      <c r="X102" s="28">
        <v>1084</v>
      </c>
      <c r="Y102" s="28">
        <v>45921</v>
      </c>
      <c r="Z102" s="28">
        <v>47005</v>
      </c>
      <c r="AA102" s="28">
        <v>8398</v>
      </c>
      <c r="AB102" s="28">
        <f t="shared" ref="AB102:AB133" si="18">O102+W102+X102+Y102+AA102</f>
        <v>345948.47463253647</v>
      </c>
      <c r="AC102" s="30">
        <f>'[1]Exports_Table 2'!L35</f>
        <v>23383.991196468749</v>
      </c>
      <c r="AD102" s="32" t="s">
        <v>34</v>
      </c>
      <c r="AE102">
        <v>170440.17356855818</v>
      </c>
      <c r="AF102">
        <v>52561.631333593745</v>
      </c>
      <c r="AG102">
        <v>10434.128577081879</v>
      </c>
      <c r="AH102">
        <v>124115.66348324624</v>
      </c>
      <c r="AI102">
        <v>357551.59696248005</v>
      </c>
      <c r="AJ102">
        <v>0</v>
      </c>
      <c r="AK102">
        <v>2001</v>
      </c>
      <c r="AL102">
        <v>254505.75805664327</v>
      </c>
      <c r="AM102">
        <v>124309.23632864328</v>
      </c>
      <c r="AN102">
        <v>130196.52172800002</v>
      </c>
      <c r="AO102">
        <v>245000.92765664327</v>
      </c>
      <c r="AP102">
        <v>9504.8303999999989</v>
      </c>
      <c r="AQ102">
        <v>42403.754225194993</v>
      </c>
      <c r="AR102">
        <v>482.54205721242016</v>
      </c>
      <c r="AS102">
        <v>52561.631333593745</v>
      </c>
      <c r="AT102">
        <v>53044.173390806165</v>
      </c>
      <c r="AU102">
        <v>7597.9112898355552</v>
      </c>
      <c r="AV102">
        <v>357551.59696248005</v>
      </c>
      <c r="AX102">
        <v>2001</v>
      </c>
      <c r="AY102">
        <v>80751.884776643274</v>
      </c>
      <c r="AZ102">
        <v>54421.816176</v>
      </c>
      <c r="BA102">
        <v>43557.351552</v>
      </c>
      <c r="BB102">
        <v>75774.705551999999</v>
      </c>
      <c r="BC102">
        <v>254505.75805664327</v>
      </c>
      <c r="BD102">
        <v>0.53112236825132564</v>
      </c>
      <c r="BE102">
        <v>2001</v>
      </c>
      <c r="BF102">
        <v>75079.860808643294</v>
      </c>
      <c r="BG102">
        <v>152598.63964799995</v>
      </c>
      <c r="BH102">
        <v>9504.8303999999989</v>
      </c>
      <c r="BI102">
        <v>17322.427199999998</v>
      </c>
      <c r="BJ102">
        <v>254505.75805664324</v>
      </c>
      <c r="BK102">
        <v>2001</v>
      </c>
      <c r="BL102">
        <v>60612</v>
      </c>
      <c r="BM102">
        <v>140047</v>
      </c>
      <c r="BN102">
        <v>53847</v>
      </c>
      <c r="BO102">
        <v>0.74163291558705813</v>
      </c>
      <c r="BP102">
        <v>2001</v>
      </c>
      <c r="BQ102">
        <v>203437.8003414156</v>
      </c>
      <c r="BR102">
        <v>150876.16900782185</v>
      </c>
      <c r="BS102">
        <v>52561.631333593745</v>
      </c>
      <c r="BT102">
        <v>19564.004560736332</v>
      </c>
      <c r="BU102">
        <v>10434.128577081879</v>
      </c>
      <c r="BV102">
        <v>124115.66348324624</v>
      </c>
      <c r="BW102">
        <v>357551.59696248005</v>
      </c>
      <c r="BX102">
        <v>1469.2999396313392</v>
      </c>
      <c r="BY102">
        <v>2001</v>
      </c>
      <c r="BZ102">
        <v>0.295002601834782</v>
      </c>
      <c r="CA102">
        <v>0.59958816182868957</v>
      </c>
      <c r="CB102">
        <v>3.7346229305682689E-2</v>
      </c>
      <c r="CC102">
        <v>6.8063007030845599E-2</v>
      </c>
      <c r="CD102">
        <v>2001</v>
      </c>
      <c r="CE102">
        <v>1838.1308405856121</v>
      </c>
      <c r="CF102">
        <v>1230.9793770614995</v>
      </c>
      <c r="CG102">
        <v>2001</v>
      </c>
      <c r="CH102">
        <v>107.25211565843085</v>
      </c>
      <c r="CI102">
        <v>112.27011221939503</v>
      </c>
      <c r="CT102">
        <v>2001</v>
      </c>
      <c r="CU102">
        <v>60812.092895560258</v>
      </c>
      <c r="CV102">
        <v>15736.976638573124</v>
      </c>
      <c r="CW102">
        <v>93891.104034424818</v>
      </c>
      <c r="CX102">
        <v>32997.626772857417</v>
      </c>
      <c r="CY102">
        <v>203437.8003414156</v>
      </c>
      <c r="CZ102">
        <v>203437.8003414156</v>
      </c>
      <c r="DA102">
        <v>14.342452209275599</v>
      </c>
      <c r="DB102">
        <v>2001</v>
      </c>
      <c r="DC102">
        <v>124309.23632864328</v>
      </c>
      <c r="DD102">
        <v>232.69194464328731</v>
      </c>
      <c r="DE102">
        <v>124076.54438399999</v>
      </c>
      <c r="DF102">
        <v>130196.52172799999</v>
      </c>
    </row>
    <row r="103" spans="1:110">
      <c r="A103" s="34">
        <v>1998</v>
      </c>
      <c r="B103" s="17">
        <f>SUM('[1]Ince_Table 2'!B101:N101)</f>
        <v>170630.55230733415</v>
      </c>
      <c r="C103" s="35">
        <v>5031</v>
      </c>
      <c r="D103" s="36">
        <v>9821</v>
      </c>
      <c r="E103" s="36">
        <v>14852</v>
      </c>
      <c r="F103" s="37">
        <f t="shared" si="5"/>
        <v>210317.32799999998</v>
      </c>
      <c r="G103" s="37">
        <f t="shared" si="10"/>
        <v>190795.67361503997</v>
      </c>
      <c r="H103" s="38">
        <f t="shared" si="11"/>
        <v>22.977451159080818</v>
      </c>
      <c r="I103" s="39">
        <f t="shared" si="12"/>
        <v>0.81130049497079082</v>
      </c>
      <c r="J103" s="40">
        <v>0.379</v>
      </c>
      <c r="K103" s="41">
        <v>268.8</v>
      </c>
      <c r="L103" s="35">
        <f t="shared" si="13"/>
        <v>1269.5725618105218</v>
      </c>
      <c r="M103" s="2" t="s">
        <v>40</v>
      </c>
      <c r="N103" s="2" t="s">
        <v>41</v>
      </c>
      <c r="O103" s="28">
        <v>254045.05485195934</v>
      </c>
      <c r="Q103" s="2">
        <v>9258</v>
      </c>
      <c r="R103" s="27">
        <f t="shared" si="17"/>
        <v>1895.3575509818402</v>
      </c>
      <c r="S103" s="28">
        <v>1998</v>
      </c>
      <c r="V103" s="28">
        <v>9258</v>
      </c>
      <c r="W103" s="28">
        <v>36313</v>
      </c>
      <c r="X103" s="28">
        <v>691</v>
      </c>
      <c r="Y103" s="28">
        <v>48548</v>
      </c>
      <c r="Z103" s="28">
        <v>49239</v>
      </c>
      <c r="AA103" s="28">
        <v>8370</v>
      </c>
      <c r="AB103" s="28">
        <f t="shared" si="18"/>
        <v>347967.05485195934</v>
      </c>
      <c r="AC103" s="30">
        <f>'[1]Exports_Table 2'!L36</f>
        <v>19866.400945687503</v>
      </c>
      <c r="AD103" s="32" t="s">
        <v>34</v>
      </c>
      <c r="AE103">
        <v>168880.07996619088</v>
      </c>
      <c r="AF103">
        <v>54208.120299999995</v>
      </c>
      <c r="AG103">
        <v>10264.645462824461</v>
      </c>
      <c r="AH103">
        <v>126715.16366744068</v>
      </c>
      <c r="AI103">
        <v>360068.00939645601</v>
      </c>
      <c r="AJ103">
        <v>0</v>
      </c>
      <c r="AK103">
        <v>2002</v>
      </c>
      <c r="AL103">
        <v>254483.62487456383</v>
      </c>
      <c r="AM103">
        <v>125784.99517856383</v>
      </c>
      <c r="AN103">
        <v>128698.62969600002</v>
      </c>
      <c r="AO103">
        <v>244898.11127456382</v>
      </c>
      <c r="AP103">
        <v>9585.5136000000002</v>
      </c>
      <c r="AQ103">
        <v>43334.031994583005</v>
      </c>
      <c r="AR103">
        <v>493.56836950964902</v>
      </c>
      <c r="AS103">
        <v>54208.120299999995</v>
      </c>
      <c r="AT103">
        <v>54701.688669509647</v>
      </c>
      <c r="AU103">
        <v>7548.6638577994936</v>
      </c>
      <c r="AV103">
        <v>360068.00939645601</v>
      </c>
      <c r="AX103">
        <v>2002</v>
      </c>
      <c r="AY103">
        <v>81781.045578563833</v>
      </c>
      <c r="AZ103">
        <v>54586.992095999994</v>
      </c>
      <c r="BA103">
        <v>44003.9496</v>
      </c>
      <c r="BB103">
        <v>74111.637599999987</v>
      </c>
      <c r="BC103">
        <v>254483.6248745638</v>
      </c>
      <c r="BD103">
        <v>0.53586173861591402</v>
      </c>
      <c r="BE103">
        <v>2002</v>
      </c>
      <c r="BF103">
        <v>73902.419082563822</v>
      </c>
      <c r="BG103">
        <v>153673.26499199998</v>
      </c>
      <c r="BH103">
        <v>9585.5136000000002</v>
      </c>
      <c r="BI103">
        <v>17322.427199999998</v>
      </c>
      <c r="BJ103">
        <v>254483.6248745638</v>
      </c>
      <c r="BK103">
        <v>2002</v>
      </c>
      <c r="BL103">
        <v>60881</v>
      </c>
      <c r="BM103">
        <v>141524</v>
      </c>
      <c r="BN103">
        <v>52079</v>
      </c>
      <c r="BO103">
        <v>0.7335921652108085</v>
      </c>
      <c r="BP103">
        <v>2002</v>
      </c>
      <c r="BQ103">
        <v>203477.95080011393</v>
      </c>
      <c r="BR103">
        <v>149269.83050011395</v>
      </c>
      <c r="BS103">
        <v>54208.120299999995</v>
      </c>
      <c r="BT103">
        <v>19610.249466076937</v>
      </c>
      <c r="BU103">
        <v>10264.645462824461</v>
      </c>
      <c r="BV103">
        <v>126715.16366744068</v>
      </c>
      <c r="BW103">
        <v>360068.00939645607</v>
      </c>
      <c r="BX103">
        <v>1457.6358724743018</v>
      </c>
      <c r="BY103">
        <v>2002</v>
      </c>
      <c r="BZ103">
        <v>0.29040147128912785</v>
      </c>
      <c r="CA103">
        <v>0.60386307790038074</v>
      </c>
      <c r="CB103">
        <v>3.7666524141680022E-2</v>
      </c>
      <c r="CC103">
        <v>6.8068926668811425E-2</v>
      </c>
      <c r="CD103">
        <v>2002</v>
      </c>
      <c r="CE103">
        <v>1823.0204261239792</v>
      </c>
      <c r="CF103">
        <v>1209.7903568277468</v>
      </c>
      <c r="CG103">
        <v>2002</v>
      </c>
      <c r="CH103">
        <v>106.37044614736951</v>
      </c>
      <c r="CI103">
        <v>110.33759107095698</v>
      </c>
      <c r="CT103">
        <v>2002</v>
      </c>
      <c r="CU103">
        <v>59852.631501014577</v>
      </c>
      <c r="CV103">
        <v>15872.54207367975</v>
      </c>
      <c r="CW103">
        <v>93154.906391496552</v>
      </c>
      <c r="CX103">
        <v>34597.870833923058</v>
      </c>
      <c r="CY103">
        <v>203477.95080011393</v>
      </c>
      <c r="CZ103">
        <v>203477.95080011393</v>
      </c>
      <c r="DA103">
        <v>0.95491978327414795</v>
      </c>
      <c r="DB103">
        <v>2002</v>
      </c>
      <c r="DC103">
        <v>125784.99517856384</v>
      </c>
      <c r="DD103">
        <v>15.492618563839777</v>
      </c>
      <c r="DE103">
        <v>125769.50255999999</v>
      </c>
      <c r="DF103">
        <v>128698.62969599999</v>
      </c>
    </row>
    <row r="104" spans="1:110">
      <c r="A104" s="18"/>
      <c r="B104" s="17">
        <f>SUM('[1]Ince_Table 2'!B102:N102)</f>
        <v>170168.14675471411</v>
      </c>
      <c r="C104" s="35">
        <f>J160+'[1]Imports_Table 3'!L39</f>
        <v>9.157709680237998</v>
      </c>
      <c r="D104" s="35">
        <f>K160+'[1]Imports_Table 3'!M39</f>
        <v>34.306392878348099</v>
      </c>
      <c r="E104" s="36">
        <v>14852</v>
      </c>
      <c r="F104" s="37">
        <f t="shared" si="5"/>
        <v>598.12565413005473</v>
      </c>
      <c r="G104" s="37">
        <f t="shared" si="10"/>
        <v>542.60763091370302</v>
      </c>
      <c r="H104" s="38">
        <f t="shared" si="11"/>
        <v>22.915182703301117</v>
      </c>
      <c r="I104" s="39">
        <f t="shared" si="12"/>
        <v>284.50233756018304</v>
      </c>
      <c r="J104" s="42"/>
      <c r="K104" s="41">
        <v>271.71699999999998</v>
      </c>
      <c r="L104" s="35">
        <f t="shared" si="13"/>
        <v>1252.5395669370273</v>
      </c>
      <c r="M104" s="2" t="s">
        <v>42</v>
      </c>
      <c r="N104" s="2" t="s">
        <v>43</v>
      </c>
      <c r="O104" s="28">
        <v>253425.38304822124</v>
      </c>
      <c r="P104" s="28">
        <v>9093.2479999999996</v>
      </c>
      <c r="Q104" s="2"/>
      <c r="R104" s="27">
        <f t="shared" si="17"/>
        <v>1869.7652977351534</v>
      </c>
      <c r="S104" s="27">
        <v>1999</v>
      </c>
      <c r="V104" s="28">
        <v>9343.4639999999999</v>
      </c>
      <c r="W104" s="28">
        <f t="shared" ref="W104:W155" si="19">X162</f>
        <v>0</v>
      </c>
      <c r="X104" s="28">
        <f>'[1]Imports_Table 3'!O39</f>
        <v>598.12565413005473</v>
      </c>
      <c r="Y104" s="43">
        <f>'[1]Imports_Table 3'!B39</f>
        <v>47939.87257578125</v>
      </c>
      <c r="Z104" s="28">
        <v>48408.998657642034</v>
      </c>
      <c r="AA104" s="28">
        <v>8566.1476949218741</v>
      </c>
      <c r="AB104" s="28">
        <f t="shared" si="18"/>
        <v>310529.52897305443</v>
      </c>
      <c r="AC104" s="30">
        <f>'[1]Exports_Table 2'!L37</f>
        <v>19305.281084931659</v>
      </c>
      <c r="AD104" s="2"/>
      <c r="AE104">
        <v>167994.59455939612</v>
      </c>
      <c r="AF104">
        <v>56141.902191406247</v>
      </c>
      <c r="AG104">
        <v>10117.986332342693</v>
      </c>
      <c r="AH104">
        <v>132051.49885558456</v>
      </c>
      <c r="AI104">
        <v>366305.98193872964</v>
      </c>
      <c r="AJ104">
        <v>0</v>
      </c>
      <c r="AK104">
        <v>2003</v>
      </c>
      <c r="AL104">
        <v>257702.35374585778</v>
      </c>
      <c r="AM104">
        <v>127833.99548985779</v>
      </c>
      <c r="AN104">
        <v>129868.35825599999</v>
      </c>
      <c r="AO104">
        <v>248032.91214585779</v>
      </c>
      <c r="AP104">
        <v>9669.4415999999983</v>
      </c>
      <c r="AQ104">
        <v>44442.385960313004</v>
      </c>
      <c r="AR104">
        <v>505.03566113863076</v>
      </c>
      <c r="AS104">
        <v>56141.902191406247</v>
      </c>
      <c r="AT104">
        <v>56646.937852544877</v>
      </c>
      <c r="AU104">
        <v>7514.3043800139458</v>
      </c>
      <c r="AV104">
        <v>366305.98193872964</v>
      </c>
      <c r="AX104">
        <v>2003</v>
      </c>
      <c r="AY104">
        <v>83625.639713857789</v>
      </c>
      <c r="AZ104">
        <v>55106.945712000001</v>
      </c>
      <c r="BA104">
        <v>44208.355775999989</v>
      </c>
      <c r="BB104">
        <v>74761.412543999992</v>
      </c>
      <c r="BC104">
        <v>257702.35374585778</v>
      </c>
      <c r="BD104">
        <v>0.53834426969446236</v>
      </c>
      <c r="BE104">
        <v>2003</v>
      </c>
      <c r="BF104">
        <v>73960.850033857801</v>
      </c>
      <c r="BG104">
        <v>156749.63491199998</v>
      </c>
      <c r="BH104">
        <v>9669.4415999999983</v>
      </c>
      <c r="BI104">
        <v>17322.427199999998</v>
      </c>
      <c r="BJ104">
        <v>257702.35374585778</v>
      </c>
      <c r="BK104">
        <v>2003</v>
      </c>
      <c r="BL104">
        <v>62130</v>
      </c>
      <c r="BM104">
        <v>143010</v>
      </c>
      <c r="BN104">
        <v>52562</v>
      </c>
      <c r="BO104">
        <v>0.72541944181388729</v>
      </c>
      <c r="BP104">
        <v>2003</v>
      </c>
      <c r="BQ104">
        <v>204464.22923123668</v>
      </c>
      <c r="BR104">
        <v>148322.32703983042</v>
      </c>
      <c r="BS104">
        <v>56141.902191406247</v>
      </c>
      <c r="BT104">
        <v>19672.267519565696</v>
      </c>
      <c r="BU104">
        <v>10117.986332342693</v>
      </c>
      <c r="BV104">
        <v>132051.49885558456</v>
      </c>
      <c r="BW104">
        <v>366305.98193872964</v>
      </c>
      <c r="BX104">
        <v>1452.924329770168</v>
      </c>
      <c r="BY104">
        <v>2003</v>
      </c>
      <c r="BZ104">
        <v>0.2870010652164896</v>
      </c>
      <c r="CA104">
        <v>0.60825845256572286</v>
      </c>
      <c r="CB104">
        <v>3.7521743435591039E-2</v>
      </c>
      <c r="CC104">
        <v>6.7218738782196447E-2</v>
      </c>
      <c r="CD104">
        <v>2003</v>
      </c>
      <c r="CE104">
        <v>1831.2348375272359</v>
      </c>
      <c r="CF104">
        <v>1193.7708352358209</v>
      </c>
      <c r="CG104">
        <v>2003</v>
      </c>
      <c r="CH104">
        <v>106.84974445543082</v>
      </c>
      <c r="CI104">
        <v>108.87654832699174</v>
      </c>
      <c r="CT104">
        <v>2003</v>
      </c>
      <c r="CU104">
        <v>59337.214509432553</v>
      </c>
      <c r="CV104">
        <v>16166.267559195956</v>
      </c>
      <c r="CW104">
        <v>92491.112490767613</v>
      </c>
      <c r="CX104">
        <v>36469.634671840555</v>
      </c>
      <c r="CY104">
        <v>204464.22923123668</v>
      </c>
      <c r="CZ104">
        <v>204464.22923123668</v>
      </c>
      <c r="DA104">
        <v>16.08131766875</v>
      </c>
      <c r="DB104">
        <v>2003</v>
      </c>
      <c r="DC104">
        <v>127833.99548985777</v>
      </c>
      <c r="DD104">
        <v>260.9032978578</v>
      </c>
      <c r="DE104">
        <v>127573.09219199997</v>
      </c>
      <c r="DF104">
        <v>129868.35825599999</v>
      </c>
    </row>
    <row r="105" spans="1:110">
      <c r="A105" s="18">
        <v>2000</v>
      </c>
      <c r="B105" s="17">
        <f>SUM('[1]Ince_Table 2'!B103:N103)</f>
        <v>170174.05137372189</v>
      </c>
      <c r="C105" s="35">
        <f>J161+'[1]Imports_Table 3'!L40</f>
        <v>8.7523604027180006</v>
      </c>
      <c r="D105" s="35">
        <f>K161+'[1]Imports_Table 3'!M40</f>
        <v>24.396709619708098</v>
      </c>
      <c r="E105" s="44">
        <f t="shared" ref="E105:E155" si="20">C105+D105</f>
        <v>33.149070022426102</v>
      </c>
      <c r="F105" s="37">
        <f t="shared" si="5"/>
        <v>461.69277803035175</v>
      </c>
      <c r="G105" s="37">
        <f t="shared" si="10"/>
        <v>418.83845437357451</v>
      </c>
      <c r="H105" s="38">
        <f t="shared" si="11"/>
        <v>10267.19912556191</v>
      </c>
      <c r="I105" s="39">
        <f t="shared" si="12"/>
        <v>368.58720662625274</v>
      </c>
      <c r="J105" s="45">
        <v>0.46</v>
      </c>
      <c r="K105" s="41">
        <v>274.63400000000001</v>
      </c>
      <c r="L105" s="35">
        <f t="shared" si="13"/>
        <v>1239.278831999839</v>
      </c>
      <c r="M105" s="2">
        <v>1.0000000000000142</v>
      </c>
      <c r="N105" s="35">
        <v>5381.5613317700099</v>
      </c>
      <c r="O105" s="28">
        <v>249669.55068646435</v>
      </c>
      <c r="P105" s="28">
        <v>8778.5509999999995</v>
      </c>
      <c r="Q105" s="2"/>
      <c r="R105" s="27">
        <f t="shared" si="17"/>
        <v>1821.5606477311235</v>
      </c>
      <c r="S105" s="46">
        <v>2000</v>
      </c>
      <c r="V105" s="28">
        <v>9420.902399999999</v>
      </c>
      <c r="W105" s="28">
        <f t="shared" si="19"/>
        <v>0</v>
      </c>
      <c r="X105" s="28">
        <f>'[1]Imports_Table 3'!O40</f>
        <v>461.69277803035175</v>
      </c>
      <c r="Y105" s="43">
        <f>'[1]Imports_Table 3'!B40</f>
        <v>48808.566842187502</v>
      </c>
      <c r="Z105" s="28">
        <v>47578.997315284068</v>
      </c>
      <c r="AA105" s="28">
        <v>8762.2953898437518</v>
      </c>
      <c r="AB105" s="28">
        <f t="shared" si="18"/>
        <v>307702.10569652595</v>
      </c>
      <c r="AC105" s="30">
        <f>'[1]Exports_Table 2'!L38</f>
        <v>19034.964599178791</v>
      </c>
      <c r="AD105" s="18">
        <v>2000</v>
      </c>
      <c r="AE105">
        <v>166470.74398017526</v>
      </c>
      <c r="AF105">
        <v>57539.201657812504</v>
      </c>
      <c r="AG105">
        <v>9999.9559944984212</v>
      </c>
      <c r="AH105">
        <v>134769.94920796729</v>
      </c>
      <c r="AI105">
        <v>368779.85084045347</v>
      </c>
      <c r="AJ105">
        <v>0</v>
      </c>
      <c r="AK105">
        <v>2004</v>
      </c>
      <c r="AL105">
        <v>258256.9137683014</v>
      </c>
      <c r="AM105">
        <v>129034.1633843014</v>
      </c>
      <c r="AN105">
        <v>129222.750384</v>
      </c>
      <c r="AO105">
        <v>248505.16656830139</v>
      </c>
      <c r="AP105">
        <v>9751.747199999998</v>
      </c>
      <c r="AQ105">
        <v>45027.138487264994</v>
      </c>
      <c r="AR105">
        <v>516.96169767219624</v>
      </c>
      <c r="AS105">
        <v>57539.201657812504</v>
      </c>
      <c r="AT105">
        <v>58056.163355484699</v>
      </c>
      <c r="AU105">
        <v>7439.6352294023109</v>
      </c>
      <c r="AV105">
        <v>368779.85084045347</v>
      </c>
      <c r="AX105">
        <v>2004</v>
      </c>
      <c r="AY105">
        <v>84496.087256301413</v>
      </c>
      <c r="AZ105">
        <v>55347.273072000004</v>
      </c>
      <c r="BA105">
        <v>44538.076127999993</v>
      </c>
      <c r="BB105">
        <v>73875.477311999988</v>
      </c>
      <c r="BC105">
        <v>258256.91376830137</v>
      </c>
      <c r="BD105">
        <v>0.54148931886394236</v>
      </c>
      <c r="BE105">
        <v>2004</v>
      </c>
      <c r="BF105">
        <v>72853.539560301419</v>
      </c>
      <c r="BG105">
        <v>158329.199808</v>
      </c>
      <c r="BH105">
        <v>9751.747199999998</v>
      </c>
      <c r="BI105">
        <v>17322.427199999998</v>
      </c>
      <c r="BJ105">
        <v>258256.9137683014</v>
      </c>
      <c r="BK105">
        <v>2004</v>
      </c>
      <c r="BL105">
        <v>62317</v>
      </c>
      <c r="BM105">
        <v>143704</v>
      </c>
      <c r="BN105">
        <v>52236</v>
      </c>
      <c r="BO105">
        <v>0.718397809279265</v>
      </c>
      <c r="BP105">
        <v>2004</v>
      </c>
      <c r="BQ105">
        <v>204327.96176246417</v>
      </c>
      <c r="BR105">
        <v>146788.76010465168</v>
      </c>
      <c r="BS105">
        <v>57539.201657812504</v>
      </c>
      <c r="BT105">
        <v>19681.983875523591</v>
      </c>
      <c r="BU105">
        <v>9999.9559944984212</v>
      </c>
      <c r="BV105">
        <v>134769.94920796729</v>
      </c>
      <c r="BW105">
        <v>368779.85084045352</v>
      </c>
      <c r="BX105">
        <v>1440.3849084283354</v>
      </c>
      <c r="BY105">
        <v>2004</v>
      </c>
      <c r="BZ105">
        <v>0.28209715084593223</v>
      </c>
      <c r="CA105">
        <v>0.61306858158324917</v>
      </c>
      <c r="CB105">
        <v>3.7759868875181048E-2</v>
      </c>
      <c r="CC105">
        <v>6.7074398695637805E-2</v>
      </c>
      <c r="CD105">
        <v>2004</v>
      </c>
      <c r="CE105">
        <v>1820.5504419487395</v>
      </c>
      <c r="CF105">
        <v>1173.5150943395281</v>
      </c>
      <c r="CG105">
        <v>2004</v>
      </c>
      <c r="CH105">
        <v>106.22632635862101</v>
      </c>
      <c r="CI105">
        <v>107.02914588801475</v>
      </c>
      <c r="CT105">
        <v>2004</v>
      </c>
      <c r="CU105">
        <v>58683.31717178438</v>
      </c>
      <c r="CV105">
        <v>16524.790356201345</v>
      </c>
      <c r="CW105">
        <v>91262.636452189545</v>
      </c>
      <c r="CX105">
        <v>37857.217782288913</v>
      </c>
      <c r="CY105">
        <v>204327.9617624642</v>
      </c>
      <c r="CZ105">
        <v>204327.96176246417</v>
      </c>
      <c r="DA105">
        <v>2.0891632335688901</v>
      </c>
      <c r="DB105">
        <v>2004</v>
      </c>
      <c r="DC105">
        <v>129034.16338430141</v>
      </c>
      <c r="DD105">
        <v>33.894584301421673</v>
      </c>
      <c r="DE105">
        <v>129000.26879999999</v>
      </c>
      <c r="DF105">
        <v>129222.75038399998</v>
      </c>
    </row>
    <row r="106" spans="1:110">
      <c r="A106" s="18">
        <v>2001</v>
      </c>
      <c r="B106" s="17">
        <f>SUM('[1]Ince_Table 2'!B104:N104)</f>
        <v>170440.17356855818</v>
      </c>
      <c r="C106" s="35">
        <f>J162+'[1]Imports_Table 3'!L41</f>
        <v>10.677768588077999</v>
      </c>
      <c r="D106" s="35">
        <f>K162+'[1]Imports_Table 3'!M41</f>
        <v>23.603933122668099</v>
      </c>
      <c r="E106" s="44">
        <f t="shared" si="20"/>
        <v>34.281701710746098</v>
      </c>
      <c r="F106" s="47">
        <f t="shared" si="5"/>
        <v>482.54205721242016</v>
      </c>
      <c r="G106" s="37">
        <f t="shared" si="10"/>
        <v>437.75250346196333</v>
      </c>
      <c r="H106" s="38">
        <f t="shared" si="11"/>
        <v>9943.5071809828642</v>
      </c>
      <c r="I106" s="39">
        <f t="shared" si="12"/>
        <v>353.21309515105872</v>
      </c>
      <c r="J106" s="45">
        <v>0.46</v>
      </c>
      <c r="K106" s="48" t="e">
        <f>#REF!/1000</f>
        <v>#REF!</v>
      </c>
      <c r="L106" s="35" t="e">
        <f t="shared" si="13"/>
        <v>#REF!</v>
      </c>
      <c r="M106" s="2">
        <v>20.100000000000001</v>
      </c>
      <c r="N106" s="49">
        <v>5460.3024007168151</v>
      </c>
      <c r="O106" s="33">
        <v>254505.75805664327</v>
      </c>
      <c r="P106" s="33">
        <v>8999.6320000000014</v>
      </c>
      <c r="Q106" s="2"/>
      <c r="R106" s="27" t="e">
        <f t="shared" si="17"/>
        <v>#REF!</v>
      </c>
      <c r="S106" s="46">
        <v>2001</v>
      </c>
      <c r="V106" s="33">
        <v>9504.8303999999989</v>
      </c>
      <c r="W106" s="33">
        <f t="shared" si="19"/>
        <v>0</v>
      </c>
      <c r="X106" s="28">
        <f>'[1]Imports_Table 3'!O41</f>
        <v>482.54205721242016</v>
      </c>
      <c r="Y106" s="43">
        <f>'[1]Imports_Table 3'!B41</f>
        <v>52561.631333593745</v>
      </c>
      <c r="Z106" s="33">
        <f t="shared" ref="Z106:Z155" si="21">Y106+X106</f>
        <v>53044.173390806165</v>
      </c>
      <c r="AA106" s="50">
        <f>[1]Ince_Sources!P104</f>
        <v>7597.9112898355552</v>
      </c>
      <c r="AB106" s="28">
        <f t="shared" si="18"/>
        <v>315147.84273728501</v>
      </c>
      <c r="AC106" s="30">
        <f>'[1]Exports_Table 2'!L39</f>
        <v>19564.004560736332</v>
      </c>
      <c r="AD106" s="18">
        <v>2001</v>
      </c>
      <c r="AE106">
        <v>166326.28745968945</v>
      </c>
      <c r="AF106">
        <v>58958.522824218744</v>
      </c>
      <c r="AG106">
        <v>9883.662847969521</v>
      </c>
      <c r="AH106">
        <v>138185.57696803671</v>
      </c>
      <c r="AI106">
        <v>373354.05009991443</v>
      </c>
      <c r="AJ106">
        <v>0</v>
      </c>
      <c r="AK106">
        <v>2005</v>
      </c>
      <c r="AL106">
        <v>260453.14917097377</v>
      </c>
      <c r="AM106">
        <v>131121.08521897381</v>
      </c>
      <c r="AN106">
        <v>129332.063952</v>
      </c>
      <c r="AO106">
        <v>250620.71877097379</v>
      </c>
      <c r="AP106">
        <v>9832.4303999999975</v>
      </c>
      <c r="AQ106">
        <v>45979.207271888008</v>
      </c>
      <c r="AR106">
        <v>529.36475151544494</v>
      </c>
      <c r="AS106">
        <v>58958.522824218744</v>
      </c>
      <c r="AT106">
        <v>59487.887575734188</v>
      </c>
      <c r="AU106">
        <v>7433.8060813184802</v>
      </c>
      <c r="AV106">
        <v>373354.05009991443</v>
      </c>
      <c r="AX106">
        <v>2005</v>
      </c>
      <c r="AY106">
        <v>86295.795618973789</v>
      </c>
      <c r="AZ106">
        <v>55682.027855999993</v>
      </c>
      <c r="BA106">
        <v>44825.289599999996</v>
      </c>
      <c r="BB106">
        <v>73650.036095999996</v>
      </c>
      <c r="BC106">
        <v>260453.14917097377</v>
      </c>
      <c r="BD106">
        <v>0.54511847496139443</v>
      </c>
      <c r="BE106">
        <v>2005</v>
      </c>
      <c r="BF106">
        <v>72194.542530973791</v>
      </c>
      <c r="BG106">
        <v>161103.74904</v>
      </c>
      <c r="BH106">
        <v>9832.4303999999975</v>
      </c>
      <c r="BI106">
        <v>17322.427199999998</v>
      </c>
      <c r="BJ106">
        <v>260453.14917097377</v>
      </c>
      <c r="BK106">
        <v>2005</v>
      </c>
      <c r="BL106">
        <v>63244</v>
      </c>
      <c r="BM106">
        <v>145119</v>
      </c>
      <c r="BN106">
        <v>52090</v>
      </c>
      <c r="BO106">
        <v>0.71321067398137883</v>
      </c>
      <c r="BP106">
        <v>2005</v>
      </c>
      <c r="BQ106">
        <v>205581.30123849376</v>
      </c>
      <c r="BR106">
        <v>146622.778414275</v>
      </c>
      <c r="BS106">
        <v>58958.522824218744</v>
      </c>
      <c r="BT106">
        <v>19703.509045414459</v>
      </c>
      <c r="BU106">
        <v>9883.662847969521</v>
      </c>
      <c r="BV106">
        <v>138185.57696803671</v>
      </c>
      <c r="BW106">
        <v>373354.05009991443</v>
      </c>
      <c r="BX106">
        <v>1437.7269905238024</v>
      </c>
      <c r="BY106">
        <v>2005</v>
      </c>
      <c r="BZ106">
        <v>0.277188211241715</v>
      </c>
      <c r="CA106">
        <v>0.61855174165793581</v>
      </c>
      <c r="CB106">
        <v>3.7751244057892056E-2</v>
      </c>
      <c r="CC106">
        <v>6.6508803042457112E-2</v>
      </c>
      <c r="CD106">
        <v>2005</v>
      </c>
      <c r="CE106">
        <v>1821.4717003645262</v>
      </c>
      <c r="CF106">
        <v>1163.1981667291845</v>
      </c>
      <c r="CG106">
        <v>2005</v>
      </c>
      <c r="CH106">
        <v>106.28008037437419</v>
      </c>
      <c r="CI106">
        <v>106.08820191920709</v>
      </c>
      <c r="CT106">
        <v>2005</v>
      </c>
      <c r="CU106">
        <v>58417.195568399773</v>
      </c>
      <c r="CV106">
        <v>16941.809267468445</v>
      </c>
      <c r="CW106">
        <v>90967.2826238212</v>
      </c>
      <c r="CX106">
        <v>39255.013778804285</v>
      </c>
      <c r="CY106">
        <v>205581.3012384937</v>
      </c>
      <c r="CZ106">
        <v>205581.30123849376</v>
      </c>
      <c r="DA106">
        <v>16.963933122152</v>
      </c>
      <c r="DB106">
        <v>2005</v>
      </c>
      <c r="DC106">
        <v>131121.08521897378</v>
      </c>
      <c r="DD106">
        <v>275.22285097379404</v>
      </c>
      <c r="DE106">
        <v>130845.86236799999</v>
      </c>
      <c r="DF106">
        <v>129332.063952</v>
      </c>
    </row>
    <row r="107" spans="1:110">
      <c r="A107" s="18">
        <v>2002</v>
      </c>
      <c r="B107" s="17">
        <f>SUM('[1]Ince_Table 2'!B105:N105)</f>
        <v>168880.07996619088</v>
      </c>
      <c r="C107" s="35">
        <f>J163+'[1]Imports_Table 3'!L42</f>
        <v>11.062850931437998</v>
      </c>
      <c r="D107" s="35">
        <f>K163+'[1]Imports_Table 3'!M42</f>
        <v>23.968610805708099</v>
      </c>
      <c r="E107" s="44">
        <f t="shared" si="20"/>
        <v>35.031461737146095</v>
      </c>
      <c r="F107" s="37">
        <f t="shared" si="5"/>
        <v>493.56836950964902</v>
      </c>
      <c r="G107" s="37">
        <f t="shared" si="10"/>
        <v>447.75535345176337</v>
      </c>
      <c r="H107" s="38">
        <f t="shared" si="11"/>
        <v>9641.6233632133335</v>
      </c>
      <c r="I107" s="39">
        <f t="shared" si="12"/>
        <v>342.16147224744185</v>
      </c>
      <c r="J107" s="45">
        <v>0.46</v>
      </c>
      <c r="K107" s="48" t="e">
        <f>#REF!/1000</f>
        <v>#REF!</v>
      </c>
      <c r="L107" s="35" t="e">
        <f t="shared" si="13"/>
        <v>#REF!</v>
      </c>
      <c r="M107" s="2">
        <v>39.200000000000003</v>
      </c>
      <c r="N107" s="24">
        <v>5528.2432100733486</v>
      </c>
      <c r="O107" s="28">
        <v>254483.62487456383</v>
      </c>
      <c r="P107" s="28">
        <v>8870.3240000000005</v>
      </c>
      <c r="Q107" s="2"/>
      <c r="R107" s="27" t="e">
        <f t="shared" si="17"/>
        <v>#REF!</v>
      </c>
      <c r="S107" s="46">
        <v>2002</v>
      </c>
      <c r="V107" s="28">
        <v>9585.5136000000002</v>
      </c>
      <c r="W107" s="28">
        <f t="shared" si="19"/>
        <v>0</v>
      </c>
      <c r="X107" s="28">
        <f>'[1]Imports_Table 3'!O42</f>
        <v>493.56836950964902</v>
      </c>
      <c r="Y107" s="43">
        <f>'[1]Imports_Table 3'!B42</f>
        <v>54208.120299999995</v>
      </c>
      <c r="Z107" s="28">
        <f t="shared" si="21"/>
        <v>54701.688669509647</v>
      </c>
      <c r="AA107" s="50">
        <f>[1]Ince_Sources!P105</f>
        <v>7548.6638577994936</v>
      </c>
      <c r="AB107" s="28">
        <f t="shared" si="18"/>
        <v>316733.97740187298</v>
      </c>
      <c r="AC107" s="30">
        <f>'[1]Exports_Table 2'!L40</f>
        <v>19610.249466076937</v>
      </c>
      <c r="AD107" s="18">
        <v>2002</v>
      </c>
      <c r="AE107">
        <v>165380.73577443694</v>
      </c>
      <c r="AF107">
        <v>60285.533690625001</v>
      </c>
      <c r="AG107">
        <v>9868.6765094653692</v>
      </c>
      <c r="AH107">
        <v>140892.37081013829</v>
      </c>
      <c r="AI107">
        <v>376427.31678466563</v>
      </c>
      <c r="AJ107">
        <v>0</v>
      </c>
      <c r="AK107">
        <v>2006</v>
      </c>
      <c r="AL107">
        <v>261303.19009079071</v>
      </c>
      <c r="AM107">
        <v>132121.7828267907</v>
      </c>
      <c r="AN107">
        <v>129181.40726399999</v>
      </c>
      <c r="AO107">
        <v>251386.83169079071</v>
      </c>
      <c r="AP107">
        <v>9916.3583999999992</v>
      </c>
      <c r="AQ107">
        <v>46931.522643258009</v>
      </c>
      <c r="AR107">
        <v>542.26394567024033</v>
      </c>
      <c r="AS107">
        <v>60285.533690625001</v>
      </c>
      <c r="AT107">
        <v>60827.797636295239</v>
      </c>
      <c r="AU107">
        <v>7364.8064143217243</v>
      </c>
      <c r="AV107">
        <v>376427.31678466563</v>
      </c>
      <c r="AX107">
        <v>2006</v>
      </c>
      <c r="AY107">
        <v>87094.471978790723</v>
      </c>
      <c r="AZ107">
        <v>55515.751199999999</v>
      </c>
      <c r="BA107">
        <v>45027.310847999994</v>
      </c>
      <c r="BB107">
        <v>73665.656063999995</v>
      </c>
      <c r="BC107">
        <v>261303.19009079068</v>
      </c>
      <c r="BD107">
        <v>0.54576533539158212</v>
      </c>
      <c r="BE107">
        <v>2006</v>
      </c>
      <c r="BF107">
        <v>71058.786442790719</v>
      </c>
      <c r="BG107">
        <v>163005.618048</v>
      </c>
      <c r="BH107">
        <v>9916.3583999999992</v>
      </c>
      <c r="BI107">
        <v>17322.427199999998</v>
      </c>
      <c r="BJ107">
        <v>261303.19009079074</v>
      </c>
      <c r="BK107">
        <v>2006</v>
      </c>
      <c r="BL107">
        <v>63981</v>
      </c>
      <c r="BM107">
        <v>145016</v>
      </c>
      <c r="BN107">
        <v>52306</v>
      </c>
      <c r="BO107">
        <v>0.70725439492016828</v>
      </c>
      <c r="BP107">
        <v>2006</v>
      </c>
      <c r="BQ107">
        <v>205931.47307603527</v>
      </c>
      <c r="BR107">
        <v>145645.93938541025</v>
      </c>
      <c r="BS107">
        <v>60285.533690625001</v>
      </c>
      <c r="BT107">
        <v>19734.796389026676</v>
      </c>
      <c r="BU107">
        <v>9868.6765094653692</v>
      </c>
      <c r="BV107">
        <v>140892.37081013829</v>
      </c>
      <c r="BW107">
        <v>376427.31678466563</v>
      </c>
      <c r="BX107">
        <v>1428.7451864476254</v>
      </c>
      <c r="BY107">
        <v>2006</v>
      </c>
      <c r="BZ107">
        <v>0.27193998824928661</v>
      </c>
      <c r="CA107">
        <v>0.62381794111033684</v>
      </c>
      <c r="CB107">
        <v>3.7949626242812139E-2</v>
      </c>
      <c r="CC107">
        <v>6.6292444397564612E-2</v>
      </c>
      <c r="CD107">
        <v>2006</v>
      </c>
      <c r="CE107">
        <v>1812.9121764101635</v>
      </c>
      <c r="CF107">
        <v>1147.4056230426231</v>
      </c>
      <c r="CG107">
        <v>2006</v>
      </c>
      <c r="CH107">
        <v>105.78064527820774</v>
      </c>
      <c r="CI107">
        <v>104.64786044398889</v>
      </c>
      <c r="CT107">
        <v>2006</v>
      </c>
      <c r="CU107">
        <v>58290.705998446618</v>
      </c>
      <c r="CV107">
        <v>17256.118663927729</v>
      </c>
      <c r="CW107">
        <v>89833.911112062589</v>
      </c>
      <c r="CX107">
        <v>40550.737301598325</v>
      </c>
      <c r="CY107">
        <v>205931.47307603527</v>
      </c>
      <c r="CZ107">
        <v>205931.47307603527</v>
      </c>
      <c r="DA107">
        <v>17.9380124994283</v>
      </c>
      <c r="DB107">
        <v>2006</v>
      </c>
      <c r="DC107">
        <v>132121.7828267907</v>
      </c>
      <c r="DD107">
        <v>291.02631479072477</v>
      </c>
      <c r="DE107">
        <v>131830.75651199996</v>
      </c>
      <c r="DF107">
        <v>129181.40726399999</v>
      </c>
    </row>
    <row r="108" spans="1:110">
      <c r="A108" s="18">
        <v>2003</v>
      </c>
      <c r="B108" s="17">
        <f>SUM('[1]Ince_Table 2'!B106:N106)</f>
        <v>167994.59455939612</v>
      </c>
      <c r="C108" s="35">
        <f>J164+'[1]Imports_Table 3'!L43</f>
        <v>11.463333884638001</v>
      </c>
      <c r="D108" s="35">
        <f>K164+'[1]Imports_Table 3'!M43</f>
        <v>24.347873335948098</v>
      </c>
      <c r="E108" s="44">
        <f t="shared" si="20"/>
        <v>35.811207220586098</v>
      </c>
      <c r="F108" s="37">
        <f t="shared" si="5"/>
        <v>505.03566113863076</v>
      </c>
      <c r="G108" s="37">
        <f t="shared" si="10"/>
        <v>458.15825107174305</v>
      </c>
      <c r="H108" s="38">
        <f t="shared" si="11"/>
        <v>9382.2357634916207</v>
      </c>
      <c r="I108" s="39">
        <f t="shared" si="12"/>
        <v>332.6390738044974</v>
      </c>
      <c r="J108" s="51">
        <v>0.46</v>
      </c>
      <c r="K108" s="48" t="e">
        <f>#REF!/1000</f>
        <v>#REF!</v>
      </c>
      <c r="L108" s="35" t="e">
        <f t="shared" si="13"/>
        <v>#REF!</v>
      </c>
      <c r="M108" s="2">
        <v>58.3</v>
      </c>
      <c r="N108" s="24">
        <v>5623.2543903897376</v>
      </c>
      <c r="O108" s="28">
        <v>257702.35374585778</v>
      </c>
      <c r="P108" s="28">
        <v>8946.5889999999999</v>
      </c>
      <c r="Q108" s="2"/>
      <c r="R108" s="27" t="e">
        <f t="shared" si="17"/>
        <v>#REF!</v>
      </c>
      <c r="S108" s="46">
        <v>2003</v>
      </c>
      <c r="V108" s="28">
        <v>9669.4415999999983</v>
      </c>
      <c r="W108" s="28">
        <f t="shared" si="19"/>
        <v>0</v>
      </c>
      <c r="X108" s="28">
        <f>'[1]Imports_Table 3'!O43</f>
        <v>505.03566113863076</v>
      </c>
      <c r="Y108" s="43">
        <f>'[1]Imports_Table 3'!B43</f>
        <v>56141.902191406247</v>
      </c>
      <c r="Z108" s="28">
        <f t="shared" si="21"/>
        <v>56646.937852544877</v>
      </c>
      <c r="AA108" s="50">
        <f>[1]Ince_Sources!P106</f>
        <v>7514.3043800139458</v>
      </c>
      <c r="AB108" s="28">
        <f t="shared" si="18"/>
        <v>321863.59597841662</v>
      </c>
      <c r="AC108" s="30">
        <f>'[1]Exports_Table 2'!L41</f>
        <v>19672.267519565696</v>
      </c>
      <c r="AD108" s="18">
        <v>2003</v>
      </c>
      <c r="AE108">
        <v>166679.61948234239</v>
      </c>
      <c r="AF108">
        <v>61796.929757031248</v>
      </c>
      <c r="AG108">
        <v>9852.653684669669</v>
      </c>
      <c r="AH108">
        <v>143087.34292492151</v>
      </c>
      <c r="AI108">
        <v>381416.54584896483</v>
      </c>
      <c r="AJ108">
        <v>0</v>
      </c>
      <c r="AK108">
        <v>2007</v>
      </c>
      <c r="AL108">
        <v>263612.96596107061</v>
      </c>
      <c r="AM108">
        <v>133085.07028107063</v>
      </c>
      <c r="AN108">
        <v>130527.89568</v>
      </c>
      <c r="AO108">
        <v>253618.85716107063</v>
      </c>
      <c r="AP108">
        <v>9994.1088</v>
      </c>
      <c r="AQ108">
        <v>48017.819275656992</v>
      </c>
      <c r="AR108">
        <v>556.57265138266143</v>
      </c>
      <c r="AS108">
        <v>61796.929757031248</v>
      </c>
      <c r="AT108">
        <v>62353.502408413908</v>
      </c>
      <c r="AU108">
        <v>7432.2582038233113</v>
      </c>
      <c r="AV108">
        <v>381416.54584896483</v>
      </c>
      <c r="AX108">
        <v>2007</v>
      </c>
      <c r="AY108">
        <v>87829.747337070658</v>
      </c>
      <c r="AZ108">
        <v>56864.939040000005</v>
      </c>
      <c r="BA108">
        <v>45255.322943999992</v>
      </c>
      <c r="BB108">
        <v>73662.956639999989</v>
      </c>
      <c r="BC108">
        <v>263612.96596107061</v>
      </c>
      <c r="BD108">
        <v>0.54889062777905484</v>
      </c>
      <c r="BE108">
        <v>2007</v>
      </c>
      <c r="BF108">
        <v>74280.459065070638</v>
      </c>
      <c r="BG108">
        <v>162015.97089599998</v>
      </c>
      <c r="BH108">
        <v>9994.1088</v>
      </c>
      <c r="BI108">
        <v>17322.427199999998</v>
      </c>
      <c r="BJ108">
        <v>263612.96596107061</v>
      </c>
      <c r="BK108">
        <v>2007</v>
      </c>
      <c r="BL108">
        <v>63720</v>
      </c>
      <c r="BM108">
        <v>147203</v>
      </c>
      <c r="BN108">
        <v>52691</v>
      </c>
      <c r="BO108">
        <v>0.70350918663374029</v>
      </c>
      <c r="BP108">
        <v>2007</v>
      </c>
      <c r="BQ108">
        <v>208427.80609425681</v>
      </c>
      <c r="BR108">
        <v>146630.87633722555</v>
      </c>
      <c r="BS108">
        <v>61796.929757031248</v>
      </c>
      <c r="BT108">
        <v>20048.743145116841</v>
      </c>
      <c r="BU108">
        <v>9852.653684669669</v>
      </c>
      <c r="BV108">
        <v>143087.34292492151</v>
      </c>
      <c r="BW108">
        <v>381416.54584896483</v>
      </c>
      <c r="BX108">
        <v>1434.5492068996246</v>
      </c>
      <c r="BY108">
        <v>2007</v>
      </c>
      <c r="BZ108">
        <v>0.28177847320317356</v>
      </c>
      <c r="CA108">
        <v>0.61459788332234733</v>
      </c>
      <c r="CB108">
        <v>3.7912053238974189E-2</v>
      </c>
      <c r="CC108">
        <v>6.5711590235504991E-2</v>
      </c>
      <c r="CD108">
        <v>2007</v>
      </c>
      <c r="CE108">
        <v>1814.3729396493986</v>
      </c>
      <c r="CF108">
        <v>1147.2083327816313</v>
      </c>
      <c r="CG108">
        <v>2007</v>
      </c>
      <c r="CH108">
        <v>105.86587857304441</v>
      </c>
      <c r="CI108">
        <v>104.62986680400263</v>
      </c>
      <c r="CT108">
        <v>2007</v>
      </c>
      <c r="CU108">
        <v>58503.356548149175</v>
      </c>
      <c r="CV108">
        <v>17573.841208885227</v>
      </c>
      <c r="CW108">
        <v>90602.421725307999</v>
      </c>
      <c r="CX108">
        <v>41748.186611914411</v>
      </c>
      <c r="CY108">
        <v>208427.80609425681</v>
      </c>
      <c r="CZ108">
        <v>208427.80609425681</v>
      </c>
      <c r="DA108">
        <v>17.693239217865798</v>
      </c>
      <c r="DB108">
        <v>2007</v>
      </c>
      <c r="DC108">
        <v>133085.07028107066</v>
      </c>
      <c r="DD108">
        <v>287.05511307065473</v>
      </c>
      <c r="DE108">
        <v>132798.01516800001</v>
      </c>
      <c r="DF108">
        <v>130527.89567999999</v>
      </c>
    </row>
    <row r="109" spans="1:110">
      <c r="A109" s="18">
        <v>2004</v>
      </c>
      <c r="B109" s="17">
        <f>SUM('[1]Ince_Table 2'!B107:N107)</f>
        <v>166470.74398017526</v>
      </c>
      <c r="C109" s="35">
        <f>J165+'[1]Imports_Table 3'!L44</f>
        <v>11.879838981117999</v>
      </c>
      <c r="D109" s="35">
        <f>K165+'[1]Imports_Table 3'!M44</f>
        <v>24.7423069324281</v>
      </c>
      <c r="E109" s="44">
        <f t="shared" si="20"/>
        <v>36.622145913546099</v>
      </c>
      <c r="F109" s="37">
        <f t="shared" si="5"/>
        <v>516.96169767219624</v>
      </c>
      <c r="G109" s="37">
        <f t="shared" si="10"/>
        <v>468.97731289426298</v>
      </c>
      <c r="H109" s="38">
        <f t="shared" si="11"/>
        <v>9091.261029496347</v>
      </c>
      <c r="I109" s="39">
        <f t="shared" si="12"/>
        <v>322.01755899860461</v>
      </c>
      <c r="J109" s="51">
        <v>0.47</v>
      </c>
      <c r="K109" s="48" t="e">
        <f>#REF!/1000</f>
        <v>#REF!</v>
      </c>
      <c r="L109" s="35" t="e">
        <f t="shared" si="13"/>
        <v>#REF!</v>
      </c>
      <c r="M109" s="2">
        <v>77.400000000000006</v>
      </c>
      <c r="N109" s="24">
        <v>5673.3837807056589</v>
      </c>
      <c r="O109" s="28">
        <v>258256.9137683014</v>
      </c>
      <c r="P109" s="28">
        <v>8881.3209999999999</v>
      </c>
      <c r="Q109" s="2"/>
      <c r="R109" s="27" t="e">
        <f t="shared" si="17"/>
        <v>#REF!</v>
      </c>
      <c r="S109" s="46">
        <v>2004</v>
      </c>
      <c r="V109" s="28">
        <v>9751.747199999998</v>
      </c>
      <c r="W109" s="28">
        <f t="shared" si="19"/>
        <v>0</v>
      </c>
      <c r="X109" s="28">
        <f>'[1]Imports_Table 3'!O44</f>
        <v>516.96169767219624</v>
      </c>
      <c r="Y109" s="43">
        <f>'[1]Imports_Table 3'!B44</f>
        <v>57539.201657812504</v>
      </c>
      <c r="Z109" s="28">
        <f t="shared" si="21"/>
        <v>58056.163355484699</v>
      </c>
      <c r="AA109" s="50">
        <f>[1]Ince_Sources!P107</f>
        <v>7439.6352294023109</v>
      </c>
      <c r="AB109" s="28">
        <f t="shared" si="18"/>
        <v>323752.71235318843</v>
      </c>
      <c r="AC109" s="30">
        <f>'[1]Exports_Table 2'!L42</f>
        <v>19681.983875523591</v>
      </c>
      <c r="AD109" s="18">
        <v>2004</v>
      </c>
      <c r="AE109">
        <v>167668.36877499204</v>
      </c>
      <c r="AF109">
        <v>63220.5838984375</v>
      </c>
      <c r="AG109">
        <v>9840.7525799667637</v>
      </c>
      <c r="AH109">
        <v>143559.84333667165</v>
      </c>
      <c r="AI109">
        <v>384289.54859006795</v>
      </c>
      <c r="AJ109">
        <v>0</v>
      </c>
      <c r="AK109">
        <v>2008</v>
      </c>
      <c r="AL109">
        <v>264614.9763281456</v>
      </c>
      <c r="AM109">
        <v>133661.82964014559</v>
      </c>
      <c r="AN109">
        <v>130953.14668799998</v>
      </c>
      <c r="AO109">
        <v>254540.18432814561</v>
      </c>
      <c r="AP109">
        <v>10074.791999999999</v>
      </c>
      <c r="AQ109">
        <v>48391.471721439004</v>
      </c>
      <c r="AR109">
        <v>571.6236173599774</v>
      </c>
      <c r="AS109">
        <v>63220.5838984375</v>
      </c>
      <c r="AT109">
        <v>63792.207515797476</v>
      </c>
      <c r="AU109">
        <v>7490.8930246858918</v>
      </c>
      <c r="AV109">
        <v>384289.54859006795</v>
      </c>
      <c r="AX109">
        <v>2008</v>
      </c>
      <c r="AY109">
        <v>88072.097608145574</v>
      </c>
      <c r="AZ109">
        <v>58314.018671999998</v>
      </c>
      <c r="BA109">
        <v>45589.732032</v>
      </c>
      <c r="BB109">
        <v>72639.128016000002</v>
      </c>
      <c r="BC109">
        <v>264614.9763281456</v>
      </c>
      <c r="BD109">
        <v>0.553204199971713</v>
      </c>
      <c r="BE109">
        <v>2008</v>
      </c>
      <c r="BF109">
        <v>74767.295032145601</v>
      </c>
      <c r="BG109">
        <v>162450.46209599997</v>
      </c>
      <c r="BH109">
        <v>10074.791999999999</v>
      </c>
      <c r="BI109">
        <v>17322.427199999998</v>
      </c>
      <c r="BJ109">
        <v>264614.97632814554</v>
      </c>
      <c r="BK109">
        <v>2008</v>
      </c>
      <c r="BL109">
        <v>63760</v>
      </c>
      <c r="BM109">
        <v>148939</v>
      </c>
      <c r="BN109">
        <v>51916</v>
      </c>
      <c r="BO109">
        <v>0.6996853740363923</v>
      </c>
      <c r="BP109">
        <v>2008</v>
      </c>
      <c r="BQ109">
        <v>210514.50190141125</v>
      </c>
      <c r="BR109">
        <v>147293.91800297375</v>
      </c>
      <c r="BS109">
        <v>63220.5838984375</v>
      </c>
      <c r="BT109">
        <v>20374.450772018296</v>
      </c>
      <c r="BU109">
        <v>9840.7525799667637</v>
      </c>
      <c r="BV109">
        <v>143559.84333667165</v>
      </c>
      <c r="BW109">
        <v>384289.54859006795</v>
      </c>
      <c r="BX109">
        <v>1437.3122535326854</v>
      </c>
      <c r="BY109">
        <v>2008</v>
      </c>
      <c r="BZ109">
        <v>0.28255126021071331</v>
      </c>
      <c r="CA109">
        <v>0.61391257724788506</v>
      </c>
      <c r="CB109">
        <v>3.8073400605664817E-2</v>
      </c>
      <c r="CC109">
        <v>6.5462761935736705E-2</v>
      </c>
      <c r="CD109">
        <v>2008</v>
      </c>
      <c r="CE109">
        <v>1806.6895368701223</v>
      </c>
      <c r="CF109">
        <v>1144.7752947822812</v>
      </c>
      <c r="CG109">
        <v>2008</v>
      </c>
      <c r="CH109">
        <v>105.41756380385709</v>
      </c>
      <c r="CI109">
        <v>104.4079642650071</v>
      </c>
      <c r="CT109">
        <v>2008</v>
      </c>
      <c r="CU109">
        <v>58525.880810010058</v>
      </c>
      <c r="CV109">
        <v>17842.519435422229</v>
      </c>
      <c r="CW109">
        <v>91299.96852955973</v>
      </c>
      <c r="CX109">
        <v>42846.133126419205</v>
      </c>
      <c r="CY109">
        <v>210514.50190141122</v>
      </c>
      <c r="CZ109">
        <v>210514.50190141125</v>
      </c>
      <c r="DA109">
        <v>0.41500247445667598</v>
      </c>
      <c r="DB109">
        <v>2008</v>
      </c>
      <c r="DC109">
        <v>133661.82964014559</v>
      </c>
      <c r="DD109">
        <v>6.7330001455851116</v>
      </c>
      <c r="DE109">
        <v>133655.09664</v>
      </c>
      <c r="DF109">
        <v>130953.14668800001</v>
      </c>
    </row>
    <row r="110" spans="1:110">
      <c r="A110" s="18">
        <v>2005</v>
      </c>
      <c r="B110" s="17">
        <f>SUM('[1]Ince_Table 2'!B108:N108)</f>
        <v>166326.28745968945</v>
      </c>
      <c r="C110" s="35">
        <f>J166+'[1]Imports_Table 3'!L45</f>
        <v>12.313001880078</v>
      </c>
      <c r="D110" s="35">
        <f>K166+'[1]Imports_Table 3'!M45</f>
        <v>25.1525190028281</v>
      </c>
      <c r="E110" s="44">
        <f t="shared" si="20"/>
        <v>37.465520882906098</v>
      </c>
      <c r="F110" s="37">
        <f t="shared" si="5"/>
        <v>529.36475151544494</v>
      </c>
      <c r="G110" s="37">
        <f t="shared" si="10"/>
        <v>480.22911527978135</v>
      </c>
      <c r="H110" s="38">
        <f t="shared" si="11"/>
        <v>8878.8989737802876</v>
      </c>
      <c r="I110" s="39">
        <f t="shared" si="12"/>
        <v>314.1997780991972</v>
      </c>
      <c r="J110" s="51">
        <v>0.47</v>
      </c>
      <c r="K110" s="48" t="e">
        <f>#REF!/1000</f>
        <v>#REF!</v>
      </c>
      <c r="L110" s="35" t="e">
        <f t="shared" si="13"/>
        <v>#REF!</v>
      </c>
      <c r="M110" s="2">
        <v>96.5</v>
      </c>
      <c r="N110" s="24">
        <v>5768.9052479560742</v>
      </c>
      <c r="O110" s="28">
        <v>260453.14917097377</v>
      </c>
      <c r="P110" s="28">
        <v>8874.6630000000005</v>
      </c>
      <c r="Q110" s="2"/>
      <c r="R110" s="27" t="e">
        <f t="shared" si="17"/>
        <v>#REF!</v>
      </c>
      <c r="S110" s="46">
        <v>2005</v>
      </c>
      <c r="V110" s="28">
        <v>9832.4303999999975</v>
      </c>
      <c r="W110" s="28">
        <f t="shared" si="19"/>
        <v>0</v>
      </c>
      <c r="X110" s="28">
        <f>'[1]Imports_Table 3'!O45</f>
        <v>529.36475151544494</v>
      </c>
      <c r="Y110" s="43">
        <f>'[1]Imports_Table 3'!B45</f>
        <v>58958.522824218744</v>
      </c>
      <c r="Z110" s="28">
        <f t="shared" si="21"/>
        <v>59487.887575734188</v>
      </c>
      <c r="AA110" s="50">
        <f>[1]Ince_Sources!P108</f>
        <v>7433.8060813184802</v>
      </c>
      <c r="AB110" s="28">
        <f t="shared" si="18"/>
        <v>327374.84282802645</v>
      </c>
      <c r="AC110" s="30">
        <f>'[1]Exports_Table 2'!L43</f>
        <v>19703.509045414459</v>
      </c>
      <c r="AD110" s="18">
        <v>2005</v>
      </c>
      <c r="AE110">
        <v>169686.3028269549</v>
      </c>
      <c r="AF110">
        <v>64397.504514843749</v>
      </c>
      <c r="AG110">
        <v>9834.3143331499505</v>
      </c>
      <c r="AH110">
        <v>143212.77078087383</v>
      </c>
      <c r="AI110">
        <v>387130.89245582244</v>
      </c>
      <c r="AJ110">
        <v>0</v>
      </c>
      <c r="AK110">
        <v>2009</v>
      </c>
      <c r="AL110">
        <v>264483.29359305196</v>
      </c>
      <c r="AM110">
        <v>134739.09573705195</v>
      </c>
      <c r="AN110">
        <v>129744.197856</v>
      </c>
      <c r="AO110">
        <v>254324.26159305195</v>
      </c>
      <c r="AP110">
        <v>10159.031999999999</v>
      </c>
      <c r="AQ110">
        <v>50035.021332757999</v>
      </c>
      <c r="AR110">
        <v>587.45897678905499</v>
      </c>
      <c r="AS110">
        <v>64397.504514843749</v>
      </c>
      <c r="AT110">
        <v>64984.963491632807</v>
      </c>
      <c r="AU110">
        <v>7627.6140383796801</v>
      </c>
      <c r="AV110">
        <v>387130.89245582244</v>
      </c>
      <c r="AX110">
        <v>2009</v>
      </c>
      <c r="AY110">
        <v>88972.148953051961</v>
      </c>
      <c r="AZ110">
        <v>59261.241311999998</v>
      </c>
      <c r="BA110">
        <v>45766.946784</v>
      </c>
      <c r="BB110">
        <v>70482.956543999986</v>
      </c>
      <c r="BC110">
        <v>264483.29359305196</v>
      </c>
      <c r="BD110">
        <v>0.56046409681033293</v>
      </c>
      <c r="BE110">
        <v>2009</v>
      </c>
      <c r="BF110">
        <v>74573.582329051947</v>
      </c>
      <c r="BG110">
        <v>162428.252064</v>
      </c>
      <c r="BH110">
        <v>10159.031999999999</v>
      </c>
      <c r="BI110">
        <v>17322.427199999998</v>
      </c>
      <c r="BJ110">
        <v>264483.29359305196</v>
      </c>
      <c r="BK110">
        <v>2009</v>
      </c>
      <c r="BL110">
        <v>64001</v>
      </c>
      <c r="BM110">
        <v>149036</v>
      </c>
      <c r="BN110">
        <v>51447</v>
      </c>
      <c r="BO110">
        <v>0.69819980311957131</v>
      </c>
      <c r="BP110">
        <v>2009</v>
      </c>
      <c r="BQ110">
        <v>213377.94070544501</v>
      </c>
      <c r="BR110">
        <v>148980.43619060126</v>
      </c>
      <c r="BS110">
        <v>64397.504514843749</v>
      </c>
      <c r="BT110">
        <v>20705.866636353618</v>
      </c>
      <c r="BU110">
        <v>9834.3143331499505</v>
      </c>
      <c r="BV110">
        <v>143212.77078087383</v>
      </c>
      <c r="BW110">
        <v>387130.89245582244</v>
      </c>
      <c r="BX110">
        <v>1445.1310891444471</v>
      </c>
      <c r="BY110">
        <v>2009</v>
      </c>
      <c r="BZ110">
        <v>0.2819595193176731</v>
      </c>
      <c r="CA110">
        <v>0.61413426102414137</v>
      </c>
      <c r="CB110">
        <v>3.8410864678777121E-2</v>
      </c>
      <c r="CC110">
        <v>6.5495354979408282E-2</v>
      </c>
      <c r="CD110">
        <v>2009</v>
      </c>
      <c r="CE110">
        <v>1791.2490338364407</v>
      </c>
      <c r="CF110">
        <v>1149.2235364466344</v>
      </c>
      <c r="CG110">
        <v>2009</v>
      </c>
      <c r="CH110">
        <v>104.51663413082839</v>
      </c>
      <c r="CI110">
        <v>104.81366122479538</v>
      </c>
      <c r="CT110">
        <v>2009</v>
      </c>
      <c r="CU110">
        <v>58429.929407777934</v>
      </c>
      <c r="CV110">
        <v>18177.937842593547</v>
      </c>
      <c r="CW110">
        <v>93078.435576583419</v>
      </c>
      <c r="CX110">
        <v>43691.637878490132</v>
      </c>
      <c r="CY110">
        <v>213377.94070544501</v>
      </c>
      <c r="CZ110">
        <v>213377.94070544501</v>
      </c>
      <c r="DA110">
        <v>19.633540005667601</v>
      </c>
      <c r="DB110">
        <v>2009</v>
      </c>
      <c r="DC110">
        <v>134739.09573705198</v>
      </c>
      <c r="DD110">
        <v>318.53455305195115</v>
      </c>
      <c r="DE110">
        <v>134420.56118400002</v>
      </c>
      <c r="DF110">
        <v>129744.19785599998</v>
      </c>
    </row>
    <row r="111" spans="1:110">
      <c r="A111" s="18">
        <v>2006</v>
      </c>
      <c r="B111" s="17">
        <f>SUM('[1]Ince_Table 2'!B109:N109)</f>
        <v>165380.73577443694</v>
      </c>
      <c r="C111" s="35">
        <f>J167+'[1]Imports_Table 3'!L46</f>
        <v>12.763493555118</v>
      </c>
      <c r="D111" s="35">
        <f>K167+'[1]Imports_Table 3'!M46</f>
        <v>25.5791381434681</v>
      </c>
      <c r="E111" s="44">
        <f t="shared" si="20"/>
        <v>38.342631698586104</v>
      </c>
      <c r="F111" s="37">
        <f t="shared" si="5"/>
        <v>542.26394567024033</v>
      </c>
      <c r="G111" s="37">
        <f t="shared" si="10"/>
        <v>491.93100623312864</v>
      </c>
      <c r="H111" s="38">
        <f t="shared" si="11"/>
        <v>8626.4676391806152</v>
      </c>
      <c r="I111" s="39">
        <f t="shared" si="12"/>
        <v>304.98198726825865</v>
      </c>
      <c r="J111" s="51">
        <v>0.47</v>
      </c>
      <c r="K111" s="48" t="e">
        <f>#REF!/1000</f>
        <v>#REF!</v>
      </c>
      <c r="L111" s="35" t="e">
        <f t="shared" si="13"/>
        <v>#REF!</v>
      </c>
      <c r="M111" s="2">
        <v>115.6</v>
      </c>
      <c r="N111" s="24">
        <v>5821.1030656956164</v>
      </c>
      <c r="O111" s="28">
        <v>261303.19009079071</v>
      </c>
      <c r="P111" s="28">
        <v>8855.1660000000011</v>
      </c>
      <c r="Q111" s="2"/>
      <c r="R111" s="27" t="e">
        <f t="shared" si="17"/>
        <v>#REF!</v>
      </c>
      <c r="S111" s="46">
        <v>2006</v>
      </c>
      <c r="V111" s="28">
        <v>9916.3583999999992</v>
      </c>
      <c r="W111" s="28">
        <f t="shared" si="19"/>
        <v>0</v>
      </c>
      <c r="X111" s="28">
        <f>'[1]Imports_Table 3'!O46</f>
        <v>542.26394567024033</v>
      </c>
      <c r="Y111" s="43">
        <f>'[1]Imports_Table 3'!B46</f>
        <v>60285.533690625001</v>
      </c>
      <c r="Z111" s="28">
        <f t="shared" si="21"/>
        <v>60827.797636295239</v>
      </c>
      <c r="AA111" s="50">
        <f>[1]Ince_Sources!P109</f>
        <v>7364.8064143217243</v>
      </c>
      <c r="AB111" s="28">
        <f t="shared" si="18"/>
        <v>329495.79414140765</v>
      </c>
      <c r="AC111" s="30">
        <f>'[1]Exports_Table 2'!L44</f>
        <v>19734.796389026676</v>
      </c>
      <c r="AD111" s="18">
        <v>2006</v>
      </c>
      <c r="AE111">
        <v>171210.66454126345</v>
      </c>
      <c r="AF111">
        <v>65514.664706249998</v>
      </c>
      <c r="AG111">
        <v>9830.184623697387</v>
      </c>
      <c r="AH111">
        <v>145106.86495822281</v>
      </c>
      <c r="AI111">
        <v>391662.37882943364</v>
      </c>
      <c r="AJ111">
        <v>0</v>
      </c>
      <c r="AK111">
        <v>2010</v>
      </c>
      <c r="AL111">
        <v>267047.2065860749</v>
      </c>
      <c r="AM111">
        <v>135503.65917807486</v>
      </c>
      <c r="AN111">
        <v>131543.54740799998</v>
      </c>
      <c r="AO111">
        <v>256781.8449860749</v>
      </c>
      <c r="AP111">
        <v>10265.3616</v>
      </c>
      <c r="AQ111">
        <v>50790.075353390996</v>
      </c>
      <c r="AR111">
        <v>604.12347634837408</v>
      </c>
      <c r="AS111">
        <v>65514.664706249998</v>
      </c>
      <c r="AT111">
        <v>66118.788182598379</v>
      </c>
      <c r="AU111">
        <v>7706.3087073693741</v>
      </c>
      <c r="AV111">
        <v>391662.37882943364</v>
      </c>
      <c r="AX111">
        <v>2010</v>
      </c>
      <c r="AY111">
        <v>89543.663018074876</v>
      </c>
      <c r="AZ111">
        <v>60132.880080000003</v>
      </c>
      <c r="BA111">
        <v>45959.996159999995</v>
      </c>
      <c r="BB111">
        <v>71410.667327999996</v>
      </c>
      <c r="BC111">
        <v>267047.2065860749</v>
      </c>
      <c r="BD111">
        <v>0.56048720752984549</v>
      </c>
      <c r="BE111">
        <v>2010</v>
      </c>
      <c r="BF111">
        <v>75060.883850074897</v>
      </c>
      <c r="BG111">
        <v>164398.53393599999</v>
      </c>
      <c r="BH111">
        <v>10265.3616</v>
      </c>
      <c r="BI111">
        <v>17322.427199999998</v>
      </c>
      <c r="BJ111">
        <v>267047.2065860749</v>
      </c>
      <c r="BK111">
        <v>2010</v>
      </c>
      <c r="BL111">
        <v>64266</v>
      </c>
      <c r="BM111">
        <v>150278</v>
      </c>
      <c r="BN111">
        <v>52504</v>
      </c>
      <c r="BO111">
        <v>0.69623639990353225</v>
      </c>
      <c r="BP111">
        <v>2010</v>
      </c>
      <c r="BQ111">
        <v>215676.48225608375</v>
      </c>
      <c r="BR111">
        <v>150161.8175498338</v>
      </c>
      <c r="BS111">
        <v>65514.664706249998</v>
      </c>
      <c r="BT111">
        <v>21048.846991429673</v>
      </c>
      <c r="BU111">
        <v>9830.184623697387</v>
      </c>
      <c r="BV111">
        <v>145106.86495822281</v>
      </c>
      <c r="BW111">
        <v>391662.3788294337</v>
      </c>
      <c r="BX111">
        <v>1448.8739755745996</v>
      </c>
      <c r="BY111">
        <v>2010</v>
      </c>
      <c r="BZ111">
        <v>0.2810772103166756</v>
      </c>
      <c r="CA111">
        <v>0.61561600301934227</v>
      </c>
      <c r="CB111">
        <v>3.8440250812701388E-2</v>
      </c>
      <c r="CC111">
        <v>6.4866535851280729E-2</v>
      </c>
      <c r="CD111">
        <v>2010</v>
      </c>
      <c r="CE111">
        <v>1793.972823671384</v>
      </c>
      <c r="CF111">
        <v>1150.1609892734248</v>
      </c>
      <c r="CG111">
        <v>2010</v>
      </c>
      <c r="CH111">
        <v>104.67556309059358</v>
      </c>
      <c r="CI111">
        <v>104.89916057273359</v>
      </c>
      <c r="CT111">
        <v>2010</v>
      </c>
      <c r="CU111">
        <v>58606.385381976812</v>
      </c>
      <c r="CV111">
        <v>18665.530162808351</v>
      </c>
      <c r="CW111">
        <v>93938.748996478287</v>
      </c>
      <c r="CX111">
        <v>44465.817714820325</v>
      </c>
      <c r="CY111">
        <v>215676.48225608378</v>
      </c>
      <c r="CZ111">
        <v>215676.48225608375</v>
      </c>
      <c r="DA111">
        <v>21.124998648600901</v>
      </c>
      <c r="DB111">
        <v>2010</v>
      </c>
      <c r="DC111">
        <v>135503.65917807486</v>
      </c>
      <c r="DD111">
        <v>342.73197807490101</v>
      </c>
      <c r="DE111">
        <v>135160.92719999995</v>
      </c>
      <c r="DF111">
        <v>131543.54740799998</v>
      </c>
    </row>
    <row r="112" spans="1:110">
      <c r="A112" s="18">
        <v>2007</v>
      </c>
      <c r="B112" s="17">
        <f>SUM('[1]Ince_Table 2'!B110:N110)</f>
        <v>166679.61948234239</v>
      </c>
      <c r="C112" s="35">
        <f>J168+'[1]Imports_Table 3'!L47</f>
        <v>13.466260709437998</v>
      </c>
      <c r="D112" s="35">
        <f>K168+'[1]Imports_Table 3'!M47</f>
        <v>25.800979672828099</v>
      </c>
      <c r="E112" s="44">
        <f t="shared" si="20"/>
        <v>39.267240382266095</v>
      </c>
      <c r="F112" s="37">
        <f t="shared" si="5"/>
        <v>556.57265138266143</v>
      </c>
      <c r="G112" s="37">
        <f t="shared" si="10"/>
        <v>504.91157788132278</v>
      </c>
      <c r="H112" s="38">
        <f t="shared" si="11"/>
        <v>8489.5000442974033</v>
      </c>
      <c r="I112" s="39">
        <f t="shared" si="12"/>
        <v>299.47504439585703</v>
      </c>
      <c r="J112" s="51">
        <v>0.47</v>
      </c>
      <c r="K112" s="48" t="e">
        <f>#REF!/1000</f>
        <v>#REF!</v>
      </c>
      <c r="L112" s="35" t="e">
        <f t="shared" si="13"/>
        <v>#REF!</v>
      </c>
      <c r="M112" s="2">
        <v>134.69999999999999</v>
      </c>
      <c r="N112" s="24">
        <v>5872.1482210354161</v>
      </c>
      <c r="O112" s="28">
        <v>263612.96596107061</v>
      </c>
      <c r="P112" s="28">
        <v>8951.92</v>
      </c>
      <c r="Q112" s="2"/>
      <c r="R112" s="27" t="e">
        <f t="shared" si="17"/>
        <v>#REF!</v>
      </c>
      <c r="S112" s="46">
        <v>2007</v>
      </c>
      <c r="V112" s="28">
        <v>9994.1088</v>
      </c>
      <c r="W112" s="28">
        <f t="shared" si="19"/>
        <v>0</v>
      </c>
      <c r="X112" s="28">
        <f>'[1]Imports_Table 3'!O47</f>
        <v>556.57265138266143</v>
      </c>
      <c r="Y112" s="43">
        <f>'[1]Imports_Table 3'!B47</f>
        <v>61796.929757031248</v>
      </c>
      <c r="Z112" s="28">
        <f t="shared" si="21"/>
        <v>62353.502408413908</v>
      </c>
      <c r="AA112" s="50">
        <f>[1]Ince_Sources!P110</f>
        <v>7432.2582038233113</v>
      </c>
      <c r="AB112" s="28">
        <f t="shared" si="18"/>
        <v>333398.72657330782</v>
      </c>
      <c r="AC112" s="30">
        <f>'[1]Exports_Table 2'!L45</f>
        <v>20048.743145116841</v>
      </c>
      <c r="AD112" s="18">
        <v>2007</v>
      </c>
      <c r="AE112">
        <v>172841.85969041454</v>
      </c>
      <c r="AF112">
        <v>65935.403067578125</v>
      </c>
      <c r="AG112">
        <v>9775.1216482254113</v>
      </c>
      <c r="AH112">
        <v>145402.95129512146</v>
      </c>
      <c r="AI112">
        <v>393955.33570133953</v>
      </c>
      <c r="AJ112">
        <v>0</v>
      </c>
      <c r="AK112">
        <v>2011</v>
      </c>
      <c r="AL112">
        <v>267823.41393507487</v>
      </c>
      <c r="AM112">
        <v>136406.77876707487</v>
      </c>
      <c r="AN112">
        <v>131416.63516800001</v>
      </c>
      <c r="AO112">
        <v>257491.90833507487</v>
      </c>
      <c r="AP112">
        <v>10331.5056</v>
      </c>
      <c r="AQ112">
        <v>51763.511645747007</v>
      </c>
      <c r="AR112">
        <v>621.66448722611881</v>
      </c>
      <c r="AS112">
        <v>65935.403067578125</v>
      </c>
      <c r="AT112">
        <v>66557.067554804249</v>
      </c>
      <c r="AU112">
        <v>7811.3425657134758</v>
      </c>
      <c r="AV112">
        <v>393955.33570133953</v>
      </c>
      <c r="AX112">
        <v>2011</v>
      </c>
      <c r="AY112">
        <v>90237.47678307489</v>
      </c>
      <c r="AZ112">
        <v>60382.707839999995</v>
      </c>
      <c r="BA112">
        <v>46169.301983999991</v>
      </c>
      <c r="BB112">
        <v>71033.927328000005</v>
      </c>
      <c r="BC112">
        <v>267823.41393507487</v>
      </c>
      <c r="BD112">
        <v>0.56238617232915966</v>
      </c>
      <c r="BE112">
        <v>2011</v>
      </c>
      <c r="BF112">
        <v>74893.954511074902</v>
      </c>
      <c r="BG112">
        <v>165275.52662399999</v>
      </c>
      <c r="BH112">
        <v>10331.5056</v>
      </c>
      <c r="BI112">
        <v>17322.427199999998</v>
      </c>
      <c r="BJ112">
        <v>267823.41393507487</v>
      </c>
      <c r="BK112">
        <v>2011</v>
      </c>
      <c r="BL112">
        <v>64789</v>
      </c>
      <c r="BM112">
        <v>150798</v>
      </c>
      <c r="BN112">
        <v>52236</v>
      </c>
      <c r="BO112">
        <v>0.69676822202686106</v>
      </c>
      <c r="BP112">
        <v>2011</v>
      </c>
      <c r="BQ112">
        <v>217442.25987231077</v>
      </c>
      <c r="BR112">
        <v>151506.85680473264</v>
      </c>
      <c r="BS112">
        <v>65935.403067578125</v>
      </c>
      <c r="BT112">
        <v>21335.002885681904</v>
      </c>
      <c r="BU112">
        <v>9775.1216482254113</v>
      </c>
      <c r="BV112">
        <v>145402.95129512146</v>
      </c>
      <c r="BW112">
        <v>393955.33570133953</v>
      </c>
      <c r="BX112">
        <v>1448.8568307406508</v>
      </c>
      <c r="BY112">
        <v>2011</v>
      </c>
      <c r="BZ112">
        <v>0.27963930938924747</v>
      </c>
      <c r="CA112">
        <v>0.61710633956770378</v>
      </c>
      <c r="CB112">
        <v>3.8575811756714221E-2</v>
      </c>
      <c r="CC112">
        <v>6.4678539286334616E-2</v>
      </c>
      <c r="CD112">
        <v>2011</v>
      </c>
      <c r="CE112">
        <v>1784.5555088508672</v>
      </c>
      <c r="CF112">
        <v>1151.6763539775154</v>
      </c>
      <c r="CG112">
        <v>2011</v>
      </c>
      <c r="CH112">
        <v>104.12607721286349</v>
      </c>
      <c r="CI112">
        <v>105.03736773408157</v>
      </c>
      <c r="CT112">
        <v>2011</v>
      </c>
      <c r="CU112">
        <v>58602.178686250263</v>
      </c>
      <c r="CV112">
        <v>18926.722889821689</v>
      </c>
      <c r="CW112">
        <v>95312.958114342604</v>
      </c>
      <c r="CX112">
        <v>44600.400181896221</v>
      </c>
      <c r="CY112">
        <v>217442.25987231079</v>
      </c>
      <c r="CZ112">
        <v>217442.25987231077</v>
      </c>
      <c r="DA112">
        <v>21.507653789133499</v>
      </c>
      <c r="DB112">
        <v>2011</v>
      </c>
      <c r="DC112">
        <v>136406.77876707487</v>
      </c>
      <c r="DD112">
        <v>348.9401750749019</v>
      </c>
      <c r="DE112">
        <v>136057.83859199996</v>
      </c>
      <c r="DF112">
        <v>131416.63516800001</v>
      </c>
    </row>
    <row r="113" spans="1:110">
      <c r="A113" s="18">
        <v>2008</v>
      </c>
      <c r="B113" s="17">
        <f>SUM('[1]Ince_Table 2'!B111:N111)</f>
        <v>167668.36877499204</v>
      </c>
      <c r="C113" s="35">
        <f>J169+'[1]Imports_Table 3'!L48</f>
        <v>14.211193257358</v>
      </c>
      <c r="D113" s="35">
        <f>K169+'[1]Imports_Table 3'!M48</f>
        <v>26.027260222268097</v>
      </c>
      <c r="E113" s="44">
        <f t="shared" si="20"/>
        <v>40.238453479626095</v>
      </c>
      <c r="F113" s="37">
        <f t="shared" si="5"/>
        <v>571.6236173599774</v>
      </c>
      <c r="G113" s="37">
        <f t="shared" si="10"/>
        <v>518.56551319662424</v>
      </c>
      <c r="H113" s="38">
        <f t="shared" si="11"/>
        <v>8333.7382168470995</v>
      </c>
      <c r="I113" s="39">
        <f t="shared" si="12"/>
        <v>293.31952649080915</v>
      </c>
      <c r="J113" s="51">
        <v>0.47</v>
      </c>
      <c r="K113" s="48" t="e">
        <f>#REF!/1000</f>
        <v>#REF!</v>
      </c>
      <c r="L113" s="35" t="e">
        <f t="shared" si="13"/>
        <v>#REF!</v>
      </c>
      <c r="M113" s="2">
        <v>153.80000000000001</v>
      </c>
      <c r="N113" s="24">
        <v>5903.104746075609</v>
      </c>
      <c r="O113" s="28">
        <v>264614.9763281456</v>
      </c>
      <c r="P113" s="28">
        <v>8977.3719999999994</v>
      </c>
      <c r="Q113" s="2"/>
      <c r="R113" s="27" t="e">
        <f t="shared" si="17"/>
        <v>#REF!</v>
      </c>
      <c r="S113" s="46">
        <v>2008</v>
      </c>
      <c r="V113" s="28">
        <v>10074.791999999999</v>
      </c>
      <c r="W113" s="28">
        <f t="shared" si="19"/>
        <v>0</v>
      </c>
      <c r="X113" s="28">
        <f>'[1]Imports_Table 3'!O48</f>
        <v>571.6236173599774</v>
      </c>
      <c r="Y113" s="43">
        <f>'[1]Imports_Table 3'!B48</f>
        <v>63220.5838984375</v>
      </c>
      <c r="Z113" s="28">
        <f t="shared" si="21"/>
        <v>63792.207515797476</v>
      </c>
      <c r="AA113" s="50">
        <f>[1]Ince_Sources!P111</f>
        <v>7490.8930246858918</v>
      </c>
      <c r="AB113" s="28">
        <f t="shared" si="18"/>
        <v>335898.07686862897</v>
      </c>
      <c r="AC113" s="30">
        <f>'[1]Exports_Table 2'!L46</f>
        <v>20374.450772018296</v>
      </c>
      <c r="AD113" s="18">
        <v>2008</v>
      </c>
      <c r="AE113">
        <v>174339.93236183966</v>
      </c>
      <c r="AF113">
        <v>66680.844253906253</v>
      </c>
      <c r="AG113">
        <v>9718.9515482151728</v>
      </c>
      <c r="AH113">
        <v>148597.18104278389</v>
      </c>
      <c r="AI113">
        <v>399336.90920674498</v>
      </c>
      <c r="AJ113">
        <v>0</v>
      </c>
      <c r="AK113">
        <v>2012</v>
      </c>
      <c r="AL113">
        <v>271018.77488553303</v>
      </c>
      <c r="AM113">
        <v>137302.26978153305</v>
      </c>
      <c r="AN113">
        <v>133716.50510399998</v>
      </c>
      <c r="AO113">
        <v>260622.12368553304</v>
      </c>
      <c r="AP113">
        <v>10396.651199999998</v>
      </c>
      <c r="AQ113">
        <v>53105.067669532997</v>
      </c>
      <c r="AR113">
        <v>635.98428154713372</v>
      </c>
      <c r="AS113">
        <v>66680.844253906253</v>
      </c>
      <c r="AT113">
        <v>67316.828535453387</v>
      </c>
      <c r="AU113">
        <v>7896.2381162256042</v>
      </c>
      <c r="AV113">
        <v>399336.90920674498</v>
      </c>
      <c r="AX113">
        <v>2012</v>
      </c>
      <c r="AY113">
        <v>90998.438389533068</v>
      </c>
      <c r="AZ113">
        <v>62540.032463999989</v>
      </c>
      <c r="BA113">
        <v>46303.831391999993</v>
      </c>
      <c r="BB113">
        <v>71176.472640000007</v>
      </c>
      <c r="BC113">
        <v>271018.77488553309</v>
      </c>
      <c r="BD113">
        <v>0.56652337432482769</v>
      </c>
      <c r="BE113">
        <v>2012</v>
      </c>
      <c r="BF113">
        <v>76592.924773533072</v>
      </c>
      <c r="BG113">
        <v>166706.77171199999</v>
      </c>
      <c r="BH113">
        <v>10396.651199999998</v>
      </c>
      <c r="BI113">
        <v>17322.427199999998</v>
      </c>
      <c r="BJ113">
        <v>271018.77488553303</v>
      </c>
      <c r="BK113">
        <v>2012</v>
      </c>
      <c r="BL113">
        <v>64912</v>
      </c>
      <c r="BM113">
        <v>153514</v>
      </c>
      <c r="BN113">
        <v>52593</v>
      </c>
      <c r="BO113">
        <v>0.6961595461565333</v>
      </c>
      <c r="BP113">
        <v>2012</v>
      </c>
      <c r="BQ113">
        <v>219460.06007567068</v>
      </c>
      <c r="BR113">
        <v>152779.21582176443</v>
      </c>
      <c r="BS113">
        <v>66680.844253906253</v>
      </c>
      <c r="BT113">
        <v>21560.716540075231</v>
      </c>
      <c r="BU113">
        <v>9718.9515482151728</v>
      </c>
      <c r="BV113">
        <v>148597.18104278389</v>
      </c>
      <c r="BW113">
        <v>399336.90920674498</v>
      </c>
      <c r="BX113">
        <v>1450.3810674346428</v>
      </c>
      <c r="BY113">
        <v>2012</v>
      </c>
      <c r="BZ113">
        <v>0.28261113941601534</v>
      </c>
      <c r="CA113">
        <v>0.61511152421971471</v>
      </c>
      <c r="CB113">
        <v>3.8361368891845611E-2</v>
      </c>
      <c r="CC113">
        <v>6.3915967472424229E-2</v>
      </c>
      <c r="CD113">
        <v>2012</v>
      </c>
      <c r="CE113">
        <v>1791.1254552549237</v>
      </c>
      <c r="CF113">
        <v>1152.1884078053272</v>
      </c>
      <c r="CG113">
        <v>2012</v>
      </c>
      <c r="CH113">
        <v>104.50942351011243</v>
      </c>
      <c r="CI113">
        <v>105.08406903694825</v>
      </c>
      <c r="CT113">
        <v>2012</v>
      </c>
      <c r="CU113">
        <v>58863.460071498062</v>
      </c>
      <c r="CV113">
        <v>19028.143113818111</v>
      </c>
      <c r="CW113">
        <v>96448.329176523475</v>
      </c>
      <c r="CX113">
        <v>45120.127713831025</v>
      </c>
      <c r="CY113">
        <v>219460.06007567066</v>
      </c>
      <c r="CZ113">
        <v>219460.06007567068</v>
      </c>
      <c r="DA113">
        <v>22.5381058637251</v>
      </c>
      <c r="DB113">
        <v>2012</v>
      </c>
      <c r="DC113">
        <v>137302.26978153305</v>
      </c>
      <c r="DD113">
        <v>365.65822953307605</v>
      </c>
      <c r="DE113">
        <v>136936.61155199996</v>
      </c>
      <c r="DF113">
        <v>133716.50510399998</v>
      </c>
    </row>
    <row r="114" spans="1:110">
      <c r="A114" s="18">
        <v>2009</v>
      </c>
      <c r="B114" s="17">
        <f>SUM('[1]Ince_Table 2'!B112:N112)</f>
        <v>169686.3028269549</v>
      </c>
      <c r="C114" s="35">
        <f>J170+'[1]Imports_Table 3'!L49</f>
        <v>15.000819709917998</v>
      </c>
      <c r="D114" s="35">
        <f>K170+'[1]Imports_Table 3'!M49</f>
        <v>26.258064546348098</v>
      </c>
      <c r="E114" s="44">
        <f t="shared" si="20"/>
        <v>41.2588842562661</v>
      </c>
      <c r="F114" s="37">
        <f t="shared" si="5"/>
        <v>587.45897678905499</v>
      </c>
      <c r="G114" s="37">
        <f t="shared" si="10"/>
        <v>532.9310345634949</v>
      </c>
      <c r="H114" s="38">
        <f t="shared" si="11"/>
        <v>8225.4431202261203</v>
      </c>
      <c r="I114" s="39">
        <f t="shared" si="12"/>
        <v>288.84791880180245</v>
      </c>
      <c r="J114" s="51">
        <v>0.47</v>
      </c>
      <c r="K114" s="48" t="e">
        <f>#REF!/1000</f>
        <v>#REF!</v>
      </c>
      <c r="L114" s="35" t="e">
        <f t="shared" si="13"/>
        <v>#REF!</v>
      </c>
      <c r="M114" s="2">
        <v>172.9</v>
      </c>
      <c r="N114" s="24">
        <v>5954.2352755722086</v>
      </c>
      <c r="O114" s="28">
        <v>264483.29359305196</v>
      </c>
      <c r="P114" s="28">
        <v>8878.1139999999996</v>
      </c>
      <c r="Q114" s="2"/>
      <c r="R114" s="27" t="e">
        <f t="shared" si="17"/>
        <v>#REF!</v>
      </c>
      <c r="S114" s="46">
        <v>2009</v>
      </c>
      <c r="V114" s="28">
        <v>10159.031999999999</v>
      </c>
      <c r="W114" s="28">
        <f t="shared" si="19"/>
        <v>0</v>
      </c>
      <c r="X114" s="28">
        <f>'[1]Imports_Table 3'!O49</f>
        <v>587.45897678905499</v>
      </c>
      <c r="Y114" s="43">
        <f>'[1]Imports_Table 3'!B49</f>
        <v>64397.504514843749</v>
      </c>
      <c r="Z114" s="28">
        <f t="shared" si="21"/>
        <v>64984.963491632807</v>
      </c>
      <c r="AA114" s="50">
        <f>[1]Ince_Sources!P112</f>
        <v>7627.6140383796801</v>
      </c>
      <c r="AB114" s="28">
        <f t="shared" si="18"/>
        <v>337095.87112306443</v>
      </c>
      <c r="AC114" s="30">
        <f>'[1]Exports_Table 2'!L47</f>
        <v>20705.866636353618</v>
      </c>
      <c r="AD114" s="18">
        <v>2009</v>
      </c>
      <c r="AE114">
        <v>175695.724945867</v>
      </c>
      <c r="AF114">
        <v>66955.616165234373</v>
      </c>
      <c r="AG114">
        <v>9662.2471766294457</v>
      </c>
      <c r="AH114">
        <v>150717.42951723246</v>
      </c>
      <c r="AI114">
        <v>403031.01780496328</v>
      </c>
      <c r="AJ114">
        <v>0</v>
      </c>
      <c r="AK114">
        <v>2013</v>
      </c>
      <c r="AL114">
        <v>273371.77504421002</v>
      </c>
      <c r="AM114">
        <v>138226.59323621003</v>
      </c>
      <c r="AN114">
        <v>135145.18180799999</v>
      </c>
      <c r="AO114">
        <v>262904.11264421005</v>
      </c>
      <c r="AP114">
        <v>10467.662399999999</v>
      </c>
      <c r="AQ114">
        <v>54088.354534741979</v>
      </c>
      <c r="AR114">
        <v>650.95592607076389</v>
      </c>
      <c r="AS114">
        <v>66955.616165234373</v>
      </c>
      <c r="AT114">
        <v>67606.572091305134</v>
      </c>
      <c r="AU114">
        <v>7964.3161347062087</v>
      </c>
      <c r="AV114">
        <v>403031.01780496328</v>
      </c>
      <c r="AX114">
        <v>2013</v>
      </c>
      <c r="AY114">
        <v>91739.05749221002</v>
      </c>
      <c r="AZ114">
        <v>63610.681680000002</v>
      </c>
      <c r="BA114">
        <v>46487.535743999993</v>
      </c>
      <c r="BB114">
        <v>71534.500127999985</v>
      </c>
      <c r="BC114">
        <v>273371.77504421002</v>
      </c>
      <c r="BD114">
        <v>0.56827278217397048</v>
      </c>
      <c r="BE114">
        <v>2013</v>
      </c>
      <c r="BF114">
        <v>76622.799140210016</v>
      </c>
      <c r="BG114">
        <v>168958.88630399999</v>
      </c>
      <c r="BH114">
        <v>10467.662399999999</v>
      </c>
      <c r="BI114">
        <v>17322.427199999998</v>
      </c>
      <c r="BJ114">
        <v>273371.77504421002</v>
      </c>
      <c r="BK114">
        <v>2013</v>
      </c>
      <c r="BL114">
        <v>65230</v>
      </c>
      <c r="BM114">
        <v>155313</v>
      </c>
      <c r="BN114">
        <v>52829</v>
      </c>
      <c r="BO114">
        <v>0.69683972556372198</v>
      </c>
      <c r="BP114">
        <v>2013</v>
      </c>
      <c r="BQ114">
        <v>220858.80575790268</v>
      </c>
      <c r="BR114">
        <v>153903.18959266829</v>
      </c>
      <c r="BS114">
        <v>66955.616165234373</v>
      </c>
      <c r="BT114">
        <v>21792.535353198717</v>
      </c>
      <c r="BU114">
        <v>9662.2471766294457</v>
      </c>
      <c r="BV114">
        <v>150717.42951723246</v>
      </c>
      <c r="BW114">
        <v>403031.01780496328</v>
      </c>
      <c r="BX114">
        <v>1447.7228411724393</v>
      </c>
      <c r="BY114">
        <v>2013</v>
      </c>
      <c r="BZ114">
        <v>0.28028789412447019</v>
      </c>
      <c r="CA114">
        <v>0.61805534341164425</v>
      </c>
      <c r="CB114">
        <v>3.829094060023993E-2</v>
      </c>
      <c r="CC114">
        <v>6.3365821863645561E-2</v>
      </c>
      <c r="CD114">
        <v>2013</v>
      </c>
      <c r="CE114">
        <v>1791.9437783122919</v>
      </c>
      <c r="CF114">
        <v>1151.6802023248315</v>
      </c>
      <c r="CG114">
        <v>2013</v>
      </c>
      <c r="CH114">
        <v>104.55717140555976</v>
      </c>
      <c r="CI114">
        <v>105.037718718341</v>
      </c>
      <c r="CT114">
        <v>2013</v>
      </c>
      <c r="CU114">
        <v>59128.415307364776</v>
      </c>
      <c r="CV114">
        <v>19289.944163930159</v>
      </c>
      <c r="CW114">
        <v>97277.365474572085</v>
      </c>
      <c r="CX114">
        <v>45163.080812035652</v>
      </c>
      <c r="CY114">
        <v>220858.80575790268</v>
      </c>
      <c r="CZ114">
        <v>220858.80575790268</v>
      </c>
      <c r="DA114">
        <v>13.3437053876989</v>
      </c>
      <c r="DB114">
        <v>2013</v>
      </c>
      <c r="DC114">
        <v>138226.59323621</v>
      </c>
      <c r="DD114">
        <v>216.48827621002695</v>
      </c>
      <c r="DE114">
        <v>138010.10495999997</v>
      </c>
      <c r="DF114">
        <v>135145.18180799999</v>
      </c>
    </row>
    <row r="115" spans="1:110">
      <c r="A115" s="18">
        <v>2010</v>
      </c>
      <c r="B115" s="17">
        <f>SUM('[1]Ince_Table 2'!B113:N113)</f>
        <v>171210.66454126345</v>
      </c>
      <c r="C115" s="35">
        <f>J171+'[1]Imports_Table 3'!L50</f>
        <v>15.837823961518</v>
      </c>
      <c r="D115" s="35">
        <f>K171+'[1]Imports_Table 3'!M50</f>
        <v>26.4934844625081</v>
      </c>
      <c r="E115" s="44">
        <f t="shared" si="20"/>
        <v>42.331308424026098</v>
      </c>
      <c r="F115" s="37">
        <f t="shared" si="5"/>
        <v>604.12347634837408</v>
      </c>
      <c r="G115" s="37">
        <f t="shared" si="10"/>
        <v>548.04873527371797</v>
      </c>
      <c r="H115" s="38">
        <f t="shared" si="11"/>
        <v>8089.0797339063092</v>
      </c>
      <c r="I115" s="39">
        <f t="shared" si="12"/>
        <v>283.40342867677771</v>
      </c>
      <c r="J115" s="51">
        <v>0.47</v>
      </c>
      <c r="K115" s="48" t="e">
        <f>#REF!/1000</f>
        <v>#REF!</v>
      </c>
      <c r="L115" s="35" t="e">
        <f t="shared" si="13"/>
        <v>#REF!</v>
      </c>
      <c r="M115" s="2">
        <v>192</v>
      </c>
      <c r="N115" s="24">
        <v>5991.1285501765624</v>
      </c>
      <c r="O115" s="28">
        <v>267047.2065860749</v>
      </c>
      <c r="P115" s="28">
        <v>9008.4269999999997</v>
      </c>
      <c r="Q115" s="3">
        <f>H115</f>
        <v>8089.0797339063092</v>
      </c>
      <c r="R115" s="27" t="e">
        <f t="shared" si="17"/>
        <v>#REF!</v>
      </c>
      <c r="S115" s="46">
        <v>2010</v>
      </c>
      <c r="V115" s="28">
        <v>10265.3616</v>
      </c>
      <c r="W115" s="28">
        <f t="shared" si="19"/>
        <v>0</v>
      </c>
      <c r="X115" s="28">
        <f>'[1]Imports_Table 3'!O50</f>
        <v>604.12347634837408</v>
      </c>
      <c r="Y115" s="43">
        <f>'[1]Imports_Table 3'!B50</f>
        <v>65514.664706249998</v>
      </c>
      <c r="Z115" s="28">
        <f t="shared" si="21"/>
        <v>66118.788182598379</v>
      </c>
      <c r="AA115" s="50">
        <f>[1]Ince_Sources!P113</f>
        <v>7706.3087073693741</v>
      </c>
      <c r="AB115" s="28">
        <f t="shared" si="18"/>
        <v>340872.30347604264</v>
      </c>
      <c r="AC115" s="30">
        <f>'[1]Exports_Table 2'!L48</f>
        <v>21048.846991429673</v>
      </c>
      <c r="AD115" s="18">
        <v>2010</v>
      </c>
      <c r="AE115">
        <v>177622.75128007555</v>
      </c>
      <c r="AF115">
        <v>66594.156501562495</v>
      </c>
      <c r="AG115">
        <v>9607.0536948001572</v>
      </c>
      <c r="AH115">
        <v>152722.49825660596</v>
      </c>
      <c r="AI115">
        <v>406546.45973304415</v>
      </c>
      <c r="AJ115">
        <v>0</v>
      </c>
      <c r="AK115">
        <v>2014</v>
      </c>
      <c r="AL115">
        <v>276080.3801096169</v>
      </c>
      <c r="AM115">
        <v>138779.19718161691</v>
      </c>
      <c r="AN115">
        <v>137301.18292799999</v>
      </c>
      <c r="AO115">
        <v>265547.57210961689</v>
      </c>
      <c r="AP115">
        <v>10532.807999999997</v>
      </c>
      <c r="AQ115">
        <v>55114.959647637996</v>
      </c>
      <c r="AR115">
        <v>666.61130054671651</v>
      </c>
      <c r="AS115">
        <v>66594.156501562495</v>
      </c>
      <c r="AT115">
        <v>67260.767802109214</v>
      </c>
      <c r="AU115">
        <v>8090.3521736799466</v>
      </c>
      <c r="AV115">
        <v>406546.45973304415</v>
      </c>
      <c r="AX115">
        <v>2014</v>
      </c>
      <c r="AY115">
        <v>92086.91455761691</v>
      </c>
      <c r="AZ115">
        <v>64973.615616000003</v>
      </c>
      <c r="BA115">
        <v>46692.282623999999</v>
      </c>
      <c r="BB115">
        <v>72327.567311999999</v>
      </c>
      <c r="BC115">
        <v>276080.3801096169</v>
      </c>
      <c r="BD115">
        <v>0.56889421157438458</v>
      </c>
      <c r="BE115">
        <v>2014</v>
      </c>
      <c r="BF115">
        <v>76873.503773616903</v>
      </c>
      <c r="BG115">
        <v>171351.64113599999</v>
      </c>
      <c r="BH115">
        <v>10532.807999999997</v>
      </c>
      <c r="BI115">
        <v>17322.427199999998</v>
      </c>
      <c r="BJ115">
        <v>276080.3801096169</v>
      </c>
      <c r="BK115">
        <v>2014</v>
      </c>
      <c r="BL115">
        <v>65529</v>
      </c>
      <c r="BM115">
        <v>157283</v>
      </c>
      <c r="BN115">
        <v>53268</v>
      </c>
      <c r="BO115">
        <v>0.70027780488406588</v>
      </c>
      <c r="BP115">
        <v>2014</v>
      </c>
      <c r="BQ115">
        <v>222186.26977492782</v>
      </c>
      <c r="BR115">
        <v>155592.11327336534</v>
      </c>
      <c r="BS115">
        <v>66594.156501562495</v>
      </c>
      <c r="BT115">
        <v>22030.638006710207</v>
      </c>
      <c r="BU115">
        <v>9607.0536948001572</v>
      </c>
      <c r="BV115">
        <v>152722.49825660596</v>
      </c>
      <c r="BW115">
        <v>406546.45973304415</v>
      </c>
      <c r="BX115">
        <v>1444.5643106520629</v>
      </c>
      <c r="BY115">
        <v>2014</v>
      </c>
      <c r="BZ115">
        <v>0.27844609509409723</v>
      </c>
      <c r="CA115">
        <v>0.6206585236805503</v>
      </c>
      <c r="CB115">
        <v>3.8151236954317352E-2</v>
      </c>
      <c r="CC115">
        <v>6.2744144271035043E-2</v>
      </c>
      <c r="CD115">
        <v>2014</v>
      </c>
      <c r="CE115">
        <v>1794.9617876100274</v>
      </c>
      <c r="CF115">
        <v>1154.8305280922418</v>
      </c>
      <c r="CG115">
        <v>2014</v>
      </c>
      <c r="CH115">
        <v>104.73326761977475</v>
      </c>
      <c r="CI115">
        <v>105.32504069466778</v>
      </c>
      <c r="CT115">
        <v>2014</v>
      </c>
      <c r="CU115">
        <v>59156.736309063606</v>
      </c>
      <c r="CV115">
        <v>19492.266777350971</v>
      </c>
      <c r="CW115">
        <v>98973.748193660955</v>
      </c>
      <c r="CX115">
        <v>44563.518494852287</v>
      </c>
      <c r="CY115">
        <v>222186.26977492782</v>
      </c>
      <c r="CZ115">
        <v>222186.26977492782</v>
      </c>
      <c r="DA115">
        <v>7.9235994586363603</v>
      </c>
      <c r="DB115">
        <v>2014</v>
      </c>
      <c r="DC115">
        <v>138779.19718161691</v>
      </c>
      <c r="DD115">
        <v>128.55247761691632</v>
      </c>
      <c r="DE115">
        <v>138650.64470400001</v>
      </c>
      <c r="DF115">
        <v>137301.18292799999</v>
      </c>
    </row>
    <row r="116" spans="1:110">
      <c r="A116" s="18">
        <v>2011</v>
      </c>
      <c r="B116" s="17">
        <f>SUM('[1]Ince_Table 2'!B114:N114)</f>
        <v>172841.85969041454</v>
      </c>
      <c r="C116" s="35">
        <f>J172+'[1]Imports_Table 3'!L51</f>
        <v>16.725048821358001</v>
      </c>
      <c r="D116" s="35">
        <f>K172+'[1]Imports_Table 3'!M51</f>
        <v>26.7336153196281</v>
      </c>
      <c r="E116" s="44">
        <f t="shared" si="20"/>
        <v>43.458664140986102</v>
      </c>
      <c r="F116" s="37">
        <f t="shared" si="5"/>
        <v>621.66448722611881</v>
      </c>
      <c r="G116" s="37">
        <f t="shared" si="10"/>
        <v>563.96158952179042</v>
      </c>
      <c r="H116" s="38">
        <f t="shared" si="11"/>
        <v>7954.310750541752</v>
      </c>
      <c r="I116" s="39">
        <f t="shared" si="12"/>
        <v>278.03077583157256</v>
      </c>
      <c r="J116" s="51">
        <v>0.47</v>
      </c>
      <c r="K116" s="48" t="e">
        <f>#REF!/1000</f>
        <v>#REF!</v>
      </c>
      <c r="L116" s="35" t="e">
        <f t="shared" si="13"/>
        <v>#REF!</v>
      </c>
      <c r="M116" s="2">
        <v>271.10000000000002</v>
      </c>
      <c r="N116" s="24">
        <v>6042.6833222934174</v>
      </c>
      <c r="O116" s="28">
        <v>267823.41393507487</v>
      </c>
      <c r="P116" s="28">
        <v>8990.7420000000002</v>
      </c>
      <c r="Q116" s="2"/>
      <c r="R116" s="27" t="e">
        <f t="shared" si="17"/>
        <v>#REF!</v>
      </c>
      <c r="S116" s="46">
        <v>2011</v>
      </c>
      <c r="V116" s="28">
        <v>10331.5056</v>
      </c>
      <c r="W116" s="28">
        <f t="shared" si="19"/>
        <v>0</v>
      </c>
      <c r="X116" s="28">
        <f>'[1]Imports_Table 3'!O51</f>
        <v>621.66448722611881</v>
      </c>
      <c r="Y116" s="43">
        <f>'[1]Imports_Table 3'!B51</f>
        <v>65935.403067578125</v>
      </c>
      <c r="Z116" s="28">
        <f t="shared" si="21"/>
        <v>66557.067554804249</v>
      </c>
      <c r="AA116" s="50">
        <f>[1]Ince_Sources!P114</f>
        <v>7811.3425657134758</v>
      </c>
      <c r="AB116" s="28">
        <f t="shared" si="18"/>
        <v>342191.82405559253</v>
      </c>
      <c r="AC116" s="30">
        <f>'[1]Exports_Table 2'!L49</f>
        <v>21335.002885681904</v>
      </c>
      <c r="AD116" s="18">
        <v>2011</v>
      </c>
      <c r="AE116">
        <v>179744.52745675252</v>
      </c>
      <c r="AF116">
        <v>67121.84763789062</v>
      </c>
      <c r="AG116">
        <v>9554.977965297383</v>
      </c>
      <c r="AH116">
        <v>154559.46693694245</v>
      </c>
      <c r="AI116">
        <v>410980.81999688299</v>
      </c>
      <c r="AJ116">
        <v>0</v>
      </c>
      <c r="AK116">
        <v>2015</v>
      </c>
      <c r="AL116">
        <v>278577.43991999998</v>
      </c>
      <c r="AM116">
        <v>139848.91689599995</v>
      </c>
      <c r="AN116">
        <v>138728.52302399999</v>
      </c>
      <c r="AO116">
        <v>267981.09561600001</v>
      </c>
      <c r="AP116">
        <v>10596.344303999998</v>
      </c>
      <c r="AQ116">
        <v>56412.145379072994</v>
      </c>
      <c r="AR116">
        <v>682.98393523500067</v>
      </c>
      <c r="AS116">
        <v>67121.84763789062</v>
      </c>
      <c r="AT116">
        <v>67804.831573125615</v>
      </c>
      <c r="AU116">
        <v>8186.4031246844097</v>
      </c>
      <c r="AV116">
        <v>410980.81999688299</v>
      </c>
      <c r="AX116">
        <v>2015</v>
      </c>
      <c r="AY116">
        <v>92917.330271999992</v>
      </c>
      <c r="AZ116">
        <v>65909.68675199998</v>
      </c>
      <c r="BA116">
        <v>46931.586623999996</v>
      </c>
      <c r="BB116">
        <v>72818.836272</v>
      </c>
      <c r="BC116">
        <v>278577.43991999998</v>
      </c>
      <c r="BD116">
        <v>0.57013596316202364</v>
      </c>
      <c r="BE116">
        <v>2015</v>
      </c>
      <c r="BF116">
        <v>77014.256591999976</v>
      </c>
      <c r="BG116">
        <v>173644.41182399998</v>
      </c>
      <c r="BH116">
        <v>10596.344303999998</v>
      </c>
      <c r="BI116">
        <v>17322.427199999998</v>
      </c>
      <c r="BJ116">
        <v>278577.43991999998</v>
      </c>
      <c r="BK116">
        <v>2015</v>
      </c>
      <c r="BL116">
        <v>66039</v>
      </c>
      <c r="BM116">
        <v>159173</v>
      </c>
      <c r="BN116">
        <v>53366</v>
      </c>
      <c r="BO116">
        <v>0.70113763120829775</v>
      </c>
      <c r="BP116">
        <v>2015</v>
      </c>
      <c r="BQ116">
        <v>224591.16518838971</v>
      </c>
      <c r="BR116">
        <v>157469.31755049908</v>
      </c>
      <c r="BS116">
        <v>67121.84763789062</v>
      </c>
      <c r="BT116">
        <v>22275.209906253443</v>
      </c>
      <c r="BU116">
        <v>9554.977965297383</v>
      </c>
      <c r="BV116">
        <v>154559.46693694245</v>
      </c>
      <c r="BW116">
        <v>410980.81999688299</v>
      </c>
      <c r="BX116">
        <v>1448.349198658578</v>
      </c>
      <c r="BY116">
        <v>2015</v>
      </c>
      <c r="BZ116">
        <v>0.27645546823215988</v>
      </c>
      <c r="CA116">
        <v>0.6233254633751607</v>
      </c>
      <c r="CB116">
        <v>3.803733822467098E-2</v>
      </c>
      <c r="CC116">
        <v>6.2181730168008355E-2</v>
      </c>
      <c r="CD116">
        <v>2015</v>
      </c>
      <c r="CE116">
        <v>1796.4972555089089</v>
      </c>
      <c r="CF116">
        <v>1159.1410645511457</v>
      </c>
      <c r="CG116">
        <v>2015</v>
      </c>
      <c r="CH116">
        <v>104.82285981693748</v>
      </c>
      <c r="CI116">
        <v>105.71817840354001</v>
      </c>
      <c r="CT116">
        <v>2015</v>
      </c>
      <c r="CU116">
        <v>59714.150416353499</v>
      </c>
      <c r="CV116">
        <v>19917.982182711778</v>
      </c>
      <c r="CW116">
        <v>100112.39485768724</v>
      </c>
      <c r="CX116">
        <v>44846.63773163718</v>
      </c>
      <c r="CY116">
        <v>224591.16518838971</v>
      </c>
      <c r="CZ116">
        <v>224591.16518838971</v>
      </c>
      <c r="DA116">
        <v>0</v>
      </c>
      <c r="DB116">
        <v>2015</v>
      </c>
      <c r="DC116">
        <v>139848.91689599998</v>
      </c>
      <c r="DD116">
        <v>0</v>
      </c>
      <c r="DE116">
        <v>139848.91689599998</v>
      </c>
      <c r="DF116">
        <v>138728.52302399999</v>
      </c>
    </row>
    <row r="117" spans="1:110">
      <c r="A117" s="18">
        <v>2012</v>
      </c>
      <c r="B117" s="17">
        <f>SUM('[1]Ince_Table 2'!B115:N115)</f>
        <v>174339.93236183966</v>
      </c>
      <c r="C117" s="35">
        <f>J173+'[1]Imports_Table 3'!L52</f>
        <v>17.508763643357998</v>
      </c>
      <c r="D117" s="35">
        <f>K173+'[1]Imports_Table 3'!M52</f>
        <v>26.856082127388099</v>
      </c>
      <c r="E117" s="44">
        <f t="shared" si="20"/>
        <v>44.364845770746101</v>
      </c>
      <c r="F117" s="37">
        <f t="shared" si="5"/>
        <v>635.98428154713372</v>
      </c>
      <c r="G117" s="37">
        <f t="shared" si="10"/>
        <v>576.95222053392877</v>
      </c>
      <c r="H117" s="38">
        <f t="shared" si="11"/>
        <v>7859.3728585346871</v>
      </c>
      <c r="I117" s="39">
        <f t="shared" si="12"/>
        <v>274.12616541045611</v>
      </c>
      <c r="J117" s="51">
        <v>0.47</v>
      </c>
      <c r="K117" s="48" t="e">
        <f>#REF!/1000</f>
        <v>#REF!</v>
      </c>
      <c r="L117" s="35" t="e">
        <f t="shared" si="13"/>
        <v>#REF!</v>
      </c>
      <c r="M117" s="2">
        <v>350.2</v>
      </c>
      <c r="N117" s="24">
        <v>6092.3801774600315</v>
      </c>
      <c r="O117" s="28">
        <v>271018.77488553303</v>
      </c>
      <c r="P117" s="28">
        <v>9159.2510000000002</v>
      </c>
      <c r="Q117" s="2"/>
      <c r="R117" s="27" t="e">
        <f t="shared" si="17"/>
        <v>#REF!</v>
      </c>
      <c r="S117" s="46">
        <v>2012</v>
      </c>
      <c r="V117" s="28">
        <v>10396.651199999998</v>
      </c>
      <c r="W117" s="28">
        <f t="shared" si="19"/>
        <v>0</v>
      </c>
      <c r="X117" s="28">
        <f>'[1]Imports_Table 3'!O52</f>
        <v>635.98428154713372</v>
      </c>
      <c r="Y117" s="43">
        <f>'[1]Imports_Table 3'!B52</f>
        <v>66680.844253906253</v>
      </c>
      <c r="Z117" s="28">
        <f t="shared" si="21"/>
        <v>67316.828535453387</v>
      </c>
      <c r="AA117" s="50">
        <f>[1]Ince_Sources!P115</f>
        <v>7896.2381162256042</v>
      </c>
      <c r="AB117" s="28">
        <f t="shared" si="18"/>
        <v>346231.84153721202</v>
      </c>
      <c r="AC117" s="30">
        <f>'[1]Exports_Table 2'!L50</f>
        <v>21560.716540075231</v>
      </c>
      <c r="AD117" s="18">
        <v>2012</v>
      </c>
      <c r="AE117">
        <v>181899.88001858463</v>
      </c>
      <c r="AF117">
        <v>66958.375599218751</v>
      </c>
      <c r="AG117">
        <v>9506.3965621415118</v>
      </c>
      <c r="AH117">
        <v>156285.46754149636</v>
      </c>
      <c r="AI117">
        <v>414650.11972144124</v>
      </c>
      <c r="AJ117">
        <v>0</v>
      </c>
      <c r="AK117">
        <v>2016</v>
      </c>
      <c r="AL117">
        <v>281626.86302399996</v>
      </c>
      <c r="AM117">
        <v>140730.54527999996</v>
      </c>
      <c r="AN117">
        <v>140896.317744</v>
      </c>
      <c r="AO117">
        <v>270961.14302399999</v>
      </c>
      <c r="AP117">
        <v>10665.72</v>
      </c>
      <c r="AQ117">
        <v>57069.923297980997</v>
      </c>
      <c r="AR117">
        <v>700.10909023619479</v>
      </c>
      <c r="AS117">
        <v>66958.375599218751</v>
      </c>
      <c r="AT117">
        <v>67658.484689454941</v>
      </c>
      <c r="AU117">
        <v>8294.8487100053535</v>
      </c>
      <c r="AV117">
        <v>414650.11972144124</v>
      </c>
      <c r="AX117">
        <v>2016</v>
      </c>
      <c r="AY117">
        <v>93621.046271999992</v>
      </c>
      <c r="AZ117">
        <v>66529.191455999986</v>
      </c>
      <c r="BA117">
        <v>47109.499007999999</v>
      </c>
      <c r="BB117">
        <v>74367.126287999999</v>
      </c>
      <c r="BC117">
        <v>281626.86302399996</v>
      </c>
      <c r="BD117">
        <v>0.56866108583665942</v>
      </c>
      <c r="BE117">
        <v>2016</v>
      </c>
      <c r="BF117">
        <v>77987.726544000005</v>
      </c>
      <c r="BG117">
        <v>175650.98927999998</v>
      </c>
      <c r="BH117">
        <v>10665.72</v>
      </c>
      <c r="BI117">
        <v>17322.427199999998</v>
      </c>
      <c r="BJ117">
        <v>281626.86302399996</v>
      </c>
      <c r="BK117">
        <v>2016</v>
      </c>
      <c r="BL117">
        <v>66104</v>
      </c>
      <c r="BM117">
        <v>161234</v>
      </c>
      <c r="BN117">
        <v>54289</v>
      </c>
      <c r="BO117">
        <v>0.70415835778152536</v>
      </c>
      <c r="BP117">
        <v>2016</v>
      </c>
      <c r="BQ117">
        <v>226331.81420001373</v>
      </c>
      <c r="BR117">
        <v>159373.43860079499</v>
      </c>
      <c r="BS117">
        <v>66958.375599218751</v>
      </c>
      <c r="BT117">
        <v>22526.441417789629</v>
      </c>
      <c r="BU117">
        <v>9506.3965621415118</v>
      </c>
      <c r="BV117">
        <v>156285.46754149636</v>
      </c>
      <c r="BW117">
        <v>414650.1197214413</v>
      </c>
      <c r="BX117">
        <v>1447.7916074433645</v>
      </c>
      <c r="BY117">
        <v>2016</v>
      </c>
      <c r="BZ117">
        <v>0.27691863519906468</v>
      </c>
      <c r="CA117">
        <v>0.62370111783346172</v>
      </c>
      <c r="CB117">
        <v>3.7871813382699494E-2</v>
      </c>
      <c r="CC117">
        <v>6.1508433584774182E-2</v>
      </c>
      <c r="CD117">
        <v>2016</v>
      </c>
      <c r="CE117">
        <v>1801.5010844053243</v>
      </c>
      <c r="CF117">
        <v>1163.5709306564017</v>
      </c>
      <c r="CG117">
        <v>2016</v>
      </c>
      <c r="CH117">
        <v>105.11482555935568</v>
      </c>
      <c r="CI117">
        <v>106.1221994407902</v>
      </c>
      <c r="CT117">
        <v>2016</v>
      </c>
      <c r="CU117">
        <v>60212.283781733669</v>
      </c>
      <c r="CV117">
        <v>20165.914173931458</v>
      </c>
      <c r="CW117">
        <v>101521.68206291948</v>
      </c>
      <c r="CX117">
        <v>44431.934181429126</v>
      </c>
      <c r="CY117">
        <v>226331.81420001373</v>
      </c>
      <c r="CZ117">
        <v>226331.81420001373</v>
      </c>
      <c r="DA117">
        <v>0</v>
      </c>
      <c r="DB117">
        <v>2016</v>
      </c>
      <c r="DC117">
        <v>140730.54527999999</v>
      </c>
      <c r="DD117">
        <v>0</v>
      </c>
      <c r="DE117">
        <v>140730.54527999999</v>
      </c>
      <c r="DF117">
        <v>140896.317744</v>
      </c>
    </row>
    <row r="118" spans="1:110">
      <c r="A118" s="18">
        <v>2013</v>
      </c>
      <c r="B118" s="17">
        <f>SUM('[1]Ince_Table 2'!B116:N116)</f>
        <v>175695.724945867</v>
      </c>
      <c r="C118" s="35">
        <f>J174+'[1]Imports_Table 3'!L53</f>
        <v>18.331666855038002</v>
      </c>
      <c r="D118" s="35">
        <f>K174+'[1]Imports_Table 3'!M53</f>
        <v>26.979774344828101</v>
      </c>
      <c r="E118" s="44">
        <f t="shared" si="20"/>
        <v>45.311441199866103</v>
      </c>
      <c r="F118" s="37">
        <f t="shared" si="5"/>
        <v>650.95592607076389</v>
      </c>
      <c r="G118" s="37">
        <f t="shared" si="10"/>
        <v>590.53419701287555</v>
      </c>
      <c r="H118" s="38">
        <f t="shared" si="11"/>
        <v>7755.0269995113813</v>
      </c>
      <c r="I118" s="39">
        <f t="shared" si="12"/>
        <v>269.90417923742433</v>
      </c>
      <c r="J118" s="51">
        <v>0.47</v>
      </c>
      <c r="K118" s="48" t="e">
        <f>#REF!/1000</f>
        <v>#REF!</v>
      </c>
      <c r="L118" s="35" t="e">
        <f t="shared" si="13"/>
        <v>#REF!</v>
      </c>
      <c r="M118" s="2">
        <v>429.3</v>
      </c>
      <c r="N118" s="24">
        <v>6146.8170634855824</v>
      </c>
      <c r="O118" s="28">
        <v>273371.77504421002</v>
      </c>
      <c r="P118" s="28">
        <v>9261.277</v>
      </c>
      <c r="Q118" s="2"/>
      <c r="R118" s="27" t="e">
        <f t="shared" si="17"/>
        <v>#REF!</v>
      </c>
      <c r="S118" s="46">
        <v>2013</v>
      </c>
      <c r="V118" s="28">
        <v>10467.662399999999</v>
      </c>
      <c r="W118" s="28">
        <f t="shared" si="19"/>
        <v>0</v>
      </c>
      <c r="X118" s="28">
        <f>'[1]Imports_Table 3'!O53</f>
        <v>650.95592607076389</v>
      </c>
      <c r="Y118" s="43">
        <f>'[1]Imports_Table 3'!B53</f>
        <v>66955.616165234373</v>
      </c>
      <c r="Z118" s="28">
        <f t="shared" si="21"/>
        <v>67606.572091305134</v>
      </c>
      <c r="AA118" s="50">
        <f>[1]Ince_Sources!P116</f>
        <v>7964.3161347062087</v>
      </c>
      <c r="AB118" s="28">
        <f t="shared" si="18"/>
        <v>348942.66327022132</v>
      </c>
      <c r="AC118" s="30">
        <f>'[1]Exports_Table 2'!L51</f>
        <v>21792.535353198717</v>
      </c>
      <c r="AD118" s="18">
        <v>2013</v>
      </c>
      <c r="AE118">
        <v>184021.52548753296</v>
      </c>
      <c r="AF118">
        <v>66764.265860546875</v>
      </c>
      <c r="AG118">
        <v>9458.8611448111023</v>
      </c>
      <c r="AH118">
        <v>158562.84108996877</v>
      </c>
      <c r="AI118">
        <v>418807.49358285969</v>
      </c>
      <c r="AJ118">
        <v>0</v>
      </c>
      <c r="AK118">
        <v>2017</v>
      </c>
      <c r="AL118">
        <v>283983.644256</v>
      </c>
      <c r="AM118">
        <v>141412.910496</v>
      </c>
      <c r="AN118">
        <v>142570.73375999997</v>
      </c>
      <c r="AO118">
        <v>273250.15785600001</v>
      </c>
      <c r="AP118">
        <v>10733.486399999998</v>
      </c>
      <c r="AQ118">
        <v>58937.58135077999</v>
      </c>
      <c r="AR118">
        <v>718.0236761611792</v>
      </c>
      <c r="AS118">
        <v>66764.265860546875</v>
      </c>
      <c r="AT118">
        <v>67482.289536708049</v>
      </c>
      <c r="AU118">
        <v>8403.9784393716527</v>
      </c>
      <c r="AV118">
        <v>418807.49358285969</v>
      </c>
      <c r="AX118">
        <v>2017</v>
      </c>
      <c r="AY118">
        <v>94042.870272</v>
      </c>
      <c r="AZ118">
        <v>67594.219056000002</v>
      </c>
      <c r="BA118">
        <v>47370.040223999997</v>
      </c>
      <c r="BB118">
        <v>74976.514704000001</v>
      </c>
      <c r="BC118">
        <v>283983.644256</v>
      </c>
      <c r="BD118">
        <v>0.56917746003108038</v>
      </c>
      <c r="BE118">
        <v>2017</v>
      </c>
      <c r="BF118">
        <v>80045.284176000001</v>
      </c>
      <c r="BG118">
        <v>175882.44647999998</v>
      </c>
      <c r="BH118">
        <v>10733.486399999998</v>
      </c>
      <c r="BI118">
        <v>17322.427199999998</v>
      </c>
      <c r="BJ118">
        <v>283983.64425599994</v>
      </c>
      <c r="BK118">
        <v>2017</v>
      </c>
      <c r="BL118">
        <v>66637</v>
      </c>
      <c r="BM118">
        <v>162848</v>
      </c>
      <c r="BN118">
        <v>54499</v>
      </c>
      <c r="BO118">
        <v>0.70726408947601316</v>
      </c>
      <c r="BP118">
        <v>2017</v>
      </c>
      <c r="BQ118">
        <v>228069.95472827784</v>
      </c>
      <c r="BR118">
        <v>161305.68886773096</v>
      </c>
      <c r="BS118">
        <v>66764.265860546875</v>
      </c>
      <c r="BT118">
        <v>22715.836619801998</v>
      </c>
      <c r="BU118">
        <v>9458.8611448111023</v>
      </c>
      <c r="BV118">
        <v>158562.84108996877</v>
      </c>
      <c r="BW118">
        <v>418807.49358285969</v>
      </c>
      <c r="BX118">
        <v>1447.2132539827583</v>
      </c>
      <c r="BY118">
        <v>2017</v>
      </c>
      <c r="BZ118">
        <v>0.28186582500449342</v>
      </c>
      <c r="CA118">
        <v>0.61934005720924168</v>
      </c>
      <c r="CB118">
        <v>3.779614290154043E-2</v>
      </c>
      <c r="CC118">
        <v>6.0997974884724408E-2</v>
      </c>
      <c r="CD118">
        <v>2017</v>
      </c>
      <c r="CE118">
        <v>1802.0124324190554</v>
      </c>
      <c r="CF118">
        <v>1167.7048431082251</v>
      </c>
      <c r="CG118">
        <v>2017</v>
      </c>
      <c r="CH118">
        <v>105.1446619317724</v>
      </c>
      <c r="CI118">
        <v>106.49922835250054</v>
      </c>
      <c r="CT118">
        <v>2017</v>
      </c>
      <c r="CU118">
        <v>60695.886527748342</v>
      </c>
      <c r="CV118">
        <v>20394.222789972679</v>
      </c>
      <c r="CW118">
        <v>102931.41616981193</v>
      </c>
      <c r="CX118">
        <v>44048.429240744881</v>
      </c>
      <c r="CY118">
        <v>228069.95472827784</v>
      </c>
      <c r="CZ118">
        <v>228069.95472827784</v>
      </c>
      <c r="DA118">
        <v>0</v>
      </c>
      <c r="DB118">
        <v>2017</v>
      </c>
      <c r="DC118">
        <v>141412.910496</v>
      </c>
      <c r="DD118">
        <v>0</v>
      </c>
      <c r="DE118">
        <v>141412.910496</v>
      </c>
      <c r="DF118">
        <v>142570.73376</v>
      </c>
    </row>
    <row r="119" spans="1:110">
      <c r="A119" s="18">
        <v>2014</v>
      </c>
      <c r="B119" s="17">
        <f>SUM('[1]Ince_Table 2'!B117:N117)</f>
        <v>177622.75128007555</v>
      </c>
      <c r="C119" s="35">
        <f>J175+'[1]Imports_Table 3'!L54</f>
        <v>19.195714874158</v>
      </c>
      <c r="D119" s="35">
        <f>K175+'[1]Imports_Table 3'!M54</f>
        <v>27.104702566268099</v>
      </c>
      <c r="E119" s="44">
        <f t="shared" si="20"/>
        <v>46.300417440426102</v>
      </c>
      <c r="F119" s="37">
        <f t="shared" ref="F119:F155" si="22">(((0.52*62.4/2000)*C119)+((0.42*62.4/2000)*D119))*1000</f>
        <v>666.61130054671651</v>
      </c>
      <c r="G119" s="37">
        <f t="shared" si="10"/>
        <v>604.73643962997028</v>
      </c>
      <c r="H119" s="38">
        <f t="shared" si="11"/>
        <v>7672.6198638973183</v>
      </c>
      <c r="I119" s="39">
        <f t="shared" si="12"/>
        <v>266.45625589365125</v>
      </c>
      <c r="J119" s="51">
        <v>0.47</v>
      </c>
      <c r="K119" s="48" t="e">
        <f>#REF!/1000</f>
        <v>#REF!</v>
      </c>
      <c r="L119" s="35" t="e">
        <f t="shared" si="13"/>
        <v>#REF!</v>
      </c>
      <c r="M119" s="2">
        <v>508.4</v>
      </c>
      <c r="N119" s="24">
        <v>6176.948556433691</v>
      </c>
      <c r="O119" s="28">
        <v>276080.3801096169</v>
      </c>
      <c r="P119" s="28">
        <v>9418.8070000000007</v>
      </c>
      <c r="Q119" s="2"/>
      <c r="R119" s="27" t="e">
        <f t="shared" si="17"/>
        <v>#REF!</v>
      </c>
      <c r="S119" s="46">
        <v>2014</v>
      </c>
      <c r="V119" s="28">
        <v>10532.807999999997</v>
      </c>
      <c r="W119" s="28">
        <f t="shared" si="19"/>
        <v>0</v>
      </c>
      <c r="X119" s="28">
        <f>'[1]Imports_Table 3'!O54</f>
        <v>666.61130054671651</v>
      </c>
      <c r="Y119" s="43">
        <f>'[1]Imports_Table 3'!B54</f>
        <v>66594.156501562495</v>
      </c>
      <c r="Z119" s="28">
        <f t="shared" si="21"/>
        <v>67260.767802109214</v>
      </c>
      <c r="AA119" s="50">
        <f>[1]Ince_Sources!P117</f>
        <v>8090.3521736799466</v>
      </c>
      <c r="AB119" s="28">
        <f t="shared" si="18"/>
        <v>351431.50008540612</v>
      </c>
      <c r="AC119" s="30">
        <f>'[1]Exports_Table 2'!L52</f>
        <v>22030.638006710207</v>
      </c>
      <c r="AD119" s="18">
        <v>2014</v>
      </c>
      <c r="AE119">
        <v>185248.69902433586</v>
      </c>
      <c r="AF119">
        <v>66602.50274687499</v>
      </c>
      <c r="AG119">
        <v>9412.0435142023925</v>
      </c>
      <c r="AH119">
        <v>159910.04575179191</v>
      </c>
      <c r="AI119">
        <v>421173.29103720514</v>
      </c>
      <c r="AJ119">
        <v>0</v>
      </c>
      <c r="AK119">
        <v>2018</v>
      </c>
      <c r="AL119">
        <v>285740.35089599993</v>
      </c>
      <c r="AM119">
        <v>141540.59337599998</v>
      </c>
      <c r="AN119">
        <v>144199.75752000001</v>
      </c>
      <c r="AO119">
        <v>274938.78609599994</v>
      </c>
      <c r="AP119">
        <v>10801.5648</v>
      </c>
      <c r="AQ119">
        <v>59626.493133789998</v>
      </c>
      <c r="AR119">
        <v>736.76650534365092</v>
      </c>
      <c r="AS119">
        <v>66602.50274687499</v>
      </c>
      <c r="AT119">
        <v>67339.269252218641</v>
      </c>
      <c r="AU119">
        <v>8467.1777551966043</v>
      </c>
      <c r="AV119">
        <v>421173.29103720514</v>
      </c>
      <c r="AX119">
        <v>2018</v>
      </c>
      <c r="AY119">
        <v>93970.576127999986</v>
      </c>
      <c r="AZ119">
        <v>68052.898367999995</v>
      </c>
      <c r="BA119">
        <v>47570.017247999989</v>
      </c>
      <c r="BB119">
        <v>76146.85915199999</v>
      </c>
      <c r="BC119">
        <v>285740.35089599993</v>
      </c>
      <c r="BD119">
        <v>0.56703043160666933</v>
      </c>
      <c r="BE119">
        <v>2018</v>
      </c>
      <c r="BF119">
        <v>80371.246176000001</v>
      </c>
      <c r="BG119">
        <v>177245.11272</v>
      </c>
      <c r="BH119">
        <v>10801.5648</v>
      </c>
      <c r="BI119">
        <v>17322.427199999998</v>
      </c>
      <c r="BJ119">
        <v>285740.35089599999</v>
      </c>
      <c r="BK119">
        <v>2018</v>
      </c>
      <c r="BL119">
        <v>66754</v>
      </c>
      <c r="BM119">
        <v>164114</v>
      </c>
      <c r="BN119">
        <v>54872</v>
      </c>
      <c r="BO119">
        <v>0.70908583093729605</v>
      </c>
      <c r="BP119">
        <v>2018</v>
      </c>
      <c r="BQ119">
        <v>228942.10674392909</v>
      </c>
      <c r="BR119">
        <v>162339.6039970541</v>
      </c>
      <c r="BS119">
        <v>66602.50274687499</v>
      </c>
      <c r="BT119">
        <v>22909.095027281746</v>
      </c>
      <c r="BU119">
        <v>9412.0435142023925</v>
      </c>
      <c r="BV119">
        <v>159910.04575179191</v>
      </c>
      <c r="BW119">
        <v>421173.29103720514</v>
      </c>
      <c r="BX119">
        <v>1441.1972310932204</v>
      </c>
      <c r="BY119">
        <v>2018</v>
      </c>
      <c r="BZ119">
        <v>0.28127370154050269</v>
      </c>
      <c r="CA119">
        <v>0.62030130558813301</v>
      </c>
      <c r="CB119">
        <v>3.7802028191431088E-2</v>
      </c>
      <c r="CC119">
        <v>6.0622964679933465E-2</v>
      </c>
      <c r="CD119">
        <v>2018</v>
      </c>
      <c r="CE119">
        <v>1798.7438325774046</v>
      </c>
      <c r="CF119">
        <v>1166.1459566986089</v>
      </c>
      <c r="CG119">
        <v>2018</v>
      </c>
      <c r="CH119">
        <v>104.95394414361638</v>
      </c>
      <c r="CI119">
        <v>106.35705184214935</v>
      </c>
      <c r="CT119">
        <v>2018</v>
      </c>
      <c r="CU119">
        <v>60976.175844544414</v>
      </c>
      <c r="CV119">
        <v>20530.391753238539</v>
      </c>
      <c r="CW119">
        <v>103742.13142655289</v>
      </c>
      <c r="CX119">
        <v>43693.407719593248</v>
      </c>
      <c r="CY119">
        <v>228942.10674392909</v>
      </c>
      <c r="CZ119">
        <v>228942.10674392909</v>
      </c>
      <c r="DA119">
        <v>0</v>
      </c>
      <c r="DB119">
        <v>2018</v>
      </c>
      <c r="DC119">
        <v>141540.59337599998</v>
      </c>
      <c r="DD119">
        <v>0</v>
      </c>
      <c r="DE119">
        <v>141540.59337599998</v>
      </c>
      <c r="DF119">
        <v>144199.75751999998</v>
      </c>
    </row>
    <row r="120" spans="1:110">
      <c r="A120" s="18">
        <v>2015</v>
      </c>
      <c r="B120" s="17">
        <f>SUM('[1]Ince_Table 2'!B118:N118)</f>
        <v>179744.52745675252</v>
      </c>
      <c r="C120" s="35">
        <f>J176+'[1]Imports_Table 3'!L55</f>
        <v>20.102962998798002</v>
      </c>
      <c r="D120" s="35">
        <f>K176+'[1]Imports_Table 3'!M55</f>
        <v>27.230880917468099</v>
      </c>
      <c r="E120" s="44">
        <f t="shared" si="20"/>
        <v>47.333843916266105</v>
      </c>
      <c r="F120" s="37">
        <f t="shared" si="22"/>
        <v>682.98393523500067</v>
      </c>
      <c r="G120" s="37">
        <f t="shared" si="10"/>
        <v>619.58936636648787</v>
      </c>
      <c r="H120" s="38">
        <f t="shared" si="11"/>
        <v>7594.7572639450891</v>
      </c>
      <c r="I120" s="39">
        <f t="shared" si="12"/>
        <v>263.1753371986797</v>
      </c>
      <c r="J120" s="51">
        <v>0.48</v>
      </c>
      <c r="K120" s="48" t="e">
        <f>#REF!/1000</f>
        <v>#REF!</v>
      </c>
      <c r="L120" s="35" t="e">
        <f t="shared" si="13"/>
        <v>#REF!</v>
      </c>
      <c r="M120" s="2">
        <v>587.5</v>
      </c>
      <c r="N120" s="24">
        <v>6239.6789999999992</v>
      </c>
      <c r="O120" s="28">
        <v>278577.43991999998</v>
      </c>
      <c r="P120" s="28">
        <v>9520.7309999999998</v>
      </c>
      <c r="Q120" s="2"/>
      <c r="R120" s="27" t="e">
        <f t="shared" si="17"/>
        <v>#REF!</v>
      </c>
      <c r="S120" s="46">
        <v>2015</v>
      </c>
      <c r="V120" s="28">
        <v>10596.344303999998</v>
      </c>
      <c r="W120" s="28">
        <f t="shared" si="19"/>
        <v>0</v>
      </c>
      <c r="X120" s="28">
        <f>'[1]Imports_Table 3'!O55</f>
        <v>682.98393523500067</v>
      </c>
      <c r="Y120" s="43">
        <f>'[1]Imports_Table 3'!B55</f>
        <v>67121.84763789062</v>
      </c>
      <c r="Z120" s="28">
        <f t="shared" si="21"/>
        <v>67804.831573125615</v>
      </c>
      <c r="AA120" s="50">
        <f>[1]Ince_Sources!P118</f>
        <v>8186.4031246844097</v>
      </c>
      <c r="AB120" s="28">
        <f t="shared" si="18"/>
        <v>354568.67461781</v>
      </c>
      <c r="AC120" s="30">
        <f>'[1]Exports_Table 2'!L53</f>
        <v>22275.209906253443</v>
      </c>
      <c r="AD120" s="18">
        <v>2015</v>
      </c>
      <c r="AE120">
        <v>186788.85956895474</v>
      </c>
      <c r="AF120">
        <v>66913.944383203125</v>
      </c>
      <c r="AG120">
        <v>9365.8712547093</v>
      </c>
      <c r="AH120">
        <v>162836.78579126261</v>
      </c>
      <c r="AI120">
        <v>425905.46099812974</v>
      </c>
      <c r="AJ120">
        <v>0</v>
      </c>
      <c r="AK120">
        <v>2019</v>
      </c>
      <c r="AL120">
        <v>288306.36993599997</v>
      </c>
      <c r="AM120">
        <v>142301.35295999999</v>
      </c>
      <c r="AN120">
        <v>146005.01697600001</v>
      </c>
      <c r="AO120">
        <v>277440.96993599995</v>
      </c>
      <c r="AP120">
        <v>10865.4</v>
      </c>
      <c r="AQ120">
        <v>61381.135310604986</v>
      </c>
      <c r="AR120">
        <v>756.3783270980216</v>
      </c>
      <c r="AS120">
        <v>66913.944383203125</v>
      </c>
      <c r="AT120">
        <v>67670.322710301145</v>
      </c>
      <c r="AU120">
        <v>8547.6330412236166</v>
      </c>
      <c r="AV120">
        <v>425905.46099812974</v>
      </c>
      <c r="AX120">
        <v>2019</v>
      </c>
      <c r="AY120">
        <v>94502.593536</v>
      </c>
      <c r="AZ120">
        <v>69283.442592000007</v>
      </c>
      <c r="BA120">
        <v>47798.759423999996</v>
      </c>
      <c r="BB120">
        <v>76721.574383999992</v>
      </c>
      <c r="BC120">
        <v>288306.36993599997</v>
      </c>
      <c r="BD120">
        <v>0.5680971813573118</v>
      </c>
      <c r="BE120">
        <v>2019</v>
      </c>
      <c r="BF120">
        <v>80671.779551999993</v>
      </c>
      <c r="BG120">
        <v>179446.76318399998</v>
      </c>
      <c r="BH120">
        <v>10865.4</v>
      </c>
      <c r="BI120">
        <v>17322.427199999998</v>
      </c>
      <c r="BJ120">
        <v>288306.36993599997</v>
      </c>
      <c r="BK120">
        <v>2019</v>
      </c>
      <c r="BL120">
        <v>67369</v>
      </c>
      <c r="BM120">
        <v>165857</v>
      </c>
      <c r="BN120">
        <v>55080</v>
      </c>
      <c r="BO120">
        <v>0.70982239471092901</v>
      </c>
      <c r="BP120">
        <v>2019</v>
      </c>
      <c r="BQ120">
        <v>230596.51456060624</v>
      </c>
      <c r="BR120">
        <v>163682.57017740313</v>
      </c>
      <c r="BS120">
        <v>66913.944383203125</v>
      </c>
      <c r="BT120">
        <v>23106.289391551614</v>
      </c>
      <c r="BU120">
        <v>9365.8712547093</v>
      </c>
      <c r="BV120">
        <v>162836.78579126261</v>
      </c>
      <c r="BW120">
        <v>425905.4609981298</v>
      </c>
      <c r="BX120">
        <v>1440.1885798726935</v>
      </c>
      <c r="BY120">
        <v>2019</v>
      </c>
      <c r="BZ120">
        <v>0.27981268526917397</v>
      </c>
      <c r="CA120">
        <v>0.62241692135985305</v>
      </c>
      <c r="CB120">
        <v>3.7686992494865679E-2</v>
      </c>
      <c r="CC120">
        <v>6.0083400876107376E-2</v>
      </c>
      <c r="CD120">
        <v>2019</v>
      </c>
      <c r="CE120">
        <v>1800.6149931518185</v>
      </c>
      <c r="CF120">
        <v>1166.5882414191926</v>
      </c>
      <c r="CG120">
        <v>2019</v>
      </c>
      <c r="CH120">
        <v>105.06312349359051</v>
      </c>
      <c r="CI120">
        <v>106.39738993077871</v>
      </c>
      <c r="CT120">
        <v>2019</v>
      </c>
      <c r="CU120">
        <v>61248.089003694346</v>
      </c>
      <c r="CV120">
        <v>20811.293574005758</v>
      </c>
      <c r="CW120">
        <v>104729.47699125463</v>
      </c>
      <c r="CX120">
        <v>43807.654991651507</v>
      </c>
      <c r="CY120">
        <v>230596.51456060624</v>
      </c>
      <c r="CZ120">
        <v>230596.51456060624</v>
      </c>
      <c r="DA120">
        <v>0</v>
      </c>
      <c r="DB120">
        <v>2019</v>
      </c>
      <c r="DC120">
        <v>142301.35295999999</v>
      </c>
      <c r="DD120">
        <v>0</v>
      </c>
      <c r="DE120">
        <v>142301.35295999999</v>
      </c>
      <c r="DF120">
        <v>146005.01697599998</v>
      </c>
    </row>
    <row r="121" spans="1:110">
      <c r="A121" s="18">
        <v>2016</v>
      </c>
      <c r="B121" s="17">
        <f>SUM('[1]Ince_Table 2'!B119:N119)</f>
        <v>181899.88001858463</v>
      </c>
      <c r="C121" s="35">
        <f>J177+'[1]Imports_Table 3'!L56</f>
        <v>21.055576001677998</v>
      </c>
      <c r="D121" s="35">
        <f>K177+'[1]Imports_Table 3'!M56</f>
        <v>27.3583199927481</v>
      </c>
      <c r="E121" s="44">
        <f t="shared" si="20"/>
        <v>48.413895994426099</v>
      </c>
      <c r="F121" s="37">
        <f t="shared" si="22"/>
        <v>700.10909023619479</v>
      </c>
      <c r="G121" s="37">
        <f t="shared" si="10"/>
        <v>635.12496448047114</v>
      </c>
      <c r="H121" s="38">
        <f t="shared" si="11"/>
        <v>7514.3665380504308</v>
      </c>
      <c r="I121" s="39">
        <f t="shared" si="12"/>
        <v>259.81648082474879</v>
      </c>
      <c r="J121" s="51">
        <v>0.48</v>
      </c>
      <c r="K121" s="48" t="e">
        <f>#REF!/1000</f>
        <v>#REF!</v>
      </c>
      <c r="L121" s="35" t="e">
        <f t="shared" si="13"/>
        <v>#REF!</v>
      </c>
      <c r="M121" s="2">
        <v>666.6</v>
      </c>
      <c r="N121" s="24">
        <v>6288.42</v>
      </c>
      <c r="O121" s="28">
        <v>281626.86302399996</v>
      </c>
      <c r="P121" s="28">
        <v>9678.1610000000001</v>
      </c>
      <c r="Q121" s="2"/>
      <c r="R121" s="27" t="e">
        <f t="shared" si="17"/>
        <v>#REF!</v>
      </c>
      <c r="S121" s="46">
        <v>2016</v>
      </c>
      <c r="V121" s="28">
        <v>10665.72</v>
      </c>
      <c r="W121" s="28">
        <f t="shared" si="19"/>
        <v>0</v>
      </c>
      <c r="X121" s="28">
        <f>'[1]Imports_Table 3'!O56</f>
        <v>700.10909023619479</v>
      </c>
      <c r="Y121" s="43">
        <f>'[1]Imports_Table 3'!B56</f>
        <v>66958.375599218751</v>
      </c>
      <c r="Z121" s="28">
        <f t="shared" si="21"/>
        <v>67658.484689454941</v>
      </c>
      <c r="AA121" s="50">
        <f>[1]Ince_Sources!P119</f>
        <v>8294.8487100053535</v>
      </c>
      <c r="AB121" s="28">
        <f t="shared" si="18"/>
        <v>357580.19642346026</v>
      </c>
      <c r="AC121" s="30">
        <f>'[1]Exports_Table 2'!L54</f>
        <v>22526.441417789629</v>
      </c>
      <c r="AD121" s="18">
        <v>2016</v>
      </c>
      <c r="AE121">
        <v>188618.05007964189</v>
      </c>
      <c r="AF121">
        <v>66745.718869531251</v>
      </c>
      <c r="AG121">
        <v>9320.3430115659812</v>
      </c>
      <c r="AH121">
        <v>162739.03000412934</v>
      </c>
      <c r="AI121">
        <v>427423.14196486847</v>
      </c>
      <c r="AJ121">
        <v>0</v>
      </c>
      <c r="AK121">
        <v>2020</v>
      </c>
      <c r="AL121">
        <v>288984.82267199998</v>
      </c>
      <c r="AM121">
        <v>142281.96528</v>
      </c>
      <c r="AN121">
        <v>146702.85739199998</v>
      </c>
      <c r="AO121">
        <v>278051.65627199999</v>
      </c>
      <c r="AP121">
        <v>10933.166400000002</v>
      </c>
      <c r="AQ121">
        <v>62268.329844798005</v>
      </c>
      <c r="AR121">
        <v>776.90195332567453</v>
      </c>
      <c r="AS121">
        <v>66745.718869531251</v>
      </c>
      <c r="AT121">
        <v>67522.62082285693</v>
      </c>
      <c r="AU121">
        <v>8647.3686252135813</v>
      </c>
      <c r="AV121">
        <v>427423.14196486847</v>
      </c>
      <c r="AX121">
        <v>2020</v>
      </c>
      <c r="AY121">
        <v>94291.162368000005</v>
      </c>
      <c r="AZ121">
        <v>69429.814271999989</v>
      </c>
      <c r="BA121">
        <v>47990.802911999992</v>
      </c>
      <c r="BB121">
        <v>77273.043120000002</v>
      </c>
      <c r="BC121">
        <v>288984.82267199998</v>
      </c>
      <c r="BD121">
        <v>0.56653832241503077</v>
      </c>
      <c r="BE121">
        <v>2020</v>
      </c>
      <c r="BF121">
        <v>79907.683439999993</v>
      </c>
      <c r="BG121">
        <v>180821.54563199999</v>
      </c>
      <c r="BH121">
        <v>10933.166400000002</v>
      </c>
      <c r="BI121">
        <v>17322.427199999998</v>
      </c>
      <c r="BJ121">
        <v>288984.82267199998</v>
      </c>
      <c r="BK121">
        <v>2020</v>
      </c>
      <c r="BL121">
        <v>67502</v>
      </c>
      <c r="BM121">
        <v>166224</v>
      </c>
      <c r="BN121">
        <v>55259</v>
      </c>
      <c r="BO121">
        <v>0.71237270268492059</v>
      </c>
      <c r="BP121">
        <v>2020</v>
      </c>
      <c r="BQ121">
        <v>232056.27383973615</v>
      </c>
      <c r="BR121">
        <v>165310.55497020489</v>
      </c>
      <c r="BS121">
        <v>66745.718869531251</v>
      </c>
      <c r="BT121">
        <v>23307.495109437004</v>
      </c>
      <c r="BU121">
        <v>9320.3430115659812</v>
      </c>
      <c r="BV121">
        <v>162739.03000412934</v>
      </c>
      <c r="BW121">
        <v>427423.14196486847</v>
      </c>
      <c r="BX121">
        <v>1438.0295954027436</v>
      </c>
      <c r="BY121">
        <v>2020</v>
      </c>
      <c r="BZ121">
        <v>0.27651169601628467</v>
      </c>
      <c r="CA121">
        <v>0.62571294907495489</v>
      </c>
      <c r="CB121">
        <v>3.783301247072491E-2</v>
      </c>
      <c r="CC121">
        <v>5.9942342438035534E-2</v>
      </c>
      <c r="CD121">
        <v>2020</v>
      </c>
      <c r="CE121">
        <v>1790.8101373357044</v>
      </c>
      <c r="CF121">
        <v>1168.8472530977804</v>
      </c>
      <c r="CG121">
        <v>2020</v>
      </c>
      <c r="CH121">
        <v>104.49102519308593</v>
      </c>
      <c r="CI121">
        <v>106.60342059171913</v>
      </c>
      <c r="CT121">
        <v>2020</v>
      </c>
      <c r="CU121">
        <v>61558.830413110569</v>
      </c>
      <c r="CV121">
        <v>21046.474566393248</v>
      </c>
      <c r="CW121">
        <v>106012.74510013808</v>
      </c>
      <c r="CX121">
        <v>43438.223760094246</v>
      </c>
      <c r="CY121">
        <v>232056.27383973618</v>
      </c>
      <c r="CZ121">
        <v>232056.27383973615</v>
      </c>
      <c r="DA121">
        <v>0</v>
      </c>
      <c r="DB121">
        <v>2020</v>
      </c>
      <c r="DC121">
        <v>142281.96528</v>
      </c>
      <c r="DD121">
        <v>0</v>
      </c>
      <c r="DE121">
        <v>142281.96528</v>
      </c>
      <c r="DF121">
        <v>146702.85739199998</v>
      </c>
    </row>
    <row r="122" spans="1:110">
      <c r="A122" s="18">
        <v>2017</v>
      </c>
      <c r="B122" s="17">
        <f>SUM('[1]Ince_Table 2'!B120:N120)</f>
        <v>184021.52548753296</v>
      </c>
      <c r="C122" s="35">
        <f>J178+'[1]Imports_Table 3'!L57</f>
        <v>22.055817535837999</v>
      </c>
      <c r="D122" s="35">
        <f>K178+'[1]Imports_Table 3'!M57</f>
        <v>27.487033917868096</v>
      </c>
      <c r="E122" s="44">
        <f t="shared" si="20"/>
        <v>49.542851453706092</v>
      </c>
      <c r="F122" s="37">
        <f t="shared" si="22"/>
        <v>718.0236761611792</v>
      </c>
      <c r="G122" s="37">
        <f t="shared" si="10"/>
        <v>651.37671853989855</v>
      </c>
      <c r="H122" s="38">
        <f t="shared" si="11"/>
        <v>7428.7821587938524</v>
      </c>
      <c r="I122" s="39">
        <f t="shared" si="12"/>
        <v>256.28893809098366</v>
      </c>
      <c r="J122" s="51">
        <v>0.48</v>
      </c>
      <c r="K122" s="48" t="e">
        <f>#REF!/1000</f>
        <v>#REF!</v>
      </c>
      <c r="L122" s="35" t="e">
        <f t="shared" si="13"/>
        <v>#REF!</v>
      </c>
      <c r="M122" s="2">
        <v>745.7</v>
      </c>
      <c r="N122" s="24">
        <v>6325.6790000000001</v>
      </c>
      <c r="O122" s="28">
        <v>283983.644256</v>
      </c>
      <c r="P122" s="28">
        <v>9798.94</v>
      </c>
      <c r="Q122" s="2"/>
      <c r="R122" s="27" t="e">
        <f t="shared" si="17"/>
        <v>#REF!</v>
      </c>
      <c r="S122" s="46">
        <v>2017</v>
      </c>
      <c r="V122" s="28">
        <v>10733.486399999998</v>
      </c>
      <c r="W122" s="28">
        <f t="shared" si="19"/>
        <v>0</v>
      </c>
      <c r="X122" s="28">
        <f>'[1]Imports_Table 3'!O57</f>
        <v>718.0236761611792</v>
      </c>
      <c r="Y122" s="43">
        <f>'[1]Imports_Table 3'!B57</f>
        <v>66764.265860546875</v>
      </c>
      <c r="Z122" s="28">
        <f t="shared" si="21"/>
        <v>67482.289536708049</v>
      </c>
      <c r="AA122" s="50">
        <f>[1]Ince_Sources!P120</f>
        <v>8403.9784393716527</v>
      </c>
      <c r="AB122" s="28">
        <f t="shared" si="18"/>
        <v>359869.91223207972</v>
      </c>
      <c r="AC122" s="30">
        <f>'[1]Exports_Table 2'!L55</f>
        <v>22715.836619801998</v>
      </c>
      <c r="AD122" s="18">
        <v>2017</v>
      </c>
      <c r="AE122">
        <v>190208.94627312254</v>
      </c>
      <c r="AF122">
        <v>67410.716480859381</v>
      </c>
      <c r="AG122">
        <v>9276.2141795064981</v>
      </c>
      <c r="AH122">
        <v>165291.7153601459</v>
      </c>
      <c r="AI122">
        <v>432187.59229363431</v>
      </c>
      <c r="AJ122">
        <v>0</v>
      </c>
      <c r="AK122">
        <v>2021</v>
      </c>
      <c r="AL122">
        <v>291548.91703749349</v>
      </c>
      <c r="AM122">
        <v>142408.80737349347</v>
      </c>
      <c r="AN122">
        <v>149140.10966399999</v>
      </c>
      <c r="AO122">
        <v>280549.2946374935</v>
      </c>
      <c r="AP122">
        <v>10999.6224</v>
      </c>
      <c r="AQ122">
        <v>63700.068164534991</v>
      </c>
      <c r="AR122">
        <v>798.38225851496611</v>
      </c>
      <c r="AS122">
        <v>67410.716480859381</v>
      </c>
      <c r="AT122">
        <v>68209.098739374342</v>
      </c>
      <c r="AU122">
        <v>8729.5083522314653</v>
      </c>
      <c r="AV122">
        <v>432187.59229363431</v>
      </c>
      <c r="AX122">
        <v>2021</v>
      </c>
      <c r="AY122">
        <v>94246.257197493498</v>
      </c>
      <c r="AZ122">
        <v>70486.730495999989</v>
      </c>
      <c r="BA122">
        <v>48162.550175999997</v>
      </c>
      <c r="BB122">
        <v>78653.379167999999</v>
      </c>
      <c r="BC122">
        <v>291548.91703749349</v>
      </c>
      <c r="BD122">
        <v>0.5650269236716412</v>
      </c>
      <c r="BE122">
        <v>2021</v>
      </c>
      <c r="BF122">
        <v>80401.626605493482</v>
      </c>
      <c r="BG122">
        <v>182825.24083200001</v>
      </c>
      <c r="BH122">
        <v>10999.6224</v>
      </c>
      <c r="BI122">
        <v>17322.427199999998</v>
      </c>
      <c r="BJ122">
        <v>291548.91703749349</v>
      </c>
      <c r="BK122">
        <v>2021</v>
      </c>
      <c r="BL122">
        <v>68077</v>
      </c>
      <c r="BM122">
        <v>167652</v>
      </c>
      <c r="BN122">
        <v>55820</v>
      </c>
      <c r="BO122">
        <v>0.71205152462322208</v>
      </c>
      <c r="BP122">
        <v>2021</v>
      </c>
      <c r="BQ122">
        <v>234106.87065681827</v>
      </c>
      <c r="BR122">
        <v>166696.15417595889</v>
      </c>
      <c r="BS122">
        <v>67410.716480859381</v>
      </c>
      <c r="BT122">
        <v>23512.792097163659</v>
      </c>
      <c r="BU122">
        <v>9276.2141795064981</v>
      </c>
      <c r="BV122">
        <v>165291.7153601459</v>
      </c>
      <c r="BW122">
        <v>432187.59229363431</v>
      </c>
      <c r="BX122">
        <v>1439.5990066186298</v>
      </c>
      <c r="BY122">
        <v>2021</v>
      </c>
      <c r="BZ122">
        <v>0.27577405336461513</v>
      </c>
      <c r="CA122">
        <v>0.62708255852820916</v>
      </c>
      <c r="CB122">
        <v>3.772822246012815E-2</v>
      </c>
      <c r="CC122">
        <v>5.9415165647047546E-2</v>
      </c>
      <c r="CD122">
        <v>2021</v>
      </c>
      <c r="CE122">
        <v>1792.8287630788036</v>
      </c>
      <c r="CF122">
        <v>1169.6564450949766</v>
      </c>
      <c r="CG122">
        <v>2021</v>
      </c>
      <c r="CH122">
        <v>104.60880890950568</v>
      </c>
      <c r="CI122">
        <v>106.67722205259258</v>
      </c>
      <c r="CT122">
        <v>2021</v>
      </c>
      <c r="CU122">
        <v>61908.428556298881</v>
      </c>
      <c r="CV122">
        <v>21255.836007143807</v>
      </c>
      <c r="CW122">
        <v>107044.68170967983</v>
      </c>
      <c r="CX122">
        <v>43897.924383695718</v>
      </c>
      <c r="CY122">
        <v>234106.87065681821</v>
      </c>
      <c r="CZ122">
        <v>234106.87065681827</v>
      </c>
      <c r="DA122">
        <v>3.03817637410511</v>
      </c>
      <c r="DB122">
        <v>2021</v>
      </c>
      <c r="DC122">
        <v>142408.8073734935</v>
      </c>
      <c r="DD122">
        <v>49.291373493481302</v>
      </c>
      <c r="DE122">
        <v>142359.51600000003</v>
      </c>
      <c r="DF122">
        <v>149140.10966399999</v>
      </c>
    </row>
    <row r="123" spans="1:110">
      <c r="A123" s="18">
        <v>2018</v>
      </c>
      <c r="B123" s="17">
        <f>SUM('[1]Ince_Table 2'!B121:N121)</f>
        <v>185248.69902433586</v>
      </c>
      <c r="C123" s="35">
        <f>J179+'[1]Imports_Table 3'!L58</f>
        <v>23.106071323277998</v>
      </c>
      <c r="D123" s="35">
        <f>K179+'[1]Imports_Table 3'!M58</f>
        <v>27.617033287148097</v>
      </c>
      <c r="E123" s="44">
        <f t="shared" si="20"/>
        <v>50.723104610426091</v>
      </c>
      <c r="F123" s="37">
        <f t="shared" si="22"/>
        <v>736.76650534365092</v>
      </c>
      <c r="G123" s="37">
        <f t="shared" si="10"/>
        <v>668.37983831765325</v>
      </c>
      <c r="H123" s="38">
        <f t="shared" si="11"/>
        <v>7304.3123226435218</v>
      </c>
      <c r="I123" s="39">
        <f t="shared" si="12"/>
        <v>251.43474585334206</v>
      </c>
      <c r="J123" s="51">
        <v>0.47</v>
      </c>
      <c r="K123" s="48" t="e">
        <f>#REF!/1000</f>
        <v>#REF!</v>
      </c>
      <c r="L123" s="35" t="e">
        <f t="shared" si="13"/>
        <v>#REF!</v>
      </c>
      <c r="M123" s="2">
        <v>824.8</v>
      </c>
      <c r="N123" s="24">
        <v>6327.6489999999994</v>
      </c>
      <c r="O123" s="28">
        <v>285740.35089599993</v>
      </c>
      <c r="P123" s="28">
        <v>9916.255000000001</v>
      </c>
      <c r="Q123" s="2"/>
      <c r="R123" s="27" t="e">
        <f t="shared" si="17"/>
        <v>#REF!</v>
      </c>
      <c r="S123" s="46">
        <v>2018</v>
      </c>
      <c r="V123" s="28">
        <v>10801.5648</v>
      </c>
      <c r="W123" s="28">
        <f t="shared" si="19"/>
        <v>0</v>
      </c>
      <c r="X123" s="28">
        <f>'[1]Imports_Table 3'!O58</f>
        <v>736.76650534365092</v>
      </c>
      <c r="Y123" s="43">
        <f>'[1]Imports_Table 3'!B58</f>
        <v>66602.50274687499</v>
      </c>
      <c r="Z123" s="28">
        <f t="shared" si="21"/>
        <v>67339.269252218641</v>
      </c>
      <c r="AA123" s="50">
        <f>[1]Ince_Sources!P121</f>
        <v>8467.1777551966043</v>
      </c>
      <c r="AB123" s="28">
        <f t="shared" si="18"/>
        <v>361546.79790341516</v>
      </c>
      <c r="AC123" s="30">
        <f>'[1]Exports_Table 2'!L56</f>
        <v>22909.095027281746</v>
      </c>
      <c r="AD123" s="18">
        <v>2018</v>
      </c>
      <c r="AE123">
        <v>192357.20630185539</v>
      </c>
      <c r="AF123">
        <v>67305.727792187507</v>
      </c>
      <c r="AG123">
        <v>9233.6070552655165</v>
      </c>
      <c r="AH123">
        <v>165331.85690651913</v>
      </c>
      <c r="AI123">
        <v>434228.39805582754</v>
      </c>
      <c r="AJ123">
        <v>0</v>
      </c>
      <c r="AK123">
        <v>2022</v>
      </c>
      <c r="AL123">
        <v>292628.70487335086</v>
      </c>
      <c r="AM123">
        <v>142423.17448935084</v>
      </c>
      <c r="AN123">
        <v>150205.53038399998</v>
      </c>
      <c r="AO123">
        <v>281562.62647335086</v>
      </c>
      <c r="AP123">
        <v>11066.0784</v>
      </c>
      <c r="AQ123">
        <v>64617.431380194001</v>
      </c>
      <c r="AR123">
        <v>816.7240577665591</v>
      </c>
      <c r="AS123">
        <v>67305.727792187507</v>
      </c>
      <c r="AT123">
        <v>68122.451849954072</v>
      </c>
      <c r="AU123">
        <v>8859.8099523286382</v>
      </c>
      <c r="AV123">
        <v>434228.39805582754</v>
      </c>
      <c r="AX123">
        <v>2022</v>
      </c>
      <c r="AY123">
        <v>94045.818553350866</v>
      </c>
      <c r="AZ123">
        <v>71340.547823999994</v>
      </c>
      <c r="BA123">
        <v>48377.355935999993</v>
      </c>
      <c r="BB123">
        <v>78864.982560000004</v>
      </c>
      <c r="BC123">
        <v>292628.70487335091</v>
      </c>
      <c r="BD123">
        <v>0.5651747884710413</v>
      </c>
      <c r="BE123">
        <v>2022</v>
      </c>
      <c r="BF123">
        <v>81948.424153350861</v>
      </c>
      <c r="BG123">
        <v>182291.77512000001</v>
      </c>
      <c r="BH123">
        <v>11066.0784</v>
      </c>
      <c r="BI123">
        <v>17322.427199999998</v>
      </c>
      <c r="BJ123">
        <v>292628.70487335086</v>
      </c>
      <c r="BK123">
        <v>2022</v>
      </c>
      <c r="BL123">
        <v>67842</v>
      </c>
      <c r="BM123">
        <v>168968</v>
      </c>
      <c r="BN123">
        <v>55818</v>
      </c>
      <c r="BO123">
        <v>0.7148265986297283</v>
      </c>
      <c r="BP123">
        <v>2022</v>
      </c>
      <c r="BQ123">
        <v>236016.84963878221</v>
      </c>
      <c r="BR123">
        <v>168711.1218465947</v>
      </c>
      <c r="BS123">
        <v>67305.727792187507</v>
      </c>
      <c r="BT123">
        <v>23646.08445526069</v>
      </c>
      <c r="BU123">
        <v>9233.6070552655165</v>
      </c>
      <c r="BV123">
        <v>165331.85690651913</v>
      </c>
      <c r="BW123">
        <v>434228.39805582759</v>
      </c>
      <c r="BX123">
        <v>1440.3567047405236</v>
      </c>
      <c r="BY123">
        <v>2022</v>
      </c>
      <c r="BZ123">
        <v>0.28004232937031232</v>
      </c>
      <c r="CA123">
        <v>0.62294563754056698</v>
      </c>
      <c r="CB123">
        <v>3.7816106949553618E-2</v>
      </c>
      <c r="CC123">
        <v>5.9195926139566889E-2</v>
      </c>
      <c r="CD123">
        <v>2022</v>
      </c>
      <c r="CE123">
        <v>1785.8458737541243</v>
      </c>
      <c r="CF123">
        <v>1173.9119144504782</v>
      </c>
      <c r="CG123">
        <v>2022</v>
      </c>
      <c r="CH123">
        <v>104.20136802611246</v>
      </c>
      <c r="CI123">
        <v>107.06533742722124</v>
      </c>
      <c r="CT123">
        <v>2022</v>
      </c>
      <c r="CU123">
        <v>62132.026204356138</v>
      </c>
      <c r="CV123">
        <v>21446.939337926982</v>
      </c>
      <c r="CW123">
        <v>108778.24075957228</v>
      </c>
      <c r="CX123">
        <v>43659.64333692682</v>
      </c>
      <c r="CY123">
        <v>236016.84963878221</v>
      </c>
      <c r="CZ123">
        <v>236016.84963878221</v>
      </c>
      <c r="DA123">
        <v>1.30472345604403</v>
      </c>
      <c r="DB123">
        <v>2022</v>
      </c>
      <c r="DC123">
        <v>142423.17448935087</v>
      </c>
      <c r="DD123">
        <v>21.167833350858341</v>
      </c>
      <c r="DE123">
        <v>142402.00665600001</v>
      </c>
      <c r="DF123">
        <v>150205.53038399998</v>
      </c>
    </row>
    <row r="124" spans="1:110">
      <c r="A124" s="18">
        <v>2019</v>
      </c>
      <c r="B124" s="17">
        <f>SUM('[1]Ince_Table 2'!B122:N122)</f>
        <v>186788.85956895474</v>
      </c>
      <c r="C124" s="35">
        <f>J180+'[1]Imports_Table 3'!L59</f>
        <v>24.208837623518004</v>
      </c>
      <c r="D124" s="35">
        <f>K180+'[1]Imports_Table 3'!M59</f>
        <v>27.748332226348097</v>
      </c>
      <c r="E124" s="44">
        <f t="shared" si="20"/>
        <v>51.957169849866105</v>
      </c>
      <c r="F124" s="37">
        <f t="shared" si="22"/>
        <v>756.3783270980216</v>
      </c>
      <c r="G124" s="37">
        <f t="shared" si="10"/>
        <v>686.17129077678328</v>
      </c>
      <c r="H124" s="38">
        <f t="shared" si="11"/>
        <v>7190.1090882622848</v>
      </c>
      <c r="I124" s="39">
        <f t="shared" si="12"/>
        <v>246.95162840744396</v>
      </c>
      <c r="J124" s="51">
        <v>0.49</v>
      </c>
      <c r="K124" s="48" t="e">
        <f>#REF!/1000</f>
        <v>#REF!</v>
      </c>
      <c r="L124" s="35" t="e">
        <f t="shared" si="13"/>
        <v>#REF!</v>
      </c>
      <c r="M124" s="2">
        <v>903.9</v>
      </c>
      <c r="N124" s="24">
        <v>6369.54</v>
      </c>
      <c r="O124" s="28">
        <v>288306.36993599997</v>
      </c>
      <c r="P124" s="28">
        <v>10046.019</v>
      </c>
      <c r="Q124" s="2"/>
      <c r="R124" s="27" t="e">
        <f t="shared" si="17"/>
        <v>#REF!</v>
      </c>
      <c r="S124" s="46">
        <v>2019</v>
      </c>
      <c r="V124" s="28">
        <v>10865.4</v>
      </c>
      <c r="W124" s="28">
        <f t="shared" si="19"/>
        <v>0</v>
      </c>
      <c r="X124" s="28">
        <f>'[1]Imports_Table 3'!O59</f>
        <v>756.3783270980216</v>
      </c>
      <c r="Y124" s="43">
        <f>'[1]Imports_Table 3'!B59</f>
        <v>66913.944383203125</v>
      </c>
      <c r="Z124" s="28">
        <f t="shared" si="21"/>
        <v>67670.322710301145</v>
      </c>
      <c r="AA124" s="50">
        <f>[1]Ince_Sources!P122</f>
        <v>8547.6330412236166</v>
      </c>
      <c r="AB124" s="28">
        <f t="shared" si="18"/>
        <v>364524.32568752475</v>
      </c>
      <c r="AC124" s="30">
        <f>'[1]Exports_Table 2'!L57</f>
        <v>23106.289391551614</v>
      </c>
      <c r="AD124" s="18">
        <v>2019</v>
      </c>
      <c r="AE124">
        <v>193562.85458311715</v>
      </c>
      <c r="AF124">
        <v>67773.251353515632</v>
      </c>
      <c r="AG124">
        <v>9192.4724114462351</v>
      </c>
      <c r="AH124">
        <v>167204.7747070647</v>
      </c>
      <c r="AI124">
        <v>437733.35305514373</v>
      </c>
      <c r="AJ124">
        <v>0</v>
      </c>
      <c r="AK124">
        <v>2023</v>
      </c>
      <c r="AL124">
        <v>294307.49467653164</v>
      </c>
      <c r="AM124">
        <v>142672.78963653161</v>
      </c>
      <c r="AN124">
        <v>151634.70504</v>
      </c>
      <c r="AO124">
        <v>283176.27067653165</v>
      </c>
      <c r="AP124">
        <v>11131.224</v>
      </c>
      <c r="AQ124">
        <v>65900.979773233004</v>
      </c>
      <c r="AR124">
        <v>835.74635866928418</v>
      </c>
      <c r="AS124">
        <v>67773.251353515632</v>
      </c>
      <c r="AT124">
        <v>68608.997712184922</v>
      </c>
      <c r="AU124">
        <v>8915.8808931941167</v>
      </c>
      <c r="AV124">
        <v>437733.35305514373</v>
      </c>
      <c r="AX124">
        <v>2023</v>
      </c>
      <c r="AY124">
        <v>94177.517668531611</v>
      </c>
      <c r="AZ124">
        <v>72284.468255999993</v>
      </c>
      <c r="BA124">
        <v>48495.271968000001</v>
      </c>
      <c r="BB124">
        <v>79350.236784000008</v>
      </c>
      <c r="BC124">
        <v>294307.49467653158</v>
      </c>
      <c r="BD124">
        <v>0.56560566392468925</v>
      </c>
      <c r="BE124">
        <v>2023</v>
      </c>
      <c r="BF124">
        <v>82754.725300531602</v>
      </c>
      <c r="BG124">
        <v>183099.11817599999</v>
      </c>
      <c r="BH124">
        <v>11131.224</v>
      </c>
      <c r="BI124">
        <v>17322.427199999998</v>
      </c>
      <c r="BJ124">
        <v>294307.49467653153</v>
      </c>
      <c r="BK124">
        <v>2023</v>
      </c>
      <c r="BL124">
        <v>68178</v>
      </c>
      <c r="BM124">
        <v>170209</v>
      </c>
      <c r="BN124">
        <v>55921</v>
      </c>
      <c r="BO124">
        <v>0.71470199981102989</v>
      </c>
      <c r="BP124">
        <v>2023</v>
      </c>
      <c r="BQ124">
        <v>237552.49356331033</v>
      </c>
      <c r="BR124">
        <v>169779.2422097947</v>
      </c>
      <c r="BS124">
        <v>67773.251353515632</v>
      </c>
      <c r="BT124">
        <v>23783.612373322445</v>
      </c>
      <c r="BU124">
        <v>9192.4724114462351</v>
      </c>
      <c r="BV124">
        <v>167204.7747070647</v>
      </c>
      <c r="BW124">
        <v>437733.35305514373</v>
      </c>
      <c r="BX124">
        <v>1438.914138906669</v>
      </c>
      <c r="BY124">
        <v>2023</v>
      </c>
      <c r="BZ124">
        <v>0.28118456647353113</v>
      </c>
      <c r="CA124">
        <v>0.62213542464231553</v>
      </c>
      <c r="CB124">
        <v>3.7821748346008453E-2</v>
      </c>
      <c r="CC124">
        <v>5.8858260538144934E-2</v>
      </c>
      <c r="CD124">
        <v>2023</v>
      </c>
      <c r="CE124">
        <v>1782.6932015066291</v>
      </c>
      <c r="CF124">
        <v>1172.4580283243968</v>
      </c>
      <c r="CG124">
        <v>2023</v>
      </c>
      <c r="CH124">
        <v>104.01741443529313</v>
      </c>
      <c r="CI124">
        <v>106.93273735156519</v>
      </c>
      <c r="CT124">
        <v>2023</v>
      </c>
      <c r="CU124">
        <v>62430.654047140109</v>
      </c>
      <c r="CV124">
        <v>21720.288653209813</v>
      </c>
      <c r="CW124">
        <v>109411.91188276725</v>
      </c>
      <c r="CX124">
        <v>43989.638980193187</v>
      </c>
      <c r="CY124">
        <v>237552.49356331036</v>
      </c>
      <c r="CZ124">
        <v>237552.49356331033</v>
      </c>
      <c r="DA124">
        <v>3.3362724686647698</v>
      </c>
      <c r="DB124">
        <v>2023</v>
      </c>
      <c r="DC124">
        <v>142672.78963653161</v>
      </c>
      <c r="DD124">
        <v>54.127684531617227</v>
      </c>
      <c r="DE124">
        <v>142618.66195199999</v>
      </c>
      <c r="DF124">
        <v>151634.70504</v>
      </c>
    </row>
    <row r="125" spans="1:110">
      <c r="A125" s="18">
        <v>2020</v>
      </c>
      <c r="B125" s="17">
        <f>SUM('[1]Ince_Table 2'!B123:N123)</f>
        <v>188618.05007964189</v>
      </c>
      <c r="C125" s="35">
        <f>J181+'[1]Imports_Table 3'!L60</f>
        <v>25.366743827918</v>
      </c>
      <c r="D125" s="35">
        <f>K181+'[1]Imports_Table 3'!M60</f>
        <v>27.880944861228098</v>
      </c>
      <c r="E125" s="44">
        <f t="shared" si="20"/>
        <v>53.247688689146102</v>
      </c>
      <c r="F125" s="37">
        <f t="shared" si="22"/>
        <v>776.90195332567453</v>
      </c>
      <c r="G125" s="37">
        <f t="shared" si="10"/>
        <v>704.78991401798544</v>
      </c>
      <c r="H125" s="38">
        <f t="shared" si="11"/>
        <v>7084.5535167083935</v>
      </c>
      <c r="I125" s="39">
        <f t="shared" si="12"/>
        <v>242.78230898020908</v>
      </c>
      <c r="J125" s="51">
        <v>0.48</v>
      </c>
      <c r="K125" s="48" t="e">
        <f>#REF!/1000</f>
        <v>#REF!</v>
      </c>
      <c r="L125" s="35" t="e">
        <f t="shared" si="13"/>
        <v>#REF!</v>
      </c>
      <c r="M125" s="2">
        <v>983</v>
      </c>
      <c r="N125" s="24">
        <v>6363.2450000000008</v>
      </c>
      <c r="O125" s="28">
        <v>288984.82267199998</v>
      </c>
      <c r="P125" s="28">
        <v>10092.272999999999</v>
      </c>
      <c r="Q125" s="2"/>
      <c r="R125" s="27" t="e">
        <f t="shared" si="17"/>
        <v>#REF!</v>
      </c>
      <c r="S125" s="46">
        <v>2020</v>
      </c>
      <c r="V125" s="28">
        <v>10933.166400000002</v>
      </c>
      <c r="W125" s="28">
        <f t="shared" si="19"/>
        <v>0</v>
      </c>
      <c r="X125" s="28">
        <f>'[1]Imports_Table 3'!O60</f>
        <v>776.90195332567453</v>
      </c>
      <c r="Y125" s="43">
        <f>'[1]Imports_Table 3'!B60</f>
        <v>66745.718869531251</v>
      </c>
      <c r="Z125" s="28">
        <f t="shared" si="21"/>
        <v>67522.62082285693</v>
      </c>
      <c r="AA125" s="50">
        <f>[1]Ince_Sources!P123</f>
        <v>8647.3686252135813</v>
      </c>
      <c r="AB125" s="28">
        <f t="shared" si="18"/>
        <v>365154.81212007045</v>
      </c>
      <c r="AC125" s="30">
        <f>'[1]Exports_Table 2'!L58</f>
        <v>23307.495109437004</v>
      </c>
      <c r="AD125" s="18">
        <v>2020</v>
      </c>
      <c r="AE125">
        <v>195571.93962872453</v>
      </c>
      <c r="AF125">
        <v>68310.27576484374</v>
      </c>
      <c r="AG125">
        <v>9152.7034287062397</v>
      </c>
      <c r="AH125">
        <v>167398.34539984082</v>
      </c>
      <c r="AI125">
        <v>440433.26422211534</v>
      </c>
      <c r="AJ125">
        <v>0</v>
      </c>
      <c r="AK125">
        <v>2024</v>
      </c>
      <c r="AL125">
        <v>295659.07723024639</v>
      </c>
      <c r="AM125">
        <v>142733.3661102464</v>
      </c>
      <c r="AN125">
        <v>152925.71111999999</v>
      </c>
      <c r="AO125">
        <v>284461.70923024637</v>
      </c>
      <c r="AP125">
        <v>11197.367999999997</v>
      </c>
      <c r="AQ125">
        <v>66574.184410360001</v>
      </c>
      <c r="AR125">
        <v>855.47587348732577</v>
      </c>
      <c r="AS125">
        <v>68310.27576484374</v>
      </c>
      <c r="AT125">
        <v>69165.751638331072</v>
      </c>
      <c r="AU125">
        <v>9034.2509431778981</v>
      </c>
      <c r="AV125">
        <v>440433.26422211534</v>
      </c>
      <c r="AX125">
        <v>2024</v>
      </c>
      <c r="AY125">
        <v>94104.943774246392</v>
      </c>
      <c r="AZ125">
        <v>72802.679040000003</v>
      </c>
      <c r="BA125">
        <v>48628.422335999996</v>
      </c>
      <c r="BB125">
        <v>80123.032080000004</v>
      </c>
      <c r="BC125">
        <v>295659.07723024639</v>
      </c>
      <c r="BD125">
        <v>0.56452730752543756</v>
      </c>
      <c r="BE125">
        <v>2024</v>
      </c>
      <c r="BF125">
        <v>83354.795950246407</v>
      </c>
      <c r="BG125">
        <v>183784.48607999997</v>
      </c>
      <c r="BH125">
        <v>11197.367999999997</v>
      </c>
      <c r="BI125">
        <v>17322.427199999998</v>
      </c>
      <c r="BJ125">
        <v>295659.07723024639</v>
      </c>
      <c r="BK125">
        <v>2024</v>
      </c>
      <c r="BL125">
        <v>68454</v>
      </c>
      <c r="BM125">
        <v>170989</v>
      </c>
      <c r="BN125">
        <v>56215</v>
      </c>
      <c r="BO125">
        <v>0.71532264693780656</v>
      </c>
      <c r="BP125">
        <v>2024</v>
      </c>
      <c r="BQ125">
        <v>239956.83193639925</v>
      </c>
      <c r="BR125">
        <v>171646.55617155551</v>
      </c>
      <c r="BS125">
        <v>68310.27576484374</v>
      </c>
      <c r="BT125">
        <v>23925.383457169035</v>
      </c>
      <c r="BU125">
        <v>9152.7034287062397</v>
      </c>
      <c r="BV125">
        <v>167398.34539984082</v>
      </c>
      <c r="BW125">
        <v>440433.26422211528</v>
      </c>
      <c r="BX125">
        <v>1442.8026187754372</v>
      </c>
      <c r="BY125">
        <v>2024</v>
      </c>
      <c r="BZ125">
        <v>0.28192875636060155</v>
      </c>
      <c r="CA125">
        <v>0.62160948279249562</v>
      </c>
      <c r="CB125">
        <v>3.7872566284443805E-2</v>
      </c>
      <c r="CC125">
        <v>5.8589194562459E-2</v>
      </c>
      <c r="CD125">
        <v>2024</v>
      </c>
      <c r="CE125">
        <v>1777.7267996503365</v>
      </c>
      <c r="CF125">
        <v>1175.9269547703698</v>
      </c>
      <c r="CG125">
        <v>2024</v>
      </c>
      <c r="CH125">
        <v>103.72763250326938</v>
      </c>
      <c r="CI125">
        <v>107.24911695030379</v>
      </c>
      <c r="CT125">
        <v>2024</v>
      </c>
      <c r="CU125">
        <v>62664.466817234497</v>
      </c>
      <c r="CV125">
        <v>21954.37586326637</v>
      </c>
      <c r="CW125">
        <v>110953.09694822364</v>
      </c>
      <c r="CX125">
        <v>44384.892307674701</v>
      </c>
      <c r="CY125">
        <v>239956.83193639922</v>
      </c>
      <c r="CZ125">
        <v>239956.83193639925</v>
      </c>
      <c r="DA125">
        <v>3.46802947771307</v>
      </c>
      <c r="DB125">
        <v>2024</v>
      </c>
      <c r="DC125">
        <v>142733.3661102464</v>
      </c>
      <c r="DD125">
        <v>56.265310246416846</v>
      </c>
      <c r="DE125">
        <v>142677.10079999999</v>
      </c>
      <c r="DF125">
        <v>152925.71111999999</v>
      </c>
    </row>
    <row r="126" spans="1:110">
      <c r="A126" s="18">
        <v>2021</v>
      </c>
      <c r="B126" s="17">
        <f>SUM('[1]Ince_Table 2'!B124:N124)</f>
        <v>190208.94627312254</v>
      </c>
      <c r="C126" s="35">
        <f>J182+'[1]Imports_Table 3'!L61</f>
        <v>26.582544459678001</v>
      </c>
      <c r="D126" s="35">
        <f>K182+'[1]Imports_Table 3'!M61</f>
        <v>28.014885317548099</v>
      </c>
      <c r="E126" s="44">
        <f t="shared" si="20"/>
        <v>54.597429777226097</v>
      </c>
      <c r="F126" s="37">
        <f t="shared" si="22"/>
        <v>798.38225851496611</v>
      </c>
      <c r="G126" s="37">
        <f t="shared" si="10"/>
        <v>724.2764172796069</v>
      </c>
      <c r="H126" s="38">
        <f t="shared" si="11"/>
        <v>6967.6886640719958</v>
      </c>
      <c r="I126" s="39">
        <f t="shared" si="12"/>
        <v>238.24295222556847</v>
      </c>
      <c r="J126" s="51">
        <v>0.48</v>
      </c>
      <c r="K126" s="48" t="e">
        <f>#REF!/1000</f>
        <v>#REF!</v>
      </c>
      <c r="L126" s="35" t="e">
        <f t="shared" si="13"/>
        <v>#REF!</v>
      </c>
      <c r="M126" s="2">
        <v>1107.5999999999999</v>
      </c>
      <c r="N126" s="24">
        <v>6361.9827957202451</v>
      </c>
      <c r="O126" s="28">
        <v>291548.91703749349</v>
      </c>
      <c r="P126" s="28">
        <v>10272.266</v>
      </c>
      <c r="Q126" s="2"/>
      <c r="R126" s="27" t="e">
        <f t="shared" si="17"/>
        <v>#REF!</v>
      </c>
      <c r="S126" s="46">
        <v>2021</v>
      </c>
      <c r="V126" s="28">
        <v>10999.6224</v>
      </c>
      <c r="W126" s="28">
        <f t="shared" si="19"/>
        <v>0</v>
      </c>
      <c r="X126" s="28">
        <f>'[1]Imports_Table 3'!O61</f>
        <v>798.38225851496611</v>
      </c>
      <c r="Y126" s="43">
        <f>'[1]Imports_Table 3'!B61</f>
        <v>67410.716480859381</v>
      </c>
      <c r="Z126" s="28">
        <f t="shared" si="21"/>
        <v>68209.098739374342</v>
      </c>
      <c r="AA126" s="50">
        <f>[1]Ince_Sources!P124</f>
        <v>8729.5083522314653</v>
      </c>
      <c r="AB126" s="28">
        <f t="shared" si="18"/>
        <v>368487.52412909933</v>
      </c>
      <c r="AC126" s="30">
        <f>'[1]Exports_Table 2'!L59</f>
        <v>23512.792097163659</v>
      </c>
      <c r="AD126" s="18">
        <v>2021</v>
      </c>
      <c r="AE126">
        <v>196578.13071366513</v>
      </c>
      <c r="AF126">
        <v>68644.315476171876</v>
      </c>
      <c r="AG126">
        <v>9113.9643054132575</v>
      </c>
      <c r="AH126">
        <v>168674.33604720898</v>
      </c>
      <c r="AI126">
        <v>443010.74654245924</v>
      </c>
      <c r="AJ126">
        <v>0</v>
      </c>
      <c r="AK126">
        <v>2025</v>
      </c>
      <c r="AL126">
        <v>296637.69108206697</v>
      </c>
      <c r="AM126">
        <v>142344.19754606695</v>
      </c>
      <c r="AN126">
        <v>154293.49353599999</v>
      </c>
      <c r="AO126">
        <v>285373.86708206695</v>
      </c>
      <c r="AP126">
        <v>11263.824000000001</v>
      </c>
      <c r="AQ126">
        <v>67750.592239714999</v>
      </c>
      <c r="AR126">
        <v>875.9402884842716</v>
      </c>
      <c r="AS126">
        <v>68644.315476171876</v>
      </c>
      <c r="AT126">
        <v>69520.255764656147</v>
      </c>
      <c r="AU126">
        <v>9102.2074560211222</v>
      </c>
      <c r="AV126">
        <v>443010.74654245924</v>
      </c>
      <c r="AX126">
        <v>2025</v>
      </c>
      <c r="AY126">
        <v>93541.123850066957</v>
      </c>
      <c r="AZ126">
        <v>74711.276639999996</v>
      </c>
      <c r="BA126">
        <v>48803.073695999992</v>
      </c>
      <c r="BB126">
        <v>79582.216896000013</v>
      </c>
      <c r="BC126">
        <v>296637.69108206697</v>
      </c>
      <c r="BD126">
        <v>0.56719832154949834</v>
      </c>
      <c r="BE126">
        <v>2025</v>
      </c>
      <c r="BF126">
        <v>84469.681418066932</v>
      </c>
      <c r="BG126">
        <v>183581.75846399998</v>
      </c>
      <c r="BH126">
        <v>11263.824000000001</v>
      </c>
      <c r="BI126">
        <v>17322.427199999998</v>
      </c>
      <c r="BJ126">
        <v>296637.69108206691</v>
      </c>
      <c r="BK126">
        <v>2025</v>
      </c>
      <c r="BL126">
        <v>68987</v>
      </c>
      <c r="BM126">
        <v>171969</v>
      </c>
      <c r="BN126">
        <v>55683</v>
      </c>
      <c r="BO126">
        <v>0.71534720905336413</v>
      </c>
      <c r="BP126">
        <v>2025</v>
      </c>
      <c r="BQ126">
        <v>241151.03613735753</v>
      </c>
      <c r="BR126">
        <v>172506.72066118565</v>
      </c>
      <c r="BS126">
        <v>68644.315476171876</v>
      </c>
      <c r="BT126">
        <v>24071.41005247947</v>
      </c>
      <c r="BU126">
        <v>9113.9643054132575</v>
      </c>
      <c r="BV126">
        <v>168674.33604720898</v>
      </c>
      <c r="BW126">
        <v>443010.74654245924</v>
      </c>
      <c r="BX126">
        <v>1439.4928287560515</v>
      </c>
      <c r="BY126">
        <v>2025</v>
      </c>
      <c r="BZ126">
        <v>0.28475707557573249</v>
      </c>
      <c r="CA126">
        <v>0.61887536204295346</v>
      </c>
      <c r="CB126">
        <v>3.7971654778299169E-2</v>
      </c>
      <c r="CC126">
        <v>5.8395907603014691E-2</v>
      </c>
      <c r="CD126">
        <v>2025</v>
      </c>
      <c r="CE126">
        <v>1770.707005414517</v>
      </c>
      <c r="CF126">
        <v>1173.4256422245344</v>
      </c>
      <c r="CG126">
        <v>2025</v>
      </c>
      <c r="CH126">
        <v>103.31803827490715</v>
      </c>
      <c r="CI126">
        <v>107.02098750683004</v>
      </c>
      <c r="CT126">
        <v>2025</v>
      </c>
      <c r="CU126">
        <v>62667.74043162445</v>
      </c>
      <c r="CV126">
        <v>22088.446928833138</v>
      </c>
      <c r="CW126">
        <v>111821.94335320752</v>
      </c>
      <c r="CX126">
        <v>44572.905423692406</v>
      </c>
      <c r="CY126">
        <v>241151.0361373575</v>
      </c>
      <c r="CZ126">
        <v>241151.03613735753</v>
      </c>
      <c r="DA126">
        <v>3.77681521615767</v>
      </c>
      <c r="DB126">
        <v>2025</v>
      </c>
      <c r="DC126">
        <v>142344.19754606695</v>
      </c>
      <c r="DD126">
        <v>61.275050066942036</v>
      </c>
      <c r="DE126">
        <v>142282.92249600001</v>
      </c>
      <c r="DF126">
        <v>154293.49353600002</v>
      </c>
    </row>
    <row r="127" spans="1:110">
      <c r="A127" s="18">
        <v>2022</v>
      </c>
      <c r="B127" s="17">
        <f>SUM('[1]Ince_Table 2'!B125:N125)</f>
        <v>192357.20630185539</v>
      </c>
      <c r="C127" s="35">
        <f>J183+'[1]Imports_Table 3'!L62</f>
        <v>27.603815719038003</v>
      </c>
      <c r="D127" s="35">
        <f>K183+'[1]Imports_Table 3'!M62</f>
        <v>28.1501641896281</v>
      </c>
      <c r="E127" s="44">
        <f t="shared" si="20"/>
        <v>55.753979908666103</v>
      </c>
      <c r="F127" s="37">
        <f t="shared" si="22"/>
        <v>816.7240577665591</v>
      </c>
      <c r="G127" s="37">
        <f t="shared" si="10"/>
        <v>740.91573072466713</v>
      </c>
      <c r="H127" s="38">
        <f t="shared" si="11"/>
        <v>6900.2143566061877</v>
      </c>
      <c r="I127" s="39">
        <f t="shared" si="12"/>
        <v>235.52288496053592</v>
      </c>
      <c r="J127" s="51">
        <v>0.48</v>
      </c>
      <c r="K127" s="48" t="e">
        <f>#REF!/1000</f>
        <v>#REF!</v>
      </c>
      <c r="L127" s="35" t="e">
        <f t="shared" si="13"/>
        <v>#REF!</v>
      </c>
      <c r="M127" s="2">
        <v>1232.2</v>
      </c>
      <c r="N127" s="24">
        <v>6354.0706501818495</v>
      </c>
      <c r="O127" s="28">
        <v>292628.70487335086</v>
      </c>
      <c r="P127" s="28">
        <v>10347.571</v>
      </c>
      <c r="Q127" s="2"/>
      <c r="R127" s="27" t="e">
        <f t="shared" si="17"/>
        <v>#REF!</v>
      </c>
      <c r="S127" s="46">
        <v>2022</v>
      </c>
      <c r="V127" s="28">
        <v>11066.0784</v>
      </c>
      <c r="W127" s="28">
        <f t="shared" si="19"/>
        <v>0</v>
      </c>
      <c r="X127" s="28">
        <f>'[1]Imports_Table 3'!O62</f>
        <v>816.7240577665591</v>
      </c>
      <c r="Y127" s="43">
        <f>'[1]Imports_Table 3'!B62</f>
        <v>67305.727792187507</v>
      </c>
      <c r="Z127" s="28">
        <f t="shared" si="21"/>
        <v>68122.451849954072</v>
      </c>
      <c r="AA127" s="50">
        <f>[1]Ince_Sources!P125</f>
        <v>8859.8099523286382</v>
      </c>
      <c r="AB127" s="28">
        <f t="shared" si="18"/>
        <v>369610.96667563351</v>
      </c>
      <c r="AC127" s="30">
        <f>'[1]Exports_Table 2'!L60</f>
        <v>23646.08445526069</v>
      </c>
      <c r="AD127" s="18">
        <v>2022</v>
      </c>
      <c r="AE127">
        <v>197021.48605334028</v>
      </c>
      <c r="AF127">
        <v>69462.782462499992</v>
      </c>
      <c r="AG127">
        <v>9076.4991387571408</v>
      </c>
      <c r="AH127">
        <v>169872.24141300362</v>
      </c>
      <c r="AI127">
        <v>445433.00906760106</v>
      </c>
      <c r="AJ127">
        <v>0</v>
      </c>
      <c r="AK127">
        <v>2026</v>
      </c>
      <c r="AL127">
        <v>297199.8403029436</v>
      </c>
      <c r="AM127">
        <v>141746.11860694364</v>
      </c>
      <c r="AN127">
        <v>155453.72169599999</v>
      </c>
      <c r="AO127">
        <v>285867.95100694359</v>
      </c>
      <c r="AP127">
        <v>11331.889295999999</v>
      </c>
      <c r="AQ127">
        <v>68732.986674747997</v>
      </c>
      <c r="AR127">
        <v>897.16844682345379</v>
      </c>
      <c r="AS127">
        <v>69462.782462499992</v>
      </c>
      <c r="AT127">
        <v>70359.950909323452</v>
      </c>
      <c r="AU127">
        <v>9140.2311805860209</v>
      </c>
      <c r="AV127">
        <v>445433.00906760106</v>
      </c>
      <c r="AX127">
        <v>2026</v>
      </c>
      <c r="AY127">
        <v>92896.173774943629</v>
      </c>
      <c r="AZ127">
        <v>74822.621327999994</v>
      </c>
      <c r="BA127">
        <v>48849.944832000001</v>
      </c>
      <c r="BB127">
        <v>80631.100367999985</v>
      </c>
      <c r="BC127">
        <v>297199.8403029436</v>
      </c>
      <c r="BD127">
        <v>0.56433003103899193</v>
      </c>
      <c r="BE127">
        <v>2026</v>
      </c>
      <c r="BF127">
        <v>85138.192062943621</v>
      </c>
      <c r="BG127">
        <v>183407.331744</v>
      </c>
      <c r="BH127">
        <v>11331.889295999999</v>
      </c>
      <c r="BI127">
        <v>17322.427199999998</v>
      </c>
      <c r="BJ127">
        <v>297199.8403029436</v>
      </c>
      <c r="BK127">
        <v>2026</v>
      </c>
      <c r="BL127">
        <v>69200</v>
      </c>
      <c r="BM127">
        <v>172119</v>
      </c>
      <c r="BN127">
        <v>55882</v>
      </c>
      <c r="BO127">
        <v>0.71327480066757498</v>
      </c>
      <c r="BP127">
        <v>2026</v>
      </c>
      <c r="BQ127">
        <v>242262.56577457595</v>
      </c>
      <c r="BR127">
        <v>172799.78331207595</v>
      </c>
      <c r="BS127">
        <v>69462.782462499992</v>
      </c>
      <c r="BT127">
        <v>24221.702741264333</v>
      </c>
      <c r="BU127">
        <v>9076.4991387571408</v>
      </c>
      <c r="BV127">
        <v>169872.24141300362</v>
      </c>
      <c r="BW127">
        <v>445433.00906760094</v>
      </c>
      <c r="BX127">
        <v>1435.8257171322666</v>
      </c>
      <c r="BY127">
        <v>2026</v>
      </c>
      <c r="BZ127">
        <v>0.28646782574364787</v>
      </c>
      <c r="CA127">
        <v>0.61711786775204214</v>
      </c>
      <c r="CB127">
        <v>3.8128853920140426E-2</v>
      </c>
      <c r="CC127">
        <v>5.8285452584169603E-2</v>
      </c>
      <c r="CD127">
        <v>2026</v>
      </c>
      <c r="CE127">
        <v>1761.4243144425232</v>
      </c>
      <c r="CF127">
        <v>1167.6938845196103</v>
      </c>
      <c r="CG127">
        <v>2026</v>
      </c>
      <c r="CH127">
        <v>102.77640749228421</v>
      </c>
      <c r="CI127">
        <v>106.4982288865497</v>
      </c>
      <c r="CT127">
        <v>2026</v>
      </c>
      <c r="CU127">
        <v>62591.898512816726</v>
      </c>
      <c r="CV127">
        <v>22123.76208372047</v>
      </c>
      <c r="CW127">
        <v>112305.82545680308</v>
      </c>
      <c r="CX127">
        <v>45241.079721235656</v>
      </c>
      <c r="CY127">
        <v>242262.56577457592</v>
      </c>
      <c r="CZ127">
        <v>242262.56577457595</v>
      </c>
      <c r="DA127">
        <v>4.4849752800568199</v>
      </c>
      <c r="DB127">
        <v>2026</v>
      </c>
      <c r="DC127">
        <v>141746.11860694364</v>
      </c>
      <c r="DD127">
        <v>72.764238943641843</v>
      </c>
      <c r="DE127">
        <v>141673.354368</v>
      </c>
      <c r="DF127">
        <v>155453.72169599996</v>
      </c>
    </row>
    <row r="128" spans="1:110">
      <c r="A128" s="18">
        <v>2023</v>
      </c>
      <c r="B128" s="17">
        <f>SUM('[1]Ince_Table 2'!B126:N126)</f>
        <v>193562.85458311715</v>
      </c>
      <c r="C128" s="35">
        <f>J184+'[1]Imports_Table 3'!L63</f>
        <v>28.665938676318</v>
      </c>
      <c r="D128" s="35">
        <f>K184+'[1]Imports_Table 3'!M63</f>
        <v>28.2867956032281</v>
      </c>
      <c r="E128" s="44">
        <f t="shared" si="20"/>
        <v>56.9527342795461</v>
      </c>
      <c r="F128" s="37">
        <f t="shared" si="22"/>
        <v>835.74635866928418</v>
      </c>
      <c r="G128" s="37">
        <f t="shared" si="10"/>
        <v>758.17238165760125</v>
      </c>
      <c r="H128" s="38">
        <f t="shared" si="11"/>
        <v>6797.3155997405011</v>
      </c>
      <c r="I128" s="39">
        <f t="shared" si="12"/>
        <v>231.6047836467003</v>
      </c>
      <c r="J128" s="51">
        <v>0.49</v>
      </c>
      <c r="K128" s="48" t="e">
        <f>#REF!/1000</f>
        <v>#REF!</v>
      </c>
      <c r="L128" s="35" t="e">
        <f t="shared" si="13"/>
        <v>#REF!</v>
      </c>
      <c r="M128" s="2">
        <v>1356.8</v>
      </c>
      <c r="N128" s="24">
        <v>6360.4675116964945</v>
      </c>
      <c r="O128" s="28">
        <v>294307.49467653164</v>
      </c>
      <c r="P128" s="28">
        <v>10449.635</v>
      </c>
      <c r="Q128" s="2"/>
      <c r="R128" s="27" t="e">
        <f t="shared" si="17"/>
        <v>#REF!</v>
      </c>
      <c r="S128" s="46">
        <v>2023</v>
      </c>
      <c r="V128" s="28">
        <v>11131.224</v>
      </c>
      <c r="W128" s="28">
        <f t="shared" si="19"/>
        <v>0</v>
      </c>
      <c r="X128" s="28">
        <f>'[1]Imports_Table 3'!O63</f>
        <v>835.74635866928418</v>
      </c>
      <c r="Y128" s="43">
        <f>'[1]Imports_Table 3'!B63</f>
        <v>67773.251353515632</v>
      </c>
      <c r="Z128" s="28">
        <f t="shared" si="21"/>
        <v>68608.997712184922</v>
      </c>
      <c r="AA128" s="50">
        <f>[1]Ince_Sources!P126</f>
        <v>8915.8808931941167</v>
      </c>
      <c r="AB128" s="28">
        <f t="shared" si="18"/>
        <v>371832.37328191067</v>
      </c>
      <c r="AC128" s="30">
        <f>'[1]Exports_Table 2'!L61</f>
        <v>23783.612373322445</v>
      </c>
      <c r="AD128" s="18">
        <v>2023</v>
      </c>
      <c r="AE128">
        <v>198713.72284012256</v>
      </c>
      <c r="AF128">
        <v>69867.615573828138</v>
      </c>
      <c r="AG128">
        <v>9040.3140781200436</v>
      </c>
      <c r="AH128">
        <v>172212.88926341065</v>
      </c>
      <c r="AI128">
        <v>449834.54175548139</v>
      </c>
      <c r="AJ128">
        <v>0</v>
      </c>
      <c r="AK128">
        <v>2027</v>
      </c>
      <c r="AL128">
        <v>299653.81006575079</v>
      </c>
      <c r="AM128">
        <v>142234.05593775088</v>
      </c>
      <c r="AN128">
        <v>157419.754128</v>
      </c>
      <c r="AO128">
        <v>288255.44854575081</v>
      </c>
      <c r="AP128">
        <v>11398.361519999999</v>
      </c>
      <c r="AQ128">
        <v>70138.412965015988</v>
      </c>
      <c r="AR128">
        <v>919.19043010183452</v>
      </c>
      <c r="AS128">
        <v>69867.615573828138</v>
      </c>
      <c r="AT128">
        <v>70786.806003929974</v>
      </c>
      <c r="AU128">
        <v>9255.5127207846617</v>
      </c>
      <c r="AV128">
        <v>449834.54175548139</v>
      </c>
      <c r="AX128">
        <v>2027</v>
      </c>
      <c r="AY128">
        <v>93240.447585750837</v>
      </c>
      <c r="AZ128">
        <v>76630.029839999988</v>
      </c>
      <c r="BA128">
        <v>48993.608351999996</v>
      </c>
      <c r="BB128">
        <v>80789.724287999983</v>
      </c>
      <c r="BC128">
        <v>299653.81006575079</v>
      </c>
      <c r="BD128">
        <v>0.56688909574844859</v>
      </c>
      <c r="BE128">
        <v>2027</v>
      </c>
      <c r="BF128">
        <v>87248.822049750859</v>
      </c>
      <c r="BG128">
        <v>183684.19929599998</v>
      </c>
      <c r="BH128">
        <v>11398.361519999999</v>
      </c>
      <c r="BI128">
        <v>17322.427199999998</v>
      </c>
      <c r="BJ128">
        <v>299653.81006575079</v>
      </c>
      <c r="BK128">
        <v>2027</v>
      </c>
      <c r="BL128">
        <v>69363</v>
      </c>
      <c r="BM128">
        <v>174820</v>
      </c>
      <c r="BN128">
        <v>55471</v>
      </c>
      <c r="BO128">
        <v>0.71409531846746299</v>
      </c>
      <c r="BP128">
        <v>2027</v>
      </c>
      <c r="BQ128">
        <v>244373.80737984506</v>
      </c>
      <c r="BR128">
        <v>174506.19180601693</v>
      </c>
      <c r="BS128">
        <v>69867.615573828138</v>
      </c>
      <c r="BT128">
        <v>24207.531034105625</v>
      </c>
      <c r="BU128">
        <v>9040.3140781200436</v>
      </c>
      <c r="BV128">
        <v>172212.88926341065</v>
      </c>
      <c r="BW128">
        <v>449834.54175548139</v>
      </c>
      <c r="BX128">
        <v>1438.1740022766373</v>
      </c>
      <c r="BY128">
        <v>2027</v>
      </c>
      <c r="BZ128">
        <v>0.29116540193701024</v>
      </c>
      <c r="CA128">
        <v>0.61298803194157792</v>
      </c>
      <c r="CB128">
        <v>3.8038433475946598E-2</v>
      </c>
      <c r="CC128">
        <v>5.7808132645465339E-2</v>
      </c>
      <c r="CD128">
        <v>2027</v>
      </c>
      <c r="CE128">
        <v>1763.5045422435376</v>
      </c>
      <c r="CF128">
        <v>1169.4580247712745</v>
      </c>
      <c r="CG128">
        <v>2027</v>
      </c>
      <c r="CH128">
        <v>102.89778559431267</v>
      </c>
      <c r="CI128">
        <v>106.65912534648707</v>
      </c>
      <c r="CT128">
        <v>2027</v>
      </c>
      <c r="CU128">
        <v>62608.094868156593</v>
      </c>
      <c r="CV128">
        <v>22262.327215176847</v>
      </c>
      <c r="CW128">
        <v>113843.30075678915</v>
      </c>
      <c r="CX128">
        <v>45660.084539722513</v>
      </c>
      <c r="CY128">
        <v>244373.80737984509</v>
      </c>
      <c r="CZ128">
        <v>244373.80737984506</v>
      </c>
      <c r="DA128">
        <v>5.2680079974644904</v>
      </c>
      <c r="DB128">
        <v>2027</v>
      </c>
      <c r="DC128">
        <v>142234.05593775085</v>
      </c>
      <c r="DD128">
        <v>85.468161750863899</v>
      </c>
      <c r="DE128">
        <v>142148.58777599997</v>
      </c>
      <c r="DF128">
        <v>157419.75412799997</v>
      </c>
    </row>
    <row r="129" spans="1:110">
      <c r="A129" s="18">
        <v>2024</v>
      </c>
      <c r="B129" s="17">
        <f>SUM('[1]Ince_Table 2'!B127:N127)</f>
        <v>195571.93962872453</v>
      </c>
      <c r="C129" s="35">
        <f>J185+'[1]Imports_Table 3'!L64</f>
        <v>29.770548388238002</v>
      </c>
      <c r="D129" s="35">
        <f>K185+'[1]Imports_Table 3'!M64</f>
        <v>28.424793684108096</v>
      </c>
      <c r="E129" s="44">
        <f t="shared" si="20"/>
        <v>58.195342072346094</v>
      </c>
      <c r="F129" s="37">
        <f t="shared" si="22"/>
        <v>855.47587348732577</v>
      </c>
      <c r="G129" s="37">
        <f t="shared" si="10"/>
        <v>776.0706029102322</v>
      </c>
      <c r="H129" s="38">
        <f t="shared" si="11"/>
        <v>6721.2231310745601</v>
      </c>
      <c r="I129" s="39">
        <f t="shared" si="12"/>
        <v>228.61187052707922</v>
      </c>
      <c r="J129" s="51">
        <v>0.48</v>
      </c>
      <c r="K129" s="48" t="e">
        <f>#REF!/1000</f>
        <v>#REF!</v>
      </c>
      <c r="L129" s="35" t="e">
        <f t="shared" si="13"/>
        <v>#REF!</v>
      </c>
      <c r="M129" s="2">
        <v>1481.4</v>
      </c>
      <c r="N129" s="24">
        <v>6355.7630891176932</v>
      </c>
      <c r="O129" s="28">
        <v>295659.07723024639</v>
      </c>
      <c r="P129" s="28">
        <v>10542.155000000001</v>
      </c>
      <c r="Q129" s="2"/>
      <c r="R129" s="27" t="e">
        <f t="shared" si="17"/>
        <v>#REF!</v>
      </c>
      <c r="S129" s="46">
        <v>2024</v>
      </c>
      <c r="V129" s="28">
        <v>11197.367999999997</v>
      </c>
      <c r="W129" s="28">
        <f t="shared" si="19"/>
        <v>0</v>
      </c>
      <c r="X129" s="28">
        <f>'[1]Imports_Table 3'!O64</f>
        <v>855.47587348732577</v>
      </c>
      <c r="Y129" s="43">
        <f>'[1]Imports_Table 3'!B64</f>
        <v>68310.27576484374</v>
      </c>
      <c r="Z129" s="28">
        <f t="shared" si="21"/>
        <v>69165.751638331072</v>
      </c>
      <c r="AA129" s="50">
        <f>[1]Ince_Sources!P127</f>
        <v>9034.2509431778981</v>
      </c>
      <c r="AB129" s="28">
        <f t="shared" si="18"/>
        <v>373859.07981175533</v>
      </c>
      <c r="AC129" s="30">
        <f>'[1]Exports_Table 2'!L62</f>
        <v>23925.383457169035</v>
      </c>
      <c r="AD129" s="18">
        <v>2024</v>
      </c>
      <c r="AE129">
        <v>198948.20290705329</v>
      </c>
      <c r="AF129">
        <v>70502.841410156252</v>
      </c>
      <c r="AG129">
        <v>9005.4101589694146</v>
      </c>
      <c r="AH129">
        <v>174236.65657450075</v>
      </c>
      <c r="AI129">
        <v>452693.1110506797</v>
      </c>
      <c r="AJ129">
        <v>0</v>
      </c>
      <c r="AK129">
        <v>2028</v>
      </c>
      <c r="AL129">
        <v>300562.33817277272</v>
      </c>
      <c r="AM129">
        <v>142357.95583677271</v>
      </c>
      <c r="AN129">
        <v>158204.38233600001</v>
      </c>
      <c r="AO129">
        <v>289098.8310527727</v>
      </c>
      <c r="AP129">
        <v>11463.507119999998</v>
      </c>
      <c r="AQ129">
        <v>71415.138500079003</v>
      </c>
      <c r="AR129">
        <v>942.03741952203814</v>
      </c>
      <c r="AS129">
        <v>70502.841410156252</v>
      </c>
      <c r="AT129">
        <v>71444.878829678288</v>
      </c>
      <c r="AU129">
        <v>9270.7555481497238</v>
      </c>
      <c r="AV129">
        <v>452693.1110506797</v>
      </c>
      <c r="AX129">
        <v>2028</v>
      </c>
      <c r="AY129">
        <v>93284.330716772718</v>
      </c>
      <c r="AZ129">
        <v>76338.858960000012</v>
      </c>
      <c r="BA129">
        <v>49073.62511999999</v>
      </c>
      <c r="BB129">
        <v>81865.523375999997</v>
      </c>
      <c r="BC129">
        <v>300562.33817277272</v>
      </c>
      <c r="BD129">
        <v>0.56435277522783966</v>
      </c>
      <c r="BE129">
        <v>2028</v>
      </c>
      <c r="BF129">
        <v>87608.983324772722</v>
      </c>
      <c r="BG129">
        <v>184167.42052800002</v>
      </c>
      <c r="BH129">
        <v>11463.507119999998</v>
      </c>
      <c r="BI129">
        <v>17322.427199999998</v>
      </c>
      <c r="BJ129">
        <v>300562.33817277272</v>
      </c>
      <c r="BK129">
        <v>2028</v>
      </c>
      <c r="BL129">
        <v>69587</v>
      </c>
      <c r="BM129">
        <v>175395</v>
      </c>
      <c r="BN129">
        <v>55581</v>
      </c>
      <c r="BO129">
        <v>0.71252936821934498</v>
      </c>
      <c r="BP129">
        <v>2028</v>
      </c>
      <c r="BQ129">
        <v>245252.32707580051</v>
      </c>
      <c r="BR129">
        <v>174749.48566564429</v>
      </c>
      <c r="BS129">
        <v>70502.841410156252</v>
      </c>
      <c r="BT129">
        <v>24198.717241409009</v>
      </c>
      <c r="BU129">
        <v>9005.4101589694146</v>
      </c>
      <c r="BV129">
        <v>174236.65657450075</v>
      </c>
      <c r="BW129">
        <v>452693.1110506797</v>
      </c>
      <c r="BX129">
        <v>1433.3523884643287</v>
      </c>
      <c r="BY129">
        <v>2028</v>
      </c>
      <c r="BZ129">
        <v>0.29148356995550223</v>
      </c>
      <c r="CA129">
        <v>0.61274283946425367</v>
      </c>
      <c r="CB129">
        <v>3.814019810229987E-2</v>
      </c>
      <c r="CC129">
        <v>5.763339247794419E-2</v>
      </c>
      <c r="CD129">
        <v>2028</v>
      </c>
      <c r="CE129">
        <v>1756.6061469794552</v>
      </c>
      <c r="CF129">
        <v>1162.7326240593632</v>
      </c>
      <c r="CG129">
        <v>2028</v>
      </c>
      <c r="CH129">
        <v>102.49527480977829</v>
      </c>
      <c r="CI129">
        <v>106.04574261504838</v>
      </c>
      <c r="CT129">
        <v>2028</v>
      </c>
      <c r="CU129">
        <v>62621.725388291554</v>
      </c>
      <c r="CV129">
        <v>22348.135176033644</v>
      </c>
      <c r="CW129">
        <v>113978.34234272809</v>
      </c>
      <c r="CX129">
        <v>46304.124168747243</v>
      </c>
      <c r="CY129">
        <v>245252.32707580054</v>
      </c>
      <c r="CZ129">
        <v>245252.32707580051</v>
      </c>
      <c r="DA129">
        <v>6.2108360929936097</v>
      </c>
      <c r="DB129">
        <v>2028</v>
      </c>
      <c r="DC129">
        <v>142357.95583677271</v>
      </c>
      <c r="DD129">
        <v>100.76460477272832</v>
      </c>
      <c r="DE129">
        <v>142257.19123199998</v>
      </c>
      <c r="DF129">
        <v>158204.38233600001</v>
      </c>
    </row>
    <row r="130" spans="1:110">
      <c r="A130" s="18">
        <v>2025</v>
      </c>
      <c r="B130" s="17">
        <f>SUM('[1]Ince_Table 2'!B128:N128)</f>
        <v>196578.13071366513</v>
      </c>
      <c r="C130" s="35">
        <f>J186+'[1]Imports_Table 3'!L65</f>
        <v>30.919339945998001</v>
      </c>
      <c r="D130" s="35">
        <f>K186+'[1]Imports_Table 3'!M65</f>
        <v>28.564172558028098</v>
      </c>
      <c r="E130" s="44">
        <f t="shared" si="20"/>
        <v>59.483512504026095</v>
      </c>
      <c r="F130" s="37">
        <f t="shared" si="22"/>
        <v>875.9402884842716</v>
      </c>
      <c r="G130" s="37">
        <f t="shared" si="10"/>
        <v>794.63551090716146</v>
      </c>
      <c r="H130" s="38">
        <f t="shared" si="11"/>
        <v>6609.4997567724295</v>
      </c>
      <c r="I130" s="39">
        <f t="shared" si="12"/>
        <v>224.41955610219074</v>
      </c>
      <c r="J130" s="51">
        <v>0.48</v>
      </c>
      <c r="K130" s="48" t="e">
        <f>#REF!/1000</f>
        <v>#REF!</v>
      </c>
      <c r="L130" s="35" t="e">
        <f t="shared" si="13"/>
        <v>#REF!</v>
      </c>
      <c r="M130" s="2">
        <v>1606</v>
      </c>
      <c r="N130" s="24">
        <v>6324.0863971705667</v>
      </c>
      <c r="O130" s="28">
        <v>296637.69108206697</v>
      </c>
      <c r="P130" s="28">
        <v>10640.534</v>
      </c>
      <c r="Q130" s="2"/>
      <c r="R130" s="27" t="e">
        <f t="shared" si="17"/>
        <v>#REF!</v>
      </c>
      <c r="S130" s="46">
        <v>2025</v>
      </c>
      <c r="V130" s="28">
        <v>11263.824000000001</v>
      </c>
      <c r="W130" s="28">
        <f t="shared" si="19"/>
        <v>0</v>
      </c>
      <c r="X130" s="28">
        <f>'[1]Imports_Table 3'!O65</f>
        <v>875.9402884842716</v>
      </c>
      <c r="Y130" s="43">
        <f>'[1]Imports_Table 3'!B65</f>
        <v>68644.315476171876</v>
      </c>
      <c r="Z130" s="28">
        <f t="shared" si="21"/>
        <v>69520.255764656147</v>
      </c>
      <c r="AA130" s="50">
        <f>[1]Ince_Sources!P128</f>
        <v>9102.2074560211222</v>
      </c>
      <c r="AB130" s="28">
        <f t="shared" si="18"/>
        <v>375260.15430274419</v>
      </c>
      <c r="AC130" s="30">
        <f>'[1]Exports_Table 2'!L63</f>
        <v>24071.41005247947</v>
      </c>
      <c r="AD130" s="18">
        <v>2025</v>
      </c>
      <c r="AE130">
        <v>200682.32537903366</v>
      </c>
      <c r="AF130">
        <v>70696.328221484378</v>
      </c>
      <c r="AG130">
        <v>8971.7762356487783</v>
      </c>
      <c r="AH130">
        <v>177424.28559268094</v>
      </c>
      <c r="AI130">
        <v>457774.71542884776</v>
      </c>
      <c r="AJ130">
        <v>0</v>
      </c>
      <c r="AK130">
        <v>2029</v>
      </c>
      <c r="AL130">
        <v>303921.48025552515</v>
      </c>
      <c r="AM130">
        <v>143057.39214352515</v>
      </c>
      <c r="AN130">
        <v>160864.08811200003</v>
      </c>
      <c r="AO130">
        <v>292392.84375952516</v>
      </c>
      <c r="AP130">
        <v>11528.636496000001</v>
      </c>
      <c r="AQ130">
        <v>72807.56381551399</v>
      </c>
      <c r="AR130">
        <v>965.74181048051491</v>
      </c>
      <c r="AS130">
        <v>70696.328221484378</v>
      </c>
      <c r="AT130">
        <v>71662.070031964889</v>
      </c>
      <c r="AU130">
        <v>9383.6013258437124</v>
      </c>
      <c r="AV130">
        <v>457774.71542884776</v>
      </c>
      <c r="AX130">
        <v>2029</v>
      </c>
      <c r="AY130">
        <v>93841.953039525164</v>
      </c>
      <c r="AZ130">
        <v>78836.769648000001</v>
      </c>
      <c r="BA130">
        <v>49215.439103999997</v>
      </c>
      <c r="BB130">
        <v>82027.318464000011</v>
      </c>
      <c r="BC130">
        <v>303921.48025552515</v>
      </c>
      <c r="BD130">
        <v>0.56816886566340663</v>
      </c>
      <c r="BE130">
        <v>2029</v>
      </c>
      <c r="BF130">
        <v>88791.460527525167</v>
      </c>
      <c r="BG130">
        <v>186278.95603199999</v>
      </c>
      <c r="BH130">
        <v>11528.636496000001</v>
      </c>
      <c r="BI130">
        <v>17322.427199999998</v>
      </c>
      <c r="BJ130">
        <v>303921.48025552515</v>
      </c>
      <c r="BK130">
        <v>2029</v>
      </c>
      <c r="BL130">
        <v>70626</v>
      </c>
      <c r="BM130">
        <v>177899</v>
      </c>
      <c r="BN130">
        <v>55397</v>
      </c>
      <c r="BO130">
        <v>0.71399252429208449</v>
      </c>
      <c r="BP130">
        <v>2029</v>
      </c>
      <c r="BQ130">
        <v>247183.49772676153</v>
      </c>
      <c r="BR130">
        <v>176487.16950527718</v>
      </c>
      <c r="BS130">
        <v>70696.328221484378</v>
      </c>
      <c r="BT130">
        <v>24195.155873756481</v>
      </c>
      <c r="BU130">
        <v>8971.7762356487783</v>
      </c>
      <c r="BV130">
        <v>177424.28559268094</v>
      </c>
      <c r="BW130">
        <v>457774.71542884782</v>
      </c>
      <c r="BX130">
        <v>1434.7776742904662</v>
      </c>
      <c r="BY130">
        <v>2029</v>
      </c>
      <c r="BZ130">
        <v>0.29215263249202661</v>
      </c>
      <c r="CA130">
        <v>0.61291803355058683</v>
      </c>
      <c r="CB130">
        <v>3.7932944016682138E-2</v>
      </c>
      <c r="CC130">
        <v>5.6996389940704377E-2</v>
      </c>
      <c r="CD130">
        <v>2029</v>
      </c>
      <c r="CE130">
        <v>1764.1135375872136</v>
      </c>
      <c r="CF130">
        <v>1164.8614196600515</v>
      </c>
      <c r="CG130">
        <v>2029</v>
      </c>
      <c r="CH130">
        <v>102.93331953868335</v>
      </c>
      <c r="CI130">
        <v>106.23989706266548</v>
      </c>
      <c r="CT130">
        <v>2029</v>
      </c>
      <c r="CU130">
        <v>62697.556383158939</v>
      </c>
      <c r="CV130">
        <v>22515.243942621182</v>
      </c>
      <c r="CW130">
        <v>115469.52505325354</v>
      </c>
      <c r="CX130">
        <v>46501.172347727901</v>
      </c>
      <c r="CY130">
        <v>247183.49772676156</v>
      </c>
      <c r="CZ130">
        <v>247183.49772676153</v>
      </c>
      <c r="DA130">
        <v>7.0870482942045498</v>
      </c>
      <c r="DB130">
        <v>2029</v>
      </c>
      <c r="DC130">
        <v>143057.39214352515</v>
      </c>
      <c r="DD130">
        <v>114.98027152517462</v>
      </c>
      <c r="DE130">
        <v>142942.41187199997</v>
      </c>
      <c r="DF130">
        <v>160864.08811200003</v>
      </c>
    </row>
    <row r="131" spans="1:110">
      <c r="A131" s="18">
        <v>2026</v>
      </c>
      <c r="B131" s="17">
        <f>SUM('[1]Ince_Table 2'!B129:N129)</f>
        <v>197021.48605334028</v>
      </c>
      <c r="C131" s="35">
        <f>J187+'[1]Imports_Table 3'!L66</f>
        <v>32.114082601038</v>
      </c>
      <c r="D131" s="35">
        <f>K187+'[1]Imports_Table 3'!M66</f>
        <v>28.704942819308098</v>
      </c>
      <c r="E131" s="44">
        <f t="shared" si="20"/>
        <v>60.819025420346094</v>
      </c>
      <c r="F131" s="37">
        <f t="shared" si="22"/>
        <v>897.16844682345379</v>
      </c>
      <c r="G131" s="37">
        <f t="shared" si="10"/>
        <v>813.89327158930075</v>
      </c>
      <c r="H131" s="38">
        <f t="shared" si="11"/>
        <v>6478.9425575842815</v>
      </c>
      <c r="I131" s="39">
        <f t="shared" si="12"/>
        <v>219.60367281185768</v>
      </c>
      <c r="J131" s="51">
        <v>0.49</v>
      </c>
      <c r="K131" s="48" t="e">
        <f>#REF!/1000</f>
        <v>#REF!</v>
      </c>
      <c r="L131" s="35" t="e">
        <f t="shared" si="13"/>
        <v>#REF!</v>
      </c>
      <c r="M131" s="2">
        <v>1730.6</v>
      </c>
      <c r="N131" s="24">
        <v>6279.3173517614041</v>
      </c>
      <c r="O131" s="28">
        <v>297199.8403029436</v>
      </c>
      <c r="P131" s="28">
        <v>10724.074000000001</v>
      </c>
      <c r="Q131" s="2"/>
      <c r="R131" s="27" t="e">
        <f t="shared" si="17"/>
        <v>#REF!</v>
      </c>
      <c r="S131" s="46">
        <v>2026</v>
      </c>
      <c r="V131" s="28">
        <v>11331.889295999999</v>
      </c>
      <c r="W131" s="28">
        <f t="shared" si="19"/>
        <v>0</v>
      </c>
      <c r="X131" s="28">
        <f>'[1]Imports_Table 3'!O66</f>
        <v>897.16844682345379</v>
      </c>
      <c r="Y131" s="43">
        <f>'[1]Imports_Table 3'!B66</f>
        <v>69462.782462499992</v>
      </c>
      <c r="Z131" s="28">
        <f t="shared" si="21"/>
        <v>70359.950909323452</v>
      </c>
      <c r="AA131" s="50">
        <f>[1]Ince_Sources!P129</f>
        <v>9140.2311805860209</v>
      </c>
      <c r="AB131" s="28">
        <f t="shared" si="18"/>
        <v>376700.02239285305</v>
      </c>
      <c r="AC131" s="30">
        <f>'[1]Exports_Table 2'!L64</f>
        <v>24221.702741264333</v>
      </c>
      <c r="AD131" s="18">
        <v>2026</v>
      </c>
      <c r="AE131">
        <v>201641.42640683608</v>
      </c>
      <c r="AF131">
        <v>71328.973432812505</v>
      </c>
      <c r="AG131">
        <v>8939.327689579497</v>
      </c>
      <c r="AH131">
        <v>178248.58178896157</v>
      </c>
      <c r="AI131">
        <v>460158.30931818963</v>
      </c>
      <c r="AJ131">
        <v>0</v>
      </c>
      <c r="AK131">
        <v>2030</v>
      </c>
      <c r="AL131">
        <v>304369.74674884463</v>
      </c>
      <c r="AM131">
        <v>143123.58530884469</v>
      </c>
      <c r="AN131">
        <v>161246.16144</v>
      </c>
      <c r="AO131">
        <v>292775.96465284465</v>
      </c>
      <c r="AP131">
        <v>11593.782096000003</v>
      </c>
      <c r="AQ131">
        <v>74026.753618741001</v>
      </c>
      <c r="AR131">
        <v>990.33729410142882</v>
      </c>
      <c r="AS131">
        <v>71328.973432812505</v>
      </c>
      <c r="AT131">
        <v>72319.310726913929</v>
      </c>
      <c r="AU131">
        <v>9442.498223690056</v>
      </c>
      <c r="AV131">
        <v>460158.30931818963</v>
      </c>
      <c r="AX131">
        <v>2030</v>
      </c>
      <c r="AY131">
        <v>93781.485436844669</v>
      </c>
      <c r="AZ131">
        <v>78328.334447999994</v>
      </c>
      <c r="BA131">
        <v>49342.099871999992</v>
      </c>
      <c r="BB131">
        <v>82917.826991999988</v>
      </c>
      <c r="BC131">
        <v>304369.74674884463</v>
      </c>
      <c r="BD131">
        <v>0.56546296641914184</v>
      </c>
      <c r="BE131">
        <v>2030</v>
      </c>
      <c r="BF131">
        <v>88919.879596844665</v>
      </c>
      <c r="BG131">
        <v>186533.65785600001</v>
      </c>
      <c r="BH131">
        <v>11593.782096000003</v>
      </c>
      <c r="BI131">
        <v>17322.427199999998</v>
      </c>
      <c r="BJ131">
        <v>304369.74674884463</v>
      </c>
      <c r="BK131">
        <v>2030</v>
      </c>
      <c r="BL131">
        <v>70647</v>
      </c>
      <c r="BM131">
        <v>178267</v>
      </c>
      <c r="BN131">
        <v>55456</v>
      </c>
      <c r="BO131">
        <v>0.71327762937399442</v>
      </c>
      <c r="BP131">
        <v>2030</v>
      </c>
      <c r="BQ131">
        <v>248773.65961044058</v>
      </c>
      <c r="BR131">
        <v>177444.68617762809</v>
      </c>
      <c r="BS131">
        <v>71328.973432812505</v>
      </c>
      <c r="BT131">
        <v>24196.740229208001</v>
      </c>
      <c r="BU131">
        <v>8939.327689579497</v>
      </c>
      <c r="BV131">
        <v>178248.58178896157</v>
      </c>
      <c r="BW131">
        <v>460158.30931818974</v>
      </c>
      <c r="BX131">
        <v>1434.2714139299369</v>
      </c>
      <c r="BY131">
        <v>2030</v>
      </c>
      <c r="BZ131">
        <v>0.29214427697447298</v>
      </c>
      <c r="CA131">
        <v>0.6128521636873494</v>
      </c>
      <c r="CB131">
        <v>3.8091111944732109E-2</v>
      </c>
      <c r="CC131">
        <v>5.6912447393445663E-2</v>
      </c>
      <c r="CD131">
        <v>2030</v>
      </c>
      <c r="CE131">
        <v>1754.8032525250555</v>
      </c>
      <c r="CF131">
        <v>1162.5367983582316</v>
      </c>
      <c r="CG131">
        <v>2030</v>
      </c>
      <c r="CH131">
        <v>102.39007868321659</v>
      </c>
      <c r="CI131">
        <v>106.02788254862389</v>
      </c>
      <c r="CT131">
        <v>2030</v>
      </c>
      <c r="CU131">
        <v>62759.431674449239</v>
      </c>
      <c r="CV131">
        <v>22698.803693969337</v>
      </c>
      <c r="CW131">
        <v>116183.19103841747</v>
      </c>
      <c r="CX131">
        <v>47132.233203604505</v>
      </c>
      <c r="CY131">
        <v>248773.65961044055</v>
      </c>
      <c r="CZ131">
        <v>248773.65961044058</v>
      </c>
      <c r="DA131">
        <v>8.5530017779012795</v>
      </c>
      <c r="DB131">
        <v>2030</v>
      </c>
      <c r="DC131">
        <v>143123.58530884466</v>
      </c>
      <c r="DD131">
        <v>138.76390084467036</v>
      </c>
      <c r="DE131">
        <v>142984.82140799999</v>
      </c>
      <c r="DF131">
        <v>161246.16144</v>
      </c>
    </row>
    <row r="132" spans="1:110">
      <c r="A132" s="18">
        <v>2027</v>
      </c>
      <c r="B132" s="17">
        <f>SUM('[1]Ince_Table 2'!B130:N130)</f>
        <v>198713.72284012256</v>
      </c>
      <c r="C132" s="35">
        <f>J188+'[1]Imports_Table 3'!L67</f>
        <v>33.356616233597997</v>
      </c>
      <c r="D132" s="35">
        <f>K188+'[1]Imports_Table 3'!M67</f>
        <v>28.847122125148097</v>
      </c>
      <c r="E132" s="44">
        <f t="shared" si="20"/>
        <v>62.203738358746094</v>
      </c>
      <c r="F132" s="37">
        <f t="shared" si="22"/>
        <v>919.19043010183452</v>
      </c>
      <c r="G132" s="37">
        <f t="shared" si="10"/>
        <v>833.87117437978225</v>
      </c>
      <c r="H132" s="38">
        <f t="shared" si="11"/>
        <v>6389.1247723436099</v>
      </c>
      <c r="I132" s="39">
        <f t="shared" si="12"/>
        <v>216.18341132871413</v>
      </c>
      <c r="J132" s="51">
        <v>0.48</v>
      </c>
      <c r="K132" s="48" t="e">
        <f>#REF!/1000</f>
        <v>#REF!</v>
      </c>
      <c r="L132" s="35" t="e">
        <f t="shared" si="13"/>
        <v>#REF!</v>
      </c>
      <c r="M132" s="2">
        <v>1855.2</v>
      </c>
      <c r="N132" s="24">
        <v>6301.4654829527444</v>
      </c>
      <c r="O132" s="28">
        <v>299653.81006575079</v>
      </c>
      <c r="P132" s="28">
        <v>10868.107</v>
      </c>
      <c r="Q132" s="2"/>
      <c r="R132" s="27" t="e">
        <f t="shared" si="17"/>
        <v>#REF!</v>
      </c>
      <c r="S132" s="46">
        <v>2027</v>
      </c>
      <c r="V132" s="28">
        <v>11398.361519999999</v>
      </c>
      <c r="W132" s="28">
        <f t="shared" si="19"/>
        <v>0</v>
      </c>
      <c r="X132" s="28">
        <f>'[1]Imports_Table 3'!O67</f>
        <v>919.19043010183452</v>
      </c>
      <c r="Y132" s="43">
        <f>'[1]Imports_Table 3'!B67</f>
        <v>69867.615573828138</v>
      </c>
      <c r="Z132" s="28">
        <f t="shared" si="21"/>
        <v>70786.806003929974</v>
      </c>
      <c r="AA132" s="50">
        <f>[1]Ince_Sources!P130</f>
        <v>9255.5127207846617</v>
      </c>
      <c r="AB132" s="28">
        <f t="shared" si="18"/>
        <v>379696.12879046542</v>
      </c>
      <c r="AC132" s="30">
        <f>'[1]Exports_Table 2'!L65</f>
        <v>24207.531034105625</v>
      </c>
      <c r="AD132" s="18">
        <v>2027</v>
      </c>
      <c r="AE132">
        <v>202750.43384084554</v>
      </c>
      <c r="AF132">
        <v>71811.899969140635</v>
      </c>
      <c r="AG132">
        <v>8908.0915012783062</v>
      </c>
      <c r="AH132">
        <v>182394.62395071032</v>
      </c>
      <c r="AI132">
        <v>465865.04926197481</v>
      </c>
      <c r="AJ132">
        <v>0</v>
      </c>
      <c r="AK132">
        <v>2031</v>
      </c>
      <c r="AL132">
        <v>308197.11568958813</v>
      </c>
      <c r="AM132">
        <v>143853.41762558813</v>
      </c>
      <c r="AN132">
        <v>164343.698064</v>
      </c>
      <c r="AO132">
        <v>296534.55568958813</v>
      </c>
      <c r="AP132">
        <v>11662.56</v>
      </c>
      <c r="AQ132">
        <v>75351.490155622989</v>
      </c>
      <c r="AR132">
        <v>1015.859223037338</v>
      </c>
      <c r="AS132">
        <v>71811.899969140635</v>
      </c>
      <c r="AT132">
        <v>72827.759192177968</v>
      </c>
      <c r="AU132">
        <v>9488.6842245857333</v>
      </c>
      <c r="AV132">
        <v>465865.04926197481</v>
      </c>
      <c r="AX132">
        <v>2031</v>
      </c>
      <c r="AY132">
        <v>94378.897465588117</v>
      </c>
      <c r="AZ132">
        <v>80454.759839999999</v>
      </c>
      <c r="BA132">
        <v>49474.520159999993</v>
      </c>
      <c r="BB132">
        <v>83888.938223999998</v>
      </c>
      <c r="BC132">
        <v>308197.11568958813</v>
      </c>
      <c r="BD132">
        <v>0.56727869407343245</v>
      </c>
      <c r="BE132">
        <v>2031</v>
      </c>
      <c r="BF132">
        <v>90096.107161588137</v>
      </c>
      <c r="BG132">
        <v>189116.021328</v>
      </c>
      <c r="BH132">
        <v>11662.56</v>
      </c>
      <c r="BI132">
        <v>17322.427199999998</v>
      </c>
      <c r="BJ132">
        <v>308197.11568958813</v>
      </c>
      <c r="BK132">
        <v>2031</v>
      </c>
      <c r="BL132">
        <v>71600</v>
      </c>
      <c r="BM132">
        <v>181081</v>
      </c>
      <c r="BN132">
        <v>55515</v>
      </c>
      <c r="BO132">
        <v>0.71316425056473931</v>
      </c>
      <c r="BP132">
        <v>2031</v>
      </c>
      <c r="BQ132">
        <v>250358.96017329843</v>
      </c>
      <c r="BR132">
        <v>178547.06020415778</v>
      </c>
      <c r="BS132">
        <v>71811.899969140635</v>
      </c>
      <c r="BT132">
        <v>24203.373636687753</v>
      </c>
      <c r="BU132">
        <v>8908.0915012783062</v>
      </c>
      <c r="BV132">
        <v>182394.62395071032</v>
      </c>
      <c r="BW132">
        <v>465865.04926197475</v>
      </c>
      <c r="BX132">
        <v>1433.7892555460971</v>
      </c>
      <c r="BY132">
        <v>2031</v>
      </c>
      <c r="BZ132">
        <v>0.29233273958453165</v>
      </c>
      <c r="CA132">
        <v>0.61362034782465336</v>
      </c>
      <c r="CB132">
        <v>3.7841236683559258E-2</v>
      </c>
      <c r="CC132">
        <v>5.6205675907255753E-2</v>
      </c>
      <c r="CD132">
        <v>2031</v>
      </c>
      <c r="CE132">
        <v>1765.0245581789961</v>
      </c>
      <c r="CF132">
        <v>1161.1383646788224</v>
      </c>
      <c r="CG132">
        <v>2031</v>
      </c>
      <c r="CH132">
        <v>102.98647619310624</v>
      </c>
      <c r="CI132">
        <v>105.90033995201806</v>
      </c>
      <c r="CT132">
        <v>2031</v>
      </c>
      <c r="CU132">
        <v>63052.376287917097</v>
      </c>
      <c r="CV132">
        <v>23111.908935379957</v>
      </c>
      <c r="CW132">
        <v>116586.1486175485</v>
      </c>
      <c r="CX132">
        <v>47608.526332452879</v>
      </c>
      <c r="CY132">
        <v>250358.96017329843</v>
      </c>
      <c r="CZ132">
        <v>250358.96017329843</v>
      </c>
      <c r="DA132">
        <v>10.127735304989301</v>
      </c>
      <c r="DB132">
        <v>2031</v>
      </c>
      <c r="DC132">
        <v>143853.4176255881</v>
      </c>
      <c r="DD132">
        <v>164.31237758814643</v>
      </c>
      <c r="DE132">
        <v>143689.10524799995</v>
      </c>
      <c r="DF132">
        <v>164343.698064</v>
      </c>
    </row>
    <row r="133" spans="1:110">
      <c r="A133" s="18">
        <v>2028</v>
      </c>
      <c r="B133" s="17">
        <f>SUM('[1]Ince_Table 2'!B131:N131)</f>
        <v>198948.20290705329</v>
      </c>
      <c r="C133" s="35">
        <f>J189+'[1]Imports_Table 3'!L68</f>
        <v>34.648851352717998</v>
      </c>
      <c r="D133" s="35">
        <f>K189+'[1]Imports_Table 3'!M68</f>
        <v>28.990724601308099</v>
      </c>
      <c r="E133" s="44">
        <f t="shared" si="20"/>
        <v>63.6395759540261</v>
      </c>
      <c r="F133" s="37">
        <f t="shared" si="22"/>
        <v>942.03741952203814</v>
      </c>
      <c r="G133" s="37">
        <f t="shared" ref="G133:G155" si="23">0.90718*F133</f>
        <v>854.59750624200251</v>
      </c>
      <c r="H133" s="38">
        <f t="shared" ref="H133:H155" si="24">(B133*2000)/(E133*1000)</f>
        <v>6252.3421919333832</v>
      </c>
      <c r="I133" s="39">
        <f t="shared" ref="I133:I155" si="25">B133/F133</f>
        <v>211.18927845561984</v>
      </c>
      <c r="J133" s="51">
        <v>0.49</v>
      </c>
      <c r="K133" s="48" t="e">
        <f>#REF!/1000</f>
        <v>#REF!</v>
      </c>
      <c r="L133" s="35" t="e">
        <f t="shared" ref="L133:L155" si="26">(B133*2000000)/(K133*1000000)</f>
        <v>#REF!</v>
      </c>
      <c r="M133" s="2">
        <v>1979.8</v>
      </c>
      <c r="N133" s="24">
        <v>6300.9291051796818</v>
      </c>
      <c r="O133" s="28">
        <v>300562.33817277272</v>
      </c>
      <c r="P133" s="28">
        <v>10921.984</v>
      </c>
      <c r="Q133" s="2"/>
      <c r="R133" s="27" t="e">
        <f t="shared" si="17"/>
        <v>#REF!</v>
      </c>
      <c r="S133" s="46">
        <v>2028</v>
      </c>
      <c r="V133" s="28">
        <v>11463.507119999998</v>
      </c>
      <c r="W133" s="28">
        <f t="shared" si="19"/>
        <v>0</v>
      </c>
      <c r="X133" s="28">
        <f>'[1]Imports_Table 3'!O68</f>
        <v>942.03741952203814</v>
      </c>
      <c r="Y133" s="43">
        <f>'[1]Imports_Table 3'!B68</f>
        <v>70502.841410156252</v>
      </c>
      <c r="Z133" s="28">
        <f t="shared" si="21"/>
        <v>71444.878829678288</v>
      </c>
      <c r="AA133" s="50">
        <f>[1]Ince_Sources!P131</f>
        <v>9270.7555481497238</v>
      </c>
      <c r="AB133" s="28">
        <f t="shared" si="18"/>
        <v>381277.97255060077</v>
      </c>
      <c r="AC133" s="30">
        <f>'[1]Exports_Table 2'!L66</f>
        <v>24198.717241409009</v>
      </c>
      <c r="AD133" s="18">
        <v>2028</v>
      </c>
      <c r="AE133">
        <v>204550.36348583808</v>
      </c>
      <c r="AF133">
        <v>71806.129855468753</v>
      </c>
      <c r="AG133">
        <v>8878.0312566043631</v>
      </c>
      <c r="AH133">
        <v>181374.70982819991</v>
      </c>
      <c r="AI133">
        <v>466609.2344261111</v>
      </c>
      <c r="AJ133">
        <v>0</v>
      </c>
      <c r="AK133">
        <v>2032</v>
      </c>
      <c r="AL133">
        <v>307838.82638891815</v>
      </c>
      <c r="AM133">
        <v>143908.79539691817</v>
      </c>
      <c r="AN133">
        <v>163930.03099199999</v>
      </c>
      <c r="AO133">
        <v>296108.18798891816</v>
      </c>
      <c r="AP133">
        <v>11730.638399999998</v>
      </c>
      <c r="AQ133">
        <v>76315.706286215005</v>
      </c>
      <c r="AR133">
        <v>1040.38534115322</v>
      </c>
      <c r="AS133">
        <v>71806.129855468753</v>
      </c>
      <c r="AT133">
        <v>72846.515196621971</v>
      </c>
      <c r="AU133">
        <v>9608.1865543559361</v>
      </c>
      <c r="AV133">
        <v>466609.2344261111</v>
      </c>
      <c r="AX133">
        <v>2032</v>
      </c>
      <c r="AY133">
        <v>94300.913956918186</v>
      </c>
      <c r="AZ133">
        <v>79627.465007999999</v>
      </c>
      <c r="BA133">
        <v>49607.88143999999</v>
      </c>
      <c r="BB133">
        <v>84302.565983999986</v>
      </c>
      <c r="BC133">
        <v>307838.82638891821</v>
      </c>
      <c r="BD133">
        <v>0.56499818754239961</v>
      </c>
      <c r="BE133">
        <v>2032</v>
      </c>
      <c r="BF133">
        <v>90891.904612918181</v>
      </c>
      <c r="BG133">
        <v>187893.85617599997</v>
      </c>
      <c r="BH133">
        <v>11730.638399999998</v>
      </c>
      <c r="BI133">
        <v>17322.427199999998</v>
      </c>
      <c r="BJ133">
        <v>307838.8263889181</v>
      </c>
      <c r="BK133">
        <v>2032</v>
      </c>
      <c r="BL133">
        <v>71092</v>
      </c>
      <c r="BM133">
        <v>181325</v>
      </c>
      <c r="BN133">
        <v>55421</v>
      </c>
      <c r="BO133">
        <v>0.71530023321885039</v>
      </c>
      <c r="BP133">
        <v>2032</v>
      </c>
      <c r="BQ133">
        <v>252217.03082976717</v>
      </c>
      <c r="BR133">
        <v>180410.90097429845</v>
      </c>
      <c r="BS133">
        <v>71806.129855468753</v>
      </c>
      <c r="BT133">
        <v>24139.46251153963</v>
      </c>
      <c r="BU133">
        <v>8878.0312566043631</v>
      </c>
      <c r="BV133">
        <v>181374.70982819991</v>
      </c>
      <c r="BW133">
        <v>466609.2344261111</v>
      </c>
      <c r="BX133">
        <v>1434.9101724379718</v>
      </c>
      <c r="BY133">
        <v>2032</v>
      </c>
      <c r="BZ133">
        <v>0.29525809229173361</v>
      </c>
      <c r="CA133">
        <v>0.6103643857406672</v>
      </c>
      <c r="CB133">
        <v>3.810642906096489E-2</v>
      </c>
      <c r="CC133">
        <v>5.6271092906634027E-2</v>
      </c>
      <c r="CD133">
        <v>2032</v>
      </c>
      <c r="CE133">
        <v>1751.3530391013255</v>
      </c>
      <c r="CF133">
        <v>1163.7255278761013</v>
      </c>
      <c r="CG133">
        <v>2032</v>
      </c>
      <c r="CH133">
        <v>102.18876402106216</v>
      </c>
      <c r="CI133">
        <v>106.13629930917784</v>
      </c>
      <c r="CT133">
        <v>2032</v>
      </c>
      <c r="CU133">
        <v>63054.170312982635</v>
      </c>
      <c r="CV133">
        <v>23394.583042370872</v>
      </c>
      <c r="CW133">
        <v>118101.61013048458</v>
      </c>
      <c r="CX133">
        <v>47666.667343929119</v>
      </c>
      <c r="CY133">
        <v>252217.0308297672</v>
      </c>
      <c r="CZ133">
        <v>252217.03082976717</v>
      </c>
      <c r="DA133">
        <v>12.5280594747408</v>
      </c>
      <c r="DB133">
        <v>2032</v>
      </c>
      <c r="DC133">
        <v>143908.79539691817</v>
      </c>
      <c r="DD133">
        <v>203.25523691819475</v>
      </c>
      <c r="DE133">
        <v>143705.54015999998</v>
      </c>
      <c r="DF133">
        <v>163930.03099199999</v>
      </c>
    </row>
    <row r="134" spans="1:110">
      <c r="A134" s="18">
        <v>2029</v>
      </c>
      <c r="B134" s="17">
        <f>SUM('[1]Ince_Table 2'!B132:N132)</f>
        <v>200682.32537903366</v>
      </c>
      <c r="C134" s="35">
        <f>J190+'[1]Imports_Table 3'!L69</f>
        <v>35.992776159118002</v>
      </c>
      <c r="D134" s="35">
        <f>K190+'[1]Imports_Table 3'!M69</f>
        <v>29.135760842108098</v>
      </c>
      <c r="E134" s="44">
        <f t="shared" si="20"/>
        <v>65.128537001226107</v>
      </c>
      <c r="F134" s="37">
        <f t="shared" si="22"/>
        <v>965.74181048051491</v>
      </c>
      <c r="G134" s="37">
        <f t="shared" si="23"/>
        <v>876.10165563171347</v>
      </c>
      <c r="H134" s="38">
        <f t="shared" si="24"/>
        <v>6162.6541795420835</v>
      </c>
      <c r="I134" s="39">
        <f t="shared" si="25"/>
        <v>207.80121891914575</v>
      </c>
      <c r="J134" s="51">
        <v>0.49</v>
      </c>
      <c r="K134" s="48" t="e">
        <f>#REF!/1000</f>
        <v>#REF!</v>
      </c>
      <c r="L134" s="35" t="e">
        <f t="shared" si="26"/>
        <v>#REF!</v>
      </c>
      <c r="M134" s="2">
        <v>2104.4</v>
      </c>
      <c r="N134" s="24">
        <v>6334.8864149816791</v>
      </c>
      <c r="O134" s="28">
        <v>303921.48025552515</v>
      </c>
      <c r="P134" s="28">
        <v>11117.953000000001</v>
      </c>
      <c r="Q134" s="2"/>
      <c r="R134" s="27" t="e">
        <f t="shared" ref="R134:R155" si="27">(O134+X134)*2/K134</f>
        <v>#REF!</v>
      </c>
      <c r="S134" s="46">
        <v>2029</v>
      </c>
      <c r="V134" s="28">
        <v>11528.636496000001</v>
      </c>
      <c r="W134" s="28">
        <f t="shared" si="19"/>
        <v>0</v>
      </c>
      <c r="X134" s="28">
        <f>'[1]Imports_Table 3'!O69</f>
        <v>965.74181048051491</v>
      </c>
      <c r="Y134" s="43">
        <f>'[1]Imports_Table 3'!B69</f>
        <v>70696.328221484378</v>
      </c>
      <c r="Z134" s="28">
        <f t="shared" si="21"/>
        <v>71662.070031964889</v>
      </c>
      <c r="AA134" s="50">
        <f>[1]Ince_Sources!P132</f>
        <v>9383.6013258437124</v>
      </c>
      <c r="AB134" s="28">
        <f t="shared" ref="AB134:AB155" si="28">O134+W134+X134+Y134+AA134</f>
        <v>384967.15161333379</v>
      </c>
      <c r="AC134" s="30">
        <f>'[1]Exports_Table 2'!L67</f>
        <v>24195.155873756481</v>
      </c>
      <c r="AD134" s="18">
        <v>2029</v>
      </c>
      <c r="AE134">
        <v>204790.86303155634</v>
      </c>
      <c r="AF134">
        <v>72998.707841796873</v>
      </c>
      <c r="AG134">
        <v>8849.1119200560843</v>
      </c>
      <c r="AH134">
        <v>187464.98127574255</v>
      </c>
      <c r="AI134">
        <v>474103.66406915186</v>
      </c>
      <c r="AJ134">
        <v>0</v>
      </c>
      <c r="AK134">
        <v>2033</v>
      </c>
      <c r="AL134">
        <v>312663.07396283175</v>
      </c>
      <c r="AM134">
        <v>144569.48284283179</v>
      </c>
      <c r="AN134">
        <v>168093.59112</v>
      </c>
      <c r="AO134">
        <v>300867.31929083174</v>
      </c>
      <c r="AP134">
        <v>11795.754671999999</v>
      </c>
      <c r="AQ134">
        <v>77763.361962351977</v>
      </c>
      <c r="AR134">
        <v>1065.8932396497576</v>
      </c>
      <c r="AS134">
        <v>72998.707841796873</v>
      </c>
      <c r="AT134">
        <v>74064.601081446628</v>
      </c>
      <c r="AU134">
        <v>9612.6270625215548</v>
      </c>
      <c r="AV134">
        <v>474103.66406915186</v>
      </c>
      <c r="AX134">
        <v>2033</v>
      </c>
      <c r="AY134">
        <v>94838.412570831759</v>
      </c>
      <c r="AZ134">
        <v>82740.936096000005</v>
      </c>
      <c r="BA134">
        <v>49731.070272000004</v>
      </c>
      <c r="BB134">
        <v>85352.655023999992</v>
      </c>
      <c r="BC134">
        <v>312663.07396283175</v>
      </c>
      <c r="BD134">
        <v>0.56795753465899124</v>
      </c>
      <c r="BE134">
        <v>2033</v>
      </c>
      <c r="BF134">
        <v>92191.405818831772</v>
      </c>
      <c r="BG134">
        <v>191353.48627200001</v>
      </c>
      <c r="BH134">
        <v>11795.754671999999</v>
      </c>
      <c r="BI134">
        <v>17322.427199999998</v>
      </c>
      <c r="BJ134">
        <v>312663.07396283175</v>
      </c>
      <c r="BK134">
        <v>2033</v>
      </c>
      <c r="BL134">
        <v>72300</v>
      </c>
      <c r="BM134">
        <v>184754</v>
      </c>
      <c r="BN134">
        <v>55609</v>
      </c>
      <c r="BO134">
        <v>0.71227419906697875</v>
      </c>
      <c r="BP134">
        <v>2033</v>
      </c>
      <c r="BQ134">
        <v>253709.28712364601</v>
      </c>
      <c r="BR134">
        <v>180710.57928184912</v>
      </c>
      <c r="BS134">
        <v>72998.707841796873</v>
      </c>
      <c r="BT134">
        <v>24080.283749707211</v>
      </c>
      <c r="BU134">
        <v>8849.1119200560843</v>
      </c>
      <c r="BV134">
        <v>187464.98127574255</v>
      </c>
      <c r="BW134">
        <v>474103.66406915186</v>
      </c>
      <c r="BX134">
        <v>1433.9812697569103</v>
      </c>
      <c r="BY134">
        <v>2033</v>
      </c>
      <c r="BZ134">
        <v>0.29485863057110206</v>
      </c>
      <c r="CA134">
        <v>0.61201178587129035</v>
      </c>
      <c r="CB134">
        <v>3.7726727759998406E-2</v>
      </c>
      <c r="CC134">
        <v>5.5402855797609236E-2</v>
      </c>
      <c r="CD134">
        <v>2033</v>
      </c>
      <c r="CE134">
        <v>1767.1918789035658</v>
      </c>
      <c r="CF134">
        <v>1157.4911787185997</v>
      </c>
      <c r="CG134">
        <v>2033</v>
      </c>
      <c r="CH134">
        <v>103.11293603366165</v>
      </c>
      <c r="CI134">
        <v>105.5677023914956</v>
      </c>
      <c r="CT134">
        <v>2033</v>
      </c>
      <c r="CU134">
        <v>63183.989096328005</v>
      </c>
      <c r="CV134">
        <v>23610.363086489851</v>
      </c>
      <c r="CW134">
        <v>117996.51084873849</v>
      </c>
      <c r="CX134">
        <v>48918.424092089663</v>
      </c>
      <c r="CY134">
        <v>253709.28712364601</v>
      </c>
      <c r="CZ134">
        <v>253709.28712364601</v>
      </c>
      <c r="DA134">
        <v>14.5809050068892</v>
      </c>
      <c r="DB134">
        <v>2033</v>
      </c>
      <c r="DC134">
        <v>144569.48284283176</v>
      </c>
      <c r="DD134">
        <v>236.56060283177038</v>
      </c>
      <c r="DE134">
        <v>144332.92223999999</v>
      </c>
      <c r="DF134">
        <v>168093.59112</v>
      </c>
    </row>
    <row r="135" spans="1:110">
      <c r="A135" s="18">
        <v>2030</v>
      </c>
      <c r="B135" s="17">
        <f>SUM('[1]Ince_Table 2'!B133:N133)</f>
        <v>201641.42640683608</v>
      </c>
      <c r="C135" s="35">
        <f>J191+'[1]Imports_Table 3'!L70</f>
        <v>37.390453013757998</v>
      </c>
      <c r="D135" s="35">
        <f>K191+'[1]Imports_Table 3'!M70</f>
        <v>29.282248504748097</v>
      </c>
      <c r="E135" s="44">
        <f t="shared" si="20"/>
        <v>66.672701518506102</v>
      </c>
      <c r="F135" s="37">
        <f t="shared" si="22"/>
        <v>990.33729410142882</v>
      </c>
      <c r="G135" s="37">
        <f t="shared" si="23"/>
        <v>898.41418646293414</v>
      </c>
      <c r="H135" s="38">
        <f t="shared" si="24"/>
        <v>6048.6952475104736</v>
      </c>
      <c r="I135" s="39">
        <f t="shared" si="25"/>
        <v>203.6088387338711</v>
      </c>
      <c r="J135" s="51">
        <v>0.5</v>
      </c>
      <c r="K135" s="48" t="e">
        <f>#REF!/1000</f>
        <v>#REF!</v>
      </c>
      <c r="L135" s="35" t="e">
        <f t="shared" si="26"/>
        <v>#REF!</v>
      </c>
      <c r="M135" s="2">
        <v>2229</v>
      </c>
      <c r="N135" s="24">
        <v>6329.5415751263517</v>
      </c>
      <c r="O135" s="28">
        <v>304369.74674884463</v>
      </c>
      <c r="P135" s="28">
        <v>11141.11</v>
      </c>
      <c r="Q135" s="2"/>
      <c r="R135" s="27" t="e">
        <f t="shared" si="27"/>
        <v>#REF!</v>
      </c>
      <c r="S135" s="46">
        <v>2030</v>
      </c>
      <c r="V135" s="28">
        <v>11593.782096000003</v>
      </c>
      <c r="W135" s="28">
        <f t="shared" si="19"/>
        <v>0</v>
      </c>
      <c r="X135" s="28">
        <f>'[1]Imports_Table 3'!O70</f>
        <v>990.33729410142882</v>
      </c>
      <c r="Y135" s="43">
        <f>'[1]Imports_Table 3'!B70</f>
        <v>71328.973432812505</v>
      </c>
      <c r="Z135" s="28">
        <f t="shared" si="21"/>
        <v>72319.310726913929</v>
      </c>
      <c r="AA135" s="50">
        <f>[1]Ince_Sources!P133</f>
        <v>9442.498223690056</v>
      </c>
      <c r="AB135" s="28">
        <f t="shared" si="28"/>
        <v>386131.55569944863</v>
      </c>
      <c r="AC135" s="30">
        <f>'[1]Exports_Table 2'!L68</f>
        <v>24196.740229208001</v>
      </c>
      <c r="AD135" s="18">
        <v>2030</v>
      </c>
      <c r="AE135">
        <v>206650.3729243238</v>
      </c>
      <c r="AF135">
        <v>73540.941353124988</v>
      </c>
      <c r="AG135">
        <v>8821.3072976286494</v>
      </c>
      <c r="AH135">
        <v>188534.63389480358</v>
      </c>
      <c r="AI135">
        <v>477547.25546988106</v>
      </c>
      <c r="AJ135">
        <v>0</v>
      </c>
      <c r="AK135">
        <v>2034</v>
      </c>
      <c r="AL135">
        <v>314111.24734630377</v>
      </c>
      <c r="AM135">
        <v>145324.97878630381</v>
      </c>
      <c r="AN135">
        <v>168786.26856</v>
      </c>
      <c r="AO135">
        <v>302250.3177463038</v>
      </c>
      <c r="AP135">
        <v>11860.929599999999</v>
      </c>
      <c r="AQ135">
        <v>79075.901549315007</v>
      </c>
      <c r="AR135">
        <v>1092.4208582276981</v>
      </c>
      <c r="AS135">
        <v>73540.941353124988</v>
      </c>
      <c r="AT135">
        <v>74633.36221135268</v>
      </c>
      <c r="AU135">
        <v>9726.7443629095942</v>
      </c>
      <c r="AV135">
        <v>477547.25546988106</v>
      </c>
      <c r="AX135">
        <v>2034</v>
      </c>
      <c r="AY135">
        <v>95455.2582103038</v>
      </c>
      <c r="AZ135">
        <v>82118.220912000004</v>
      </c>
      <c r="BA135">
        <v>49869.720575999992</v>
      </c>
      <c r="BB135">
        <v>86668.047647999992</v>
      </c>
      <c r="BC135">
        <v>314111.24734630377</v>
      </c>
      <c r="BD135">
        <v>0.56532034628652195</v>
      </c>
      <c r="BE135">
        <v>2034</v>
      </c>
      <c r="BF135">
        <v>91891.817602303796</v>
      </c>
      <c r="BG135">
        <v>193036.07294399999</v>
      </c>
      <c r="BH135">
        <v>11860.929599999999</v>
      </c>
      <c r="BI135">
        <v>17322.427199999998</v>
      </c>
      <c r="BJ135">
        <v>314111.24734630372</v>
      </c>
      <c r="BK135">
        <v>2034</v>
      </c>
      <c r="BL135">
        <v>73063</v>
      </c>
      <c r="BM135">
        <v>185144</v>
      </c>
      <c r="BN135">
        <v>55905</v>
      </c>
      <c r="BO135">
        <v>0.71291642486387419</v>
      </c>
      <c r="BP135">
        <v>2034</v>
      </c>
      <c r="BQ135">
        <v>256165.61768904491</v>
      </c>
      <c r="BR135">
        <v>182624.67633591991</v>
      </c>
      <c r="BS135">
        <v>73540.941353124988</v>
      </c>
      <c r="BT135">
        <v>24025.696588403884</v>
      </c>
      <c r="BU135">
        <v>8821.3072976286494</v>
      </c>
      <c r="BV135">
        <v>188534.63389480358</v>
      </c>
      <c r="BW135">
        <v>477547.25546988106</v>
      </c>
      <c r="BX135">
        <v>1438.4982897376433</v>
      </c>
      <c r="BY135">
        <v>2034</v>
      </c>
      <c r="BZ135">
        <v>0.29254545444848146</v>
      </c>
      <c r="CA135">
        <v>0.61454683515735464</v>
      </c>
      <c r="CB135">
        <v>3.7760283021395509E-2</v>
      </c>
      <c r="CC135">
        <v>5.5147427372768461E-2</v>
      </c>
      <c r="CD135">
        <v>2034</v>
      </c>
      <c r="CE135">
        <v>1763.892032706384</v>
      </c>
      <c r="CF135">
        <v>1160.4453818081565</v>
      </c>
      <c r="CG135">
        <v>2034</v>
      </c>
      <c r="CH135">
        <v>102.92039506857866</v>
      </c>
      <c r="CI135">
        <v>105.8371372159645</v>
      </c>
      <c r="CT135">
        <v>2034</v>
      </c>
      <c r="CU135">
        <v>63274.545825688328</v>
      </c>
      <c r="CV135">
        <v>23993.758612963113</v>
      </c>
      <c r="CW135">
        <v>119382.06848567238</v>
      </c>
      <c r="CX135">
        <v>49515.244764721108</v>
      </c>
      <c r="CY135">
        <v>256165.61768904494</v>
      </c>
      <c r="CZ135">
        <v>256165.61768904491</v>
      </c>
      <c r="DA135">
        <v>18.175469570007099</v>
      </c>
      <c r="DB135">
        <v>2034</v>
      </c>
      <c r="DC135">
        <v>145324.97878630378</v>
      </c>
      <c r="DD135">
        <v>294.87881830379519</v>
      </c>
      <c r="DE135">
        <v>145030.09996799999</v>
      </c>
      <c r="DF135">
        <v>168786.26856</v>
      </c>
    </row>
    <row r="136" spans="1:110">
      <c r="A136" s="18">
        <v>2031</v>
      </c>
      <c r="B136" s="17">
        <f>SUM('[1]Ince_Table 2'!B134:N134)</f>
        <v>202750.43384084554</v>
      </c>
      <c r="C136" s="35">
        <f>J192+'[1]Imports_Table 3'!L71</f>
        <v>38.844046689358002</v>
      </c>
      <c r="D136" s="35">
        <f>K192+'[1]Imports_Table 3'!M71</f>
        <v>29.430205246428098</v>
      </c>
      <c r="E136" s="44">
        <f t="shared" si="20"/>
        <v>68.274251935786097</v>
      </c>
      <c r="F136" s="37">
        <f t="shared" si="22"/>
        <v>1015.859223037338</v>
      </c>
      <c r="G136" s="37">
        <f t="shared" si="23"/>
        <v>921.56716995501222</v>
      </c>
      <c r="H136" s="38">
        <f t="shared" si="24"/>
        <v>5939.2941875522311</v>
      </c>
      <c r="I136" s="39">
        <f t="shared" si="25"/>
        <v>199.58516814430047</v>
      </c>
      <c r="J136" s="51">
        <v>0.5</v>
      </c>
      <c r="K136" s="48" t="e">
        <f>#REF!/1000</f>
        <v>#REF!</v>
      </c>
      <c r="L136" s="35" t="e">
        <f t="shared" si="26"/>
        <v>#REF!</v>
      </c>
      <c r="M136" s="2">
        <v>2296.9</v>
      </c>
      <c r="N136" s="24">
        <v>6362.9699938245658</v>
      </c>
      <c r="O136" s="28">
        <v>308197.11568958813</v>
      </c>
      <c r="P136" s="28">
        <v>11372.491</v>
      </c>
      <c r="Q136" s="2"/>
      <c r="R136" s="27" t="e">
        <f t="shared" si="27"/>
        <v>#REF!</v>
      </c>
      <c r="S136" s="46">
        <v>2031</v>
      </c>
      <c r="V136" s="28">
        <v>11662.56</v>
      </c>
      <c r="W136" s="28">
        <f t="shared" si="19"/>
        <v>0</v>
      </c>
      <c r="X136" s="28">
        <f>'[1]Imports_Table 3'!O71</f>
        <v>1015.859223037338</v>
      </c>
      <c r="Y136" s="43">
        <f>'[1]Imports_Table 3'!B71</f>
        <v>71811.899969140635</v>
      </c>
      <c r="Z136" s="28">
        <f t="shared" si="21"/>
        <v>72827.759192177968</v>
      </c>
      <c r="AA136" s="50">
        <f>[1]Ince_Sources!P134</f>
        <v>9488.6842245857333</v>
      </c>
      <c r="AB136" s="28">
        <f t="shared" si="28"/>
        <v>390513.55910635181</v>
      </c>
      <c r="AC136" s="30">
        <f>'[1]Exports_Table 2'!L69</f>
        <v>24203.373636687753</v>
      </c>
      <c r="AD136" s="18">
        <v>2031</v>
      </c>
      <c r="AE136">
        <v>206873.68860748078</v>
      </c>
      <c r="AF136">
        <v>74541.709339453126</v>
      </c>
      <c r="AG136">
        <v>8794.587552584002</v>
      </c>
      <c r="AH136">
        <v>191655.32743795536</v>
      </c>
      <c r="AI136">
        <v>481865.3129374733</v>
      </c>
      <c r="AJ136">
        <v>0</v>
      </c>
      <c r="AK136">
        <v>2035</v>
      </c>
      <c r="AL136">
        <v>316115.81089806854</v>
      </c>
      <c r="AM136">
        <v>145998.11041806857</v>
      </c>
      <c r="AN136">
        <v>170117.70047999997</v>
      </c>
      <c r="AO136">
        <v>304186.80289806856</v>
      </c>
      <c r="AP136">
        <v>11929.008</v>
      </c>
      <c r="AQ136">
        <v>80352.758810423009</v>
      </c>
      <c r="AR136">
        <v>1120.0092194501544</v>
      </c>
      <c r="AS136">
        <v>74541.709339453126</v>
      </c>
      <c r="AT136">
        <v>75661.718558903274</v>
      </c>
      <c r="AU136">
        <v>9735.024670078401</v>
      </c>
      <c r="AV136">
        <v>481865.3129374733</v>
      </c>
      <c r="AX136">
        <v>2035</v>
      </c>
      <c r="AY136">
        <v>95958.151410068545</v>
      </c>
      <c r="AZ136">
        <v>83274.360623999994</v>
      </c>
      <c r="BA136">
        <v>50039.959007999998</v>
      </c>
      <c r="BB136">
        <v>86843.339855999991</v>
      </c>
      <c r="BC136">
        <v>316115.81089806854</v>
      </c>
      <c r="BD136">
        <v>0.56698369981836183</v>
      </c>
      <c r="BE136">
        <v>2035</v>
      </c>
      <c r="BF136">
        <v>91939.613874068571</v>
      </c>
      <c r="BG136">
        <v>194924.76182399999</v>
      </c>
      <c r="BH136">
        <v>11929.008</v>
      </c>
      <c r="BI136">
        <v>17322.427199999998</v>
      </c>
      <c r="BJ136">
        <v>316115.81089806848</v>
      </c>
      <c r="BK136">
        <v>2035</v>
      </c>
      <c r="BL136">
        <v>73773</v>
      </c>
      <c r="BM136">
        <v>186808</v>
      </c>
      <c r="BN136">
        <v>55535</v>
      </c>
      <c r="BO136">
        <v>0.71036800189674798</v>
      </c>
      <c r="BP136">
        <v>2035</v>
      </c>
      <c r="BQ136">
        <v>257366.96852424255</v>
      </c>
      <c r="BR136">
        <v>182825.25918478941</v>
      </c>
      <c r="BS136">
        <v>74541.709339453126</v>
      </c>
      <c r="BT136">
        <v>24048.429422691384</v>
      </c>
      <c r="BU136">
        <v>8794.587552584002</v>
      </c>
      <c r="BV136">
        <v>191655.32743795536</v>
      </c>
      <c r="BW136">
        <v>481865.3129374733</v>
      </c>
      <c r="BX136">
        <v>1435.9712240198548</v>
      </c>
      <c r="BY136">
        <v>2035</v>
      </c>
      <c r="BZ136">
        <v>0.29084155459631367</v>
      </c>
      <c r="CA136">
        <v>0.61662452526568945</v>
      </c>
      <c r="CB136">
        <v>3.7736195371279625E-2</v>
      </c>
      <c r="CC136">
        <v>5.4797724766717251E-2</v>
      </c>
      <c r="CD136">
        <v>2035</v>
      </c>
      <c r="CE136">
        <v>1763.7586148300552</v>
      </c>
      <c r="CF136">
        <v>1154.2454944804022</v>
      </c>
      <c r="CG136">
        <v>2035</v>
      </c>
      <c r="CH136">
        <v>102.91261034009962</v>
      </c>
      <c r="CI136">
        <v>105.2716833513383</v>
      </c>
      <c r="CT136">
        <v>2035</v>
      </c>
      <c r="CU136">
        <v>63323.116690574418</v>
      </c>
      <c r="CV136">
        <v>24226.506663911849</v>
      </c>
      <c r="CW136">
        <v>119324.06525299451</v>
      </c>
      <c r="CX136">
        <v>50493.279916761741</v>
      </c>
      <c r="CY136">
        <v>257366.96852424252</v>
      </c>
      <c r="CZ136">
        <v>257366.96852424255</v>
      </c>
      <c r="DA136">
        <v>22.645338391800401</v>
      </c>
      <c r="DB136">
        <v>2035</v>
      </c>
      <c r="DC136">
        <v>145998.11041806854</v>
      </c>
      <c r="DD136">
        <v>367.39797006856969</v>
      </c>
      <c r="DE136">
        <v>145630.71244799998</v>
      </c>
      <c r="DF136">
        <v>170117.70048</v>
      </c>
    </row>
    <row r="137" spans="1:110">
      <c r="A137" s="18">
        <v>2032</v>
      </c>
      <c r="B137" s="17">
        <f>SUM('[1]Ince_Table 2'!B135:N135)</f>
        <v>204550.36348583808</v>
      </c>
      <c r="C137" s="35">
        <f>J193+'[1]Imports_Table 3'!L72</f>
        <v>40.35576786735799</v>
      </c>
      <c r="D137" s="35">
        <f>K193+'[1]Imports_Table 3'!M72</f>
        <v>29.430201714988101</v>
      </c>
      <c r="E137" s="44">
        <f t="shared" si="20"/>
        <v>69.785969582346098</v>
      </c>
      <c r="F137" s="37">
        <f t="shared" si="22"/>
        <v>1040.38534115322</v>
      </c>
      <c r="G137" s="37">
        <f t="shared" si="23"/>
        <v>943.81677378737811</v>
      </c>
      <c r="H137" s="38">
        <f t="shared" si="24"/>
        <v>5862.2202918445555</v>
      </c>
      <c r="I137" s="39">
        <f t="shared" si="25"/>
        <v>196.61019373754658</v>
      </c>
      <c r="J137" s="51">
        <v>0.5</v>
      </c>
      <c r="K137" s="48" t="e">
        <f>#REF!/1000</f>
        <v>#REF!</v>
      </c>
      <c r="L137" s="35" t="e">
        <f t="shared" si="26"/>
        <v>#REF!</v>
      </c>
      <c r="M137" s="2">
        <v>2364.8000000000002</v>
      </c>
      <c r="N137" s="24">
        <v>6354.5877695133104</v>
      </c>
      <c r="O137" s="28">
        <v>307838.82638891815</v>
      </c>
      <c r="P137" s="28">
        <v>11336.922999999999</v>
      </c>
      <c r="Q137" s="2"/>
      <c r="R137" s="27" t="e">
        <f t="shared" si="27"/>
        <v>#REF!</v>
      </c>
      <c r="S137" s="46">
        <v>2032</v>
      </c>
      <c r="V137" s="28">
        <v>11730.638399999998</v>
      </c>
      <c r="W137" s="28">
        <f t="shared" si="19"/>
        <v>0</v>
      </c>
      <c r="X137" s="28">
        <f>'[1]Imports_Table 3'!O72</f>
        <v>1040.38534115322</v>
      </c>
      <c r="Y137" s="43">
        <f>'[1]Imports_Table 3'!B72</f>
        <v>71806.129855468753</v>
      </c>
      <c r="Z137" s="28">
        <f t="shared" si="21"/>
        <v>72846.515196621971</v>
      </c>
      <c r="AA137" s="50">
        <f>[1]Ince_Sources!P135</f>
        <v>9608.1865543559361</v>
      </c>
      <c r="AB137" s="28">
        <f t="shared" si="28"/>
        <v>390293.52813989611</v>
      </c>
      <c r="AC137" s="30">
        <f>'[1]Exports_Table 2'!L70</f>
        <v>24139.46251153963</v>
      </c>
      <c r="AD137" s="18">
        <v>2032</v>
      </c>
      <c r="AE137">
        <v>208840.97013154518</v>
      </c>
      <c r="AF137">
        <v>74774.763625781256</v>
      </c>
      <c r="AG137">
        <v>8768.922050099638</v>
      </c>
      <c r="AH137">
        <v>192225.91516179763</v>
      </c>
      <c r="AI137">
        <v>484610.57096922374</v>
      </c>
      <c r="AJ137">
        <v>0</v>
      </c>
      <c r="AK137">
        <v>2036</v>
      </c>
      <c r="AL137">
        <v>317605.97103021748</v>
      </c>
      <c r="AM137">
        <v>146571.61954221749</v>
      </c>
      <c r="AN137">
        <v>171034.35148799999</v>
      </c>
      <c r="AO137">
        <v>305610.5070302175</v>
      </c>
      <c r="AP137">
        <v>11995.463999999998</v>
      </c>
      <c r="AQ137">
        <v>81235.691593693977</v>
      </c>
      <c r="AR137">
        <v>1148.7020959962026</v>
      </c>
      <c r="AS137">
        <v>74774.763625781256</v>
      </c>
      <c r="AT137">
        <v>75923.465721777451</v>
      </c>
      <c r="AU137">
        <v>9845.4426235348328</v>
      </c>
      <c r="AV137">
        <v>484610.57096922374</v>
      </c>
      <c r="AX137">
        <v>2036</v>
      </c>
      <c r="AY137">
        <v>96426.074742217519</v>
      </c>
      <c r="AZ137">
        <v>82365.349247999999</v>
      </c>
      <c r="BA137">
        <v>50145.544799999996</v>
      </c>
      <c r="BB137">
        <v>88669.002239999987</v>
      </c>
      <c r="BC137">
        <v>317605.97103021748</v>
      </c>
      <c r="BD137">
        <v>0.562934706203011</v>
      </c>
      <c r="BE137">
        <v>2036</v>
      </c>
      <c r="BF137">
        <v>91934.245686217502</v>
      </c>
      <c r="BG137">
        <v>196353.83414399996</v>
      </c>
      <c r="BH137">
        <v>11995.463999999998</v>
      </c>
      <c r="BI137">
        <v>17322.427199999998</v>
      </c>
      <c r="BJ137">
        <v>317605.97103021742</v>
      </c>
      <c r="BK137">
        <v>2036</v>
      </c>
      <c r="BL137">
        <v>74252</v>
      </c>
      <c r="BM137">
        <v>187140</v>
      </c>
      <c r="BN137">
        <v>56213</v>
      </c>
      <c r="BO137">
        <v>0.71205696874012259</v>
      </c>
      <c r="BP137">
        <v>2036</v>
      </c>
      <c r="BQ137">
        <v>259685.9639165733</v>
      </c>
      <c r="BR137">
        <v>184911.20029079204</v>
      </c>
      <c r="BS137">
        <v>74774.763625781256</v>
      </c>
      <c r="BT137">
        <v>23929.769840753142</v>
      </c>
      <c r="BU137">
        <v>8768.922050099638</v>
      </c>
      <c r="BV137">
        <v>192225.91516179763</v>
      </c>
      <c r="BW137">
        <v>484610.57096922374</v>
      </c>
      <c r="BX137">
        <v>1439.6764789307638</v>
      </c>
      <c r="BY137">
        <v>2036</v>
      </c>
      <c r="BZ137">
        <v>0.28946006710141714</v>
      </c>
      <c r="CA137">
        <v>0.61823092779738253</v>
      </c>
      <c r="CB137">
        <v>3.7768383135525913E-2</v>
      </c>
      <c r="CC137">
        <v>5.4540621965674309E-2</v>
      </c>
      <c r="CD137">
        <v>2036</v>
      </c>
      <c r="CE137">
        <v>1760.7799788788959</v>
      </c>
      <c r="CF137">
        <v>1157.796239738467</v>
      </c>
      <c r="CG137">
        <v>2036</v>
      </c>
      <c r="CH137">
        <v>102.73881150027584</v>
      </c>
      <c r="CI137">
        <v>105.5955251443154</v>
      </c>
      <c r="CT137">
        <v>2036</v>
      </c>
      <c r="CU137">
        <v>63649.810343065314</v>
      </c>
      <c r="CV137">
        <v>24472.385851142419</v>
      </c>
      <c r="CW137">
        <v>120718.77393733744</v>
      </c>
      <c r="CX137">
        <v>50844.993785028113</v>
      </c>
      <c r="CY137">
        <v>259685.96391657327</v>
      </c>
      <c r="CZ137">
        <v>259685.9639165733</v>
      </c>
      <c r="DA137">
        <v>29.322766655418999</v>
      </c>
      <c r="DB137">
        <v>2036</v>
      </c>
      <c r="DC137">
        <v>146571.61954221752</v>
      </c>
      <c r="DD137">
        <v>475.73256621751784</v>
      </c>
      <c r="DE137">
        <v>146095.88697600001</v>
      </c>
      <c r="DF137">
        <v>171034.35148799999</v>
      </c>
    </row>
    <row r="138" spans="1:110">
      <c r="A138" s="18">
        <v>2033</v>
      </c>
      <c r="B138" s="17">
        <f>SUM('[1]Ince_Table 2'!B136:N136)</f>
        <v>204790.86303155634</v>
      </c>
      <c r="C138" s="35">
        <f>J194+'[1]Imports_Table 3'!L73</f>
        <v>41.928000269757987</v>
      </c>
      <c r="D138" s="35">
        <f>K194+'[1]Imports_Table 3'!M73</f>
        <v>29.430201714988101</v>
      </c>
      <c r="E138" s="44">
        <f t="shared" si="20"/>
        <v>71.358201984746088</v>
      </c>
      <c r="F138" s="37">
        <f t="shared" si="22"/>
        <v>1065.8932396497576</v>
      </c>
      <c r="G138" s="37">
        <f t="shared" si="23"/>
        <v>966.957029145467</v>
      </c>
      <c r="H138" s="38">
        <f t="shared" si="24"/>
        <v>5739.7988552271408</v>
      </c>
      <c r="I138" s="39">
        <f t="shared" si="25"/>
        <v>192.13074575728493</v>
      </c>
      <c r="J138" s="51">
        <v>0.5</v>
      </c>
      <c r="K138" s="48" t="e">
        <f>#REF!/1000</f>
        <v>#REF!</v>
      </c>
      <c r="L138" s="35" t="e">
        <f t="shared" si="26"/>
        <v>#REF!</v>
      </c>
      <c r="M138" s="2">
        <v>2432.6999999999998</v>
      </c>
      <c r="N138" s="24">
        <v>6383.5157563969378</v>
      </c>
      <c r="O138" s="28">
        <v>312663.07396283175</v>
      </c>
      <c r="P138" s="28">
        <v>11649.654999999999</v>
      </c>
      <c r="Q138" s="2"/>
      <c r="R138" s="27" t="e">
        <f t="shared" si="27"/>
        <v>#REF!</v>
      </c>
      <c r="S138" s="46">
        <v>2033</v>
      </c>
      <c r="V138" s="28">
        <v>11795.754671999999</v>
      </c>
      <c r="W138" s="28">
        <f t="shared" si="19"/>
        <v>0</v>
      </c>
      <c r="X138" s="28">
        <f>'[1]Imports_Table 3'!O73</f>
        <v>1065.8932396497576</v>
      </c>
      <c r="Y138" s="43">
        <f>'[1]Imports_Table 3'!B73</f>
        <v>72998.707841796873</v>
      </c>
      <c r="Z138" s="28">
        <f t="shared" si="21"/>
        <v>74064.601081446628</v>
      </c>
      <c r="AA138" s="50">
        <f>[1]Ince_Sources!P136</f>
        <v>9612.6270625215548</v>
      </c>
      <c r="AB138" s="28">
        <f t="shared" si="28"/>
        <v>396340.30210679991</v>
      </c>
      <c r="AC138" s="30">
        <f>'[1]Exports_Table 2'!L71</f>
        <v>24080.283749707211</v>
      </c>
      <c r="AD138" s="18">
        <v>2033</v>
      </c>
      <c r="AE138">
        <v>209588.84745445466</v>
      </c>
      <c r="AF138">
        <v>75727.743337109379</v>
      </c>
      <c r="AG138">
        <v>8744.2798311122187</v>
      </c>
      <c r="AH138">
        <v>196010.92210402151</v>
      </c>
      <c r="AI138">
        <v>490071.79272669775</v>
      </c>
      <c r="AJ138">
        <v>0</v>
      </c>
      <c r="AK138">
        <v>2037</v>
      </c>
      <c r="AL138">
        <v>320654.04214699951</v>
      </c>
      <c r="AM138">
        <v>147308.39403499951</v>
      </c>
      <c r="AN138">
        <v>173345.64811200002</v>
      </c>
      <c r="AO138">
        <v>308593.74454699951</v>
      </c>
      <c r="AP138">
        <v>12060.297599999998</v>
      </c>
      <c r="AQ138">
        <v>82639.888808311967</v>
      </c>
      <c r="AR138">
        <v>1171.081737584964</v>
      </c>
      <c r="AS138">
        <v>75727.743337109379</v>
      </c>
      <c r="AT138">
        <v>76898.825074694338</v>
      </c>
      <c r="AU138">
        <v>9879.0366966919137</v>
      </c>
      <c r="AV138">
        <v>490071.79272669775</v>
      </c>
      <c r="AX138">
        <v>2037</v>
      </c>
      <c r="AY138">
        <v>96986.981074999494</v>
      </c>
      <c r="AZ138">
        <v>84000.112560000009</v>
      </c>
      <c r="BA138">
        <v>50321.412959999994</v>
      </c>
      <c r="BB138">
        <v>89345.535552000001</v>
      </c>
      <c r="BC138">
        <v>320654.04214699951</v>
      </c>
      <c r="BD138">
        <v>0.56443103733595978</v>
      </c>
      <c r="BE138">
        <v>2037</v>
      </c>
      <c r="BF138">
        <v>93045.245458999489</v>
      </c>
      <c r="BG138">
        <v>198226.07188799998</v>
      </c>
      <c r="BH138">
        <v>12060.297599999998</v>
      </c>
      <c r="BI138">
        <v>17322.427199999998</v>
      </c>
      <c r="BJ138">
        <v>320654.04214699945</v>
      </c>
      <c r="BK138">
        <v>2037</v>
      </c>
      <c r="BL138">
        <v>74964</v>
      </c>
      <c r="BM138">
        <v>189649</v>
      </c>
      <c r="BN138">
        <v>56041</v>
      </c>
      <c r="BO138">
        <v>0.71035243040878304</v>
      </c>
      <c r="BP138">
        <v>2037</v>
      </c>
      <c r="BQ138">
        <v>261447.88110594137</v>
      </c>
      <c r="BR138">
        <v>185720.13776883201</v>
      </c>
      <c r="BS138">
        <v>75727.743337109379</v>
      </c>
      <c r="BT138">
        <v>23868.709685622656</v>
      </c>
      <c r="BU138">
        <v>8744.2798311122187</v>
      </c>
      <c r="BV138">
        <v>196010.92210402151</v>
      </c>
      <c r="BW138">
        <v>490071.79272669775</v>
      </c>
      <c r="BX138">
        <v>1440.2620042414469</v>
      </c>
      <c r="BY138">
        <v>2037</v>
      </c>
      <c r="BZ138">
        <v>0.29017331213415409</v>
      </c>
      <c r="CA138">
        <v>0.61819296136340585</v>
      </c>
      <c r="CB138">
        <v>3.7611556427756238E-2</v>
      </c>
      <c r="CC138">
        <v>5.4022170074683684E-2</v>
      </c>
      <c r="CD138">
        <v>2037</v>
      </c>
      <c r="CE138">
        <v>1766.4164324346632</v>
      </c>
      <c r="CF138">
        <v>1154.5813728706021</v>
      </c>
      <c r="CG138">
        <v>2037</v>
      </c>
      <c r="CH138">
        <v>103.06768992139732</v>
      </c>
      <c r="CI138">
        <v>105.30231676832523</v>
      </c>
      <c r="CT138">
        <v>2037</v>
      </c>
      <c r="CU138">
        <v>63884.192079160857</v>
      </c>
      <c r="CV138">
        <v>24660.402691207793</v>
      </c>
      <c r="CW138">
        <v>121044.25268408601</v>
      </c>
      <c r="CX138">
        <v>51859.033651486723</v>
      </c>
      <c r="CY138">
        <v>261447.88110594137</v>
      </c>
      <c r="CZ138">
        <v>261447.88110594137</v>
      </c>
      <c r="DA138">
        <v>37.856395648391299</v>
      </c>
      <c r="DB138">
        <v>2037</v>
      </c>
      <c r="DC138">
        <v>147308.39403499948</v>
      </c>
      <c r="DD138">
        <v>614.18216299950041</v>
      </c>
      <c r="DE138">
        <v>146694.21187199999</v>
      </c>
      <c r="DF138">
        <v>173345.64811200002</v>
      </c>
    </row>
    <row r="139" spans="1:110">
      <c r="A139" s="18">
        <v>2034</v>
      </c>
      <c r="B139" s="17">
        <f>SUM('[1]Ince_Table 2'!B137:N137)</f>
        <v>206650.3729243238</v>
      </c>
      <c r="C139" s="35">
        <f>J195+'[1]Imports_Table 3'!L74</f>
        <v>43.563085241277996</v>
      </c>
      <c r="D139" s="35">
        <f>K195+'[1]Imports_Table 3'!M74</f>
        <v>29.430201714988101</v>
      </c>
      <c r="E139" s="44">
        <f t="shared" si="20"/>
        <v>72.993286956266104</v>
      </c>
      <c r="F139" s="37">
        <f t="shared" si="22"/>
        <v>1092.4208582276981</v>
      </c>
      <c r="G139" s="37">
        <f t="shared" si="23"/>
        <v>991.02235416700319</v>
      </c>
      <c r="H139" s="38">
        <f t="shared" si="24"/>
        <v>5662.174743497666</v>
      </c>
      <c r="I139" s="39">
        <f t="shared" si="25"/>
        <v>189.16736289673696</v>
      </c>
      <c r="J139" s="51">
        <v>0.51</v>
      </c>
      <c r="K139" s="48" t="e">
        <f>#REF!/1000</f>
        <v>#REF!</v>
      </c>
      <c r="L139" s="35" t="e">
        <f t="shared" si="26"/>
        <v>#REF!</v>
      </c>
      <c r="M139" s="2">
        <v>2500.6</v>
      </c>
      <c r="N139" s="24">
        <v>6416.7407141832437</v>
      </c>
      <c r="O139" s="28">
        <v>314111.24734630377</v>
      </c>
      <c r="P139" s="28">
        <v>11697.514999999999</v>
      </c>
      <c r="Q139" s="2"/>
      <c r="R139" s="27" t="e">
        <f t="shared" si="27"/>
        <v>#REF!</v>
      </c>
      <c r="S139" s="46">
        <v>2034</v>
      </c>
      <c r="V139" s="28">
        <v>11860.929599999999</v>
      </c>
      <c r="W139" s="28">
        <f t="shared" si="19"/>
        <v>0</v>
      </c>
      <c r="X139" s="28">
        <f>'[1]Imports_Table 3'!O74</f>
        <v>1092.4208582276981</v>
      </c>
      <c r="Y139" s="43">
        <f>'[1]Imports_Table 3'!B74</f>
        <v>73540.941353124988</v>
      </c>
      <c r="Z139" s="28">
        <f t="shared" si="21"/>
        <v>74633.36221135268</v>
      </c>
      <c r="AA139" s="50">
        <f>[1]Ince_Sources!P137</f>
        <v>9726.7443629095942</v>
      </c>
      <c r="AB139" s="28">
        <f t="shared" si="28"/>
        <v>398471.35392056603</v>
      </c>
      <c r="AC139" s="30">
        <f>'[1]Exports_Table 2'!L72</f>
        <v>24025.696588403884</v>
      </c>
      <c r="AD139" s="18">
        <v>2034</v>
      </c>
      <c r="AE139">
        <v>211149.67030392215</v>
      </c>
      <c r="AF139">
        <v>75498.357748437498</v>
      </c>
      <c r="AG139">
        <v>8720.6305634123564</v>
      </c>
      <c r="AH139">
        <v>196409.834837275</v>
      </c>
      <c r="AI139">
        <v>491778.49345304701</v>
      </c>
      <c r="AJ139">
        <v>0</v>
      </c>
      <c r="AK139">
        <v>2038</v>
      </c>
      <c r="AL139">
        <v>321798.73609796783</v>
      </c>
      <c r="AM139">
        <v>148049.6682419678</v>
      </c>
      <c r="AN139">
        <v>173749.06785599998</v>
      </c>
      <c r="AO139">
        <v>309669.04969796783</v>
      </c>
      <c r="AP139">
        <v>12129.686399999999</v>
      </c>
      <c r="AQ139">
        <v>83317.732957998</v>
      </c>
      <c r="AR139">
        <v>1194.1334387621546</v>
      </c>
      <c r="AS139">
        <v>75498.357748437498</v>
      </c>
      <c r="AT139">
        <v>76692.491187199659</v>
      </c>
      <c r="AU139">
        <v>9969.5332098815343</v>
      </c>
      <c r="AV139">
        <v>491778.49345304701</v>
      </c>
      <c r="AX139">
        <v>2038</v>
      </c>
      <c r="AY139">
        <v>97615.43358596781</v>
      </c>
      <c r="AZ139">
        <v>83661.64934399999</v>
      </c>
      <c r="BA139">
        <v>50434.234656000001</v>
      </c>
      <c r="BB139">
        <v>90087.418512000004</v>
      </c>
      <c r="BC139">
        <v>321798.73609796778</v>
      </c>
      <c r="BD139">
        <v>0.56332440931272065</v>
      </c>
      <c r="BE139">
        <v>2038</v>
      </c>
      <c r="BF139">
        <v>92757.938033967774</v>
      </c>
      <c r="BG139">
        <v>199588.68446399999</v>
      </c>
      <c r="BH139">
        <v>12129.686399999999</v>
      </c>
      <c r="BI139">
        <v>17322.427199999998</v>
      </c>
      <c r="BJ139">
        <v>321798.73609796778</v>
      </c>
      <c r="BK139">
        <v>2038</v>
      </c>
      <c r="BL139">
        <v>75497</v>
      </c>
      <c r="BM139">
        <v>190116</v>
      </c>
      <c r="BN139">
        <v>56186</v>
      </c>
      <c r="BO139">
        <v>0.71275494110945703</v>
      </c>
      <c r="BP139">
        <v>2038</v>
      </c>
      <c r="BQ139">
        <v>262836.0537864177</v>
      </c>
      <c r="BR139">
        <v>187337.69603798023</v>
      </c>
      <c r="BS139">
        <v>75498.357748437498</v>
      </c>
      <c r="BT139">
        <v>23811.974265941913</v>
      </c>
      <c r="BU139">
        <v>8720.6305634123564</v>
      </c>
      <c r="BV139">
        <v>196409.834837275</v>
      </c>
      <c r="BW139">
        <v>491778.49345304689</v>
      </c>
      <c r="BX139">
        <v>1438.7863617953772</v>
      </c>
      <c r="BY139">
        <v>2038</v>
      </c>
      <c r="BZ139">
        <v>0.28824829817146558</v>
      </c>
      <c r="CA139">
        <v>0.62022830444939225</v>
      </c>
      <c r="CB139">
        <v>3.769339353870943E-2</v>
      </c>
      <c r="CC139">
        <v>5.3830003840432711E-2</v>
      </c>
      <c r="CD139">
        <v>2038</v>
      </c>
      <c r="CE139">
        <v>1761.5529759740739</v>
      </c>
      <c r="CF139">
        <v>1155.8508110068599</v>
      </c>
      <c r="CG139">
        <v>2038</v>
      </c>
      <c r="CH139">
        <v>102.7839146953396</v>
      </c>
      <c r="CI139">
        <v>105.41809446912916</v>
      </c>
      <c r="CT139">
        <v>2038</v>
      </c>
      <c r="CU139">
        <v>64124.6979860594</v>
      </c>
      <c r="CV139">
        <v>24837.868668790303</v>
      </c>
      <c r="CW139">
        <v>122187.10364907247</v>
      </c>
      <c r="CX139">
        <v>51686.383482495585</v>
      </c>
      <c r="CY139">
        <v>262836.05378641776</v>
      </c>
      <c r="CZ139">
        <v>262836.0537864177</v>
      </c>
      <c r="DA139">
        <v>48.763373888547598</v>
      </c>
      <c r="DB139">
        <v>2038</v>
      </c>
      <c r="DC139">
        <v>148049.6682419678</v>
      </c>
      <c r="DD139">
        <v>791.13697796779627</v>
      </c>
      <c r="DE139">
        <v>147258.53126399999</v>
      </c>
      <c r="DF139">
        <v>173749.06785599998</v>
      </c>
    </row>
    <row r="140" spans="1:110">
      <c r="A140" s="18">
        <v>2035</v>
      </c>
      <c r="B140" s="17">
        <f>SUM('[1]Ince_Table 2'!B138:N138)</f>
        <v>206873.68860748078</v>
      </c>
      <c r="C140" s="35">
        <f>J196+'[1]Imports_Table 3'!L75</f>
        <v>45.263551292957999</v>
      </c>
      <c r="D140" s="35">
        <f>K196+'[1]Imports_Table 3'!M75</f>
        <v>29.430201714988101</v>
      </c>
      <c r="E140" s="44">
        <f t="shared" si="20"/>
        <v>74.6937530079461</v>
      </c>
      <c r="F140" s="37">
        <f t="shared" si="22"/>
        <v>1120.0092194501544</v>
      </c>
      <c r="G140" s="37">
        <f t="shared" si="23"/>
        <v>1016.0499637007911</v>
      </c>
      <c r="H140" s="38">
        <f t="shared" si="24"/>
        <v>5539.2500785299426</v>
      </c>
      <c r="I140" s="39">
        <f t="shared" si="25"/>
        <v>184.70713009759078</v>
      </c>
      <c r="J140" s="51">
        <v>0.51</v>
      </c>
      <c r="K140" s="48" t="e">
        <f>#REF!/1000</f>
        <v>#REF!</v>
      </c>
      <c r="L140" s="35" t="e">
        <f t="shared" si="26"/>
        <v>#REF!</v>
      </c>
      <c r="M140" s="2">
        <v>2568.5</v>
      </c>
      <c r="N140" s="24">
        <v>6443.5353369259947</v>
      </c>
      <c r="O140" s="28">
        <v>316115.81089806854</v>
      </c>
      <c r="P140" s="28">
        <v>11794.12</v>
      </c>
      <c r="Q140" s="2"/>
      <c r="R140" s="27" t="e">
        <f t="shared" si="27"/>
        <v>#REF!</v>
      </c>
      <c r="S140" s="46">
        <v>2035</v>
      </c>
      <c r="V140" s="28">
        <v>11929.008</v>
      </c>
      <c r="W140" s="28">
        <f t="shared" si="19"/>
        <v>0</v>
      </c>
      <c r="X140" s="28">
        <f>'[1]Imports_Table 3'!O75</f>
        <v>1120.0092194501544</v>
      </c>
      <c r="Y140" s="43">
        <f>'[1]Imports_Table 3'!B75</f>
        <v>74541.709339453126</v>
      </c>
      <c r="Z140" s="28">
        <f t="shared" si="21"/>
        <v>75661.718558903274</v>
      </c>
      <c r="AA140" s="50">
        <f>[1]Ince_Sources!P138</f>
        <v>9735.024670078401</v>
      </c>
      <c r="AB140" s="28">
        <f t="shared" si="28"/>
        <v>401512.55412705027</v>
      </c>
      <c r="AC140" s="30">
        <f>'[1]Exports_Table 2'!L73</f>
        <v>24048.429422691384</v>
      </c>
      <c r="AD140" s="18">
        <v>2035</v>
      </c>
      <c r="AE140">
        <v>211618.26625099554</v>
      </c>
      <c r="AF140">
        <v>76456.620859765622</v>
      </c>
      <c r="AG140">
        <v>8697.9454488345909</v>
      </c>
      <c r="AH140">
        <v>200392.09778760342</v>
      </c>
      <c r="AI140">
        <v>497164.93034719914</v>
      </c>
      <c r="AJ140">
        <v>0</v>
      </c>
      <c r="AK140">
        <v>2039</v>
      </c>
      <c r="AL140">
        <v>324509.85997976532</v>
      </c>
      <c r="AM140">
        <v>149278.97869976534</v>
      </c>
      <c r="AN140">
        <v>175230.88127999997</v>
      </c>
      <c r="AO140">
        <v>312312.09517976531</v>
      </c>
      <c r="AP140">
        <v>12197.764799999999</v>
      </c>
      <c r="AQ140">
        <v>85003.687663399993</v>
      </c>
      <c r="AR140">
        <v>1217.8761065750184</v>
      </c>
      <c r="AS140">
        <v>76456.620859765622</v>
      </c>
      <c r="AT140">
        <v>77674.496966340637</v>
      </c>
      <c r="AU140">
        <v>9976.8857376931574</v>
      </c>
      <c r="AV140">
        <v>497164.93034719914</v>
      </c>
      <c r="AX140">
        <v>2039</v>
      </c>
      <c r="AY140">
        <v>98700.188203765356</v>
      </c>
      <c r="AZ140">
        <v>84104.289359999995</v>
      </c>
      <c r="BA140">
        <v>50578.790495999994</v>
      </c>
      <c r="BB140">
        <v>91126.591919999992</v>
      </c>
      <c r="BC140">
        <v>324509.85997976537</v>
      </c>
      <c r="BD140">
        <v>0.5633248788655113</v>
      </c>
      <c r="BE140">
        <v>2039</v>
      </c>
      <c r="BF140">
        <v>92496.955531765372</v>
      </c>
      <c r="BG140">
        <v>202492.71244799998</v>
      </c>
      <c r="BH140">
        <v>12197.764799999999</v>
      </c>
      <c r="BI140">
        <v>17322.427199999998</v>
      </c>
      <c r="BJ140">
        <v>324509.85997976532</v>
      </c>
      <c r="BK140">
        <v>2039</v>
      </c>
      <c r="BL140">
        <v>76596</v>
      </c>
      <c r="BM140">
        <v>191599</v>
      </c>
      <c r="BN140">
        <v>56315</v>
      </c>
      <c r="BO140">
        <v>0.71071485361097153</v>
      </c>
      <c r="BP140">
        <v>2039</v>
      </c>
      <c r="BQ140">
        <v>264295.01069836243</v>
      </c>
      <c r="BR140">
        <v>187838.38983859681</v>
      </c>
      <c r="BS140">
        <v>76456.620859765622</v>
      </c>
      <c r="BT140">
        <v>23779.876412398731</v>
      </c>
      <c r="BU140">
        <v>8697.9454488345909</v>
      </c>
      <c r="BV140">
        <v>200392.09778760342</v>
      </c>
      <c r="BW140">
        <v>497164.93034719909</v>
      </c>
      <c r="BX140">
        <v>1437.6907883696749</v>
      </c>
      <c r="BY140">
        <v>2039</v>
      </c>
      <c r="BZ140">
        <v>0.28503588623634724</v>
      </c>
      <c r="CA140">
        <v>0.62399556198577844</v>
      </c>
      <c r="CB140">
        <v>3.758827174237659E-2</v>
      </c>
      <c r="CC140">
        <v>5.3380280035497621E-2</v>
      </c>
      <c r="CD140">
        <v>2039</v>
      </c>
      <c r="CE140">
        <v>1765.2426929863807</v>
      </c>
      <c r="CF140">
        <v>1151.1440614633691</v>
      </c>
      <c r="CG140">
        <v>2039</v>
      </c>
      <c r="CH140">
        <v>102.99920402459361</v>
      </c>
      <c r="CI140">
        <v>104.98882058421832</v>
      </c>
      <c r="CT140">
        <v>2039</v>
      </c>
      <c r="CU140">
        <v>64435.125594534795</v>
      </c>
      <c r="CV140">
        <v>25069.371054337025</v>
      </c>
      <c r="CW140">
        <v>122113.76960212371</v>
      </c>
      <c r="CX140">
        <v>52676.744447366887</v>
      </c>
      <c r="CY140">
        <v>264295.01069836237</v>
      </c>
      <c r="CZ140">
        <v>264295.01069836243</v>
      </c>
      <c r="DA140">
        <v>64.832481987510704</v>
      </c>
      <c r="DB140">
        <v>2039</v>
      </c>
      <c r="DC140">
        <v>149278.97869976534</v>
      </c>
      <c r="DD140">
        <v>1051.8421877653736</v>
      </c>
      <c r="DE140">
        <v>148227.13651199997</v>
      </c>
      <c r="DF140">
        <v>175230.88127999997</v>
      </c>
    </row>
    <row r="141" spans="1:110">
      <c r="A141" s="18">
        <v>2036</v>
      </c>
      <c r="B141" s="17">
        <f>SUM('[1]Ince_Table 2'!B139:N139)</f>
        <v>208840.97013154518</v>
      </c>
      <c r="C141" s="35">
        <f>J197+'[1]Imports_Table 3'!L76</f>
        <v>47.032096444958</v>
      </c>
      <c r="D141" s="35">
        <f>K197+'[1]Imports_Table 3'!M76</f>
        <v>29.430201714988101</v>
      </c>
      <c r="E141" s="44">
        <f t="shared" si="20"/>
        <v>76.462298159946101</v>
      </c>
      <c r="F141" s="37">
        <f t="shared" si="22"/>
        <v>1148.7020959962026</v>
      </c>
      <c r="G141" s="37">
        <f t="shared" si="23"/>
        <v>1042.079567445835</v>
      </c>
      <c r="H141" s="38">
        <f t="shared" si="24"/>
        <v>5462.5867952513136</v>
      </c>
      <c r="I141" s="39">
        <f t="shared" si="25"/>
        <v>181.80603209436083</v>
      </c>
      <c r="J141" s="51">
        <v>0.52</v>
      </c>
      <c r="K141" s="48" t="e">
        <f>#REF!/1000</f>
        <v>#REF!</v>
      </c>
      <c r="L141" s="35" t="e">
        <f t="shared" si="26"/>
        <v>#REF!</v>
      </c>
      <c r="M141" s="2">
        <v>2636.4</v>
      </c>
      <c r="N141" s="24">
        <v>6462.549828590496</v>
      </c>
      <c r="O141" s="28">
        <v>317605.97103021748</v>
      </c>
      <c r="P141" s="28">
        <v>11858.072</v>
      </c>
      <c r="Q141" s="2"/>
      <c r="R141" s="27" t="e">
        <f t="shared" si="27"/>
        <v>#REF!</v>
      </c>
      <c r="S141" s="46">
        <v>2036</v>
      </c>
      <c r="V141" s="28">
        <v>11995.463999999998</v>
      </c>
      <c r="W141" s="28">
        <f t="shared" si="19"/>
        <v>0</v>
      </c>
      <c r="X141" s="28">
        <f>'[1]Imports_Table 3'!O76</f>
        <v>1148.7020959962026</v>
      </c>
      <c r="Y141" s="43">
        <f>'[1]Imports_Table 3'!B76</f>
        <v>74774.763625781256</v>
      </c>
      <c r="Z141" s="28">
        <f t="shared" si="21"/>
        <v>75923.465721777451</v>
      </c>
      <c r="AA141" s="50">
        <f>[1]Ince_Sources!P139</f>
        <v>9845.4426235348328</v>
      </c>
      <c r="AB141" s="28">
        <f t="shared" si="28"/>
        <v>403374.87937552971</v>
      </c>
      <c r="AC141" s="30">
        <f>'[1]Exports_Table 2'!L74</f>
        <v>23929.769840753142</v>
      </c>
      <c r="AD141" s="18">
        <v>2036</v>
      </c>
      <c r="AE141">
        <v>213784.34218642127</v>
      </c>
      <c r="AF141">
        <v>76388.748546093746</v>
      </c>
      <c r="AG141">
        <v>8676.1958357404164</v>
      </c>
      <c r="AH141">
        <v>200375.99068628461</v>
      </c>
      <c r="AI141">
        <v>499225.27725454007</v>
      </c>
      <c r="AJ141">
        <v>0</v>
      </c>
      <c r="AK141">
        <v>2040</v>
      </c>
      <c r="AL141">
        <v>326062.10675768304</v>
      </c>
      <c r="AM141">
        <v>150191.37026168307</v>
      </c>
      <c r="AN141">
        <v>175870.73649599997</v>
      </c>
      <c r="AO141">
        <v>313800.81875768304</v>
      </c>
      <c r="AP141">
        <v>12261.287999999999</v>
      </c>
      <c r="AQ141">
        <v>85434.137513780006</v>
      </c>
      <c r="AR141">
        <v>1242.331512774929</v>
      </c>
      <c r="AS141">
        <v>76388.748546093746</v>
      </c>
      <c r="AT141">
        <v>77631.080058868669</v>
      </c>
      <c r="AU141">
        <v>10097.952924208361</v>
      </c>
      <c r="AV141">
        <v>499225.27725454007</v>
      </c>
      <c r="AX141">
        <v>2040</v>
      </c>
      <c r="AY141">
        <v>99460.560885683051</v>
      </c>
      <c r="AZ141">
        <v>83723.67057599999</v>
      </c>
      <c r="BA141">
        <v>50730.809375999997</v>
      </c>
      <c r="BB141">
        <v>92147.065919999994</v>
      </c>
      <c r="BC141">
        <v>326062.10675768304</v>
      </c>
      <c r="BD141">
        <v>0.56180778957494315</v>
      </c>
      <c r="BE141">
        <v>2040</v>
      </c>
      <c r="BF141">
        <v>92168.944917683053</v>
      </c>
      <c r="BG141">
        <v>204309.44663999998</v>
      </c>
      <c r="BH141">
        <v>12261.287999999999</v>
      </c>
      <c r="BI141">
        <v>17322.427199999998</v>
      </c>
      <c r="BJ141">
        <v>326062.10675768298</v>
      </c>
      <c r="BK141">
        <v>2040</v>
      </c>
      <c r="BL141">
        <v>77237</v>
      </c>
      <c r="BM141">
        <v>192440</v>
      </c>
      <c r="BN141">
        <v>56385</v>
      </c>
      <c r="BO141">
        <v>0.71332226828661938</v>
      </c>
      <c r="BP141">
        <v>2040</v>
      </c>
      <c r="BQ141">
        <v>266462.09347877413</v>
      </c>
      <c r="BR141">
        <v>190073.34493268037</v>
      </c>
      <c r="BS141">
        <v>76388.748546093746</v>
      </c>
      <c r="BT141">
        <v>23710.997253740908</v>
      </c>
      <c r="BU141">
        <v>8676.1958357404164</v>
      </c>
      <c r="BV141">
        <v>200375.99068628461</v>
      </c>
      <c r="BW141">
        <v>499225.27725454007</v>
      </c>
      <c r="BX141">
        <v>1440.4135006150284</v>
      </c>
      <c r="BY141">
        <v>2040</v>
      </c>
      <c r="BZ141">
        <v>0.28267297244134998</v>
      </c>
      <c r="CA141">
        <v>0.62659672009000111</v>
      </c>
      <c r="CB141">
        <v>3.7604148859628518E-2</v>
      </c>
      <c r="CC141">
        <v>5.3126158609020362E-2</v>
      </c>
      <c r="CD141">
        <v>2040</v>
      </c>
      <c r="CE141">
        <v>1762.5931496712419</v>
      </c>
      <c r="CF141">
        <v>1155.653506602634</v>
      </c>
      <c r="CG141">
        <v>2040</v>
      </c>
      <c r="CH141">
        <v>102.84460723539731</v>
      </c>
      <c r="CI141">
        <v>105.4000995392249</v>
      </c>
      <c r="CT141">
        <v>2040</v>
      </c>
      <c r="CU141">
        <v>64752.787959732945</v>
      </c>
      <c r="CV141">
        <v>25420.127245602667</v>
      </c>
      <c r="CW141">
        <v>123611.42698108562</v>
      </c>
      <c r="CX141">
        <v>52677.751292352841</v>
      </c>
      <c r="CY141">
        <v>266462.09347877407</v>
      </c>
      <c r="CZ141">
        <v>266462.09347877413</v>
      </c>
      <c r="DA141">
        <v>87.2916344725746</v>
      </c>
      <c r="DB141">
        <v>2040</v>
      </c>
      <c r="DC141">
        <v>150191.37026168304</v>
      </c>
      <c r="DD141">
        <v>1416.2194776830504</v>
      </c>
      <c r="DE141">
        <v>148775.150784</v>
      </c>
      <c r="DF141">
        <v>175870.73649599997</v>
      </c>
    </row>
    <row r="142" spans="1:110">
      <c r="A142" s="18">
        <v>2037</v>
      </c>
      <c r="B142" s="17">
        <f>SUM('[1]Ince_Table 2'!B140:N140)</f>
        <v>209588.84745445466</v>
      </c>
      <c r="C142" s="35">
        <f>J198+'[1]Imports_Table 3'!L77</f>
        <v>48.411512223357995</v>
      </c>
      <c r="D142" s="35">
        <f>K198+'[1]Imports_Table 3'!M77</f>
        <v>29.430201714988101</v>
      </c>
      <c r="E142" s="44">
        <f t="shared" si="20"/>
        <v>77.841713938346089</v>
      </c>
      <c r="F142" s="37">
        <f t="shared" si="22"/>
        <v>1171.081737584964</v>
      </c>
      <c r="G142" s="37">
        <f t="shared" si="23"/>
        <v>1062.3819307023277</v>
      </c>
      <c r="H142" s="38">
        <f t="shared" si="24"/>
        <v>5385.0008395359291</v>
      </c>
      <c r="I142" s="39">
        <f t="shared" si="25"/>
        <v>178.97029791163371</v>
      </c>
      <c r="J142" s="51">
        <v>0.52</v>
      </c>
      <c r="K142" s="48" t="e">
        <f>#REF!/1000</f>
        <v>#REF!</v>
      </c>
      <c r="L142" s="35" t="e">
        <f t="shared" si="26"/>
        <v>#REF!</v>
      </c>
      <c r="M142" s="2">
        <v>2704.3</v>
      </c>
      <c r="N142" s="24">
        <v>6490.989644636642</v>
      </c>
      <c r="O142" s="28">
        <v>320654.04214699951</v>
      </c>
      <c r="P142" s="28">
        <v>12028.453000000001</v>
      </c>
      <c r="Q142" s="2"/>
      <c r="R142" s="27" t="e">
        <f t="shared" si="27"/>
        <v>#REF!</v>
      </c>
      <c r="S142" s="46">
        <v>2037</v>
      </c>
      <c r="V142" s="28">
        <v>12060.297599999998</v>
      </c>
      <c r="W142" s="28">
        <f t="shared" si="19"/>
        <v>0</v>
      </c>
      <c r="X142" s="28">
        <f>'[1]Imports_Table 3'!O77</f>
        <v>1171.081737584964</v>
      </c>
      <c r="Y142" s="43">
        <f>'[1]Imports_Table 3'!B77</f>
        <v>75727.743337109379</v>
      </c>
      <c r="Z142" s="28">
        <f t="shared" si="21"/>
        <v>76898.825074694338</v>
      </c>
      <c r="AA142" s="50">
        <f>[1]Ince_Sources!P140</f>
        <v>9879.0366966919137</v>
      </c>
      <c r="AB142" s="28">
        <f t="shared" si="28"/>
        <v>407431.9039183858</v>
      </c>
      <c r="AC142" s="30">
        <f>'[1]Exports_Table 2'!L75</f>
        <v>23868.709685622656</v>
      </c>
      <c r="AD142" s="18">
        <v>2037</v>
      </c>
      <c r="AE142">
        <v>214295.61767514699</v>
      </c>
      <c r="AF142">
        <v>77451.241107421883</v>
      </c>
      <c r="AG142">
        <v>8655.3539972562266</v>
      </c>
      <c r="AH142">
        <v>203127.95678116448</v>
      </c>
      <c r="AI142">
        <v>503530.16956098954</v>
      </c>
      <c r="AJ142">
        <v>0</v>
      </c>
      <c r="AK142">
        <v>2041</v>
      </c>
      <c r="AL142">
        <v>327713.32691448723</v>
      </c>
      <c r="AM142">
        <v>151320.04221048724</v>
      </c>
      <c r="AN142">
        <v>176393.28470399999</v>
      </c>
      <c r="AO142">
        <v>315452.03891448723</v>
      </c>
      <c r="AP142">
        <v>12261.287999999999</v>
      </c>
      <c r="AQ142">
        <v>86999.802860893993</v>
      </c>
      <c r="AR142">
        <v>1267.5202832316074</v>
      </c>
      <c r="AS142">
        <v>77451.241107421883</v>
      </c>
      <c r="AT142">
        <v>78718.761390653497</v>
      </c>
      <c r="AU142">
        <v>10098.278394954825</v>
      </c>
      <c r="AV142">
        <v>503530.16956098954</v>
      </c>
      <c r="AX142">
        <v>2041</v>
      </c>
      <c r="AY142">
        <v>100464.32425848725</v>
      </c>
      <c r="AZ142">
        <v>83558.180159999989</v>
      </c>
      <c r="BA142">
        <v>50855.717951999999</v>
      </c>
      <c r="BB142">
        <v>92835.104543999987</v>
      </c>
      <c r="BC142">
        <v>327713.32691448723</v>
      </c>
      <c r="BD142">
        <v>0.56153500424017133</v>
      </c>
      <c r="BE142">
        <v>2041</v>
      </c>
      <c r="BF142">
        <v>92033.436546487239</v>
      </c>
      <c r="BG142">
        <v>206096.17516800002</v>
      </c>
      <c r="BH142">
        <v>12261.287999999999</v>
      </c>
      <c r="BI142">
        <v>17322.427199999998</v>
      </c>
      <c r="BJ142">
        <v>327713.32691448723</v>
      </c>
      <c r="BK142">
        <v>2041</v>
      </c>
      <c r="BL142">
        <v>77824</v>
      </c>
      <c r="BM142">
        <v>193481</v>
      </c>
      <c r="BN142">
        <v>56409</v>
      </c>
      <c r="BO142">
        <v>0.71100162216996654</v>
      </c>
      <c r="BP142">
        <v>2041</v>
      </c>
      <c r="BQ142">
        <v>267998.87836385262</v>
      </c>
      <c r="BR142">
        <v>190547.63725643075</v>
      </c>
      <c r="BS142">
        <v>77451.241107421883</v>
      </c>
      <c r="BT142">
        <v>23747.980418716244</v>
      </c>
      <c r="BU142">
        <v>8655.3539972562266</v>
      </c>
      <c r="BV142">
        <v>203127.95678116448</v>
      </c>
      <c r="BW142">
        <v>503530.1695609896</v>
      </c>
      <c r="BX142">
        <v>1439.6815409161495</v>
      </c>
      <c r="BY142">
        <v>2041</v>
      </c>
      <c r="BZ142">
        <v>0.28083519645968574</v>
      </c>
      <c r="CA142">
        <v>0.62889165084756615</v>
      </c>
      <c r="CB142">
        <v>3.7414676160543912E-2</v>
      </c>
      <c r="CC142">
        <v>5.2858476532204234E-2</v>
      </c>
      <c r="CD142">
        <v>2041</v>
      </c>
      <c r="CE142">
        <v>1760.4656793766756</v>
      </c>
      <c r="CF142">
        <v>1151.1893144838855</v>
      </c>
      <c r="CG142">
        <v>2041</v>
      </c>
      <c r="CH142">
        <v>102.72047260631942</v>
      </c>
      <c r="CI142">
        <v>104.99294783588991</v>
      </c>
      <c r="CT142">
        <v>2041</v>
      </c>
      <c r="CU142">
        <v>65148.762658130843</v>
      </c>
      <c r="CV142">
        <v>25753.821330800023</v>
      </c>
      <c r="CW142">
        <v>123393.03368621615</v>
      </c>
      <c r="CX142">
        <v>53703.260688705639</v>
      </c>
      <c r="CY142">
        <v>267998.87836385268</v>
      </c>
      <c r="CZ142">
        <v>267998.87836385262</v>
      </c>
      <c r="DA142">
        <v>119.589678654293</v>
      </c>
      <c r="DB142">
        <v>2041</v>
      </c>
      <c r="DC142">
        <v>151320.04221048724</v>
      </c>
      <c r="DD142">
        <v>1940.2229464872496</v>
      </c>
      <c r="DE142">
        <v>149379.81926399999</v>
      </c>
      <c r="DF142">
        <v>176393.28470399999</v>
      </c>
    </row>
    <row r="143" spans="1:110">
      <c r="A143" s="18">
        <v>2038</v>
      </c>
      <c r="B143" s="17">
        <f>SUM('[1]Ince_Table 2'!B141:N141)</f>
        <v>211149.67030392215</v>
      </c>
      <c r="C143" s="35">
        <f>J199+'[1]Imports_Table 3'!L78</f>
        <v>49.832351792957994</v>
      </c>
      <c r="D143" s="35">
        <f>K199+'[1]Imports_Table 3'!M78</f>
        <v>29.430201714988101</v>
      </c>
      <c r="E143" s="44">
        <f t="shared" si="20"/>
        <v>79.262553507946095</v>
      </c>
      <c r="F143" s="37">
        <f t="shared" si="22"/>
        <v>1194.1334387621546</v>
      </c>
      <c r="G143" s="37">
        <f t="shared" si="23"/>
        <v>1083.2939729762513</v>
      </c>
      <c r="H143" s="38">
        <f t="shared" si="24"/>
        <v>5327.8543513679333</v>
      </c>
      <c r="I143" s="39">
        <f t="shared" si="25"/>
        <v>176.82250864928554</v>
      </c>
      <c r="J143" s="51">
        <v>0.52</v>
      </c>
      <c r="K143" s="48" t="e">
        <f>#REF!/1000</f>
        <v>#REF!</v>
      </c>
      <c r="L143" s="35" t="e">
        <f t="shared" si="26"/>
        <v>#REF!</v>
      </c>
      <c r="M143" s="2">
        <v>2772.2</v>
      </c>
      <c r="N143" s="24">
        <v>6519.0190780458452</v>
      </c>
      <c r="O143" s="28">
        <v>321798.73609796783</v>
      </c>
      <c r="P143" s="28">
        <v>12054.239</v>
      </c>
      <c r="Q143" s="2"/>
      <c r="R143" s="27" t="e">
        <f t="shared" si="27"/>
        <v>#REF!</v>
      </c>
      <c r="S143" s="46">
        <v>2038</v>
      </c>
      <c r="V143" s="28">
        <v>12129.686399999999</v>
      </c>
      <c r="W143" s="28">
        <f t="shared" si="19"/>
        <v>0</v>
      </c>
      <c r="X143" s="28">
        <f>'[1]Imports_Table 3'!O78</f>
        <v>1194.1334387621546</v>
      </c>
      <c r="Y143" s="43">
        <f>'[1]Imports_Table 3'!B78</f>
        <v>75498.357748437498</v>
      </c>
      <c r="Z143" s="28">
        <f t="shared" si="21"/>
        <v>76692.491187199659</v>
      </c>
      <c r="AA143" s="50">
        <f>[1]Ince_Sources!P141</f>
        <v>9969.5332098815343</v>
      </c>
      <c r="AB143" s="28">
        <f t="shared" si="28"/>
        <v>408460.76049504901</v>
      </c>
      <c r="AC143" s="30">
        <f>'[1]Exports_Table 2'!L76</f>
        <v>23811.974265941913</v>
      </c>
      <c r="AD143" s="18">
        <v>2038</v>
      </c>
      <c r="AE143">
        <v>216340.08460848741</v>
      </c>
      <c r="AF143">
        <v>77983.888043750019</v>
      </c>
      <c r="AG143">
        <v>8635.39311549999</v>
      </c>
      <c r="AH143">
        <v>202627.3819584953</v>
      </c>
      <c r="AI143">
        <v>505586.74772623274</v>
      </c>
      <c r="AJ143">
        <v>0</v>
      </c>
      <c r="AK143">
        <v>2042</v>
      </c>
      <c r="AL143">
        <v>328953.24279095093</v>
      </c>
      <c r="AM143">
        <v>152177.96338295095</v>
      </c>
      <c r="AN143">
        <v>176775.279408</v>
      </c>
      <c r="AO143">
        <v>316691.95479095093</v>
      </c>
      <c r="AP143">
        <v>12261.287999999999</v>
      </c>
      <c r="AQ143">
        <v>87144.640773112988</v>
      </c>
      <c r="AR143">
        <v>1293.4653355780777</v>
      </c>
      <c r="AS143">
        <v>77983.888043750019</v>
      </c>
      <c r="AT143">
        <v>79277.353379328095</v>
      </c>
      <c r="AU143">
        <v>10211.510782840705</v>
      </c>
      <c r="AV143">
        <v>505586.74772623274</v>
      </c>
      <c r="AX143">
        <v>2042</v>
      </c>
      <c r="AY143">
        <v>101197.38552695097</v>
      </c>
      <c r="AZ143">
        <v>82819.86148799998</v>
      </c>
      <c r="BA143">
        <v>50980.577855999996</v>
      </c>
      <c r="BB143">
        <v>93955.417919999993</v>
      </c>
      <c r="BC143">
        <v>328953.24279095093</v>
      </c>
      <c r="BD143">
        <v>0.55940244106939396</v>
      </c>
      <c r="BE143">
        <v>2042</v>
      </c>
      <c r="BF143">
        <v>92522.751558950971</v>
      </c>
      <c r="BG143">
        <v>206846.77603199997</v>
      </c>
      <c r="BH143">
        <v>12261.287999999999</v>
      </c>
      <c r="BI143">
        <v>17322.427199999998</v>
      </c>
      <c r="BJ143">
        <v>328953.24279095093</v>
      </c>
      <c r="BK143">
        <v>2042</v>
      </c>
      <c r="BL143">
        <v>77957</v>
      </c>
      <c r="BM143">
        <v>194279</v>
      </c>
      <c r="BN143">
        <v>56718</v>
      </c>
      <c r="BO143">
        <v>0.71192857470719073</v>
      </c>
      <c r="BP143">
        <v>2042</v>
      </c>
      <c r="BQ143">
        <v>270710.25168318429</v>
      </c>
      <c r="BR143">
        <v>192726.36363943428</v>
      </c>
      <c r="BS143">
        <v>77983.888043750019</v>
      </c>
      <c r="BT143">
        <v>23613.720969053131</v>
      </c>
      <c r="BU143">
        <v>8635.39311549999</v>
      </c>
      <c r="BV143">
        <v>202627.3819584953</v>
      </c>
      <c r="BW143">
        <v>505586.74772623269</v>
      </c>
      <c r="BX143">
        <v>1445.1908075208164</v>
      </c>
      <c r="BY143">
        <v>2042</v>
      </c>
      <c r="BZ143">
        <v>0.28126414190040067</v>
      </c>
      <c r="CA143">
        <v>0.62880296992071494</v>
      </c>
      <c r="CB143">
        <v>3.7273649884011086E-2</v>
      </c>
      <c r="CC143">
        <v>5.2659238294873303E-2</v>
      </c>
      <c r="CD143">
        <v>2042</v>
      </c>
      <c r="CE143">
        <v>1756.1219038797708</v>
      </c>
      <c r="CF143">
        <v>1154.9348413312516</v>
      </c>
      <c r="CG143">
        <v>2042</v>
      </c>
      <c r="CH143">
        <v>102.4670199675291</v>
      </c>
      <c r="CI143">
        <v>105.33455446822713</v>
      </c>
      <c r="CT143">
        <v>2042</v>
      </c>
      <c r="CU143">
        <v>65502.201360822495</v>
      </c>
      <c r="CV143">
        <v>26024.349566800873</v>
      </c>
      <c r="CW143">
        <v>124813.53368086403</v>
      </c>
      <c r="CX143">
        <v>54370.167074696888</v>
      </c>
      <c r="CY143">
        <v>270710.25168318429</v>
      </c>
      <c r="CZ143">
        <v>270710.25168318429</v>
      </c>
      <c r="DA143">
        <v>162.36943533968</v>
      </c>
      <c r="DB143">
        <v>2042</v>
      </c>
      <c r="DC143">
        <v>152177.96338295095</v>
      </c>
      <c r="DD143">
        <v>2634.2817189509683</v>
      </c>
      <c r="DE143">
        <v>149543.68166399997</v>
      </c>
      <c r="DF143">
        <v>176775.27940799997</v>
      </c>
    </row>
    <row r="144" spans="1:110">
      <c r="A144" s="18">
        <v>2039</v>
      </c>
      <c r="B144" s="17">
        <f>SUM('[1]Ince_Table 2'!B142:N142)</f>
        <v>211618.26625099554</v>
      </c>
      <c r="C144" s="35">
        <f>J200+'[1]Imports_Table 3'!L79</f>
        <v>51.295780528957991</v>
      </c>
      <c r="D144" s="35">
        <f>K200+'[1]Imports_Table 3'!M79</f>
        <v>29.430201714988101</v>
      </c>
      <c r="E144" s="44">
        <f t="shared" si="20"/>
        <v>80.725982243946092</v>
      </c>
      <c r="F144" s="37">
        <f t="shared" si="22"/>
        <v>1217.8761065750184</v>
      </c>
      <c r="G144" s="37">
        <f t="shared" si="23"/>
        <v>1104.8328463627251</v>
      </c>
      <c r="H144" s="38">
        <f t="shared" si="24"/>
        <v>5242.8786957712236</v>
      </c>
      <c r="I144" s="39">
        <f t="shared" si="25"/>
        <v>173.76009358301695</v>
      </c>
      <c r="J144" s="51">
        <v>0.52</v>
      </c>
      <c r="K144" s="48" t="e">
        <f>#REF!/1000</f>
        <v>#REF!</v>
      </c>
      <c r="L144" s="35" t="e">
        <f t="shared" si="26"/>
        <v>#REF!</v>
      </c>
      <c r="M144" s="2">
        <v>2840.1</v>
      </c>
      <c r="N144" s="24">
        <v>6575.5337968661279</v>
      </c>
      <c r="O144" s="28">
        <v>324509.85997976532</v>
      </c>
      <c r="P144" s="28">
        <v>12161.32</v>
      </c>
      <c r="Q144" s="2"/>
      <c r="R144" s="27" t="e">
        <f t="shared" si="27"/>
        <v>#REF!</v>
      </c>
      <c r="S144" s="46">
        <v>2039</v>
      </c>
      <c r="V144" s="28">
        <v>12197.764799999999</v>
      </c>
      <c r="W144" s="28">
        <f t="shared" si="19"/>
        <v>0</v>
      </c>
      <c r="X144" s="28">
        <f>'[1]Imports_Table 3'!O79</f>
        <v>1217.8761065750184</v>
      </c>
      <c r="Y144" s="43">
        <f>'[1]Imports_Table 3'!B79</f>
        <v>76456.620859765622</v>
      </c>
      <c r="Z144" s="28">
        <f t="shared" si="21"/>
        <v>77674.496966340637</v>
      </c>
      <c r="AA144" s="50">
        <f>[1]Ince_Sources!P142</f>
        <v>9976.8857376931574</v>
      </c>
      <c r="AB144" s="28">
        <f t="shared" si="28"/>
        <v>412161.24268379912</v>
      </c>
      <c r="AC144" s="30">
        <f>'[1]Exports_Table 2'!L77</f>
        <v>23779.876412398731</v>
      </c>
      <c r="AD144" s="18">
        <v>2039</v>
      </c>
      <c r="AE144">
        <v>216117.52257977184</v>
      </c>
      <c r="AF144">
        <v>79161.599455078118</v>
      </c>
      <c r="AG144">
        <v>8616.2869543555826</v>
      </c>
      <c r="AH144">
        <v>207290.22243989617</v>
      </c>
      <c r="AI144">
        <v>511185.63142910169</v>
      </c>
      <c r="AJ144">
        <v>0</v>
      </c>
      <c r="AK144">
        <v>2043</v>
      </c>
      <c r="AL144">
        <v>331785.94207579701</v>
      </c>
      <c r="AM144">
        <v>153169.86516379702</v>
      </c>
      <c r="AN144">
        <v>178616.07691199999</v>
      </c>
      <c r="AO144">
        <v>319524.65407579701</v>
      </c>
      <c r="AP144">
        <v>12261.287999999999</v>
      </c>
      <c r="AQ144">
        <v>88755.123509514015</v>
      </c>
      <c r="AR144">
        <v>1320.1878686248874</v>
      </c>
      <c r="AS144">
        <v>79161.599455078118</v>
      </c>
      <c r="AT144">
        <v>80481.787323703</v>
      </c>
      <c r="AU144">
        <v>10162.778520087666</v>
      </c>
      <c r="AV144">
        <v>511185.63142910169</v>
      </c>
      <c r="AX144">
        <v>2043</v>
      </c>
      <c r="AY144">
        <v>102046.38631579703</v>
      </c>
      <c r="AZ144">
        <v>84156.312239999985</v>
      </c>
      <c r="BA144">
        <v>51123.478847999992</v>
      </c>
      <c r="BB144">
        <v>94459.76467199999</v>
      </c>
      <c r="BC144">
        <v>331785.94207579701</v>
      </c>
      <c r="BD144">
        <v>0.56121334554089919</v>
      </c>
      <c r="BE144">
        <v>2043</v>
      </c>
      <c r="BF144">
        <v>92965.948299797048</v>
      </c>
      <c r="BG144">
        <v>209236.27857599998</v>
      </c>
      <c r="BH144">
        <v>12261.287999999999</v>
      </c>
      <c r="BI144">
        <v>17322.427199999998</v>
      </c>
      <c r="BJ144">
        <v>331785.94207579701</v>
      </c>
      <c r="BK144">
        <v>2043</v>
      </c>
      <c r="BL144">
        <v>78297</v>
      </c>
      <c r="BM144">
        <v>196706</v>
      </c>
      <c r="BN144">
        <v>56783</v>
      </c>
      <c r="BO144">
        <v>0.70859916506171039</v>
      </c>
      <c r="BP144">
        <v>2043</v>
      </c>
      <c r="BQ144">
        <v>271658.79422357283</v>
      </c>
      <c r="BR144">
        <v>192497.19476849469</v>
      </c>
      <c r="BS144">
        <v>79161.599455078118</v>
      </c>
      <c r="BT144">
        <v>23620.327811277144</v>
      </c>
      <c r="BU144">
        <v>8616.2869543555826</v>
      </c>
      <c r="BV144">
        <v>207290.22243989617</v>
      </c>
      <c r="BW144">
        <v>511185.63142910169</v>
      </c>
      <c r="BX144">
        <v>1441.2333471637712</v>
      </c>
      <c r="BY144">
        <v>2043</v>
      </c>
      <c r="BZ144">
        <v>0.28019857537712928</v>
      </c>
      <c r="CA144">
        <v>0.63063635929517359</v>
      </c>
      <c r="CB144">
        <v>3.6955417469733812E-2</v>
      </c>
      <c r="CC144">
        <v>5.2209647857963386E-2</v>
      </c>
      <c r="CD144">
        <v>2043</v>
      </c>
      <c r="CE144">
        <v>1760.2263354163579</v>
      </c>
      <c r="CF144">
        <v>1146.5698408130481</v>
      </c>
      <c r="CG144">
        <v>2043</v>
      </c>
      <c r="CH144">
        <v>102.70650725328396</v>
      </c>
      <c r="CI144">
        <v>104.57163385038879</v>
      </c>
      <c r="CT144">
        <v>2043</v>
      </c>
      <c r="CU144">
        <v>65882.857555346098</v>
      </c>
      <c r="CV144">
        <v>26330.95579416701</v>
      </c>
      <c r="CW144">
        <v>123903.70923025871</v>
      </c>
      <c r="CX144">
        <v>55541.271643800974</v>
      </c>
      <c r="CY144">
        <v>271658.79422357277</v>
      </c>
      <c r="CZ144">
        <v>271658.79422357283</v>
      </c>
      <c r="DA144">
        <v>209.53336561865399</v>
      </c>
      <c r="DB144">
        <v>2043</v>
      </c>
      <c r="DC144">
        <v>153169.86516379702</v>
      </c>
      <c r="DD144">
        <v>3399.4693237970423</v>
      </c>
      <c r="DE144">
        <v>149770.39583999998</v>
      </c>
      <c r="DF144">
        <v>178616.07691199996</v>
      </c>
    </row>
    <row r="145" spans="1:110">
      <c r="A145" s="18">
        <v>2040</v>
      </c>
      <c r="B145" s="17">
        <f>SUM('[1]Ince_Table 2'!B143:N143)</f>
        <v>213784.34218642127</v>
      </c>
      <c r="C145" s="35">
        <f>J201+'[1]Imports_Table 3'!L80</f>
        <v>52.803140378558005</v>
      </c>
      <c r="D145" s="35">
        <f>K201+'[1]Imports_Table 3'!M80</f>
        <v>29.430201714988101</v>
      </c>
      <c r="E145" s="44">
        <f t="shared" si="20"/>
        <v>82.233342093546099</v>
      </c>
      <c r="F145" s="37">
        <f t="shared" si="22"/>
        <v>1242.331512774929</v>
      </c>
      <c r="G145" s="37">
        <f t="shared" si="23"/>
        <v>1127.0183017591601</v>
      </c>
      <c r="H145" s="38">
        <f t="shared" si="24"/>
        <v>5199.4564915828623</v>
      </c>
      <c r="I145" s="39">
        <f t="shared" si="25"/>
        <v>172.08316780832735</v>
      </c>
      <c r="J145" s="51">
        <v>0.53</v>
      </c>
      <c r="K145" s="48" t="e">
        <f>#REF!/1000</f>
        <v>#REF!</v>
      </c>
      <c r="L145" s="35" t="e">
        <f t="shared" si="26"/>
        <v>#REF!</v>
      </c>
      <c r="M145" s="2">
        <v>2908</v>
      </c>
      <c r="N145" s="24">
        <v>6609.5628994833633</v>
      </c>
      <c r="O145" s="28">
        <v>326062.10675768304</v>
      </c>
      <c r="P145" s="28">
        <v>12204.148999999999</v>
      </c>
      <c r="Q145" s="2"/>
      <c r="R145" s="27" t="e">
        <f t="shared" si="27"/>
        <v>#REF!</v>
      </c>
      <c r="S145" s="46">
        <v>2040</v>
      </c>
      <c r="V145" s="28">
        <v>12261.287999999999</v>
      </c>
      <c r="W145" s="28">
        <f t="shared" si="19"/>
        <v>0</v>
      </c>
      <c r="X145" s="28">
        <f>'[1]Imports_Table 3'!O80</f>
        <v>1242.331512774929</v>
      </c>
      <c r="Y145" s="43">
        <f>'[1]Imports_Table 3'!B80</f>
        <v>76388.748546093746</v>
      </c>
      <c r="Z145" s="28">
        <f t="shared" si="21"/>
        <v>77631.080058868669</v>
      </c>
      <c r="AA145" s="50">
        <f>[1]Ince_Sources!P143</f>
        <v>10097.952924208361</v>
      </c>
      <c r="AB145" s="28">
        <f t="shared" si="28"/>
        <v>413791.13974076009</v>
      </c>
      <c r="AC145" s="30">
        <f>'[1]Exports_Table 2'!L78</f>
        <v>23710.997253740908</v>
      </c>
      <c r="AD145" s="18">
        <v>2040</v>
      </c>
      <c r="AE145">
        <v>219278.54801353582</v>
      </c>
      <c r="AF145">
        <v>79656.98314140625</v>
      </c>
      <c r="AG145">
        <v>8598.0099396143232</v>
      </c>
      <c r="AH145">
        <v>204622.64094785944</v>
      </c>
      <c r="AI145">
        <v>512156.18204241584</v>
      </c>
      <c r="AJ145">
        <v>0</v>
      </c>
      <c r="AK145">
        <v>2044</v>
      </c>
      <c r="AL145">
        <v>331863.00003895292</v>
      </c>
      <c r="AM145">
        <v>154495.95709495293</v>
      </c>
      <c r="AN145">
        <v>177367.04294399999</v>
      </c>
      <c r="AO145">
        <v>319601.71203895292</v>
      </c>
      <c r="AP145">
        <v>12261.287999999999</v>
      </c>
      <c r="AQ145">
        <v>88930.913294454003</v>
      </c>
      <c r="AR145">
        <v>1347.712518827537</v>
      </c>
      <c r="AS145">
        <v>79656.98314140625</v>
      </c>
      <c r="AT145">
        <v>81004.695660233789</v>
      </c>
      <c r="AU145">
        <v>10357.573048775115</v>
      </c>
      <c r="AV145">
        <v>512156.18204241584</v>
      </c>
      <c r="AX145">
        <v>2044</v>
      </c>
      <c r="AY145">
        <v>103249.43543095294</v>
      </c>
      <c r="AZ145">
        <v>82125.585359999997</v>
      </c>
      <c r="BA145">
        <v>51246.521664</v>
      </c>
      <c r="BB145">
        <v>95241.457584000003</v>
      </c>
      <c r="BC145">
        <v>331863.00003895297</v>
      </c>
      <c r="BD145">
        <v>0.55858899837943443</v>
      </c>
      <c r="BE145">
        <v>2044</v>
      </c>
      <c r="BF145">
        <v>92554.258886952957</v>
      </c>
      <c r="BG145">
        <v>209725.02595199997</v>
      </c>
      <c r="BH145">
        <v>12261.287999999999</v>
      </c>
      <c r="BI145">
        <v>17322.427199999998</v>
      </c>
      <c r="BJ145">
        <v>331863.00003895292</v>
      </c>
      <c r="BK145">
        <v>2044</v>
      </c>
      <c r="BL145">
        <v>78339</v>
      </c>
      <c r="BM145">
        <v>196625</v>
      </c>
      <c r="BN145">
        <v>56898</v>
      </c>
      <c r="BO145">
        <v>0.71077275957222052</v>
      </c>
      <c r="BP145">
        <v>2044</v>
      </c>
      <c r="BQ145">
        <v>275413.14235682011</v>
      </c>
      <c r="BR145">
        <v>195756.15921541385</v>
      </c>
      <c r="BS145">
        <v>79656.98314140625</v>
      </c>
      <c r="BT145">
        <v>23522.38879812197</v>
      </c>
      <c r="BU145">
        <v>8598.0099396143232</v>
      </c>
      <c r="BV145">
        <v>204622.64094785944</v>
      </c>
      <c r="BW145">
        <v>512156.18204241584</v>
      </c>
      <c r="BX145">
        <v>1452.0686897831233</v>
      </c>
      <c r="BY145">
        <v>2044</v>
      </c>
      <c r="BZ145">
        <v>0.27889297353452852</v>
      </c>
      <c r="CA145">
        <v>0.63196266509789623</v>
      </c>
      <c r="CB145">
        <v>3.69468364914462E-2</v>
      </c>
      <c r="CC145">
        <v>5.2197524876128852E-2</v>
      </c>
      <c r="CD145">
        <v>2044</v>
      </c>
      <c r="CE145">
        <v>1749.6909099193751</v>
      </c>
      <c r="CF145">
        <v>1156.1086416821672</v>
      </c>
      <c r="CG145">
        <v>2044</v>
      </c>
      <c r="CH145">
        <v>102.09178133227543</v>
      </c>
      <c r="CI145">
        <v>105.44160963062556</v>
      </c>
      <c r="CT145">
        <v>2044</v>
      </c>
      <c r="CU145">
        <v>66177.941534871527</v>
      </c>
      <c r="CV145">
        <v>26615.511478610762</v>
      </c>
      <c r="CW145">
        <v>126485.09500005352</v>
      </c>
      <c r="CX145">
        <v>56134.594343284276</v>
      </c>
      <c r="CY145">
        <v>275413.14235682006</v>
      </c>
      <c r="CZ145">
        <v>275413.14235682011</v>
      </c>
      <c r="DA145">
        <v>269.56580121751398</v>
      </c>
      <c r="DB145">
        <v>2044</v>
      </c>
      <c r="DC145">
        <v>154495.95709495293</v>
      </c>
      <c r="DD145">
        <v>4373.4355589529468</v>
      </c>
      <c r="DE145">
        <v>150122.52153599999</v>
      </c>
      <c r="DF145">
        <v>177367.04294399999</v>
      </c>
    </row>
    <row r="146" spans="1:110">
      <c r="A146" s="18">
        <v>2041</v>
      </c>
      <c r="B146" s="17">
        <f>SUM('[1]Ince_Table 2'!B144:N144)</f>
        <v>214295.61767514699</v>
      </c>
      <c r="C146" s="35">
        <f>J202+'[1]Imports_Table 3'!L81</f>
        <v>54.355702660158002</v>
      </c>
      <c r="D146" s="35">
        <f>K202+'[1]Imports_Table 3'!M81</f>
        <v>29.430201714988101</v>
      </c>
      <c r="E146" s="44">
        <f t="shared" si="20"/>
        <v>83.785904375146103</v>
      </c>
      <c r="F146" s="37">
        <f t="shared" si="22"/>
        <v>1267.5202832316074</v>
      </c>
      <c r="G146" s="37">
        <f t="shared" si="23"/>
        <v>1149.8690505420495</v>
      </c>
      <c r="H146" s="38">
        <f t="shared" si="24"/>
        <v>5115.3143067037117</v>
      </c>
      <c r="I146" s="39">
        <f t="shared" si="25"/>
        <v>169.0668153481453</v>
      </c>
      <c r="J146" s="51">
        <v>0.53</v>
      </c>
      <c r="K146" s="48" t="e">
        <f>#REF!/1000</f>
        <v>#REF!</v>
      </c>
      <c r="L146" s="35" t="e">
        <f t="shared" si="26"/>
        <v>#REF!</v>
      </c>
      <c r="M146" s="2">
        <v>2957.1</v>
      </c>
      <c r="N146" s="24">
        <v>6654.0718513169695</v>
      </c>
      <c r="O146" s="28">
        <v>327713.32691448723</v>
      </c>
      <c r="P146" s="28">
        <v>12238.026</v>
      </c>
      <c r="Q146" s="2"/>
      <c r="R146" s="27" t="e">
        <f t="shared" si="27"/>
        <v>#REF!</v>
      </c>
      <c r="S146" s="46">
        <v>2041</v>
      </c>
      <c r="V146" s="28">
        <v>12261.287999999999</v>
      </c>
      <c r="W146" s="28">
        <f t="shared" si="19"/>
        <v>0</v>
      </c>
      <c r="X146" s="28">
        <f>'[1]Imports_Table 3'!O81</f>
        <v>1267.5202832316074</v>
      </c>
      <c r="Y146" s="43">
        <f>'[1]Imports_Table 3'!B81</f>
        <v>77451.241107421883</v>
      </c>
      <c r="Z146" s="28">
        <f t="shared" si="21"/>
        <v>78718.761390653497</v>
      </c>
      <c r="AA146" s="50">
        <f>[1]Ince_Sources!P144</f>
        <v>10098.278394954825</v>
      </c>
      <c r="AB146" s="28">
        <f t="shared" si="28"/>
        <v>416530.36670009553</v>
      </c>
      <c r="AC146" s="30">
        <f>'[1]Exports_Table 2'!L79</f>
        <v>23747.980418716244</v>
      </c>
      <c r="AD146" s="18">
        <v>2041</v>
      </c>
      <c r="AE146">
        <v>220330.39288774342</v>
      </c>
      <c r="AF146">
        <v>80742.576927734379</v>
      </c>
      <c r="AG146">
        <v>8580.5372154321285</v>
      </c>
      <c r="AH146">
        <v>211325.4897662157</v>
      </c>
      <c r="AI146">
        <v>520978.99679712561</v>
      </c>
      <c r="AJ146">
        <v>0</v>
      </c>
      <c r="AK146">
        <v>2045</v>
      </c>
      <c r="AL146">
        <v>336851.03540822666</v>
      </c>
      <c r="AM146">
        <v>156135.97288022665</v>
      </c>
      <c r="AN146">
        <v>180715.06252800001</v>
      </c>
      <c r="AO146">
        <v>324589.74740822666</v>
      </c>
      <c r="AP146">
        <v>12261.287999999999</v>
      </c>
      <c r="AQ146">
        <v>91605.864059247979</v>
      </c>
      <c r="AR146">
        <v>1376.0633497007018</v>
      </c>
      <c r="AS146">
        <v>80742.576927734379</v>
      </c>
      <c r="AT146">
        <v>82118.640277435086</v>
      </c>
      <c r="AU146">
        <v>10403.457052215872</v>
      </c>
      <c r="AV146">
        <v>520978.99679712561</v>
      </c>
      <c r="AX146">
        <v>2045</v>
      </c>
      <c r="AY146">
        <v>104758.44241622665</v>
      </c>
      <c r="AZ146">
        <v>84766.211712000004</v>
      </c>
      <c r="BA146">
        <v>51377.530463999996</v>
      </c>
      <c r="BB146">
        <v>95948.850816000006</v>
      </c>
      <c r="BC146">
        <v>336851.03540822666</v>
      </c>
      <c r="BD146">
        <v>0.56263640068240695</v>
      </c>
      <c r="BE146">
        <v>2045</v>
      </c>
      <c r="BF146">
        <v>94533.204640226671</v>
      </c>
      <c r="BG146">
        <v>212734.11556799998</v>
      </c>
      <c r="BH146">
        <v>12261.287999999999</v>
      </c>
      <c r="BI146">
        <v>17322.427199999998</v>
      </c>
      <c r="BJ146">
        <v>336851.03540822666</v>
      </c>
      <c r="BK146">
        <v>2045</v>
      </c>
      <c r="BL146">
        <v>79457</v>
      </c>
      <c r="BM146">
        <v>200055</v>
      </c>
      <c r="BN146">
        <v>57338</v>
      </c>
      <c r="BO146">
        <v>0.70912951260616486</v>
      </c>
      <c r="BP146">
        <v>2045</v>
      </c>
      <c r="BQ146">
        <v>277589.44419276848</v>
      </c>
      <c r="BR146">
        <v>196846.86726503412</v>
      </c>
      <c r="BS146">
        <v>80742.576927734379</v>
      </c>
      <c r="BT146">
        <v>23483.525622709298</v>
      </c>
      <c r="BU146">
        <v>8580.5372154321285</v>
      </c>
      <c r="BV146">
        <v>211325.4897662157</v>
      </c>
      <c r="BW146">
        <v>520978.99679712567</v>
      </c>
      <c r="BX146">
        <v>1454.4406095300315</v>
      </c>
      <c r="BY146">
        <v>2045</v>
      </c>
      <c r="BZ146">
        <v>0.28063801117803527</v>
      </c>
      <c r="CA146">
        <v>0.63153766266500999</v>
      </c>
      <c r="CB146">
        <v>3.6399733743257334E-2</v>
      </c>
      <c r="CC146">
        <v>5.1424592413697373E-2</v>
      </c>
      <c r="CD146">
        <v>2045</v>
      </c>
      <c r="CE146">
        <v>1764.9440045700651</v>
      </c>
      <c r="CF146">
        <v>1154.4295996612293</v>
      </c>
      <c r="CG146">
        <v>2045</v>
      </c>
      <c r="CH146">
        <v>102.98177601355916</v>
      </c>
      <c r="CI146">
        <v>105.28847446067515</v>
      </c>
      <c r="CT146">
        <v>2045</v>
      </c>
      <c r="CU146">
        <v>66483.564174296596</v>
      </c>
      <c r="CV146">
        <v>26915.351208389064</v>
      </c>
      <c r="CW146">
        <v>126931.47750505776</v>
      </c>
      <c r="CX146">
        <v>57259.051305025081</v>
      </c>
      <c r="CY146">
        <v>277589.44419276848</v>
      </c>
      <c r="CZ146">
        <v>277589.44419276848</v>
      </c>
      <c r="DA146">
        <v>314.34158679898098</v>
      </c>
      <c r="DB146">
        <v>2045</v>
      </c>
      <c r="DC146">
        <v>156135.97288022665</v>
      </c>
      <c r="DD146">
        <v>5099.8779042266679</v>
      </c>
      <c r="DE146">
        <v>151036.09497599999</v>
      </c>
      <c r="DF146">
        <v>180715.06252800001</v>
      </c>
    </row>
    <row r="147" spans="1:110">
      <c r="A147" s="18">
        <v>2042</v>
      </c>
      <c r="B147" s="17">
        <f>SUM('[1]Ince_Table 2'!B145:N145)</f>
        <v>216340.08460848741</v>
      </c>
      <c r="C147" s="35">
        <f>J203+'[1]Imports_Table 3'!L82</f>
        <v>55.954879949757995</v>
      </c>
      <c r="D147" s="35">
        <f>K203+'[1]Imports_Table 3'!M82</f>
        <v>29.430201714988101</v>
      </c>
      <c r="E147" s="44">
        <f t="shared" si="20"/>
        <v>85.385081664746096</v>
      </c>
      <c r="F147" s="37">
        <f t="shared" si="22"/>
        <v>1293.4653355780777</v>
      </c>
      <c r="G147" s="37">
        <f t="shared" si="23"/>
        <v>1173.4058831297205</v>
      </c>
      <c r="H147" s="38">
        <f t="shared" si="24"/>
        <v>5067.3977324966399</v>
      </c>
      <c r="I147" s="39">
        <f t="shared" si="25"/>
        <v>167.25619052775028</v>
      </c>
      <c r="J147" s="51">
        <v>0.53</v>
      </c>
      <c r="K147" s="48" t="e">
        <f>#REF!/1000</f>
        <v>#REF!</v>
      </c>
      <c r="L147" s="35" t="e">
        <f t="shared" si="26"/>
        <v>#REF!</v>
      </c>
      <c r="M147" s="2">
        <v>3006.2</v>
      </c>
      <c r="N147" s="24">
        <v>6677.7552012355682</v>
      </c>
      <c r="O147" s="28">
        <v>328953.24279095093</v>
      </c>
      <c r="P147" s="28">
        <v>12261.177</v>
      </c>
      <c r="Q147" s="2"/>
      <c r="R147" s="27" t="e">
        <f t="shared" si="27"/>
        <v>#REF!</v>
      </c>
      <c r="S147" s="46">
        <v>2042</v>
      </c>
      <c r="V147" s="28">
        <v>12261.287999999999</v>
      </c>
      <c r="W147" s="28">
        <f t="shared" si="19"/>
        <v>0</v>
      </c>
      <c r="X147" s="28">
        <f>'[1]Imports_Table 3'!O82</f>
        <v>1293.4653355780777</v>
      </c>
      <c r="Y147" s="43">
        <f>'[1]Imports_Table 3'!B82</f>
        <v>77983.888043750019</v>
      </c>
      <c r="Z147" s="28">
        <f t="shared" si="21"/>
        <v>79277.353379328095</v>
      </c>
      <c r="AA147" s="50">
        <f>[1]Ince_Sources!P145</f>
        <v>10211.510782840705</v>
      </c>
      <c r="AB147" s="28">
        <f t="shared" si="28"/>
        <v>418442.10695311974</v>
      </c>
      <c r="AC147" s="30">
        <f>'[1]Exports_Table 2'!L80</f>
        <v>23613.720969053131</v>
      </c>
      <c r="AD147" s="18">
        <v>2042</v>
      </c>
      <c r="AE147">
        <v>221138.68226016307</v>
      </c>
      <c r="AF147">
        <v>80777.896414062503</v>
      </c>
      <c r="AG147">
        <v>8563.8446723285069</v>
      </c>
      <c r="AH147">
        <v>211670.41706299476</v>
      </c>
      <c r="AI147">
        <v>522150.84040954884</v>
      </c>
      <c r="AJ147">
        <v>0</v>
      </c>
      <c r="AK147">
        <v>2046</v>
      </c>
      <c r="AL147">
        <v>337789.80472828838</v>
      </c>
      <c r="AM147">
        <v>157859.90767228839</v>
      </c>
      <c r="AN147">
        <v>179929.89705599999</v>
      </c>
      <c r="AO147">
        <v>325528.51672828838</v>
      </c>
      <c r="AP147">
        <v>12261.287999999999</v>
      </c>
      <c r="AQ147">
        <v>91742.817368499003</v>
      </c>
      <c r="AR147">
        <v>1405.2638518182312</v>
      </c>
      <c r="AS147">
        <v>80777.896414062503</v>
      </c>
      <c r="AT147">
        <v>82183.160265880739</v>
      </c>
      <c r="AU147">
        <v>10435.05804688078</v>
      </c>
      <c r="AV147">
        <v>522150.84040954884</v>
      </c>
      <c r="AX147">
        <v>2046</v>
      </c>
      <c r="AY147">
        <v>106323.57669628836</v>
      </c>
      <c r="AZ147">
        <v>83890.01275200001</v>
      </c>
      <c r="BA147">
        <v>51536.330976000005</v>
      </c>
      <c r="BB147">
        <v>96039.884303999977</v>
      </c>
      <c r="BC147">
        <v>337789.80472828832</v>
      </c>
      <c r="BD147">
        <v>0.56311228694806981</v>
      </c>
      <c r="BE147">
        <v>2046</v>
      </c>
      <c r="BF147">
        <v>95235.905400288379</v>
      </c>
      <c r="BG147">
        <v>212970.18412799996</v>
      </c>
      <c r="BH147">
        <v>12261.287999999999</v>
      </c>
      <c r="BI147">
        <v>17322.427199999998</v>
      </c>
      <c r="BJ147">
        <v>337789.80472828832</v>
      </c>
      <c r="BK147">
        <v>2046</v>
      </c>
      <c r="BL147">
        <v>79886</v>
      </c>
      <c r="BM147">
        <v>200669</v>
      </c>
      <c r="BN147">
        <v>57235</v>
      </c>
      <c r="BO147">
        <v>0.70991993541144527</v>
      </c>
      <c r="BP147">
        <v>2046</v>
      </c>
      <c r="BQ147">
        <v>278467.58972781082</v>
      </c>
      <c r="BR147">
        <v>197689.69331374828</v>
      </c>
      <c r="BS147">
        <v>80777.896414062503</v>
      </c>
      <c r="BT147">
        <v>23448.988946414796</v>
      </c>
      <c r="BU147">
        <v>8563.8446723285069</v>
      </c>
      <c r="BV147">
        <v>211670.41706299476</v>
      </c>
      <c r="BW147">
        <v>522150.84040954884</v>
      </c>
      <c r="BX147">
        <v>1449.9517827256582</v>
      </c>
      <c r="BY147">
        <v>2046</v>
      </c>
      <c r="BZ147">
        <v>0.28193836541897505</v>
      </c>
      <c r="CA147">
        <v>0.63048138560401235</v>
      </c>
      <c r="CB147">
        <v>3.6298573338715015E-2</v>
      </c>
      <c r="CC147">
        <v>5.1281675638297691E-2</v>
      </c>
      <c r="CD147">
        <v>2046</v>
      </c>
      <c r="CE147">
        <v>1758.8363874987028</v>
      </c>
      <c r="CF147">
        <v>1151.4461229981466</v>
      </c>
      <c r="CG147">
        <v>2046</v>
      </c>
      <c r="CH147">
        <v>102.62540592386171</v>
      </c>
      <c r="CI147">
        <v>105.01636977231894</v>
      </c>
      <c r="CT147">
        <v>2046</v>
      </c>
      <c r="CU147">
        <v>66827.178482171832</v>
      </c>
      <c r="CV147">
        <v>27080.769039549159</v>
      </c>
      <c r="CW147">
        <v>127230.73473844209</v>
      </c>
      <c r="CX147">
        <v>57328.907467647703</v>
      </c>
      <c r="CY147">
        <v>278467.58972781076</v>
      </c>
      <c r="CZ147">
        <v>278467.58972781082</v>
      </c>
      <c r="DA147">
        <v>395.487894988189</v>
      </c>
      <c r="DB147">
        <v>2046</v>
      </c>
      <c r="DC147">
        <v>157859.90767228836</v>
      </c>
      <c r="DD147">
        <v>6416.3956082883788</v>
      </c>
      <c r="DE147">
        <v>151443.51206399998</v>
      </c>
      <c r="DF147">
        <v>179929.89705599999</v>
      </c>
    </row>
    <row r="148" spans="1:110">
      <c r="A148" s="18">
        <v>2043</v>
      </c>
      <c r="B148" s="17">
        <f>SUM('[1]Ince_Table 2'!B146:N146)</f>
        <v>216117.52257977184</v>
      </c>
      <c r="C148" s="35">
        <f>J204+'[1]Imports_Table 3'!L83</f>
        <v>57.601978880158001</v>
      </c>
      <c r="D148" s="35">
        <f>K204+'[1]Imports_Table 3'!M83</f>
        <v>29.430201714988101</v>
      </c>
      <c r="E148" s="44">
        <f t="shared" si="20"/>
        <v>87.032180595146102</v>
      </c>
      <c r="F148" s="37">
        <f t="shared" si="22"/>
        <v>1320.1878686248874</v>
      </c>
      <c r="G148" s="37">
        <f t="shared" si="23"/>
        <v>1197.6480306591254</v>
      </c>
      <c r="H148" s="38">
        <f t="shared" si="24"/>
        <v>4966.3818854568608</v>
      </c>
      <c r="I148" s="39">
        <f t="shared" si="25"/>
        <v>163.70209703932568</v>
      </c>
      <c r="J148" s="51">
        <v>0.53</v>
      </c>
      <c r="K148" s="48" t="e">
        <f>#REF!/1000</f>
        <v>#REF!</v>
      </c>
      <c r="L148" s="35" t="e">
        <f t="shared" si="26"/>
        <v>#REF!</v>
      </c>
      <c r="M148" s="2">
        <v>3055.3</v>
      </c>
      <c r="N148" s="24">
        <v>6708.4263108087025</v>
      </c>
      <c r="O148" s="28">
        <v>331785.94207579701</v>
      </c>
      <c r="P148" s="28">
        <v>12394.652999999998</v>
      </c>
      <c r="Q148" s="2"/>
      <c r="R148" s="27" t="e">
        <f t="shared" si="27"/>
        <v>#REF!</v>
      </c>
      <c r="S148" s="46">
        <v>2043</v>
      </c>
      <c r="V148" s="28">
        <v>12261.287999999999</v>
      </c>
      <c r="W148" s="28">
        <f t="shared" si="19"/>
        <v>0</v>
      </c>
      <c r="X148" s="28">
        <f>'[1]Imports_Table 3'!O83</f>
        <v>1320.1878686248874</v>
      </c>
      <c r="Y148" s="43">
        <f>'[1]Imports_Table 3'!B83</f>
        <v>79161.599455078118</v>
      </c>
      <c r="Z148" s="28">
        <f t="shared" si="21"/>
        <v>80481.787323703</v>
      </c>
      <c r="AA148" s="50">
        <f>[1]Ince_Sources!P146</f>
        <v>10162.778520087666</v>
      </c>
      <c r="AB148" s="28">
        <f t="shared" si="28"/>
        <v>422430.50791958766</v>
      </c>
      <c r="AC148" s="30">
        <f>'[1]Exports_Table 2'!L81</f>
        <v>23620.327811277144</v>
      </c>
      <c r="AD148" s="18">
        <v>2043</v>
      </c>
      <c r="AE148">
        <v>222771.219204489</v>
      </c>
      <c r="AF148">
        <v>81427.787100390648</v>
      </c>
      <c r="AG148">
        <v>8547.9089250265242</v>
      </c>
      <c r="AH148">
        <v>215181.79674013483</v>
      </c>
      <c r="AI148">
        <v>527928.71197004104</v>
      </c>
      <c r="AJ148">
        <v>0</v>
      </c>
      <c r="AK148">
        <v>2047</v>
      </c>
      <c r="AL148">
        <v>341204.18888023589</v>
      </c>
      <c r="AM148">
        <v>159443.95131223593</v>
      </c>
      <c r="AN148">
        <v>181760.23756800001</v>
      </c>
      <c r="AO148">
        <v>328942.90088023589</v>
      </c>
      <c r="AP148">
        <v>12261.287999999999</v>
      </c>
      <c r="AQ148">
        <v>93342.02237128999</v>
      </c>
      <c r="AR148">
        <v>1435.3409533989291</v>
      </c>
      <c r="AS148">
        <v>81427.787100390648</v>
      </c>
      <c r="AT148">
        <v>82863.12805378958</v>
      </c>
      <c r="AU148">
        <v>10519.372664725621</v>
      </c>
      <c r="AV148">
        <v>527928.71197004104</v>
      </c>
      <c r="AX148">
        <v>2047</v>
      </c>
      <c r="AY148">
        <v>107804.2085602359</v>
      </c>
      <c r="AZ148">
        <v>84737.382912000001</v>
      </c>
      <c r="BA148">
        <v>51639.742751999991</v>
      </c>
      <c r="BB148">
        <v>97022.854655999996</v>
      </c>
      <c r="BC148">
        <v>341204.18888023589</v>
      </c>
      <c r="BD148">
        <v>0.5643001983771625</v>
      </c>
      <c r="BE148">
        <v>2047</v>
      </c>
      <c r="BF148">
        <v>96776.574176235925</v>
      </c>
      <c r="BG148">
        <v>214843.89950399997</v>
      </c>
      <c r="BH148">
        <v>12261.287999999999</v>
      </c>
      <c r="BI148">
        <v>17322.427199999998</v>
      </c>
      <c r="BJ148">
        <v>341204.18888023589</v>
      </c>
      <c r="BK148">
        <v>2047</v>
      </c>
      <c r="BL148">
        <v>80461</v>
      </c>
      <c r="BM148">
        <v>203130</v>
      </c>
      <c r="BN148">
        <v>57613</v>
      </c>
      <c r="BO148">
        <v>0.7100052313108296</v>
      </c>
      <c r="BP148">
        <v>2047</v>
      </c>
      <c r="BQ148">
        <v>280790.53794128494</v>
      </c>
      <c r="BR148">
        <v>199362.7508408943</v>
      </c>
      <c r="BS148">
        <v>81427.787100390648</v>
      </c>
      <c r="BT148">
        <v>23408.468363594715</v>
      </c>
      <c r="BU148">
        <v>8547.9089250265242</v>
      </c>
      <c r="BV148">
        <v>215181.79674013483</v>
      </c>
      <c r="BW148">
        <v>527928.71197004104</v>
      </c>
      <c r="BX148">
        <v>1452.9084395780058</v>
      </c>
      <c r="BY148">
        <v>2047</v>
      </c>
      <c r="BZ148">
        <v>0.28363243280757294</v>
      </c>
      <c r="CA148">
        <v>0.62966372191699871</v>
      </c>
      <c r="CB148">
        <v>3.5935338426644474E-2</v>
      </c>
      <c r="CC148">
        <v>5.0768506848783861E-2</v>
      </c>
      <c r="CD148">
        <v>2047</v>
      </c>
      <c r="CE148">
        <v>1765.5097970114814</v>
      </c>
      <c r="CF148">
        <v>1152.6961942890132</v>
      </c>
      <c r="CG148">
        <v>2047</v>
      </c>
      <c r="CH148">
        <v>103.01478913483734</v>
      </c>
      <c r="CI148">
        <v>105.13038114141501</v>
      </c>
      <c r="CT148">
        <v>2047</v>
      </c>
      <c r="CU148">
        <v>67161.926879360559</v>
      </c>
      <c r="CV148">
        <v>27386.549686963583</v>
      </c>
      <c r="CW148">
        <v>128222.74263816484</v>
      </c>
      <c r="CX148">
        <v>58019.318736795933</v>
      </c>
      <c r="CY148">
        <v>280790.53794128489</v>
      </c>
      <c r="CZ148">
        <v>280790.53794128494</v>
      </c>
      <c r="DA148">
        <v>465.90572092183902</v>
      </c>
      <c r="DB148">
        <v>2047</v>
      </c>
      <c r="DC148">
        <v>159443.95131223591</v>
      </c>
      <c r="DD148">
        <v>7558.8544162359167</v>
      </c>
      <c r="DE148">
        <v>151885.096896</v>
      </c>
      <c r="DF148">
        <v>181760.23756799998</v>
      </c>
    </row>
    <row r="149" spans="1:110">
      <c r="A149" s="18">
        <v>2044</v>
      </c>
      <c r="B149" s="17">
        <f>SUM('[1]Ince_Table 2'!B147:N147)</f>
        <v>219278.54801353582</v>
      </c>
      <c r="C149" s="35">
        <f>J205+'[1]Imports_Table 3'!L84</f>
        <v>59.298517970557995</v>
      </c>
      <c r="D149" s="35">
        <f>K205+'[1]Imports_Table 3'!M84</f>
        <v>29.430201714988101</v>
      </c>
      <c r="E149" s="44">
        <f t="shared" si="20"/>
        <v>88.728719685546096</v>
      </c>
      <c r="F149" s="37">
        <f t="shared" si="22"/>
        <v>1347.712518827537</v>
      </c>
      <c r="G149" s="37">
        <f t="shared" si="23"/>
        <v>1222.617842829965</v>
      </c>
      <c r="H149" s="38">
        <f t="shared" si="24"/>
        <v>4942.6735512618088</v>
      </c>
      <c r="I149" s="39">
        <f t="shared" si="25"/>
        <v>162.7042451192043</v>
      </c>
      <c r="J149" s="51">
        <v>0.54</v>
      </c>
      <c r="K149" s="48" t="e">
        <f>#REF!/1000</f>
        <v>#REF!</v>
      </c>
      <c r="L149" s="35" t="e">
        <f t="shared" si="26"/>
        <v>#REF!</v>
      </c>
      <c r="M149" s="2">
        <v>3104.4</v>
      </c>
      <c r="N149" s="24">
        <v>6754.9669838192567</v>
      </c>
      <c r="O149" s="28">
        <v>331863.00003895292</v>
      </c>
      <c r="P149" s="28">
        <v>12293.335999999999</v>
      </c>
      <c r="Q149" s="2"/>
      <c r="R149" s="27" t="e">
        <f t="shared" si="27"/>
        <v>#REF!</v>
      </c>
      <c r="S149" s="46">
        <v>2044</v>
      </c>
      <c r="V149" s="28">
        <v>12261.287999999999</v>
      </c>
      <c r="W149" s="28">
        <f t="shared" si="19"/>
        <v>0</v>
      </c>
      <c r="X149" s="28">
        <f>'[1]Imports_Table 3'!O84</f>
        <v>1347.712518827537</v>
      </c>
      <c r="Y149" s="43">
        <f>'[1]Imports_Table 3'!B84</f>
        <v>79656.98314140625</v>
      </c>
      <c r="Z149" s="28">
        <f t="shared" si="21"/>
        <v>81004.695660233789</v>
      </c>
      <c r="AA149" s="50">
        <f>[1]Ince_Sources!P147</f>
        <v>10357.573048775115</v>
      </c>
      <c r="AB149" s="28">
        <f t="shared" si="28"/>
        <v>423225.26874796185</v>
      </c>
      <c r="AC149" s="30">
        <f>'[1]Exports_Table 2'!L82</f>
        <v>23522.38879812197</v>
      </c>
      <c r="AD149" s="18">
        <v>2044</v>
      </c>
      <c r="AE149">
        <v>223928.83658047087</v>
      </c>
      <c r="AF149">
        <v>81850.642136718758</v>
      </c>
      <c r="AG149">
        <v>8532.7072806404285</v>
      </c>
      <c r="AH149">
        <v>215298.90580428558</v>
      </c>
      <c r="AI149">
        <v>529611.09180211567</v>
      </c>
      <c r="AJ149">
        <v>0</v>
      </c>
      <c r="AK149">
        <v>2048</v>
      </c>
      <c r="AL149">
        <v>342454.17700962286</v>
      </c>
      <c r="AM149">
        <v>160233.80558562287</v>
      </c>
      <c r="AN149">
        <v>182220.37142400001</v>
      </c>
      <c r="AO149">
        <v>330192.88900962286</v>
      </c>
      <c r="AP149">
        <v>12261.287999999999</v>
      </c>
      <c r="AQ149">
        <v>93264.340270738991</v>
      </c>
      <c r="AR149">
        <v>1466.3198638391211</v>
      </c>
      <c r="AS149">
        <v>81850.642136718758</v>
      </c>
      <c r="AT149">
        <v>83316.962000557876</v>
      </c>
      <c r="AU149">
        <v>10575.612521195881</v>
      </c>
      <c r="AV149">
        <v>529611.09180211567</v>
      </c>
      <c r="AX149">
        <v>2048</v>
      </c>
      <c r="AY149">
        <v>108451.59988962284</v>
      </c>
      <c r="AZ149">
        <v>84484.397088000012</v>
      </c>
      <c r="BA149">
        <v>51782.20569599999</v>
      </c>
      <c r="BB149">
        <v>97735.974335999999</v>
      </c>
      <c r="BC149">
        <v>342454.17700962286</v>
      </c>
      <c r="BD149">
        <v>0.56339215559400646</v>
      </c>
      <c r="BE149">
        <v>2048</v>
      </c>
      <c r="BF149">
        <v>97844.226385622853</v>
      </c>
      <c r="BG149">
        <v>215026.23542399998</v>
      </c>
      <c r="BH149">
        <v>12261.287999999999</v>
      </c>
      <c r="BI149">
        <v>17322.427199999998</v>
      </c>
      <c r="BJ149">
        <v>342454.1770096228</v>
      </c>
      <c r="BK149">
        <v>2048</v>
      </c>
      <c r="BL149">
        <v>79794</v>
      </c>
      <c r="BM149">
        <v>205033</v>
      </c>
      <c r="BN149">
        <v>57627</v>
      </c>
      <c r="BO149">
        <v>0.71016773095543417</v>
      </c>
      <c r="BP149">
        <v>2048</v>
      </c>
      <c r="BQ149">
        <v>282406.93283235858</v>
      </c>
      <c r="BR149">
        <v>200556.29069563979</v>
      </c>
      <c r="BS149">
        <v>81850.642136718758</v>
      </c>
      <c r="BT149">
        <v>23372.545884831074</v>
      </c>
      <c r="BU149">
        <v>8532.7072806404285</v>
      </c>
      <c r="BV149">
        <v>215298.90580428558</v>
      </c>
      <c r="BW149">
        <v>529611.09180211555</v>
      </c>
      <c r="BX149">
        <v>1452.1055158722888</v>
      </c>
      <c r="BY149">
        <v>2048</v>
      </c>
      <c r="BZ149">
        <v>0.2857147991010589</v>
      </c>
      <c r="CA149">
        <v>0.62789783235132746</v>
      </c>
      <c r="CB149">
        <v>3.5804171253123483E-2</v>
      </c>
      <c r="CC149">
        <v>5.058319729449013E-2</v>
      </c>
      <c r="CD149">
        <v>2048</v>
      </c>
      <c r="CE149">
        <v>1760.8618683039622</v>
      </c>
      <c r="CF149">
        <v>1151.4175502001269</v>
      </c>
      <c r="CG149">
        <v>2048</v>
      </c>
      <c r="CH149">
        <v>102.74358962264584</v>
      </c>
      <c r="CI149">
        <v>105.01376382188641</v>
      </c>
      <c r="CT149">
        <v>2048</v>
      </c>
      <c r="CU149">
        <v>67414.850673951791</v>
      </c>
      <c r="CV149">
        <v>27707.561869097066</v>
      </c>
      <c r="CW149">
        <v>128806.42403742201</v>
      </c>
      <c r="CX149">
        <v>58478.096251887684</v>
      </c>
      <c r="CY149">
        <v>282406.93283235852</v>
      </c>
      <c r="CZ149">
        <v>282406.93283235858</v>
      </c>
      <c r="DA149">
        <v>544.47203264440702</v>
      </c>
      <c r="DB149">
        <v>2048</v>
      </c>
      <c r="DC149">
        <v>160233.80558562285</v>
      </c>
      <c r="DD149">
        <v>8833.5142576228591</v>
      </c>
      <c r="DE149">
        <v>151400.29132799999</v>
      </c>
      <c r="DF149">
        <v>182220.37142400001</v>
      </c>
    </row>
    <row r="150" spans="1:110">
      <c r="A150" s="18">
        <v>2045</v>
      </c>
      <c r="B150" s="17">
        <f>SUM('[1]Ince_Table 2'!B148:N148)</f>
        <v>220330.39288774342</v>
      </c>
      <c r="C150" s="35">
        <f>J206+'[1]Imports_Table 3'!L85</f>
        <v>61.045980425757996</v>
      </c>
      <c r="D150" s="35">
        <f>K206+'[1]Imports_Table 3'!M85</f>
        <v>29.430201714988101</v>
      </c>
      <c r="E150" s="44">
        <f t="shared" si="20"/>
        <v>90.47618214074609</v>
      </c>
      <c r="F150" s="37">
        <f t="shared" si="22"/>
        <v>1376.0633497007018</v>
      </c>
      <c r="G150" s="37">
        <f t="shared" si="23"/>
        <v>1248.3371495814827</v>
      </c>
      <c r="H150" s="38">
        <f t="shared" si="24"/>
        <v>4870.4617651747103</v>
      </c>
      <c r="I150" s="39">
        <f t="shared" si="25"/>
        <v>160.1164604345185</v>
      </c>
      <c r="J150" s="51">
        <v>0.55000000000000004</v>
      </c>
      <c r="K150" s="48" t="e">
        <f>#REF!/1000</f>
        <v>#REF!</v>
      </c>
      <c r="L150" s="35" t="e">
        <f t="shared" si="26"/>
        <v>#REF!</v>
      </c>
      <c r="M150" s="2">
        <v>3153.5</v>
      </c>
      <c r="N150" s="24">
        <v>6826.0779678970039</v>
      </c>
      <c r="O150" s="28">
        <v>336851.03540822666</v>
      </c>
      <c r="P150" s="28">
        <v>12541.832</v>
      </c>
      <c r="Q150" s="2"/>
      <c r="R150" s="27" t="e">
        <f t="shared" si="27"/>
        <v>#REF!</v>
      </c>
      <c r="S150" s="46">
        <v>2045</v>
      </c>
      <c r="V150" s="28">
        <v>12261.287999999999</v>
      </c>
      <c r="W150" s="28">
        <f t="shared" si="19"/>
        <v>0</v>
      </c>
      <c r="X150" s="28">
        <f>'[1]Imports_Table 3'!O85</f>
        <v>1376.0633497007018</v>
      </c>
      <c r="Y150" s="43">
        <f>'[1]Imports_Table 3'!B85</f>
        <v>80742.576927734379</v>
      </c>
      <c r="Z150" s="28">
        <f t="shared" si="21"/>
        <v>82118.640277435086</v>
      </c>
      <c r="AA150" s="50">
        <f>[1]Ince_Sources!P148</f>
        <v>10403.457052215872</v>
      </c>
      <c r="AB150" s="28">
        <f t="shared" si="28"/>
        <v>429373.1327378776</v>
      </c>
      <c r="AC150" s="30">
        <f>'[1]Exports_Table 2'!L83</f>
        <v>23483.525622709298</v>
      </c>
      <c r="AD150" s="18">
        <v>2045</v>
      </c>
      <c r="AE150">
        <v>225080.87465272038</v>
      </c>
      <c r="AF150">
        <v>82293.284248046883</v>
      </c>
      <c r="AG150">
        <v>8518.2177234962382</v>
      </c>
      <c r="AH150">
        <v>220712.68746691695</v>
      </c>
      <c r="AI150">
        <v>536605.06409118045</v>
      </c>
      <c r="AJ150">
        <v>0</v>
      </c>
      <c r="AK150">
        <v>2049</v>
      </c>
      <c r="AL150">
        <v>346137.22324097779</v>
      </c>
      <c r="AM150">
        <v>162107.62184897781</v>
      </c>
      <c r="AN150">
        <v>184029.60139200001</v>
      </c>
      <c r="AO150">
        <v>333875.93524097779</v>
      </c>
      <c r="AP150">
        <v>12261.287999999999</v>
      </c>
      <c r="AQ150">
        <v>96052.49529629598</v>
      </c>
      <c r="AR150">
        <v>1498.2286572392618</v>
      </c>
      <c r="AS150">
        <v>82293.284248046883</v>
      </c>
      <c r="AT150">
        <v>83791.512905286145</v>
      </c>
      <c r="AU150">
        <v>10623.832648620575</v>
      </c>
      <c r="AV150">
        <v>536605.06409118045</v>
      </c>
      <c r="AX150">
        <v>2049</v>
      </c>
      <c r="AY150">
        <v>110217.1696249778</v>
      </c>
      <c r="AZ150">
        <v>85684.238639999996</v>
      </c>
      <c r="BA150">
        <v>51890.452223999993</v>
      </c>
      <c r="BB150">
        <v>98345.362752000001</v>
      </c>
      <c r="BC150">
        <v>346137.22324097779</v>
      </c>
      <c r="BD150">
        <v>0.56596458026299268</v>
      </c>
      <c r="BE150">
        <v>2049</v>
      </c>
      <c r="BF150">
        <v>98676.952312977824</v>
      </c>
      <c r="BG150">
        <v>217876.55572799998</v>
      </c>
      <c r="BH150">
        <v>12261.287999999999</v>
      </c>
      <c r="BI150">
        <v>17322.427199999998</v>
      </c>
      <c r="BJ150">
        <v>346137.22324097779</v>
      </c>
      <c r="BK150">
        <v>2049</v>
      </c>
      <c r="BL150">
        <v>80955</v>
      </c>
      <c r="BM150">
        <v>207486</v>
      </c>
      <c r="BN150">
        <v>57696</v>
      </c>
      <c r="BO150">
        <v>0.71026868538997889</v>
      </c>
      <c r="BP150">
        <v>2049</v>
      </c>
      <c r="BQ150">
        <v>284033.10273455875</v>
      </c>
      <c r="BR150">
        <v>201739.81848651185</v>
      </c>
      <c r="BS150">
        <v>82293.284248046883</v>
      </c>
      <c r="BT150">
        <v>23341.056166208527</v>
      </c>
      <c r="BU150">
        <v>8518.2177234962382</v>
      </c>
      <c r="BV150">
        <v>220712.68746691695</v>
      </c>
      <c r="BW150">
        <v>536605.06409118045</v>
      </c>
      <c r="BX150">
        <v>1451.2550244337253</v>
      </c>
      <c r="BY150">
        <v>2049</v>
      </c>
      <c r="BZ150">
        <v>0.28508044118756848</v>
      </c>
      <c r="CA150">
        <v>0.62945138834812975</v>
      </c>
      <c r="CB150">
        <v>3.5423199750648587E-2</v>
      </c>
      <c r="CC150">
        <v>5.004497071365327E-2</v>
      </c>
      <c r="CD150">
        <v>2049</v>
      </c>
      <c r="CE150">
        <v>1768.5733794256348</v>
      </c>
      <c r="CF150">
        <v>1150.0411293572577</v>
      </c>
      <c r="CG150">
        <v>2049</v>
      </c>
      <c r="CH150">
        <v>103.19354447050608</v>
      </c>
      <c r="CI150">
        <v>104.88822888168382</v>
      </c>
      <c r="CT150">
        <v>2049</v>
      </c>
      <c r="CU150">
        <v>67786.472044722541</v>
      </c>
      <c r="CV150">
        <v>28012.247096924308</v>
      </c>
      <c r="CW150">
        <v>129282.15551107354</v>
      </c>
      <c r="CX150">
        <v>58952.228081838359</v>
      </c>
      <c r="CY150">
        <v>284033.10273455875</v>
      </c>
      <c r="CZ150">
        <v>284033.10273455875</v>
      </c>
      <c r="DA150">
        <v>600.74359720030895</v>
      </c>
      <c r="DB150">
        <v>2049</v>
      </c>
      <c r="DC150">
        <v>162107.62184897781</v>
      </c>
      <c r="DD150">
        <v>9746.4641209778129</v>
      </c>
      <c r="DE150">
        <v>152361.15772799999</v>
      </c>
      <c r="DF150">
        <v>184029.60139199998</v>
      </c>
    </row>
    <row r="151" spans="1:110">
      <c r="A151" s="18">
        <v>2046</v>
      </c>
      <c r="B151" s="17">
        <f>SUM('[1]Ince_Table 2'!B149:N149)</f>
        <v>221138.68226016307</v>
      </c>
      <c r="C151" s="35">
        <f>J207+'[1]Imports_Table 3'!L86</f>
        <v>62.845814136157998</v>
      </c>
      <c r="D151" s="35">
        <f>K207+'[1]Imports_Table 3'!M86</f>
        <v>29.430201714988101</v>
      </c>
      <c r="E151" s="44">
        <f t="shared" si="20"/>
        <v>92.276015851146099</v>
      </c>
      <c r="F151" s="37">
        <f t="shared" si="22"/>
        <v>1405.2638518182312</v>
      </c>
      <c r="G151" s="37">
        <f t="shared" si="23"/>
        <v>1274.827261092463</v>
      </c>
      <c r="H151" s="38">
        <f t="shared" si="24"/>
        <v>4792.9828833722113</v>
      </c>
      <c r="I151" s="39">
        <f t="shared" si="25"/>
        <v>157.36452764656116</v>
      </c>
      <c r="J151" s="51">
        <v>0.56000000000000005</v>
      </c>
      <c r="K151" s="48" t="e">
        <f>#REF!/1000</f>
        <v>#REF!</v>
      </c>
      <c r="L151" s="35" t="e">
        <f t="shared" si="26"/>
        <v>#REF!</v>
      </c>
      <c r="M151" s="2">
        <v>3202.6</v>
      </c>
      <c r="N151" s="24">
        <v>6894.9222890541114</v>
      </c>
      <c r="O151" s="28">
        <v>337789.80472828838</v>
      </c>
      <c r="P151" s="28">
        <v>12476.914000000001</v>
      </c>
      <c r="Q151" s="2"/>
      <c r="R151" s="27" t="e">
        <f t="shared" si="27"/>
        <v>#REF!</v>
      </c>
      <c r="S151" s="46">
        <v>2046</v>
      </c>
      <c r="V151" s="28">
        <v>12261.287999999999</v>
      </c>
      <c r="W151" s="28">
        <f t="shared" si="19"/>
        <v>0</v>
      </c>
      <c r="X151" s="28">
        <f>'[1]Imports_Table 3'!O86</f>
        <v>1405.2638518182312</v>
      </c>
      <c r="Y151" s="43">
        <f>'[1]Imports_Table 3'!B86</f>
        <v>80777.896414062503</v>
      </c>
      <c r="Z151" s="28">
        <f t="shared" si="21"/>
        <v>82183.160265880739</v>
      </c>
      <c r="AA151" s="50">
        <f>[1]Ince_Sources!P149</f>
        <v>10435.05804688078</v>
      </c>
      <c r="AB151" s="28">
        <f t="shared" si="28"/>
        <v>430408.02304104983</v>
      </c>
      <c r="AC151" s="30">
        <f>'[1]Exports_Table 2'!L84</f>
        <v>23448.988946414796</v>
      </c>
      <c r="AD151" s="18">
        <v>2046</v>
      </c>
      <c r="AE151">
        <v>227547.65584985353</v>
      </c>
      <c r="AF151">
        <v>82587.166559375008</v>
      </c>
      <c r="AG151">
        <v>8504.4188900324607</v>
      </c>
      <c r="AH151">
        <v>219098.38096396218</v>
      </c>
      <c r="AI151">
        <v>537737.62226322317</v>
      </c>
      <c r="AJ151">
        <v>0</v>
      </c>
      <c r="AK151">
        <v>2050</v>
      </c>
      <c r="AL151">
        <v>347418.11768822494</v>
      </c>
      <c r="AM151">
        <v>162409.26748022492</v>
      </c>
      <c r="AN151">
        <v>185008.85020799999</v>
      </c>
      <c r="AO151">
        <v>335156.82968822494</v>
      </c>
      <c r="AP151">
        <v>12261.287999999999</v>
      </c>
      <c r="AQ151">
        <v>95433.782692632973</v>
      </c>
      <c r="AR151">
        <v>1531.0942618181543</v>
      </c>
      <c r="AS151">
        <v>82587.166559375008</v>
      </c>
      <c r="AT151">
        <v>84118.260821193166</v>
      </c>
      <c r="AU151">
        <v>10767.46106117212</v>
      </c>
      <c r="AV151">
        <v>537737.62226322317</v>
      </c>
      <c r="AX151">
        <v>2050</v>
      </c>
      <c r="AY151">
        <v>110363.63269622491</v>
      </c>
      <c r="AZ151">
        <v>85569.604848000003</v>
      </c>
      <c r="BA151">
        <v>52045.634784000002</v>
      </c>
      <c r="BB151">
        <v>99439.245360000001</v>
      </c>
      <c r="BC151">
        <v>347418.11768822488</v>
      </c>
      <c r="BD151">
        <v>0.5639695443864462</v>
      </c>
      <c r="BE151">
        <v>2050</v>
      </c>
      <c r="BF151">
        <v>99623.808952224936</v>
      </c>
      <c r="BG151">
        <v>218210.59353599997</v>
      </c>
      <c r="BH151">
        <v>12261.287999999999</v>
      </c>
      <c r="BI151">
        <v>17322.427199999998</v>
      </c>
      <c r="BJ151">
        <v>347418.11768822488</v>
      </c>
      <c r="BK151">
        <v>2050</v>
      </c>
      <c r="BL151">
        <v>80814</v>
      </c>
      <c r="BM151">
        <v>208979</v>
      </c>
      <c r="BN151">
        <v>57625</v>
      </c>
      <c r="BO151">
        <v>0.71206023362923521</v>
      </c>
      <c r="BP151">
        <v>2050</v>
      </c>
      <c r="BQ151">
        <v>286820.98204188945</v>
      </c>
      <c r="BR151">
        <v>204233.81548251447</v>
      </c>
      <c r="BS151">
        <v>82587.166559375008</v>
      </c>
      <c r="BT151">
        <v>23313.840367339064</v>
      </c>
      <c r="BU151">
        <v>8504.4188900324607</v>
      </c>
      <c r="BV151">
        <v>219098.38096396218</v>
      </c>
      <c r="BW151">
        <v>537737.62226322317</v>
      </c>
      <c r="BX151">
        <v>1456.199090916376</v>
      </c>
      <c r="BY151">
        <v>2050</v>
      </c>
      <c r="BZ151">
        <v>0.28675478876904154</v>
      </c>
      <c r="CA151">
        <v>0.62809215301725707</v>
      </c>
      <c r="CB151">
        <v>3.5292598099340787E-2</v>
      </c>
      <c r="CC151">
        <v>4.9860460114360669E-2</v>
      </c>
      <c r="CD151">
        <v>2050</v>
      </c>
      <c r="CE151">
        <v>1763.8526426619126</v>
      </c>
      <c r="CF151">
        <v>1155.2665611482901</v>
      </c>
      <c r="CG151">
        <v>2050</v>
      </c>
      <c r="CH151">
        <v>102.91809671989087</v>
      </c>
      <c r="CI151">
        <v>105.36480860714958</v>
      </c>
      <c r="CT151">
        <v>2050</v>
      </c>
      <c r="CU151">
        <v>68085.173401759152</v>
      </c>
      <c r="CV151">
        <v>28292.515524169357</v>
      </c>
      <c r="CW151">
        <v>131169.96692392504</v>
      </c>
      <c r="CX151">
        <v>59273.326192035944</v>
      </c>
      <c r="CY151">
        <v>286820.98204188945</v>
      </c>
      <c r="CZ151">
        <v>286820.98204188945</v>
      </c>
      <c r="DA151">
        <v>622.31215336692105</v>
      </c>
      <c r="DB151">
        <v>2050</v>
      </c>
      <c r="DC151">
        <v>162409.26748022492</v>
      </c>
      <c r="DD151">
        <v>10096.392376224927</v>
      </c>
      <c r="DE151">
        <v>152312.87510400001</v>
      </c>
      <c r="DF151">
        <v>185008.85020799999</v>
      </c>
    </row>
    <row r="152" spans="1:110">
      <c r="A152" s="18">
        <v>2047</v>
      </c>
      <c r="B152" s="17">
        <f>SUM('[1]Ince_Table 2'!B150:N150)</f>
        <v>222771.219204489</v>
      </c>
      <c r="C152" s="35">
        <f>J208+'[1]Imports_Table 3'!L87</f>
        <v>64.699678878558004</v>
      </c>
      <c r="D152" s="35">
        <f>K208+'[1]Imports_Table 3'!M87</f>
        <v>29.430201714988101</v>
      </c>
      <c r="E152" s="44">
        <f t="shared" si="20"/>
        <v>94.129880593546105</v>
      </c>
      <c r="F152" s="37">
        <f t="shared" si="22"/>
        <v>1435.3409533989291</v>
      </c>
      <c r="G152" s="37">
        <f t="shared" si="23"/>
        <v>1302.1126061044404</v>
      </c>
      <c r="H152" s="38">
        <f t="shared" si="24"/>
        <v>4733.2731710649387</v>
      </c>
      <c r="I152" s="39">
        <f t="shared" si="25"/>
        <v>155.20439145623226</v>
      </c>
      <c r="J152" s="51">
        <v>0.56000000000000005</v>
      </c>
      <c r="K152" s="48" t="e">
        <f>#REF!/1000</f>
        <v>#REF!</v>
      </c>
      <c r="L152" s="35" t="e">
        <f t="shared" si="26"/>
        <v>#REF!</v>
      </c>
      <c r="M152" s="2">
        <v>3251.7</v>
      </c>
      <c r="N152" s="24">
        <v>6955.0529495183528</v>
      </c>
      <c r="O152" s="28">
        <v>341204.18888023589</v>
      </c>
      <c r="P152" s="28">
        <v>12609.592000000001</v>
      </c>
      <c r="Q152" s="2"/>
      <c r="R152" s="27" t="e">
        <f t="shared" si="27"/>
        <v>#REF!</v>
      </c>
      <c r="S152" s="46">
        <v>2047</v>
      </c>
      <c r="V152" s="28">
        <v>12261.287999999999</v>
      </c>
      <c r="W152" s="28">
        <f t="shared" si="19"/>
        <v>0</v>
      </c>
      <c r="X152" s="28">
        <f>'[1]Imports_Table 3'!O87</f>
        <v>1435.3409533989291</v>
      </c>
      <c r="Y152" s="43">
        <f>'[1]Imports_Table 3'!B87</f>
        <v>81427.787100390648</v>
      </c>
      <c r="Z152" s="28">
        <f t="shared" si="21"/>
        <v>82863.12805378958</v>
      </c>
      <c r="AA152" s="50">
        <f>[1]Ince_Sources!P150</f>
        <v>10519.372664725621</v>
      </c>
      <c r="AB152" s="28">
        <f t="shared" si="28"/>
        <v>434586.68959875108</v>
      </c>
      <c r="AC152" s="30">
        <f>'[1]Exports_Table 2'!L85</f>
        <v>23408.468363594715</v>
      </c>
      <c r="AD152" s="18">
        <v>2047</v>
      </c>
    </row>
    <row r="153" spans="1:110">
      <c r="A153" s="18">
        <v>2048</v>
      </c>
      <c r="B153" s="17">
        <f>SUM('[1]Ince_Table 2'!B151:N151)</f>
        <v>223928.83658047087</v>
      </c>
      <c r="C153" s="35">
        <f>J209+'[1]Imports_Table 3'!L88</f>
        <v>66.609128486558006</v>
      </c>
      <c r="D153" s="35">
        <f>K209+'[1]Imports_Table 3'!M88</f>
        <v>29.430201714988101</v>
      </c>
      <c r="E153" s="44">
        <f t="shared" si="20"/>
        <v>96.039330201546107</v>
      </c>
      <c r="F153" s="37">
        <f t="shared" si="22"/>
        <v>1466.3198638391211</v>
      </c>
      <c r="G153" s="37">
        <f t="shared" si="23"/>
        <v>1330.216054077574</v>
      </c>
      <c r="H153" s="38">
        <f t="shared" si="24"/>
        <v>4663.2736007329195</v>
      </c>
      <c r="I153" s="39">
        <f t="shared" si="25"/>
        <v>152.71486263179986</v>
      </c>
      <c r="J153" s="51">
        <v>0.56000000000000005</v>
      </c>
      <c r="K153" s="48" t="e">
        <f>#REF!/1000</f>
        <v>#REF!</v>
      </c>
      <c r="L153" s="35" t="e">
        <f t="shared" si="26"/>
        <v>#REF!</v>
      </c>
      <c r="M153" s="2">
        <v>3300.8</v>
      </c>
      <c r="N153" s="24">
        <v>6963.9708868213111</v>
      </c>
      <c r="O153" s="28">
        <v>342454.17700962286</v>
      </c>
      <c r="P153" s="28">
        <v>12638.706000000002</v>
      </c>
      <c r="Q153" s="2"/>
      <c r="R153" s="27" t="e">
        <f t="shared" si="27"/>
        <v>#REF!</v>
      </c>
      <c r="S153" s="46">
        <v>2048</v>
      </c>
      <c r="V153" s="28">
        <v>12261.287999999999</v>
      </c>
      <c r="W153" s="28">
        <f t="shared" si="19"/>
        <v>0</v>
      </c>
      <c r="X153" s="28">
        <f>'[1]Imports_Table 3'!O88</f>
        <v>1466.3198638391211</v>
      </c>
      <c r="Y153" s="43">
        <f>'[1]Imports_Table 3'!B88</f>
        <v>81850.642136718758</v>
      </c>
      <c r="Z153" s="28">
        <f t="shared" si="21"/>
        <v>83316.962000557876</v>
      </c>
      <c r="AA153" s="50">
        <f>[1]Ince_Sources!P151</f>
        <v>10575.612521195881</v>
      </c>
      <c r="AB153" s="28">
        <f t="shared" si="28"/>
        <v>436346.75153137662</v>
      </c>
      <c r="AC153" s="30">
        <f>'[1]Exports_Table 2'!L86</f>
        <v>23372.545884831074</v>
      </c>
      <c r="AD153" s="18">
        <v>2048</v>
      </c>
    </row>
    <row r="154" spans="1:110">
      <c r="A154" s="18">
        <v>2049</v>
      </c>
      <c r="B154" s="17">
        <f>SUM('[1]Ince_Table 2'!B152:N152)</f>
        <v>225080.87465272038</v>
      </c>
      <c r="C154" s="35">
        <f>J210+'[1]Imports_Table 3'!L89</f>
        <v>68.575893365758006</v>
      </c>
      <c r="D154" s="35">
        <f>K210+'[1]Imports_Table 3'!M89</f>
        <v>29.430201714988101</v>
      </c>
      <c r="E154" s="44">
        <f t="shared" si="20"/>
        <v>98.006095080746107</v>
      </c>
      <c r="F154" s="37">
        <f t="shared" si="22"/>
        <v>1498.2286572392618</v>
      </c>
      <c r="G154" s="37">
        <f t="shared" si="23"/>
        <v>1359.1630732743135</v>
      </c>
      <c r="H154" s="38">
        <f t="shared" si="24"/>
        <v>4593.2015650103967</v>
      </c>
      <c r="I154" s="39">
        <f t="shared" si="25"/>
        <v>150.23132388047478</v>
      </c>
      <c r="J154" s="51">
        <v>0.56999999999999995</v>
      </c>
      <c r="K154" s="48" t="e">
        <f>#REF!/1000</f>
        <v>#REF!</v>
      </c>
      <c r="L154" s="35" t="e">
        <f t="shared" si="26"/>
        <v>#REF!</v>
      </c>
      <c r="M154" s="2">
        <v>3349.9</v>
      </c>
      <c r="N154" s="24">
        <v>7047.0614866479464</v>
      </c>
      <c r="O154" s="28">
        <v>346137.22324097779</v>
      </c>
      <c r="P154" s="28">
        <v>12770.773000000001</v>
      </c>
      <c r="Q154" s="2"/>
      <c r="R154" s="27" t="e">
        <f t="shared" si="27"/>
        <v>#REF!</v>
      </c>
      <c r="S154" s="46">
        <v>2049</v>
      </c>
      <c r="V154" s="28">
        <v>12261.287999999999</v>
      </c>
      <c r="W154" s="28">
        <f t="shared" si="19"/>
        <v>0</v>
      </c>
      <c r="X154" s="28">
        <f>'[1]Imports_Table 3'!O89</f>
        <v>1498.2286572392618</v>
      </c>
      <c r="Y154" s="43">
        <f>'[1]Imports_Table 3'!B89</f>
        <v>82293.284248046883</v>
      </c>
      <c r="Z154" s="28">
        <f t="shared" si="21"/>
        <v>83791.512905286145</v>
      </c>
      <c r="AA154" s="50">
        <f>[1]Ince_Sources!P152</f>
        <v>10623.832648620575</v>
      </c>
      <c r="AB154" s="28">
        <f t="shared" si="28"/>
        <v>440552.56879488449</v>
      </c>
      <c r="AC154" s="30">
        <f>'[1]Exports_Table 2'!L87</f>
        <v>23341.056166208527</v>
      </c>
      <c r="AD154" s="18">
        <v>2049</v>
      </c>
    </row>
    <row r="155" spans="1:110">
      <c r="A155" s="18">
        <v>2050</v>
      </c>
      <c r="B155" s="17">
        <f>SUM('[1]Ince_Table 2'!B153:N153)</f>
        <v>227547.65584985353</v>
      </c>
      <c r="C155" s="35">
        <f>J211+'[1]Imports_Table 3'!L90</f>
        <v>70.601633292957999</v>
      </c>
      <c r="D155" s="35">
        <f>K211+'[1]Imports_Table 3'!M90</f>
        <v>29.430201714988101</v>
      </c>
      <c r="E155" s="44">
        <f t="shared" si="20"/>
        <v>100.0318350079461</v>
      </c>
      <c r="F155" s="37">
        <f t="shared" si="22"/>
        <v>1531.0942618181543</v>
      </c>
      <c r="G155" s="37">
        <f t="shared" si="23"/>
        <v>1388.9780924361933</v>
      </c>
      <c r="H155" s="38">
        <f t="shared" si="24"/>
        <v>4549.5047817882805</v>
      </c>
      <c r="I155" s="39">
        <f t="shared" si="25"/>
        <v>148.61766615181725</v>
      </c>
      <c r="J155" s="51">
        <v>0.56999999999999995</v>
      </c>
      <c r="K155" s="48" t="e">
        <f>#REF!/1000</f>
        <v>#REF!</v>
      </c>
      <c r="L155" s="35" t="e">
        <f t="shared" si="26"/>
        <v>#REF!</v>
      </c>
      <c r="M155" s="2">
        <v>3399</v>
      </c>
      <c r="N155" s="24">
        <v>7042.2040634708246</v>
      </c>
      <c r="O155" s="28">
        <v>347418.11768822494</v>
      </c>
      <c r="P155" s="28">
        <v>12839.502</v>
      </c>
      <c r="Q155" s="2"/>
      <c r="R155" s="27" t="e">
        <f t="shared" si="27"/>
        <v>#REF!</v>
      </c>
      <c r="S155" s="46">
        <v>2050</v>
      </c>
      <c r="V155" s="28">
        <v>12261.287999999999</v>
      </c>
      <c r="W155" s="28">
        <f t="shared" si="19"/>
        <v>0</v>
      </c>
      <c r="X155" s="28">
        <f>'[1]Imports_Table 3'!O90</f>
        <v>1531.0942618181543</v>
      </c>
      <c r="Y155" s="43">
        <f>'[1]Imports_Table 3'!B90</f>
        <v>82587.166559375008</v>
      </c>
      <c r="Z155" s="28">
        <f t="shared" si="21"/>
        <v>84118.260821193166</v>
      </c>
      <c r="AA155" s="50">
        <f>[1]Ince_Sources!P153</f>
        <v>10767.46106117212</v>
      </c>
      <c r="AB155" s="28">
        <f t="shared" si="28"/>
        <v>442303.83957059024</v>
      </c>
      <c r="AC155" s="30">
        <f>'[1]Exports_Table 2'!L88</f>
        <v>23313.840367339064</v>
      </c>
      <c r="AD155" s="18">
        <v>2050</v>
      </c>
    </row>
  </sheetData>
  <mergeCells count="1">
    <mergeCell ref="A1:L1"/>
  </mergeCell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 Jones </cp:lastModifiedBy>
  <dcterms:created xsi:type="dcterms:W3CDTF">2016-11-15T01:13:40Z</dcterms:created>
  <dcterms:modified xsi:type="dcterms:W3CDTF">2017-07-05T19:59:42Z</dcterms:modified>
</cp:coreProperties>
</file>