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ojciech\Documents\GitHub\Matura\matura informatyka\Excel\PR 2015 maj – Demografia\"/>
    </mc:Choice>
  </mc:AlternateContent>
  <xr:revisionPtr revIDLastSave="0" documentId="8_{B1AA907C-827D-48B5-992F-FBE0A0B21044}" xr6:coauthVersionLast="47" xr6:coauthVersionMax="47" xr10:uidLastSave="{00000000-0000-0000-0000-000000000000}"/>
  <bookViews>
    <workbookView xWindow="-108" yWindow="-108" windowWidth="23256" windowHeight="12456" activeTab="3" xr2:uid="{66720A2C-ACAE-4AA4-BE45-652192C71E19}"/>
  </bookViews>
  <sheets>
    <sheet name="dane" sheetId="3" r:id="rId1"/>
    <sheet name="5.1" sheetId="4" r:id="rId2"/>
    <sheet name="5.2" sheetId="5" r:id="rId3"/>
    <sheet name="5.3" sheetId="6" r:id="rId4"/>
  </sheets>
  <definedNames>
    <definedName name="ExternalData_1" localSheetId="1" hidden="1">'5.1'!$A$1:$E$51</definedName>
    <definedName name="ExternalData_1" localSheetId="2" hidden="1">'5.2'!$A$1:$E$51</definedName>
    <definedName name="ExternalData_1" localSheetId="3" hidden="1">'5.3'!$A$1:$E$51</definedName>
    <definedName name="ExternalData_1" localSheetId="0" hidden="1">dane!$A$1:$E$51</definedName>
  </definedName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6" l="1"/>
  <c r="V9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L41" i="6"/>
  <c r="M41" i="6" s="1"/>
  <c r="N41" i="6" s="1"/>
  <c r="O41" i="6" s="1"/>
  <c r="P41" i="6" s="1"/>
  <c r="Q41" i="6" s="1"/>
  <c r="R41" i="6" s="1"/>
  <c r="S41" i="6" s="1"/>
  <c r="I35" i="6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I41" i="6" s="1"/>
  <c r="J41" i="6" s="1"/>
  <c r="K41" i="6" s="1"/>
  <c r="F42" i="6"/>
  <c r="F43" i="6"/>
  <c r="F44" i="6"/>
  <c r="F45" i="6"/>
  <c r="F46" i="6"/>
  <c r="F47" i="6"/>
  <c r="F48" i="6"/>
  <c r="F49" i="6"/>
  <c r="F50" i="6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F51" i="6"/>
  <c r="F2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G41" i="6"/>
  <c r="G42" i="6"/>
  <c r="G43" i="6"/>
  <c r="G44" i="6"/>
  <c r="G45" i="6"/>
  <c r="G46" i="6"/>
  <c r="G47" i="6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G48" i="6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G49" i="6"/>
  <c r="G50" i="6"/>
  <c r="G5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I49" i="6" l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I28" i="6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I20" i="6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I37" i="6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I46" i="6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I15" i="6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I32" i="6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H16" i="6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H8" i="6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H51" i="6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H43" i="6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H27" i="6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H11" i="6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H35" i="6"/>
  <c r="H19" i="6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H3" i="6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H49" i="6"/>
  <c r="H41" i="6"/>
  <c r="H33" i="6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H25" i="6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H17" i="6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H9" i="6"/>
  <c r="H48" i="6"/>
  <c r="H40" i="6"/>
  <c r="H47" i="6"/>
  <c r="H39" i="6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H31" i="6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H23" i="6"/>
  <c r="H15" i="6"/>
  <c r="H7" i="6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H32" i="6"/>
  <c r="H46" i="6"/>
  <c r="H38" i="6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H30" i="6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H22" i="6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H14" i="6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H6" i="6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H24" i="6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H45" i="6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H37" i="6"/>
  <c r="H29" i="6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H21" i="6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H13" i="6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H5" i="6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H44" i="6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H36" i="6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H28" i="6"/>
  <c r="H20" i="6"/>
  <c r="H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H4" i="6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H50" i="6"/>
  <c r="H42" i="6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H34" i="6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H26" i="6"/>
  <c r="H18" i="6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H10" i="6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V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EA735-8C87-4125-B46B-9F69F2B4AAE9}" keepAlive="1" name="Zapytanie — kraina" description="Połączenie z zapytaniem „kraina” w skoroszycie." type="5" refreshedVersion="0" background="1">
    <dbPr connection="Provider=Microsoft.Mashup.OleDb.1;Data Source=$Workbook$;Location=kraina;Extended Properties=&quot;&quot;" command="SELECT * FROM [kraina]"/>
  </connection>
  <connection id="2" xr16:uid="{C82F74C7-C4EE-4117-9E7D-1D9CDF7B5001}" keepAlive="1" name="Zapytanie — kraina (2)" description="Połączenie z zapytaniem „kraina (2)” w skoroszycie." type="5" refreshedVersion="8" background="1" saveData="1">
    <dbPr connection="Provider=Microsoft.Mashup.OleDb.1;Data Source=$Workbook$;Location=&quot;kraina (2)&quot;;Extended Properties=&quot;&quot;" command="SELECT * FROM [kraina (2)]"/>
  </connection>
  <connection id="3" xr16:uid="{365D72FF-5990-4869-9ACE-2426438A74D6}" keepAlive="1" name="Zapytanie — kraina (3)" description="Połączenie z zapytaniem „kraina (3)” w skoroszycie." type="5" refreshedVersion="8" background="1" saveData="1">
    <dbPr connection="Provider=Microsoft.Mashup.OleDb.1;Data Source=$Workbook$;Location=&quot;kraina (3)&quot;;Extended Properties=&quot;&quot;" command="SELECT * FROM [kraina (3)]"/>
  </connection>
  <connection id="4" xr16:uid="{8C12883B-C54C-4012-BD00-27B3F7817492}" keepAlive="1" name="Zapytanie — kraina (4)" description="Połączenie z zapytaniem „kraina (4)” w skoroszycie." type="5" refreshedVersion="8" background="1" saveData="1">
    <dbPr connection="Provider=Microsoft.Mashup.OleDb.1;Data Source=$Workbook$;Location=&quot;kraina (4)&quot;;Extended Properties=&quot;&quot;" command="SELECT * FROM [kraina (4)]"/>
  </connection>
  <connection id="5" xr16:uid="{160CEF6F-9479-4C8A-AA1D-9BE97841C0F8}" keepAlive="1" name="Zapytanie — kraina (5)" description="Połączenie z zapytaniem „kraina (5)” w skoroszycie." type="5" refreshedVersion="8" background="1" saveData="1">
    <dbPr connection="Provider=Microsoft.Mashup.OleDb.1;Data Source=$Workbook$;Location=&quot;kraina (5)&quot;;Extended Properties=&quot;&quot;" command="SELECT * FROM [kraina (5)]"/>
  </connection>
</connections>
</file>

<file path=xl/sharedStrings.xml><?xml version="1.0" encoding="utf-8"?>
<sst xmlns="http://schemas.openxmlformats.org/spreadsheetml/2006/main" count="256" uniqueCount="83">
  <si>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</si>
  <si>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</si>
  <si>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</si>
  <si>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</si>
  <si>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</si>
  <si>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</si>
  <si>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</si>
  <si>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</si>
  <si>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</si>
  <si>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</si>
  <si>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</si>
  <si>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</si>
  <si>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</si>
  <si>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</si>
  <si>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</si>
  <si>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</si>
  <si>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</si>
  <si>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</si>
  <si>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</si>
  <si>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</si>
  <si>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</si>
  <si>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</si>
  <si>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</si>
  <si>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</si>
  <si>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</si>
  <si>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</si>
  <si>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</si>
  <si>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</si>
  <si>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</si>
  <si>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</si>
  <si>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</si>
  <si>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</si>
  <si>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</si>
  <si>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</si>
  <si>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</si>
  <si>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</si>
  <si>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</si>
  <si>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</si>
  <si>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</si>
  <si>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</si>
  <si>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</si>
  <si>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</si>
  <si>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</si>
  <si>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</si>
  <si>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</si>
  <si>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</si>
  <si>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</si>
  <si>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</si>
  <si>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</si>
  <si>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</si>
  <si>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województwa</t>
  </si>
  <si>
    <t xml:space="preserve">
liczba kobiet w 2013 roku</t>
  </si>
  <si>
    <t>liczba mężczyzn w 2013 roku</t>
  </si>
  <si>
    <t>liczba kobiet w 2014 roku</t>
  </si>
  <si>
    <t>liczba mężczyzn w 2014 roku</t>
  </si>
  <si>
    <t>2013</t>
  </si>
  <si>
    <t>region</t>
  </si>
  <si>
    <t>Etykiety wierszy</t>
  </si>
  <si>
    <t>A</t>
  </si>
  <si>
    <t>B</t>
  </si>
  <si>
    <t>C</t>
  </si>
  <si>
    <t>D</t>
  </si>
  <si>
    <t>Suma końcowa</t>
  </si>
  <si>
    <t>Suma z 2013</t>
  </si>
  <si>
    <t>warunek</t>
  </si>
  <si>
    <t>Suma z warunek</t>
  </si>
  <si>
    <t>2014</t>
  </si>
  <si>
    <t>tempo wzrostu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</si>
  <si>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</si>
  <si>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</si>
  <si>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</si>
  <si>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</si>
  <si>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</si>
  <si>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</si>
  <si>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</si>
  <si>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</si>
  <si>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</si>
  <si>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</si>
  <si>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</si>
  <si>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Suma w 2025 roku</t>
  </si>
  <si>
    <t>czy przeludnienie?</t>
  </si>
  <si>
    <t>liczba wojewodztw</t>
  </si>
  <si>
    <t>Najwieksze woj. w12C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</si>
</sst>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ny" xfId="0" builtinId="0"/>
    <cellStyle name="Walutowy" xfId="1" builtinId="4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[Zadanie5.xlsx]5.1!Tabela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Ludności regionów w roku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'5.1'!$K$7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'5.1'!$J$8:$J$12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'5.1'!$K$8:$K$12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9-4A61-8C60-6F0BF397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65903"/>
        <c:axId val="1539364463"/>
      </c:barChart>
      <c:catAx>
        <c:axId val="153936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364463"/>
        <c:crosses val="autoZero"/>
        <c:auto val="1"/>
        <c:lblAlgn val="ctr"/>
        <c:lblOffset val="100"/>
        <c:noMultiLvlLbl val="0"/>
      </c:catAx>
      <c:valAx>
        <c:axId val="15393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ludność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93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12</xdr:row>
      <xdr:rowOff>57150</xdr:rowOff>
    </xdr:from>
    <xdr:to>
      <xdr:col>14</xdr:col>
      <xdr:colOff>563880</xdr:colOff>
      <xdr:row>27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F31C7E-37B2-3AFB-1D48-FB3D3C16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767.509126273151" createdVersion="8" refreshedVersion="8" minRefreshableVersion="3" recordCount="50" xr:uid="{BF828383-EC63-4A90-AAEA-5FE9D5554EF6}">
  <cacheSource type="worksheet">
    <worksheetSource name="kraina34"/>
  </cacheSource>
  <cacheFields count="7">
    <cacheField name="Nazwa województwa" numFmtId="0">
      <sharedItems/>
    </cacheField>
    <cacheField name="_x000a_liczba kobiet w 2013 roku" numFmtId="0">
      <sharedItems containsSemiMixedTypes="0" containsString="0" containsNumber="1" containsInteger="1" minValue="76648" maxValue="3997724"/>
    </cacheField>
    <cacheField name="liczba mężczyzn w 2013 roku" numFmtId="0">
      <sharedItems containsSemiMixedTypes="0" containsString="0" containsNumber="1" containsInteger="1" minValue="81385" maxValue="3848394"/>
    </cacheField>
    <cacheField name="liczba kobiet w 2014 roku" numFmtId="0">
      <sharedItems containsSemiMixedTypes="0" containsString="0" containsNumber="1" containsInteger="1" minValue="15339" maxValue="4339393"/>
    </cacheField>
    <cacheField name="liczba mężczyzn w 2014 roku" numFmtId="0">
      <sharedItems containsSemiMixedTypes="0" containsString="0" containsNumber="1" containsInteger="1" minValue="14652" maxValue="4639643"/>
    </cacheField>
    <cacheField name="2013" numFmtId="0">
      <sharedItems containsSemiMixedTypes="0" containsString="0" containsNumber="1" containsInteger="1" minValue="158033" maxValue="7689971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" refreshedDate="45767.514734722223" createdVersion="8" refreshedVersion="8" minRefreshableVersion="3" recordCount="50" xr:uid="{854240C9-38C4-406F-8E70-14ED3EE962F7}">
  <cacheSource type="worksheet">
    <worksheetSource name="kraina35"/>
  </cacheSource>
  <cacheFields count="7">
    <cacheField name="Nazwa województwa" numFmtId="0">
      <sharedItems/>
    </cacheField>
    <cacheField name="_x000a_liczba kobiet w 2013 roku" numFmtId="0">
      <sharedItems containsSemiMixedTypes="0" containsString="0" containsNumber="1" containsInteger="1" minValue="76648" maxValue="3997724"/>
    </cacheField>
    <cacheField name="liczba mężczyzn w 2013 roku" numFmtId="0">
      <sharedItems containsSemiMixedTypes="0" containsString="0" containsNumber="1" containsInteger="1" minValue="81385" maxValue="3848394"/>
    </cacheField>
    <cacheField name="liczba kobiet w 2014 roku" numFmtId="0">
      <sharedItems containsSemiMixedTypes="0" containsString="0" containsNumber="1" containsInteger="1" minValue="15339" maxValue="4339393"/>
    </cacheField>
    <cacheField name="liczba mężczyzn w 2014 roku" numFmtId="0">
      <sharedItems containsSemiMixedTypes="0" containsString="0" containsNumber="1" containsInteger="1" minValue="14652" maxValue="4639643"/>
    </cacheField>
    <cacheField name="warunek" numFmtId="0">
      <sharedItems containsSemiMixedTypes="0" containsString="0" containsNumber="1" containsInteger="1" minValue="0" maxValue="1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n v="2812202"/>
    <x v="0"/>
  </r>
  <r>
    <s v="w02D"/>
    <n v="1711390"/>
    <n v="1641773"/>
    <n v="1522030"/>
    <n v="1618733"/>
    <n v="3353163"/>
    <x v="0"/>
  </r>
  <r>
    <s v="w03C"/>
    <n v="1165105"/>
    <n v="1278732"/>
    <n v="1299953"/>
    <n v="1191621"/>
    <n v="2443837"/>
    <x v="1"/>
  </r>
  <r>
    <s v="w04D"/>
    <n v="949065"/>
    <n v="1026050"/>
    <n v="688027"/>
    <n v="723233"/>
    <n v="1975115"/>
    <x v="0"/>
  </r>
  <r>
    <s v="w05A"/>
    <n v="2436107"/>
    <n v="2228622"/>
    <n v="1831600"/>
    <n v="1960624"/>
    <n v="4664729"/>
    <x v="2"/>
  </r>
  <r>
    <s v="w06D"/>
    <n v="1846928"/>
    <n v="1851433"/>
    <n v="2125113"/>
    <n v="2028635"/>
    <n v="3698361"/>
    <x v="0"/>
  </r>
  <r>
    <s v="w07B"/>
    <n v="3841577"/>
    <n v="3848394"/>
    <n v="3595975"/>
    <n v="3123039"/>
    <n v="7689971"/>
    <x v="3"/>
  </r>
  <r>
    <s v="w08A"/>
    <n v="679557"/>
    <n v="655500"/>
    <n v="1012012"/>
    <n v="1067022"/>
    <n v="1335057"/>
    <x v="2"/>
  </r>
  <r>
    <s v="w09C"/>
    <n v="1660998"/>
    <n v="1630345"/>
    <n v="1130119"/>
    <n v="1080238"/>
    <n v="3291343"/>
    <x v="1"/>
  </r>
  <r>
    <s v="w10C"/>
    <n v="1157622"/>
    <n v="1182345"/>
    <n v="830785"/>
    <n v="833779"/>
    <n v="2339967"/>
    <x v="1"/>
  </r>
  <r>
    <s v="w11D"/>
    <n v="1987047"/>
    <n v="1996208"/>
    <n v="2053892"/>
    <n v="1697247"/>
    <n v="3983255"/>
    <x v="0"/>
  </r>
  <r>
    <s v="w12C"/>
    <n v="3997724"/>
    <n v="3690756"/>
    <n v="4339393"/>
    <n v="4639643"/>
    <n v="7688480"/>
    <x v="1"/>
  </r>
  <r>
    <s v="w13A"/>
    <n v="996113"/>
    <n v="964279"/>
    <n v="1012487"/>
    <n v="1128940"/>
    <n v="1960392"/>
    <x v="2"/>
  </r>
  <r>
    <s v="w14A"/>
    <n v="1143634"/>
    <n v="1033836"/>
    <n v="909534"/>
    <n v="856349"/>
    <n v="2177470"/>
    <x v="2"/>
  </r>
  <r>
    <s v="w15A"/>
    <n v="2549276"/>
    <n v="2584751"/>
    <n v="2033079"/>
    <n v="2066918"/>
    <n v="5134027"/>
    <x v="2"/>
  </r>
  <r>
    <s v="w16C"/>
    <n v="1367212"/>
    <n v="1361389"/>
    <n v="1572320"/>
    <n v="1836258"/>
    <n v="2728601"/>
    <x v="1"/>
  </r>
  <r>
    <s v="w17A"/>
    <n v="2567464"/>
    <n v="2441857"/>
    <n v="1524132"/>
    <n v="1496810"/>
    <n v="5009321"/>
    <x v="2"/>
  </r>
  <r>
    <s v="w18D"/>
    <n v="1334060"/>
    <n v="1395231"/>
    <n v="578655"/>
    <n v="677663"/>
    <n v="2729291"/>
    <x v="0"/>
  </r>
  <r>
    <s v="w19C"/>
    <n v="2976209"/>
    <n v="3199665"/>
    <n v="1666477"/>
    <n v="1759240"/>
    <n v="6175874"/>
    <x v="1"/>
  </r>
  <r>
    <s v="w20C"/>
    <n v="1443351"/>
    <n v="1565539"/>
    <n v="1355276"/>
    <n v="1423414"/>
    <n v="3008890"/>
    <x v="1"/>
  </r>
  <r>
    <s v="w21A"/>
    <n v="2486640"/>
    <n v="2265936"/>
    <n v="297424"/>
    <n v="274759"/>
    <n v="4752576"/>
    <x v="2"/>
  </r>
  <r>
    <s v="w22B"/>
    <n v="685438"/>
    <n v="749124"/>
    <n v="2697677"/>
    <n v="2821550"/>
    <n v="1434562"/>
    <x v="3"/>
  </r>
  <r>
    <s v="w23B"/>
    <n v="2166753"/>
    <n v="2338698"/>
    <n v="1681433"/>
    <n v="1592443"/>
    <n v="4505451"/>
    <x v="3"/>
  </r>
  <r>
    <s v="w24C"/>
    <n v="643177"/>
    <n v="684187"/>
    <n v="796213"/>
    <n v="867904"/>
    <n v="1327364"/>
    <x v="1"/>
  </r>
  <r>
    <s v="w25B"/>
    <n v="450192"/>
    <n v="434755"/>
    <n v="1656446"/>
    <n v="1691000"/>
    <n v="884947"/>
    <x v="3"/>
  </r>
  <r>
    <s v="w26C"/>
    <n v="1037774"/>
    <n v="1113789"/>
    <n v="877464"/>
    <n v="990837"/>
    <n v="2151563"/>
    <x v="1"/>
  </r>
  <r>
    <s v="w27C"/>
    <n v="2351213"/>
    <n v="2358482"/>
    <n v="1098384"/>
    <n v="1121488"/>
    <n v="4709695"/>
    <x v="1"/>
  </r>
  <r>
    <s v="w28D"/>
    <n v="2613354"/>
    <n v="2837241"/>
    <n v="431144"/>
    <n v="434113"/>
    <n v="5450595"/>
    <x v="0"/>
  </r>
  <r>
    <s v="w29A"/>
    <n v="1859691"/>
    <n v="1844250"/>
    <n v="1460134"/>
    <n v="1585258"/>
    <n v="3703941"/>
    <x v="2"/>
  </r>
  <r>
    <s v="w30C"/>
    <n v="2478386"/>
    <n v="2562144"/>
    <n v="30035"/>
    <n v="29396"/>
    <n v="5040530"/>
    <x v="1"/>
  </r>
  <r>
    <s v="w31C"/>
    <n v="1938122"/>
    <n v="1816647"/>
    <n v="1602356"/>
    <n v="1875221"/>
    <n v="3754769"/>
    <x v="1"/>
  </r>
  <r>
    <s v="w32D"/>
    <n v="992523"/>
    <n v="1028501"/>
    <n v="1995446"/>
    <n v="1860524"/>
    <n v="2021024"/>
    <x v="0"/>
  </r>
  <r>
    <s v="w33B"/>
    <n v="2966291"/>
    <n v="2889963"/>
    <n v="462453"/>
    <n v="486354"/>
    <n v="5856254"/>
    <x v="3"/>
  </r>
  <r>
    <s v="w34C"/>
    <n v="76648"/>
    <n v="81385"/>
    <n v="1374708"/>
    <n v="1379567"/>
    <n v="158033"/>
    <x v="1"/>
  </r>
  <r>
    <s v="w35C"/>
    <n v="2574432"/>
    <n v="2409710"/>
    <n v="987486"/>
    <n v="999043"/>
    <n v="4984142"/>
    <x v="1"/>
  </r>
  <r>
    <s v="w36B"/>
    <n v="1778590"/>
    <n v="1874844"/>
    <n v="111191"/>
    <n v="117846"/>
    <n v="3653434"/>
    <x v="3"/>
  </r>
  <r>
    <s v="w37A"/>
    <n v="1506541"/>
    <n v="1414887"/>
    <n v="1216612"/>
    <n v="1166775"/>
    <n v="2921428"/>
    <x v="2"/>
  </r>
  <r>
    <s v="w38B"/>
    <n v="1598886"/>
    <n v="1687917"/>
    <n v="449788"/>
    <n v="427615"/>
    <n v="3286803"/>
    <x v="3"/>
  </r>
  <r>
    <s v="w39D"/>
    <n v="548989"/>
    <n v="514636"/>
    <n v="2770344"/>
    <n v="3187897"/>
    <n v="1063625"/>
    <x v="0"/>
  </r>
  <r>
    <s v="w40A"/>
    <n v="1175198"/>
    <n v="1095440"/>
    <n v="2657174"/>
    <n v="2491947"/>
    <n v="2270638"/>
    <x v="2"/>
  </r>
  <r>
    <s v="w41D"/>
    <n v="2115336"/>
    <n v="2202769"/>
    <n v="15339"/>
    <n v="14652"/>
    <n v="4318105"/>
    <x v="0"/>
  </r>
  <r>
    <s v="w42B"/>
    <n v="2346640"/>
    <n v="2197559"/>
    <n v="373470"/>
    <n v="353365"/>
    <n v="4544199"/>
    <x v="3"/>
  </r>
  <r>
    <s v="w43D"/>
    <n v="2548438"/>
    <n v="2577213"/>
    <n v="37986"/>
    <n v="37766"/>
    <n v="5125651"/>
    <x v="0"/>
  </r>
  <r>
    <s v="w44C"/>
    <n v="835495"/>
    <n v="837746"/>
    <n v="1106177"/>
    <n v="917781"/>
    <n v="1673241"/>
    <x v="1"/>
  </r>
  <r>
    <s v="w45B"/>
    <n v="1187448"/>
    <n v="1070426"/>
    <n v="1504608"/>
    <n v="1756990"/>
    <n v="2257874"/>
    <x v="3"/>
  </r>
  <r>
    <s v="w46C"/>
    <n v="140026"/>
    <n v="146354"/>
    <n v="2759991"/>
    <n v="2742120"/>
    <n v="286380"/>
    <x v="1"/>
  </r>
  <r>
    <s v="w47B"/>
    <n v="1198765"/>
    <n v="1304945"/>
    <n v="2786493"/>
    <n v="2602643"/>
    <n v="2503710"/>
    <x v="3"/>
  </r>
  <r>
    <s v="w48C"/>
    <n v="2619776"/>
    <n v="2749623"/>
    <n v="2888215"/>
    <n v="2800174"/>
    <n v="5369399"/>
    <x v="1"/>
  </r>
  <r>
    <s v="w49C"/>
    <n v="248398"/>
    <n v="268511"/>
    <n v="3110853"/>
    <n v="2986411"/>
    <n v="516909"/>
    <x v="1"/>
  </r>
  <r>
    <s v="w50B"/>
    <n v="2494207"/>
    <n v="2625207"/>
    <n v="1796293"/>
    <n v="1853602"/>
    <n v="511941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1499070"/>
    <n v="1481105"/>
    <n v="1"/>
    <x v="0"/>
  </r>
  <r>
    <s v="w02D"/>
    <n v="1711390"/>
    <n v="1641773"/>
    <n v="1522030"/>
    <n v="1618733"/>
    <n v="0"/>
    <x v="0"/>
  </r>
  <r>
    <s v="w03C"/>
    <n v="1165105"/>
    <n v="1278732"/>
    <n v="1299953"/>
    <n v="1191621"/>
    <n v="0"/>
    <x v="1"/>
  </r>
  <r>
    <s v="w04D"/>
    <n v="949065"/>
    <n v="1026050"/>
    <n v="688027"/>
    <n v="723233"/>
    <n v="0"/>
    <x v="0"/>
  </r>
  <r>
    <s v="w05A"/>
    <n v="2436107"/>
    <n v="2228622"/>
    <n v="1831600"/>
    <n v="1960624"/>
    <n v="0"/>
    <x v="2"/>
  </r>
  <r>
    <s v="w06D"/>
    <n v="1846928"/>
    <n v="1851433"/>
    <n v="2125113"/>
    <n v="2028635"/>
    <n v="1"/>
    <x v="0"/>
  </r>
  <r>
    <s v="w07B"/>
    <n v="3841577"/>
    <n v="3848394"/>
    <n v="3595975"/>
    <n v="3123039"/>
    <n v="0"/>
    <x v="3"/>
  </r>
  <r>
    <s v="w08A"/>
    <n v="679557"/>
    <n v="655500"/>
    <n v="1012012"/>
    <n v="1067022"/>
    <n v="1"/>
    <x v="2"/>
  </r>
  <r>
    <s v="w09C"/>
    <n v="1660998"/>
    <n v="1630345"/>
    <n v="1130119"/>
    <n v="1080238"/>
    <n v="0"/>
    <x v="1"/>
  </r>
  <r>
    <s v="w10C"/>
    <n v="1157622"/>
    <n v="1182345"/>
    <n v="830785"/>
    <n v="833779"/>
    <n v="0"/>
    <x v="1"/>
  </r>
  <r>
    <s v="w11D"/>
    <n v="1987047"/>
    <n v="1996208"/>
    <n v="2053892"/>
    <n v="1697247"/>
    <n v="0"/>
    <x v="0"/>
  </r>
  <r>
    <s v="w12C"/>
    <n v="3997724"/>
    <n v="3690756"/>
    <n v="4339393"/>
    <n v="4639643"/>
    <n v="1"/>
    <x v="1"/>
  </r>
  <r>
    <s v="w13A"/>
    <n v="996113"/>
    <n v="964279"/>
    <n v="1012487"/>
    <n v="1128940"/>
    <n v="1"/>
    <x v="2"/>
  </r>
  <r>
    <s v="w14A"/>
    <n v="1143634"/>
    <n v="1033836"/>
    <n v="909534"/>
    <n v="856349"/>
    <n v="0"/>
    <x v="2"/>
  </r>
  <r>
    <s v="w15A"/>
    <n v="2549276"/>
    <n v="2584751"/>
    <n v="2033079"/>
    <n v="2066918"/>
    <n v="0"/>
    <x v="2"/>
  </r>
  <r>
    <s v="w16C"/>
    <n v="1367212"/>
    <n v="1361389"/>
    <n v="1572320"/>
    <n v="1836258"/>
    <n v="1"/>
    <x v="1"/>
  </r>
  <r>
    <s v="w17A"/>
    <n v="2567464"/>
    <n v="2441857"/>
    <n v="1524132"/>
    <n v="1496810"/>
    <n v="0"/>
    <x v="2"/>
  </r>
  <r>
    <s v="w18D"/>
    <n v="1334060"/>
    <n v="1395231"/>
    <n v="578655"/>
    <n v="677663"/>
    <n v="0"/>
    <x v="0"/>
  </r>
  <r>
    <s v="w19C"/>
    <n v="2976209"/>
    <n v="3199665"/>
    <n v="1666477"/>
    <n v="1759240"/>
    <n v="0"/>
    <x v="1"/>
  </r>
  <r>
    <s v="w20C"/>
    <n v="1443351"/>
    <n v="1565539"/>
    <n v="1355276"/>
    <n v="1423414"/>
    <n v="0"/>
    <x v="1"/>
  </r>
  <r>
    <s v="w21A"/>
    <n v="2486640"/>
    <n v="2265936"/>
    <n v="297424"/>
    <n v="274759"/>
    <n v="0"/>
    <x v="2"/>
  </r>
  <r>
    <s v="w22B"/>
    <n v="685438"/>
    <n v="749124"/>
    <n v="2697677"/>
    <n v="2821550"/>
    <n v="1"/>
    <x v="3"/>
  </r>
  <r>
    <s v="w23B"/>
    <n v="2166753"/>
    <n v="2338698"/>
    <n v="1681433"/>
    <n v="1592443"/>
    <n v="0"/>
    <x v="3"/>
  </r>
  <r>
    <s v="w24C"/>
    <n v="643177"/>
    <n v="684187"/>
    <n v="796213"/>
    <n v="867904"/>
    <n v="1"/>
    <x v="1"/>
  </r>
  <r>
    <s v="w25B"/>
    <n v="450192"/>
    <n v="434755"/>
    <n v="1656446"/>
    <n v="1691000"/>
    <n v="1"/>
    <x v="3"/>
  </r>
  <r>
    <s v="w26C"/>
    <n v="1037774"/>
    <n v="1113789"/>
    <n v="877464"/>
    <n v="990837"/>
    <n v="0"/>
    <x v="1"/>
  </r>
  <r>
    <s v="w27C"/>
    <n v="2351213"/>
    <n v="2358482"/>
    <n v="1098384"/>
    <n v="1121488"/>
    <n v="0"/>
    <x v="1"/>
  </r>
  <r>
    <s v="w28D"/>
    <n v="2613354"/>
    <n v="2837241"/>
    <n v="431144"/>
    <n v="434113"/>
    <n v="0"/>
    <x v="0"/>
  </r>
  <r>
    <s v="w29A"/>
    <n v="1859691"/>
    <n v="1844250"/>
    <n v="1460134"/>
    <n v="1585258"/>
    <n v="0"/>
    <x v="2"/>
  </r>
  <r>
    <s v="w30C"/>
    <n v="2478386"/>
    <n v="2562144"/>
    <n v="30035"/>
    <n v="29396"/>
    <n v="0"/>
    <x v="1"/>
  </r>
  <r>
    <s v="w31C"/>
    <n v="1938122"/>
    <n v="1816647"/>
    <n v="1602356"/>
    <n v="1875221"/>
    <n v="0"/>
    <x v="1"/>
  </r>
  <r>
    <s v="w32D"/>
    <n v="992523"/>
    <n v="1028501"/>
    <n v="1995446"/>
    <n v="1860524"/>
    <n v="1"/>
    <x v="0"/>
  </r>
  <r>
    <s v="w33B"/>
    <n v="2966291"/>
    <n v="2889963"/>
    <n v="462453"/>
    <n v="486354"/>
    <n v="0"/>
    <x v="3"/>
  </r>
  <r>
    <s v="w34C"/>
    <n v="76648"/>
    <n v="81385"/>
    <n v="1374708"/>
    <n v="1379567"/>
    <n v="1"/>
    <x v="1"/>
  </r>
  <r>
    <s v="w35C"/>
    <n v="2574432"/>
    <n v="2409710"/>
    <n v="987486"/>
    <n v="999043"/>
    <n v="0"/>
    <x v="1"/>
  </r>
  <r>
    <s v="w36B"/>
    <n v="1778590"/>
    <n v="1874844"/>
    <n v="111191"/>
    <n v="117846"/>
    <n v="0"/>
    <x v="3"/>
  </r>
  <r>
    <s v="w37A"/>
    <n v="1506541"/>
    <n v="1414887"/>
    <n v="1216612"/>
    <n v="1166775"/>
    <n v="0"/>
    <x v="2"/>
  </r>
  <r>
    <s v="w38B"/>
    <n v="1598886"/>
    <n v="1687917"/>
    <n v="449788"/>
    <n v="427615"/>
    <n v="0"/>
    <x v="3"/>
  </r>
  <r>
    <s v="w39D"/>
    <n v="548989"/>
    <n v="514636"/>
    <n v="2770344"/>
    <n v="3187897"/>
    <n v="1"/>
    <x v="0"/>
  </r>
  <r>
    <s v="w40A"/>
    <n v="1175198"/>
    <n v="1095440"/>
    <n v="2657174"/>
    <n v="2491947"/>
    <n v="1"/>
    <x v="2"/>
  </r>
  <r>
    <s v="w41D"/>
    <n v="2115336"/>
    <n v="2202769"/>
    <n v="15339"/>
    <n v="14652"/>
    <n v="0"/>
    <x v="0"/>
  </r>
  <r>
    <s v="w42B"/>
    <n v="2346640"/>
    <n v="2197559"/>
    <n v="373470"/>
    <n v="353365"/>
    <n v="0"/>
    <x v="3"/>
  </r>
  <r>
    <s v="w43D"/>
    <n v="2548438"/>
    <n v="2577213"/>
    <n v="37986"/>
    <n v="37766"/>
    <n v="0"/>
    <x v="0"/>
  </r>
  <r>
    <s v="w44C"/>
    <n v="835495"/>
    <n v="837746"/>
    <n v="1106177"/>
    <n v="917781"/>
    <n v="1"/>
    <x v="1"/>
  </r>
  <r>
    <s v="w45B"/>
    <n v="1187448"/>
    <n v="1070426"/>
    <n v="1504608"/>
    <n v="1756990"/>
    <n v="1"/>
    <x v="3"/>
  </r>
  <r>
    <s v="w46C"/>
    <n v="140026"/>
    <n v="146354"/>
    <n v="2759991"/>
    <n v="2742120"/>
    <n v="1"/>
    <x v="1"/>
  </r>
  <r>
    <s v="w47B"/>
    <n v="1198765"/>
    <n v="1304945"/>
    <n v="2786493"/>
    <n v="2602643"/>
    <n v="1"/>
    <x v="3"/>
  </r>
  <r>
    <s v="w48C"/>
    <n v="2619776"/>
    <n v="2749623"/>
    <n v="2888215"/>
    <n v="2800174"/>
    <n v="1"/>
    <x v="1"/>
  </r>
  <r>
    <s v="w49C"/>
    <n v="248398"/>
    <n v="268511"/>
    <n v="3110853"/>
    <n v="2986411"/>
    <n v="1"/>
    <x v="1"/>
  </r>
  <r>
    <s v="w50B"/>
    <n v="2494207"/>
    <n v="2625207"/>
    <n v="1796293"/>
    <n v="1853602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77F07-E2AB-4BD8-9C6C-0B83B6152A92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2">
  <location ref="J7:K12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2013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FF0CF-D8E4-4328-92BA-D29B158BB2A3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I7:J12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arune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2E4124-7491-4B82-8513-57785BE7082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7CF1C21-8A91-47CD-AC22-C1BCAD740B6F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2C295BA-4E85-4FC3-BCD6-811725A3A0AD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F00D08C-A94D-413F-820C-22377A12A43A}" autoFormatId="16" applyNumberFormats="0" applyBorderFormats="0" applyFontFormats="0" applyPatternFormats="0" applyAlignmentFormats="0" applyWidthHeightFormats="0">
  <queryTableRefresh nextId="21" unboundColumnsRight="15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8289E-B916-4C6C-8EC9-C5E52B5A84F1}" name="kraina3" displayName="kraina3" ref="A1:E51" tableType="queryTable" totalsRowShown="0">
  <autoFilter ref="A1:E51" xr:uid="{D0E7658F-FC6D-44D6-AA2D-3AE6F3D84091}"/>
  <tableColumns count="5">
    <tableColumn id="1" xr3:uid="{C1BB3E0F-93F4-4894-8252-7F0CE0D3A359}" uniqueName="1" name="Nazwa województwa" queryTableFieldId="1" dataDxfId="22"/>
    <tableColumn id="2" xr3:uid="{C8DD780F-4D47-410C-84CA-431F2D69F8E3}" uniqueName="2" name="_x000a_liczba kobiet w 2013 roku" queryTableFieldId="2"/>
    <tableColumn id="3" xr3:uid="{A7D33611-18C0-468B-8610-E67225A3454B}" uniqueName="3" name="liczba mężczyzn w 2013 roku" queryTableFieldId="3"/>
    <tableColumn id="4" xr3:uid="{B32A4BD4-25C2-45FD-872F-98044869D0AC}" uniqueName="4" name="liczba kobiet w 2014 roku" queryTableFieldId="4"/>
    <tableColumn id="5" xr3:uid="{2F6E0B2F-539D-47E1-B731-63A34124D437}" uniqueName="5" name="liczba mężczyzn w 2014 roku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0AE8B-4799-4844-BF17-E8F5CACC43AE}" name="kraina34" displayName="kraina34" ref="A1:G51" tableType="queryTable" totalsRowShown="0">
  <autoFilter ref="A1:G51" xr:uid="{D0E7658F-FC6D-44D6-AA2D-3AE6F3D84091}"/>
  <tableColumns count="7">
    <tableColumn id="1" xr3:uid="{18DEB7C0-BE2A-4EA7-8396-C0614EB03365}" uniqueName="1" name="Nazwa województwa" queryTableFieldId="1" dataDxfId="21"/>
    <tableColumn id="2" xr3:uid="{9A955072-942D-4BC7-B47C-E54D7CC7E473}" uniqueName="2" name="_x000a_liczba kobiet w 2013 roku" queryTableFieldId="2"/>
    <tableColumn id="3" xr3:uid="{FD3EDF54-5DE2-43E3-92F0-29100448351C}" uniqueName="3" name="liczba mężczyzn w 2013 roku" queryTableFieldId="3"/>
    <tableColumn id="4" xr3:uid="{E7EAD387-A686-455A-9C7F-12E7DB907512}" uniqueName="4" name="liczba kobiet w 2014 roku" queryTableFieldId="4"/>
    <tableColumn id="5" xr3:uid="{0795C5D1-8844-428D-9A88-51600A204B91}" uniqueName="5" name="liczba mężczyzn w 2014 roku" queryTableFieldId="5"/>
    <tableColumn id="6" xr3:uid="{ACED5229-A239-4AB1-A0F0-DE27B533FF41}" uniqueName="6" name="2013" queryTableFieldId="6" dataDxfId="19">
      <calculatedColumnFormula>kraina34[[#This Row],[
liczba kobiet w 2013 roku]]+kraina34[[#This Row],[liczba mężczyzn w 2013 roku]]</calculatedColumnFormula>
    </tableColumn>
    <tableColumn id="7" xr3:uid="{A9AF6D4D-F354-47B6-88F6-90C92B8929B2}" uniqueName="7" name="region" queryTableFieldId="7" dataDxfId="18">
      <calculatedColumnFormula>RIGHT(kraina34[[#This Row],[Nazwa województwa]],1)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946B50-2201-482D-9FD3-F563D947C2E5}" name="kraina35" displayName="kraina35" ref="A1:G51" tableType="queryTable" totalsRowShown="0">
  <autoFilter ref="A1:G51" xr:uid="{D0E7658F-FC6D-44D6-AA2D-3AE6F3D84091}"/>
  <tableColumns count="7">
    <tableColumn id="1" xr3:uid="{9D56FBCF-0464-4623-BFF0-67AF8ACC6FD3}" uniqueName="1" name="Nazwa województwa" queryTableFieldId="1" dataDxfId="20"/>
    <tableColumn id="2" xr3:uid="{9875E5A8-76A5-4A20-A857-412630256E08}" uniqueName="2" name="_x000a_liczba kobiet w 2013 roku" queryTableFieldId="2"/>
    <tableColumn id="3" xr3:uid="{86BBFBB5-300C-43F8-A330-320DB5502E71}" uniqueName="3" name="liczba mężczyzn w 2013 roku" queryTableFieldId="3"/>
    <tableColumn id="4" xr3:uid="{C91EE6A5-4FFA-4864-865D-192D34EFBFB6}" uniqueName="4" name="liczba kobiet w 2014 roku" queryTableFieldId="4"/>
    <tableColumn id="5" xr3:uid="{DD67F831-E704-4449-81DD-A959A0BC3062}" uniqueName="5" name="liczba mężczyzn w 2014 roku" queryTableFieldId="5"/>
    <tableColumn id="6" xr3:uid="{C8F3FB61-22EB-474B-9A02-E6CEA0388B44}" uniqueName="6" name="warunek" queryTableFieldId="6" dataDxfId="17">
      <calculatedColumnFormula>IF(AND(kraina35[[#This Row],[liczba kobiet w 2014 roku]]&gt;kraina35[[#This Row],[
liczba kobiet w 2013 roku]],kraina35[[#This Row],[liczba mężczyzn w 2014 roku]]&gt;kraina35[[#This Row],[liczba mężczyzn w 2013 roku]]),1,0)</calculatedColumnFormula>
    </tableColumn>
    <tableColumn id="7" xr3:uid="{667EE2C6-60AB-48A7-A5E0-8AF0E30AAEB1}" uniqueName="7" name="region" queryTableFieldId="7" dataDxfId="16">
      <calculatedColumnFormula>RIGHT(kraina35[[#This Row],[Nazwa województwa]],1)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C237BA-7C9D-4EC3-977B-B3E7F285A817}" name="kraina36" displayName="kraina36" ref="A1:T51" tableType="queryTable" totalsRowShown="0">
  <autoFilter ref="A1:T51" xr:uid="{D0E7658F-FC6D-44D6-AA2D-3AE6F3D84091}"/>
  <tableColumns count="20">
    <tableColumn id="1" xr3:uid="{133C07E4-397D-46E9-8045-1DCC543F1729}" uniqueName="1" name="Nazwa województwa" queryTableFieldId="1" dataDxfId="15"/>
    <tableColumn id="2" xr3:uid="{FD832C6B-A286-4FC9-871E-99C0C225CF7F}" uniqueName="2" name="_x000a_liczba kobiet w 2013 roku" queryTableFieldId="2"/>
    <tableColumn id="3" xr3:uid="{DFC2398E-B3D7-4A10-A5D1-26CB59E98DDB}" uniqueName="3" name="liczba mężczyzn w 2013 roku" queryTableFieldId="3"/>
    <tableColumn id="4" xr3:uid="{FC06FE0D-F6B5-4664-B6C0-96D8C8900B24}" uniqueName="4" name="liczba kobiet w 2014 roku" queryTableFieldId="4"/>
    <tableColumn id="5" xr3:uid="{C8EC315E-BC3F-4C18-84EB-B8CE242EF37D}" uniqueName="5" name="liczba mężczyzn w 2014 roku" queryTableFieldId="5"/>
    <tableColumn id="6" xr3:uid="{1B6CC147-DAC9-4DEC-B65F-7B4162E75C52}" uniqueName="6" name="2013" queryTableFieldId="6" dataDxfId="14">
      <calculatedColumnFormula>kraina36[[#This Row],[liczba mężczyzn w 2013 roku]]+kraina36[[#This Row],[
liczba kobiet w 2013 roku]]</calculatedColumnFormula>
    </tableColumn>
    <tableColumn id="7" xr3:uid="{E7F60CC6-3C15-4D33-924A-C29BE374FA98}" uniqueName="7" name="2014" queryTableFieldId="7" dataDxfId="13">
      <calculatedColumnFormula>kraina36[[#This Row],[liczba mężczyzn w 2014 roku]]+kraina36[[#This Row],[liczba kobiet w 2014 roku]]</calculatedColumnFormula>
    </tableColumn>
    <tableColumn id="8" xr3:uid="{F2651D0A-CAE3-408C-9E02-DA680B479295}" uniqueName="8" name="tempo wzrostu" queryTableFieldId="8" dataDxfId="12">
      <calculatedColumnFormula>ROUNDDOWN(kraina36[[#This Row],[2014]]/kraina36[[#This Row],[2013]],4)</calculatedColumnFormula>
    </tableColumn>
    <tableColumn id="9" xr3:uid="{70F8C845-D61E-4EA8-9992-3870CA8265B7}" uniqueName="9" name="2015" queryTableFieldId="9" dataDxfId="2">
      <calculatedColumnFormula>IF(kraina36[[#This Row],[2014]]&gt;(2*kraina36[[#This Row],[2013]]),kraina36[[#This Row],[2014]],_xlfn.FLOOR.MATH(kraina36[[#This Row],[2014]]*kraina36[[#This Row],[tempo wzrostu]]))</calculatedColumnFormula>
    </tableColumn>
    <tableColumn id="10" xr3:uid="{99436CD1-6F98-4660-A691-E8A7B7A79766}" uniqueName="10" name="2016" queryTableFieldId="10" dataDxfId="1">
      <calculatedColumnFormula>IF(kraina36[[#This Row],[2015]]&gt;(2*$F2),kraina36[[#This Row],[2015]],_xlfn.FLOOR.MATH(kraina36[[#This Row],[2015]]*$H2))</calculatedColumnFormula>
    </tableColumn>
    <tableColumn id="11" xr3:uid="{3480D4D1-FB33-47D9-8F96-4424BACC43E9}" uniqueName="11" name="2017" queryTableFieldId="11" dataDxfId="8">
      <calculatedColumnFormula>IF(kraina36[[#This Row],[2016]]&gt;(2*$F2),kraina36[[#This Row],[2016]],_xlfn.FLOOR.MATH(kraina36[[#This Row],[2016]]*$H2))</calculatedColumnFormula>
    </tableColumn>
    <tableColumn id="12" xr3:uid="{57379BAF-29AC-49DC-8118-3E252DC2CDAF}" uniqueName="12" name="2018" queryTableFieldId="12" dataDxfId="11">
      <calculatedColumnFormula>IF(kraina36[[#This Row],[2017]]&gt;(2*$F2),kraina36[[#This Row],[2017]],_xlfn.FLOOR.MATH(kraina36[[#This Row],[2017]]*$H2))</calculatedColumnFormula>
    </tableColumn>
    <tableColumn id="13" xr3:uid="{F98C3E3A-7F09-48EA-A5B7-A26D4CE61454}" uniqueName="13" name="2019" queryTableFieldId="13" dataDxfId="10">
      <calculatedColumnFormula>IF(kraina36[[#This Row],[2018]]&gt;(2*$F2),kraina36[[#This Row],[2018]],_xlfn.FLOOR.MATH(kraina36[[#This Row],[2018]]*$H2))</calculatedColumnFormula>
    </tableColumn>
    <tableColumn id="14" xr3:uid="{42412E9B-D3F4-4477-97E0-C6F711AAA250}" uniqueName="14" name="2020" queryTableFieldId="14" dataDxfId="9">
      <calculatedColumnFormula>IF(kraina36[[#This Row],[2019]]&gt;(2*$F2),kraina36[[#This Row],[2019]],_xlfn.FLOOR.MATH(kraina36[[#This Row],[2019]]*$H2))</calculatedColumnFormula>
    </tableColumn>
    <tableColumn id="15" xr3:uid="{C46F5A3B-65FD-493B-9D4A-681F8AF9361D}" uniqueName="15" name="2021" queryTableFieldId="15" dataDxfId="7">
      <calculatedColumnFormula>IF(kraina36[[#This Row],[2020]]&gt;(2*$F2),kraina36[[#This Row],[2020]],_xlfn.FLOOR.MATH(kraina36[[#This Row],[2020]]*$H2))</calculatedColumnFormula>
    </tableColumn>
    <tableColumn id="16" xr3:uid="{E3625FDA-6AC3-468F-9836-E725CB442D3A}" uniqueName="16" name="2022" queryTableFieldId="16" dataDxfId="6">
      <calculatedColumnFormula>IF(kraina36[[#This Row],[2021]]&gt;(2*$F2),kraina36[[#This Row],[2021]],_xlfn.FLOOR.MATH(kraina36[[#This Row],[2021]]*$H2))</calculatedColumnFormula>
    </tableColumn>
    <tableColumn id="17" xr3:uid="{1B3A15A8-5C5B-4D67-A936-62B072659C2F}" uniqueName="17" name="2023" queryTableFieldId="17" dataDxfId="5">
      <calculatedColumnFormula>IF(kraina36[[#This Row],[2022]]&gt;(2*$F2),kraina36[[#This Row],[2022]],_xlfn.FLOOR.MATH(kraina36[[#This Row],[2022]]*$H2))</calculatedColumnFormula>
    </tableColumn>
    <tableColumn id="18" xr3:uid="{10B1DC76-5916-421D-A3D5-0C9E88E8B478}" uniqueName="18" name="2024" queryTableFieldId="18" dataDxfId="4">
      <calculatedColumnFormula>IF(kraina36[[#This Row],[2023]]&gt;(2*$F2),kraina36[[#This Row],[2023]],_xlfn.FLOOR.MATH(kraina36[[#This Row],[2023]]*$H2))</calculatedColumnFormula>
    </tableColumn>
    <tableColumn id="19" xr3:uid="{45E220C7-C214-41C3-B90A-2AF8C8E5D67D}" uniqueName="19" name="2025" queryTableFieldId="19" dataDxfId="3">
      <calculatedColumnFormula>IF(kraina36[[#This Row],[2024]]&gt;(2*$F2),kraina36[[#This Row],[2024]],_xlfn.FLOOR.MATH(kraina36[[#This Row],[2024]]*$H2))</calculatedColumnFormula>
    </tableColumn>
    <tableColumn id="20" xr3:uid="{A30DB53D-5A6B-4F88-9D43-D8DDC7E03CFE}" uniqueName="20" name="czy przeludnienie?" queryTableFieldId="20" dataDxfId="0">
      <calculatedColumnFormula>IF(kraina36[[#This Row],[2025]]&gt;(2*kraina36[[#This Row],[2013]]),1,0)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3F38-E3B4-466E-B1F3-AA15D7BCE5B1}">
  <dimension ref="A1:E51"/>
  <sheetViews>
    <sheetView workbookViewId="0">
      <selection activeCell="F2" sqref="F2"/>
    </sheetView>
  </sheetViews>
  <sheetFormatPr defaultRowHeight="14.4" x14ac:dyDescent="0.3"/>
  <cols>
    <col min="1" max="1" width="18.21875" customWidth="1"/>
    <col min="2" max="2" width="24" customWidth="1"/>
    <col min="3" max="3" width="26.77734375" customWidth="1"/>
    <col min="4" max="4" width="23.77734375" customWidth="1"/>
    <col min="5" max="5" width="26.6640625" customWidth="1"/>
  </cols>
  <sheetData>
    <row r="1" spans="1:5" ht="16.8" customHeight="1" x14ac:dyDescent="0.3">
      <c r="A1" t="s">
        <v>50</v>
      </c>
      <c r="B1" s="2" t="s">
        <v>51</v>
      </c>
      <c r="C1" t="s">
        <v>52</v>
      </c>
      <c r="D1" t="s">
        <v>53</v>
      </c>
      <c r="E1" t="s">
        <v>54</v>
      </c>
    </row>
    <row r="2" spans="1:5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BDDA-CB13-4B40-903E-9786926B66C6}">
  <dimension ref="A1:K51"/>
  <sheetViews>
    <sheetView topLeftCell="D3" workbookViewId="0">
      <selection activeCell="J8" sqref="J8:K11"/>
    </sheetView>
  </sheetViews>
  <sheetFormatPr defaultRowHeight="14.4" x14ac:dyDescent="0.3"/>
  <cols>
    <col min="1" max="1" width="18.21875" customWidth="1"/>
    <col min="2" max="2" width="24" customWidth="1"/>
    <col min="3" max="3" width="26.77734375" customWidth="1"/>
    <col min="4" max="4" width="23.77734375" customWidth="1"/>
    <col min="5" max="5" width="26.6640625" customWidth="1"/>
    <col min="10" max="10" width="16.5546875" bestFit="1" customWidth="1"/>
    <col min="11" max="11" width="11.33203125" bestFit="1" customWidth="1"/>
  </cols>
  <sheetData>
    <row r="1" spans="1:11" ht="16.8" customHeight="1" x14ac:dyDescent="0.3">
      <c r="A1" t="s">
        <v>50</v>
      </c>
      <c r="B1" s="2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11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kraina34[[#This Row],[
liczba kobiet w 2013 roku]]+kraina34[[#This Row],[liczba mężczyzn w 2013 roku]]</f>
        <v>2812202</v>
      </c>
      <c r="G2" t="str">
        <f>RIGHT(kraina34[[#This Row],[Nazwa województwa]],1)</f>
        <v>D</v>
      </c>
    </row>
    <row r="3" spans="1:11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>kraina34[[#This Row],[
liczba kobiet w 2013 roku]]+kraina34[[#This Row],[liczba mężczyzn w 2013 roku]]</f>
        <v>3353163</v>
      </c>
      <c r="G3" t="str">
        <f>RIGHT(kraina34[[#This Row],[Nazwa województwa]],1)</f>
        <v>D</v>
      </c>
    </row>
    <row r="4" spans="1:11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>kraina34[[#This Row],[
liczba kobiet w 2013 roku]]+kraina34[[#This Row],[liczba mężczyzn w 2013 roku]]</f>
        <v>2443837</v>
      </c>
      <c r="G4" t="str">
        <f>RIGHT(kraina34[[#This Row],[Nazwa województwa]],1)</f>
        <v>C</v>
      </c>
    </row>
    <row r="5" spans="1:11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>kraina34[[#This Row],[
liczba kobiet w 2013 roku]]+kraina34[[#This Row],[liczba mężczyzn w 2013 roku]]</f>
        <v>1975115</v>
      </c>
      <c r="G5" t="str">
        <f>RIGHT(kraina34[[#This Row],[Nazwa województwa]],1)</f>
        <v>D</v>
      </c>
    </row>
    <row r="6" spans="1:11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>kraina34[[#This Row],[
liczba kobiet w 2013 roku]]+kraina34[[#This Row],[liczba mężczyzn w 2013 roku]]</f>
        <v>4664729</v>
      </c>
      <c r="G6" t="str">
        <f>RIGHT(kraina34[[#This Row],[Nazwa województwa]],1)</f>
        <v>A</v>
      </c>
    </row>
    <row r="7" spans="1:11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>kraina34[[#This Row],[
liczba kobiet w 2013 roku]]+kraina34[[#This Row],[liczba mężczyzn w 2013 roku]]</f>
        <v>3698361</v>
      </c>
      <c r="G7" t="str">
        <f>RIGHT(kraina34[[#This Row],[Nazwa województwa]],1)</f>
        <v>D</v>
      </c>
      <c r="J7" s="3" t="s">
        <v>57</v>
      </c>
      <c r="K7" t="s">
        <v>63</v>
      </c>
    </row>
    <row r="8" spans="1:11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>kraina34[[#This Row],[
liczba kobiet w 2013 roku]]+kraina34[[#This Row],[liczba mężczyzn w 2013 roku]]</f>
        <v>7689971</v>
      </c>
      <c r="G8" t="str">
        <f>RIGHT(kraina34[[#This Row],[Nazwa województwa]],1)</f>
        <v>B</v>
      </c>
      <c r="J8" s="4" t="s">
        <v>58</v>
      </c>
      <c r="K8" s="1">
        <v>33929579</v>
      </c>
    </row>
    <row r="9" spans="1:11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>kraina34[[#This Row],[
liczba kobiet w 2013 roku]]+kraina34[[#This Row],[liczba mężczyzn w 2013 roku]]</f>
        <v>1335057</v>
      </c>
      <c r="G9" t="str">
        <f>RIGHT(kraina34[[#This Row],[Nazwa województwa]],1)</f>
        <v>A</v>
      </c>
      <c r="J9" s="4" t="s">
        <v>59</v>
      </c>
      <c r="K9" s="1">
        <v>41736619</v>
      </c>
    </row>
    <row r="10" spans="1:11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>kraina34[[#This Row],[
liczba kobiet w 2013 roku]]+kraina34[[#This Row],[liczba mężczyzn w 2013 roku]]</f>
        <v>3291343</v>
      </c>
      <c r="G10" t="str">
        <f>RIGHT(kraina34[[#This Row],[Nazwa województwa]],1)</f>
        <v>C</v>
      </c>
      <c r="J10" s="4" t="s">
        <v>60</v>
      </c>
      <c r="K10" s="1">
        <v>57649017</v>
      </c>
    </row>
    <row r="11" spans="1:11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>kraina34[[#This Row],[
liczba kobiet w 2013 roku]]+kraina34[[#This Row],[liczba mężczyzn w 2013 roku]]</f>
        <v>2339967</v>
      </c>
      <c r="G11" t="str">
        <f>RIGHT(kraina34[[#This Row],[Nazwa województwa]],1)</f>
        <v>C</v>
      </c>
      <c r="J11" s="4" t="s">
        <v>61</v>
      </c>
      <c r="K11" s="1">
        <v>36530387</v>
      </c>
    </row>
    <row r="12" spans="1:11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>kraina34[[#This Row],[
liczba kobiet w 2013 roku]]+kraina34[[#This Row],[liczba mężczyzn w 2013 roku]]</f>
        <v>3983255</v>
      </c>
      <c r="G12" t="str">
        <f>RIGHT(kraina34[[#This Row],[Nazwa województwa]],1)</f>
        <v>D</v>
      </c>
      <c r="J12" s="4" t="s">
        <v>62</v>
      </c>
      <c r="K12" s="1">
        <v>169845602</v>
      </c>
    </row>
    <row r="13" spans="1:11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>kraina34[[#This Row],[
liczba kobiet w 2013 roku]]+kraina34[[#This Row],[liczba mężczyzn w 2013 roku]]</f>
        <v>7688480</v>
      </c>
      <c r="G13" t="str">
        <f>RIGHT(kraina34[[#This Row],[Nazwa województwa]],1)</f>
        <v>C</v>
      </c>
    </row>
    <row r="14" spans="1:11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>kraina34[[#This Row],[
liczba kobiet w 2013 roku]]+kraina34[[#This Row],[liczba mężczyzn w 2013 roku]]</f>
        <v>1960392</v>
      </c>
      <c r="G14" t="str">
        <f>RIGHT(kraina34[[#This Row],[Nazwa województwa]],1)</f>
        <v>A</v>
      </c>
    </row>
    <row r="15" spans="1:11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>kraina34[[#This Row],[
liczba kobiet w 2013 roku]]+kraina34[[#This Row],[liczba mężczyzn w 2013 roku]]</f>
        <v>2177470</v>
      </c>
      <c r="G15" t="str">
        <f>RIGHT(kraina34[[#This Row],[Nazwa województwa]],1)</f>
        <v>A</v>
      </c>
    </row>
    <row r="16" spans="1:11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>kraina34[[#This Row],[
liczba kobiet w 2013 roku]]+kraina34[[#This Row],[liczba mężczyzn w 2013 roku]]</f>
        <v>5134027</v>
      </c>
      <c r="G16" t="str">
        <f>RIGHT(kraina34[[#This Row],[Nazwa województwa]],1)</f>
        <v>A</v>
      </c>
    </row>
    <row r="17" spans="1:7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>kraina34[[#This Row],[
liczba kobiet w 2013 roku]]+kraina34[[#This Row],[liczba mężczyzn w 2013 roku]]</f>
        <v>2728601</v>
      </c>
      <c r="G17" t="str">
        <f>RIGHT(kraina34[[#This Row],[Nazwa województwa]],1)</f>
        <v>C</v>
      </c>
    </row>
    <row r="18" spans="1:7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>kraina34[[#This Row],[
liczba kobiet w 2013 roku]]+kraina34[[#This Row],[liczba mężczyzn w 2013 roku]]</f>
        <v>5009321</v>
      </c>
      <c r="G18" t="str">
        <f>RIGHT(kraina34[[#This Row],[Nazwa województwa]],1)</f>
        <v>A</v>
      </c>
    </row>
    <row r="19" spans="1:7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>kraina34[[#This Row],[
liczba kobiet w 2013 roku]]+kraina34[[#This Row],[liczba mężczyzn w 2013 roku]]</f>
        <v>2729291</v>
      </c>
      <c r="G19" t="str">
        <f>RIGHT(kraina34[[#This Row],[Nazwa województwa]],1)</f>
        <v>D</v>
      </c>
    </row>
    <row r="20" spans="1:7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>kraina34[[#This Row],[
liczba kobiet w 2013 roku]]+kraina34[[#This Row],[liczba mężczyzn w 2013 roku]]</f>
        <v>6175874</v>
      </c>
      <c r="G20" t="str">
        <f>RIGHT(kraina34[[#This Row],[Nazwa województwa]],1)</f>
        <v>C</v>
      </c>
    </row>
    <row r="21" spans="1:7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>kraina34[[#This Row],[
liczba kobiet w 2013 roku]]+kraina34[[#This Row],[liczba mężczyzn w 2013 roku]]</f>
        <v>3008890</v>
      </c>
      <c r="G21" t="str">
        <f>RIGHT(kraina34[[#This Row],[Nazwa województwa]],1)</f>
        <v>C</v>
      </c>
    </row>
    <row r="22" spans="1:7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>kraina34[[#This Row],[
liczba kobiet w 2013 roku]]+kraina34[[#This Row],[liczba mężczyzn w 2013 roku]]</f>
        <v>4752576</v>
      </c>
      <c r="G22" t="str">
        <f>RIGHT(kraina34[[#This Row],[Nazwa województwa]],1)</f>
        <v>A</v>
      </c>
    </row>
    <row r="23" spans="1:7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>kraina34[[#This Row],[
liczba kobiet w 2013 roku]]+kraina34[[#This Row],[liczba mężczyzn w 2013 roku]]</f>
        <v>1434562</v>
      </c>
      <c r="G23" t="str">
        <f>RIGHT(kraina34[[#This Row],[Nazwa województwa]],1)</f>
        <v>B</v>
      </c>
    </row>
    <row r="24" spans="1:7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>kraina34[[#This Row],[
liczba kobiet w 2013 roku]]+kraina34[[#This Row],[liczba mężczyzn w 2013 roku]]</f>
        <v>4505451</v>
      </c>
      <c r="G24" t="str">
        <f>RIGHT(kraina34[[#This Row],[Nazwa województwa]],1)</f>
        <v>B</v>
      </c>
    </row>
    <row r="25" spans="1:7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>kraina34[[#This Row],[
liczba kobiet w 2013 roku]]+kraina34[[#This Row],[liczba mężczyzn w 2013 roku]]</f>
        <v>1327364</v>
      </c>
      <c r="G25" t="str">
        <f>RIGHT(kraina34[[#This Row],[Nazwa województwa]],1)</f>
        <v>C</v>
      </c>
    </row>
    <row r="26" spans="1:7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>kraina34[[#This Row],[
liczba kobiet w 2013 roku]]+kraina34[[#This Row],[liczba mężczyzn w 2013 roku]]</f>
        <v>884947</v>
      </c>
      <c r="G26" t="str">
        <f>RIGHT(kraina34[[#This Row],[Nazwa województwa]],1)</f>
        <v>B</v>
      </c>
    </row>
    <row r="27" spans="1:7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kraina34[[#This Row],[
liczba kobiet w 2013 roku]]+kraina34[[#This Row],[liczba mężczyzn w 2013 roku]]</f>
        <v>2151563</v>
      </c>
      <c r="G27" t="str">
        <f>RIGHT(kraina34[[#This Row],[Nazwa województwa]],1)</f>
        <v>C</v>
      </c>
    </row>
    <row r="28" spans="1:7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>kraina34[[#This Row],[
liczba kobiet w 2013 roku]]+kraina34[[#This Row],[liczba mężczyzn w 2013 roku]]</f>
        <v>4709695</v>
      </c>
      <c r="G28" t="str">
        <f>RIGHT(kraina34[[#This Row],[Nazwa województwa]],1)</f>
        <v>C</v>
      </c>
    </row>
    <row r="29" spans="1:7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>kraina34[[#This Row],[
liczba kobiet w 2013 roku]]+kraina34[[#This Row],[liczba mężczyzn w 2013 roku]]</f>
        <v>5450595</v>
      </c>
      <c r="G29" t="str">
        <f>RIGHT(kraina34[[#This Row],[Nazwa województwa]],1)</f>
        <v>D</v>
      </c>
    </row>
    <row r="30" spans="1:7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>kraina34[[#This Row],[
liczba kobiet w 2013 roku]]+kraina34[[#This Row],[liczba mężczyzn w 2013 roku]]</f>
        <v>3703941</v>
      </c>
      <c r="G30" t="str">
        <f>RIGHT(kraina34[[#This Row],[Nazwa województwa]],1)</f>
        <v>A</v>
      </c>
    </row>
    <row r="31" spans="1:7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>kraina34[[#This Row],[
liczba kobiet w 2013 roku]]+kraina34[[#This Row],[liczba mężczyzn w 2013 roku]]</f>
        <v>5040530</v>
      </c>
      <c r="G31" t="str">
        <f>RIGHT(kraina34[[#This Row],[Nazwa województwa]],1)</f>
        <v>C</v>
      </c>
    </row>
    <row r="32" spans="1:7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>kraina34[[#This Row],[
liczba kobiet w 2013 roku]]+kraina34[[#This Row],[liczba mężczyzn w 2013 roku]]</f>
        <v>3754769</v>
      </c>
      <c r="G32" t="str">
        <f>RIGHT(kraina34[[#This Row],[Nazwa województwa]],1)</f>
        <v>C</v>
      </c>
    </row>
    <row r="33" spans="1:7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>kraina34[[#This Row],[
liczba kobiet w 2013 roku]]+kraina34[[#This Row],[liczba mężczyzn w 2013 roku]]</f>
        <v>2021024</v>
      </c>
      <c r="G33" t="str">
        <f>RIGHT(kraina34[[#This Row],[Nazwa województwa]],1)</f>
        <v>D</v>
      </c>
    </row>
    <row r="34" spans="1:7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>kraina34[[#This Row],[
liczba kobiet w 2013 roku]]+kraina34[[#This Row],[liczba mężczyzn w 2013 roku]]</f>
        <v>5856254</v>
      </c>
      <c r="G34" t="str">
        <f>RIGHT(kraina34[[#This Row],[Nazwa województwa]],1)</f>
        <v>B</v>
      </c>
    </row>
    <row r="35" spans="1:7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>kraina34[[#This Row],[
liczba kobiet w 2013 roku]]+kraina34[[#This Row],[liczba mężczyzn w 2013 roku]]</f>
        <v>158033</v>
      </c>
      <c r="G35" t="str">
        <f>RIGHT(kraina34[[#This Row],[Nazwa województwa]],1)</f>
        <v>C</v>
      </c>
    </row>
    <row r="36" spans="1:7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>kraina34[[#This Row],[
liczba kobiet w 2013 roku]]+kraina34[[#This Row],[liczba mężczyzn w 2013 roku]]</f>
        <v>4984142</v>
      </c>
      <c r="G36" t="str">
        <f>RIGHT(kraina34[[#This Row],[Nazwa województwa]],1)</f>
        <v>C</v>
      </c>
    </row>
    <row r="37" spans="1:7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>kraina34[[#This Row],[
liczba kobiet w 2013 roku]]+kraina34[[#This Row],[liczba mężczyzn w 2013 roku]]</f>
        <v>3653434</v>
      </c>
      <c r="G37" t="str">
        <f>RIGHT(kraina34[[#This Row],[Nazwa województwa]],1)</f>
        <v>B</v>
      </c>
    </row>
    <row r="38" spans="1:7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>kraina34[[#This Row],[
liczba kobiet w 2013 roku]]+kraina34[[#This Row],[liczba mężczyzn w 2013 roku]]</f>
        <v>2921428</v>
      </c>
      <c r="G38" t="str">
        <f>RIGHT(kraina34[[#This Row],[Nazwa województwa]],1)</f>
        <v>A</v>
      </c>
    </row>
    <row r="39" spans="1:7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>kraina34[[#This Row],[
liczba kobiet w 2013 roku]]+kraina34[[#This Row],[liczba mężczyzn w 2013 roku]]</f>
        <v>3286803</v>
      </c>
      <c r="G39" t="str">
        <f>RIGHT(kraina34[[#This Row],[Nazwa województwa]],1)</f>
        <v>B</v>
      </c>
    </row>
    <row r="40" spans="1:7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>kraina34[[#This Row],[
liczba kobiet w 2013 roku]]+kraina34[[#This Row],[liczba mężczyzn w 2013 roku]]</f>
        <v>1063625</v>
      </c>
      <c r="G40" t="str">
        <f>RIGHT(kraina34[[#This Row],[Nazwa województwa]],1)</f>
        <v>D</v>
      </c>
    </row>
    <row r="41" spans="1:7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>kraina34[[#This Row],[
liczba kobiet w 2013 roku]]+kraina34[[#This Row],[liczba mężczyzn w 2013 roku]]</f>
        <v>2270638</v>
      </c>
      <c r="G41" t="str">
        <f>RIGHT(kraina34[[#This Row],[Nazwa województwa]],1)</f>
        <v>A</v>
      </c>
    </row>
    <row r="42" spans="1:7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>kraina34[[#This Row],[
liczba kobiet w 2013 roku]]+kraina34[[#This Row],[liczba mężczyzn w 2013 roku]]</f>
        <v>4318105</v>
      </c>
      <c r="G42" t="str">
        <f>RIGHT(kraina34[[#This Row],[Nazwa województwa]],1)</f>
        <v>D</v>
      </c>
    </row>
    <row r="43" spans="1:7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>kraina34[[#This Row],[
liczba kobiet w 2013 roku]]+kraina34[[#This Row],[liczba mężczyzn w 2013 roku]]</f>
        <v>4544199</v>
      </c>
      <c r="G43" t="str">
        <f>RIGHT(kraina34[[#This Row],[Nazwa województwa]],1)</f>
        <v>B</v>
      </c>
    </row>
    <row r="44" spans="1:7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>kraina34[[#This Row],[
liczba kobiet w 2013 roku]]+kraina34[[#This Row],[liczba mężczyzn w 2013 roku]]</f>
        <v>5125651</v>
      </c>
      <c r="G44" t="str">
        <f>RIGHT(kraina34[[#This Row],[Nazwa województwa]],1)</f>
        <v>D</v>
      </c>
    </row>
    <row r="45" spans="1:7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>kraina34[[#This Row],[
liczba kobiet w 2013 roku]]+kraina34[[#This Row],[liczba mężczyzn w 2013 roku]]</f>
        <v>1673241</v>
      </c>
      <c r="G45" t="str">
        <f>RIGHT(kraina34[[#This Row],[Nazwa województwa]],1)</f>
        <v>C</v>
      </c>
    </row>
    <row r="46" spans="1:7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>kraina34[[#This Row],[
liczba kobiet w 2013 roku]]+kraina34[[#This Row],[liczba mężczyzn w 2013 roku]]</f>
        <v>2257874</v>
      </c>
      <c r="G46" t="str">
        <f>RIGHT(kraina34[[#This Row],[Nazwa województwa]],1)</f>
        <v>B</v>
      </c>
    </row>
    <row r="47" spans="1:7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>kraina34[[#This Row],[
liczba kobiet w 2013 roku]]+kraina34[[#This Row],[liczba mężczyzn w 2013 roku]]</f>
        <v>286380</v>
      </c>
      <c r="G47" t="str">
        <f>RIGHT(kraina34[[#This Row],[Nazwa województwa]],1)</f>
        <v>C</v>
      </c>
    </row>
    <row r="48" spans="1:7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>kraina34[[#This Row],[
liczba kobiet w 2013 roku]]+kraina34[[#This Row],[liczba mężczyzn w 2013 roku]]</f>
        <v>2503710</v>
      </c>
      <c r="G48" t="str">
        <f>RIGHT(kraina34[[#This Row],[Nazwa województwa]],1)</f>
        <v>B</v>
      </c>
    </row>
    <row r="49" spans="1:7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>kraina34[[#This Row],[
liczba kobiet w 2013 roku]]+kraina34[[#This Row],[liczba mężczyzn w 2013 roku]]</f>
        <v>5369399</v>
      </c>
      <c r="G49" t="str">
        <f>RIGHT(kraina34[[#This Row],[Nazwa województwa]],1)</f>
        <v>C</v>
      </c>
    </row>
    <row r="50" spans="1:7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>kraina34[[#This Row],[
liczba kobiet w 2013 roku]]+kraina34[[#This Row],[liczba mężczyzn w 2013 roku]]</f>
        <v>516909</v>
      </c>
      <c r="G50" t="str">
        <f>RIGHT(kraina34[[#This Row],[Nazwa województwa]],1)</f>
        <v>C</v>
      </c>
    </row>
    <row r="51" spans="1:7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>kraina34[[#This Row],[
liczba kobiet w 2013 roku]]+kraina34[[#This Row],[liczba mężczyzn w 2013 roku]]</f>
        <v>5119414</v>
      </c>
      <c r="G51" t="str">
        <f>RIGHT(kraina34[[#This Row],[Nazwa województwa]],1)</f>
        <v>B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F0E7-3D19-4C01-9A48-6C41452A9B8D}">
  <dimension ref="A1:K51"/>
  <sheetViews>
    <sheetView topLeftCell="A2" workbookViewId="0">
      <selection activeCell="I3" sqref="I3:K4"/>
    </sheetView>
  </sheetViews>
  <sheetFormatPr defaultRowHeight="14.4" x14ac:dyDescent="0.3"/>
  <cols>
    <col min="1" max="1" width="18.21875" customWidth="1"/>
    <col min="2" max="2" width="24" customWidth="1"/>
    <col min="3" max="3" width="26.77734375" customWidth="1"/>
    <col min="4" max="4" width="23.77734375" customWidth="1"/>
    <col min="5" max="5" width="26.6640625" customWidth="1"/>
    <col min="9" max="9" width="16.5546875" bestFit="1" customWidth="1"/>
    <col min="10" max="10" width="14.44140625" bestFit="1" customWidth="1"/>
  </cols>
  <sheetData>
    <row r="1" spans="1:11" ht="16.8" customHeight="1" x14ac:dyDescent="0.3">
      <c r="A1" t="s">
        <v>50</v>
      </c>
      <c r="B1" s="2" t="s">
        <v>51</v>
      </c>
      <c r="C1" t="s">
        <v>52</v>
      </c>
      <c r="D1" t="s">
        <v>53</v>
      </c>
      <c r="E1" t="s">
        <v>54</v>
      </c>
      <c r="F1" t="s">
        <v>64</v>
      </c>
      <c r="G1" t="s">
        <v>56</v>
      </c>
    </row>
    <row r="2" spans="1:11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2" t="str">
        <f>RIGHT(kraina35[[#This Row],[Nazwa województwa]],1)</f>
        <v>D</v>
      </c>
    </row>
    <row r="3" spans="1:11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" t="str">
        <f>RIGHT(kraina35[[#This Row],[Nazwa województwa]],1)</f>
        <v>D</v>
      </c>
    </row>
    <row r="4" spans="1:11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4" t="str">
        <f>RIGHT(kraina35[[#This Row],[Nazwa województwa]],1)</f>
        <v>C</v>
      </c>
      <c r="I4" s="5"/>
      <c r="J4" s="5"/>
      <c r="K4" s="5"/>
    </row>
    <row r="5" spans="1:11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5" t="str">
        <f>RIGHT(kraina35[[#This Row],[Nazwa województwa]],1)</f>
        <v>D</v>
      </c>
    </row>
    <row r="6" spans="1:11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6" t="str">
        <f>RIGHT(kraina35[[#This Row],[Nazwa województwa]],1)</f>
        <v>A</v>
      </c>
    </row>
    <row r="7" spans="1:11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7" t="str">
        <f>RIGHT(kraina35[[#This Row],[Nazwa województwa]],1)</f>
        <v>D</v>
      </c>
      <c r="I7" s="3" t="s">
        <v>57</v>
      </c>
      <c r="J7" t="s">
        <v>65</v>
      </c>
    </row>
    <row r="8" spans="1:11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8" t="str">
        <f>RIGHT(kraina35[[#This Row],[Nazwa województwa]],1)</f>
        <v>B</v>
      </c>
      <c r="I8" s="4" t="s">
        <v>58</v>
      </c>
      <c r="J8" s="1">
        <v>3</v>
      </c>
    </row>
    <row r="9" spans="1:11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9" t="str">
        <f>RIGHT(kraina35[[#This Row],[Nazwa województwa]],1)</f>
        <v>A</v>
      </c>
      <c r="I9" s="4" t="s">
        <v>59</v>
      </c>
      <c r="J9" s="1">
        <v>4</v>
      </c>
    </row>
    <row r="10" spans="1:11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0" t="str">
        <f>RIGHT(kraina35[[#This Row],[Nazwa województwa]],1)</f>
        <v>C</v>
      </c>
      <c r="I10" s="4" t="s">
        <v>60</v>
      </c>
      <c r="J10" s="1">
        <v>8</v>
      </c>
    </row>
    <row r="11" spans="1:11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1" t="str">
        <f>RIGHT(kraina35[[#This Row],[Nazwa województwa]],1)</f>
        <v>C</v>
      </c>
      <c r="I11" s="4" t="s">
        <v>61</v>
      </c>
      <c r="J11" s="1">
        <v>4</v>
      </c>
    </row>
    <row r="12" spans="1:11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2" t="str">
        <f>RIGHT(kraina35[[#This Row],[Nazwa województwa]],1)</f>
        <v>D</v>
      </c>
      <c r="I12" s="4" t="s">
        <v>62</v>
      </c>
      <c r="J12" s="1">
        <v>19</v>
      </c>
    </row>
    <row r="13" spans="1:11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13" t="str">
        <f>RIGHT(kraina35[[#This Row],[Nazwa województwa]],1)</f>
        <v>C</v>
      </c>
    </row>
    <row r="14" spans="1:11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14" t="str">
        <f>RIGHT(kraina35[[#This Row],[Nazwa województwa]],1)</f>
        <v>A</v>
      </c>
    </row>
    <row r="15" spans="1:11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5" t="str">
        <f>RIGHT(kraina35[[#This Row],[Nazwa województwa]],1)</f>
        <v>A</v>
      </c>
    </row>
    <row r="16" spans="1:11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6" t="str">
        <f>RIGHT(kraina35[[#This Row],[Nazwa województwa]],1)</f>
        <v>A</v>
      </c>
    </row>
    <row r="17" spans="1:7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17" t="str">
        <f>RIGHT(kraina35[[#This Row],[Nazwa województwa]],1)</f>
        <v>C</v>
      </c>
    </row>
    <row r="18" spans="1:7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8" t="str">
        <f>RIGHT(kraina35[[#This Row],[Nazwa województwa]],1)</f>
        <v>A</v>
      </c>
    </row>
    <row r="19" spans="1:7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19" t="str">
        <f>RIGHT(kraina35[[#This Row],[Nazwa województwa]],1)</f>
        <v>D</v>
      </c>
    </row>
    <row r="20" spans="1:7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0" t="str">
        <f>RIGHT(kraina35[[#This Row],[Nazwa województwa]],1)</f>
        <v>C</v>
      </c>
    </row>
    <row r="21" spans="1:7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1" t="str">
        <f>RIGHT(kraina35[[#This Row],[Nazwa województwa]],1)</f>
        <v>C</v>
      </c>
    </row>
    <row r="22" spans="1:7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2" t="str">
        <f>RIGHT(kraina35[[#This Row],[Nazwa województwa]],1)</f>
        <v>A</v>
      </c>
    </row>
    <row r="23" spans="1:7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23" t="str">
        <f>RIGHT(kraina35[[#This Row],[Nazwa województwa]],1)</f>
        <v>B</v>
      </c>
    </row>
    <row r="24" spans="1:7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4" t="str">
        <f>RIGHT(kraina35[[#This Row],[Nazwa województwa]],1)</f>
        <v>B</v>
      </c>
    </row>
    <row r="25" spans="1:7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25" t="str">
        <f>RIGHT(kraina35[[#This Row],[Nazwa województwa]],1)</f>
        <v>C</v>
      </c>
    </row>
    <row r="26" spans="1:7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26" t="str">
        <f>RIGHT(kraina35[[#This Row],[Nazwa województwa]],1)</f>
        <v>B</v>
      </c>
    </row>
    <row r="27" spans="1:7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7" t="str">
        <f>RIGHT(kraina35[[#This Row],[Nazwa województwa]],1)</f>
        <v>C</v>
      </c>
    </row>
    <row r="28" spans="1:7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8" t="str">
        <f>RIGHT(kraina35[[#This Row],[Nazwa województwa]],1)</f>
        <v>C</v>
      </c>
    </row>
    <row r="29" spans="1:7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29" t="str">
        <f>RIGHT(kraina35[[#This Row],[Nazwa województwa]],1)</f>
        <v>D</v>
      </c>
    </row>
    <row r="30" spans="1:7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0" t="str">
        <f>RIGHT(kraina35[[#This Row],[Nazwa województwa]],1)</f>
        <v>A</v>
      </c>
    </row>
    <row r="31" spans="1:7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1" t="str">
        <f>RIGHT(kraina35[[#This Row],[Nazwa województwa]],1)</f>
        <v>C</v>
      </c>
    </row>
    <row r="32" spans="1:7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2" t="str">
        <f>RIGHT(kraina35[[#This Row],[Nazwa województwa]],1)</f>
        <v>C</v>
      </c>
    </row>
    <row r="33" spans="1:7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33" t="str">
        <f>RIGHT(kraina35[[#This Row],[Nazwa województwa]],1)</f>
        <v>D</v>
      </c>
    </row>
    <row r="34" spans="1:7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4" t="str">
        <f>RIGHT(kraina35[[#This Row],[Nazwa województwa]],1)</f>
        <v>B</v>
      </c>
    </row>
    <row r="35" spans="1:7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35" t="str">
        <f>RIGHT(kraina35[[#This Row],[Nazwa województwa]],1)</f>
        <v>C</v>
      </c>
    </row>
    <row r="36" spans="1:7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6" t="str">
        <f>RIGHT(kraina35[[#This Row],[Nazwa województwa]],1)</f>
        <v>C</v>
      </c>
    </row>
    <row r="37" spans="1:7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7" t="str">
        <f>RIGHT(kraina35[[#This Row],[Nazwa województwa]],1)</f>
        <v>B</v>
      </c>
    </row>
    <row r="38" spans="1:7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8" t="str">
        <f>RIGHT(kraina35[[#This Row],[Nazwa województwa]],1)</f>
        <v>A</v>
      </c>
    </row>
    <row r="39" spans="1:7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39" t="str">
        <f>RIGHT(kraina35[[#This Row],[Nazwa województwa]],1)</f>
        <v>B</v>
      </c>
    </row>
    <row r="40" spans="1:7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0" t="str">
        <f>RIGHT(kraina35[[#This Row],[Nazwa województwa]],1)</f>
        <v>D</v>
      </c>
    </row>
    <row r="41" spans="1:7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1" t="str">
        <f>RIGHT(kraina35[[#This Row],[Nazwa województwa]],1)</f>
        <v>A</v>
      </c>
    </row>
    <row r="42" spans="1:7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42" t="str">
        <f>RIGHT(kraina35[[#This Row],[Nazwa województwa]],1)</f>
        <v>D</v>
      </c>
    </row>
    <row r="43" spans="1:7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43" t="str">
        <f>RIGHT(kraina35[[#This Row],[Nazwa województwa]],1)</f>
        <v>B</v>
      </c>
    </row>
    <row r="44" spans="1:7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44" t="str">
        <f>RIGHT(kraina35[[#This Row],[Nazwa województwa]],1)</f>
        <v>D</v>
      </c>
    </row>
    <row r="45" spans="1:7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5" t="str">
        <f>RIGHT(kraina35[[#This Row],[Nazwa województwa]],1)</f>
        <v>C</v>
      </c>
    </row>
    <row r="46" spans="1:7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6" t="str">
        <f>RIGHT(kraina35[[#This Row],[Nazwa województwa]],1)</f>
        <v>B</v>
      </c>
    </row>
    <row r="47" spans="1:7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7" t="str">
        <f>RIGHT(kraina35[[#This Row],[Nazwa województwa]],1)</f>
        <v>C</v>
      </c>
    </row>
    <row r="48" spans="1:7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8" t="str">
        <f>RIGHT(kraina35[[#This Row],[Nazwa województwa]],1)</f>
        <v>B</v>
      </c>
    </row>
    <row r="49" spans="1:7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49" t="str">
        <f>RIGHT(kraina35[[#This Row],[Nazwa województwa]],1)</f>
        <v>C</v>
      </c>
    </row>
    <row r="50" spans="1:7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>IF(AND(kraina35[[#This Row],[liczba kobiet w 2014 roku]]&gt;kraina35[[#This Row],[
liczba kobiet w 2013 roku]],kraina35[[#This Row],[liczba mężczyzn w 2014 roku]]&gt;kraina35[[#This Row],[liczba mężczyzn w 2013 roku]]),1,0)</f>
        <v>1</v>
      </c>
      <c r="G50" t="str">
        <f>RIGHT(kraina35[[#This Row],[Nazwa województwa]],1)</f>
        <v>C</v>
      </c>
    </row>
    <row r="51" spans="1:7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>IF(AND(kraina35[[#This Row],[liczba kobiet w 2014 roku]]&gt;kraina35[[#This Row],[
liczba kobiet w 2013 roku]],kraina35[[#This Row],[liczba mężczyzn w 2014 roku]]&gt;kraina35[[#This Row],[liczba mężczyzn w 2013 roku]]),1,0)</f>
        <v>0</v>
      </c>
      <c r="G51" t="str">
        <f>RIGHT(kraina35[[#This Row],[Nazwa województwa]],1)</f>
        <v>B</v>
      </c>
    </row>
  </sheetData>
  <mergeCells count="1">
    <mergeCell ref="I4:K4"/>
  </mergeCell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1E6C-9132-44FC-BB26-FC88702D5D2A}">
  <dimension ref="A1:Y51"/>
  <sheetViews>
    <sheetView tabSelected="1" topLeftCell="T1" workbookViewId="0">
      <selection activeCell="Z4" sqref="Z4"/>
    </sheetView>
  </sheetViews>
  <sheetFormatPr defaultRowHeight="14.4" x14ac:dyDescent="0.3"/>
  <cols>
    <col min="1" max="1" width="18.21875" customWidth="1"/>
    <col min="2" max="2" width="24" customWidth="1"/>
    <col min="3" max="3" width="26.77734375" customWidth="1"/>
    <col min="4" max="4" width="23.77734375" customWidth="1"/>
    <col min="5" max="5" width="26.6640625" customWidth="1"/>
    <col min="6" max="6" width="10.6640625" customWidth="1"/>
    <col min="7" max="7" width="10.33203125" customWidth="1"/>
    <col min="11" max="11" width="15.44140625" customWidth="1"/>
    <col min="12" max="12" width="21.33203125" customWidth="1"/>
    <col min="13" max="13" width="16" customWidth="1"/>
    <col min="14" max="14" width="14.109375" customWidth="1"/>
    <col min="15" max="15" width="18" customWidth="1"/>
    <col min="16" max="16" width="24.109375" customWidth="1"/>
    <col min="17" max="17" width="17.77734375" customWidth="1"/>
    <col min="18" max="18" width="24.5546875" customWidth="1"/>
    <col min="19" max="19" width="27.77734375" customWidth="1"/>
    <col min="20" max="20" width="17.21875" customWidth="1"/>
    <col min="22" max="22" width="7.6640625" customWidth="1"/>
  </cols>
  <sheetData>
    <row r="1" spans="1:25" ht="16.8" customHeight="1" x14ac:dyDescent="0.3">
      <c r="A1" t="s">
        <v>50</v>
      </c>
      <c r="B1" s="2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80</v>
      </c>
    </row>
    <row r="2" spans="1:25" x14ac:dyDescent="0.3">
      <c r="A2" s="1" t="s">
        <v>0</v>
      </c>
      <c r="B2">
        <v>1415007</v>
      </c>
      <c r="C2">
        <v>1397195</v>
      </c>
      <c r="D2">
        <v>1499070</v>
      </c>
      <c r="E2">
        <v>1481105</v>
      </c>
      <c r="F2">
        <f>kraina36[[#This Row],[liczba mężczyzn w 2013 roku]]+kraina36[[#This Row],[
liczba kobiet w 2013 roku]]</f>
        <v>2812202</v>
      </c>
      <c r="G2">
        <f>kraina36[[#This Row],[liczba mężczyzn w 2014 roku]]+kraina36[[#This Row],[liczba kobiet w 2014 roku]]</f>
        <v>2980175</v>
      </c>
      <c r="H2">
        <f>ROUNDDOWN(kraina36[[#This Row],[2014]]/kraina36[[#This Row],[2013]],4)</f>
        <v>1.0597000000000001</v>
      </c>
      <c r="I2" s="1">
        <f>IF(kraina36[[#This Row],[2014]]&gt;(2*kraina36[[#This Row],[2013]]),kraina36[[#This Row],[2014]],_xlfn.FLOOR.MATH(kraina36[[#This Row],[2014]]*kraina36[[#This Row],[tempo wzrostu]]))</f>
        <v>3158091</v>
      </c>
      <c r="J2" s="1">
        <f>IF(kraina36[[#This Row],[2015]]&gt;(2*$F2),kraina36[[#This Row],[2015]],_xlfn.FLOOR.MATH(kraina36[[#This Row],[2015]]*$H2))</f>
        <v>3346629</v>
      </c>
      <c r="K2" s="1">
        <f>IF(kraina36[[#This Row],[2016]]&gt;(2*$F2),kraina36[[#This Row],[2016]],_xlfn.FLOOR.MATH(kraina36[[#This Row],[2016]]*$H2))</f>
        <v>3546422</v>
      </c>
      <c r="L2" s="1">
        <f>IF(kraina36[[#This Row],[2017]]&gt;(2*$F2),kraina36[[#This Row],[2017]],_xlfn.FLOOR.MATH(kraina36[[#This Row],[2017]]*$H2))</f>
        <v>3758143</v>
      </c>
      <c r="M2" s="1">
        <f>IF(kraina36[[#This Row],[2018]]&gt;(2*$F2),kraina36[[#This Row],[2018]],_xlfn.FLOOR.MATH(kraina36[[#This Row],[2018]]*$H2))</f>
        <v>3982504</v>
      </c>
      <c r="N2" s="1">
        <f>IF(kraina36[[#This Row],[2019]]&gt;(2*$F2),kraina36[[#This Row],[2019]],_xlfn.FLOOR.MATH(kraina36[[#This Row],[2019]]*$H2))</f>
        <v>4220259</v>
      </c>
      <c r="O2" s="1">
        <f>IF(kraina36[[#This Row],[2020]]&gt;(2*$F2),kraina36[[#This Row],[2020]],_xlfn.FLOOR.MATH(kraina36[[#This Row],[2020]]*$H2))</f>
        <v>4472208</v>
      </c>
      <c r="P2" s="1">
        <f>IF(kraina36[[#This Row],[2021]]&gt;(2*$F2),kraina36[[#This Row],[2021]],_xlfn.FLOOR.MATH(kraina36[[#This Row],[2021]]*$H2))</f>
        <v>4739198</v>
      </c>
      <c r="Q2" s="1">
        <f>IF(kraina36[[#This Row],[2022]]&gt;(2*$F2),kraina36[[#This Row],[2022]],_xlfn.FLOOR.MATH(kraina36[[#This Row],[2022]]*$H2))</f>
        <v>5022128</v>
      </c>
      <c r="R2" s="1">
        <f>IF(kraina36[[#This Row],[2023]]&gt;(2*$F2),kraina36[[#This Row],[2023]],_xlfn.FLOOR.MATH(kraina36[[#This Row],[2023]]*$H2))</f>
        <v>5321949</v>
      </c>
      <c r="S2" s="1">
        <f>IF(kraina36[[#This Row],[2024]]&gt;(2*$F2),kraina36[[#This Row],[2024]],_xlfn.FLOOR.MATH(kraina36[[#This Row],[2024]]*$H2))</f>
        <v>5639669</v>
      </c>
      <c r="T2" s="1">
        <f>IF(kraina36[[#This Row],[2025]]&gt;(2*kraina36[[#This Row],[2013]]),1,0)</f>
        <v>1</v>
      </c>
      <c r="V2" s="5" t="s">
        <v>79</v>
      </c>
      <c r="W2" s="5"/>
      <c r="X2" s="5"/>
      <c r="Y2" s="5"/>
    </row>
    <row r="3" spans="1:25" x14ac:dyDescent="0.3">
      <c r="A3" s="1" t="s">
        <v>1</v>
      </c>
      <c r="B3">
        <v>1711390</v>
      </c>
      <c r="C3">
        <v>1641773</v>
      </c>
      <c r="D3">
        <v>1522030</v>
      </c>
      <c r="E3">
        <v>1618733</v>
      </c>
      <c r="F3">
        <f>kraina36[[#This Row],[liczba mężczyzn w 2013 roku]]+kraina36[[#This Row],[
liczba kobiet w 2013 roku]]</f>
        <v>3353163</v>
      </c>
      <c r="G3">
        <f>kraina36[[#This Row],[liczba mężczyzn w 2014 roku]]+kraina36[[#This Row],[liczba kobiet w 2014 roku]]</f>
        <v>3140763</v>
      </c>
      <c r="H3">
        <f>ROUNDDOWN(kraina36[[#This Row],[2014]]/kraina36[[#This Row],[2013]],4)</f>
        <v>0.93659999999999999</v>
      </c>
      <c r="I3" s="1">
        <f>IF(kraina36[[#This Row],[2014]]&gt;(2*kraina36[[#This Row],[2013]]),kraina36[[#This Row],[2014]],_xlfn.FLOOR.MATH(kraina36[[#This Row],[2014]]*kraina36[[#This Row],[tempo wzrostu]]))</f>
        <v>2941638</v>
      </c>
      <c r="J3" s="1">
        <f>IF(kraina36[[#This Row],[2015]]&gt;(2*$F3),kraina36[[#This Row],[2015]],_xlfn.FLOOR.MATH(kraina36[[#This Row],[2015]]*$H3))</f>
        <v>2755138</v>
      </c>
      <c r="K3" s="1">
        <f>IF(kraina36[[#This Row],[2016]]&gt;(2*$F3),kraina36[[#This Row],[2016]],_xlfn.FLOOR.MATH(kraina36[[#This Row],[2016]]*$H3))</f>
        <v>2580462</v>
      </c>
      <c r="L3" s="1">
        <f>IF(kraina36[[#This Row],[2017]]&gt;(2*$F3),kraina36[[#This Row],[2017]],_xlfn.FLOOR.MATH(kraina36[[#This Row],[2017]]*$H3))</f>
        <v>2416860</v>
      </c>
      <c r="M3" s="1">
        <f>IF(kraina36[[#This Row],[2018]]&gt;(2*$F3),kraina36[[#This Row],[2018]],_xlfn.FLOOR.MATH(kraina36[[#This Row],[2018]]*$H3))</f>
        <v>2263631</v>
      </c>
      <c r="N3" s="1">
        <f>IF(kraina36[[#This Row],[2019]]&gt;(2*$F3),kraina36[[#This Row],[2019]],_xlfn.FLOOR.MATH(kraina36[[#This Row],[2019]]*$H3))</f>
        <v>2120116</v>
      </c>
      <c r="O3" s="1">
        <f>IF(kraina36[[#This Row],[2020]]&gt;(2*$F3),kraina36[[#This Row],[2020]],_xlfn.FLOOR.MATH(kraina36[[#This Row],[2020]]*$H3))</f>
        <v>1985700</v>
      </c>
      <c r="P3" s="1">
        <f>IF(kraina36[[#This Row],[2021]]&gt;(2*$F3),kraina36[[#This Row],[2021]],_xlfn.FLOOR.MATH(kraina36[[#This Row],[2021]]*$H3))</f>
        <v>1859806</v>
      </c>
      <c r="Q3" s="1">
        <f>IF(kraina36[[#This Row],[2022]]&gt;(2*$F3),kraina36[[#This Row],[2022]],_xlfn.FLOOR.MATH(kraina36[[#This Row],[2022]]*$H3))</f>
        <v>1741894</v>
      </c>
      <c r="R3" s="1">
        <f>IF(kraina36[[#This Row],[2023]]&gt;(2*$F3),kraina36[[#This Row],[2023]],_xlfn.FLOOR.MATH(kraina36[[#This Row],[2023]]*$H3))</f>
        <v>1631457</v>
      </c>
      <c r="S3" s="1">
        <f>IF(kraina36[[#This Row],[2024]]&gt;(2*$F3),kraina36[[#This Row],[2024]],_xlfn.FLOOR.MATH(kraina36[[#This Row],[2024]]*$H3))</f>
        <v>1528022</v>
      </c>
      <c r="T3" s="1">
        <f>IF(kraina36[[#This Row],[2025]]&gt;(2*kraina36[[#This Row],[2013]]),1,0)</f>
        <v>0</v>
      </c>
      <c r="V3" s="6">
        <f>SUM(S:S)</f>
        <v>125930205</v>
      </c>
      <c r="W3" s="6"/>
      <c r="X3" s="6"/>
      <c r="Y3" s="6"/>
    </row>
    <row r="4" spans="1:25" x14ac:dyDescent="0.3">
      <c r="A4" s="1" t="s">
        <v>2</v>
      </c>
      <c r="B4">
        <v>1165105</v>
      </c>
      <c r="C4">
        <v>1278732</v>
      </c>
      <c r="D4">
        <v>1299953</v>
      </c>
      <c r="E4">
        <v>1191621</v>
      </c>
      <c r="F4">
        <f>kraina36[[#This Row],[liczba mężczyzn w 2013 roku]]+kraina36[[#This Row],[
liczba kobiet w 2013 roku]]</f>
        <v>2443837</v>
      </c>
      <c r="G4">
        <f>kraina36[[#This Row],[liczba mężczyzn w 2014 roku]]+kraina36[[#This Row],[liczba kobiet w 2014 roku]]</f>
        <v>2491574</v>
      </c>
      <c r="H4">
        <f>ROUNDDOWN(kraina36[[#This Row],[2014]]/kraina36[[#This Row],[2013]],4)</f>
        <v>1.0195000000000001</v>
      </c>
      <c r="I4" s="1">
        <f>IF(kraina36[[#This Row],[2014]]&gt;(2*kraina36[[#This Row],[2013]]),kraina36[[#This Row],[2014]],_xlfn.FLOOR.MATH(kraina36[[#This Row],[2014]]*kraina36[[#This Row],[tempo wzrostu]]))</f>
        <v>2540159</v>
      </c>
      <c r="J4" s="1">
        <f>IF(kraina36[[#This Row],[2015]]&gt;(2*$F4),kraina36[[#This Row],[2015]],_xlfn.FLOOR.MATH(kraina36[[#This Row],[2015]]*$H4))</f>
        <v>2589692</v>
      </c>
      <c r="K4" s="1">
        <f>IF(kraina36[[#This Row],[2016]]&gt;(2*$F4),kraina36[[#This Row],[2016]],_xlfn.FLOOR.MATH(kraina36[[#This Row],[2016]]*$H4))</f>
        <v>2640190</v>
      </c>
      <c r="L4" s="1">
        <f>IF(kraina36[[#This Row],[2017]]&gt;(2*$F4),kraina36[[#This Row],[2017]],_xlfn.FLOOR.MATH(kraina36[[#This Row],[2017]]*$H4))</f>
        <v>2691673</v>
      </c>
      <c r="M4" s="1">
        <f>IF(kraina36[[#This Row],[2018]]&gt;(2*$F4),kraina36[[#This Row],[2018]],_xlfn.FLOOR.MATH(kraina36[[#This Row],[2018]]*$H4))</f>
        <v>2744160</v>
      </c>
      <c r="N4" s="1">
        <f>IF(kraina36[[#This Row],[2019]]&gt;(2*$F4),kraina36[[#This Row],[2019]],_xlfn.FLOOR.MATH(kraina36[[#This Row],[2019]]*$H4))</f>
        <v>2797671</v>
      </c>
      <c r="O4" s="1">
        <f>IF(kraina36[[#This Row],[2020]]&gt;(2*$F4),kraina36[[#This Row],[2020]],_xlfn.FLOOR.MATH(kraina36[[#This Row],[2020]]*$H4))</f>
        <v>2852225</v>
      </c>
      <c r="P4" s="1">
        <f>IF(kraina36[[#This Row],[2021]]&gt;(2*$F4),kraina36[[#This Row],[2021]],_xlfn.FLOOR.MATH(kraina36[[#This Row],[2021]]*$H4))</f>
        <v>2907843</v>
      </c>
      <c r="Q4" s="1">
        <f>IF(kraina36[[#This Row],[2022]]&gt;(2*$F4),kraina36[[#This Row],[2022]],_xlfn.FLOOR.MATH(kraina36[[#This Row],[2022]]*$H4))</f>
        <v>2964545</v>
      </c>
      <c r="R4" s="1">
        <f>IF(kraina36[[#This Row],[2023]]&gt;(2*$F4),kraina36[[#This Row],[2023]],_xlfn.FLOOR.MATH(kraina36[[#This Row],[2023]]*$H4))</f>
        <v>3022353</v>
      </c>
      <c r="S4" s="1">
        <f>IF(kraina36[[#This Row],[2024]]&gt;(2*$F4),kraina36[[#This Row],[2024]],_xlfn.FLOOR.MATH(kraina36[[#This Row],[2024]]*$H4))</f>
        <v>3081288</v>
      </c>
      <c r="T4" s="1">
        <f>IF(kraina36[[#This Row],[2025]]&gt;(2*kraina36[[#This Row],[2013]]),1,0)</f>
        <v>0</v>
      </c>
    </row>
    <row r="5" spans="1:25" x14ac:dyDescent="0.3">
      <c r="A5" s="1" t="s">
        <v>3</v>
      </c>
      <c r="B5">
        <v>949065</v>
      </c>
      <c r="C5">
        <v>1026050</v>
      </c>
      <c r="D5">
        <v>688027</v>
      </c>
      <c r="E5">
        <v>723233</v>
      </c>
      <c r="F5">
        <f>kraina36[[#This Row],[liczba mężczyzn w 2013 roku]]+kraina36[[#This Row],[
liczba kobiet w 2013 roku]]</f>
        <v>1975115</v>
      </c>
      <c r="G5">
        <f>kraina36[[#This Row],[liczba mężczyzn w 2014 roku]]+kraina36[[#This Row],[liczba kobiet w 2014 roku]]</f>
        <v>1411260</v>
      </c>
      <c r="H5">
        <f>ROUNDDOWN(kraina36[[#This Row],[2014]]/kraina36[[#This Row],[2013]],4)</f>
        <v>0.71450000000000002</v>
      </c>
      <c r="I5" s="1">
        <f>IF(kraina36[[#This Row],[2014]]&gt;(2*kraina36[[#This Row],[2013]]),kraina36[[#This Row],[2014]],_xlfn.FLOOR.MATH(kraina36[[#This Row],[2014]]*kraina36[[#This Row],[tempo wzrostu]]))</f>
        <v>1008345</v>
      </c>
      <c r="J5" s="1">
        <f>IF(kraina36[[#This Row],[2015]]&gt;(2*$F5),kraina36[[#This Row],[2015]],_xlfn.FLOOR.MATH(kraina36[[#This Row],[2015]]*$H5))</f>
        <v>720462</v>
      </c>
      <c r="K5" s="1">
        <f>IF(kraina36[[#This Row],[2016]]&gt;(2*$F5),kraina36[[#This Row],[2016]],_xlfn.FLOOR.MATH(kraina36[[#This Row],[2016]]*$H5))</f>
        <v>514770</v>
      </c>
      <c r="L5" s="1">
        <f>IF(kraina36[[#This Row],[2017]]&gt;(2*$F5),kraina36[[#This Row],[2017]],_xlfn.FLOOR.MATH(kraina36[[#This Row],[2017]]*$H5))</f>
        <v>367803</v>
      </c>
      <c r="M5" s="1">
        <f>IF(kraina36[[#This Row],[2018]]&gt;(2*$F5),kraina36[[#This Row],[2018]],_xlfn.FLOOR.MATH(kraina36[[#This Row],[2018]]*$H5))</f>
        <v>262795</v>
      </c>
      <c r="N5" s="1">
        <f>IF(kraina36[[#This Row],[2019]]&gt;(2*$F5),kraina36[[#This Row],[2019]],_xlfn.FLOOR.MATH(kraina36[[#This Row],[2019]]*$H5))</f>
        <v>187767</v>
      </c>
      <c r="O5" s="1">
        <f>IF(kraina36[[#This Row],[2020]]&gt;(2*$F5),kraina36[[#This Row],[2020]],_xlfn.FLOOR.MATH(kraina36[[#This Row],[2020]]*$H5))</f>
        <v>134159</v>
      </c>
      <c r="P5" s="1">
        <f>IF(kraina36[[#This Row],[2021]]&gt;(2*$F5),kraina36[[#This Row],[2021]],_xlfn.FLOOR.MATH(kraina36[[#This Row],[2021]]*$H5))</f>
        <v>95856</v>
      </c>
      <c r="Q5" s="1">
        <f>IF(kraina36[[#This Row],[2022]]&gt;(2*$F5),kraina36[[#This Row],[2022]],_xlfn.FLOOR.MATH(kraina36[[#This Row],[2022]]*$H5))</f>
        <v>68489</v>
      </c>
      <c r="R5" s="1">
        <f>IF(kraina36[[#This Row],[2023]]&gt;(2*$F5),kraina36[[#This Row],[2023]],_xlfn.FLOOR.MATH(kraina36[[#This Row],[2023]]*$H5))</f>
        <v>48935</v>
      </c>
      <c r="S5" s="1">
        <f>IF(kraina36[[#This Row],[2024]]&gt;(2*$F5),kraina36[[#This Row],[2024]],_xlfn.FLOOR.MATH(kraina36[[#This Row],[2024]]*$H5))</f>
        <v>34964</v>
      </c>
      <c r="T5" s="1">
        <f>IF(kraina36[[#This Row],[2025]]&gt;(2*kraina36[[#This Row],[2013]]),1,0)</f>
        <v>0</v>
      </c>
      <c r="V5" s="5" t="s">
        <v>82</v>
      </c>
      <c r="W5" s="5"/>
      <c r="X5" s="5"/>
      <c r="Y5" s="5"/>
    </row>
    <row r="6" spans="1:25" x14ac:dyDescent="0.3">
      <c r="A6" s="1" t="s">
        <v>4</v>
      </c>
      <c r="B6">
        <v>2436107</v>
      </c>
      <c r="C6">
        <v>2228622</v>
      </c>
      <c r="D6">
        <v>1831600</v>
      </c>
      <c r="E6">
        <v>1960624</v>
      </c>
      <c r="F6">
        <f>kraina36[[#This Row],[liczba mężczyzn w 2013 roku]]+kraina36[[#This Row],[
liczba kobiet w 2013 roku]]</f>
        <v>4664729</v>
      </c>
      <c r="G6">
        <f>kraina36[[#This Row],[liczba mężczyzn w 2014 roku]]+kraina36[[#This Row],[liczba kobiet w 2014 roku]]</f>
        <v>3792224</v>
      </c>
      <c r="H6">
        <f>ROUNDDOWN(kraina36[[#This Row],[2014]]/kraina36[[#This Row],[2013]],4)</f>
        <v>0.81289999999999996</v>
      </c>
      <c r="I6" s="1">
        <f>IF(kraina36[[#This Row],[2014]]&gt;(2*kraina36[[#This Row],[2013]]),kraina36[[#This Row],[2014]],_xlfn.FLOOR.MATH(kraina36[[#This Row],[2014]]*kraina36[[#This Row],[tempo wzrostu]]))</f>
        <v>3082698</v>
      </c>
      <c r="J6" s="1">
        <f>IF(kraina36[[#This Row],[2015]]&gt;(2*$F6),kraina36[[#This Row],[2015]],_xlfn.FLOOR.MATH(kraina36[[#This Row],[2015]]*$H6))</f>
        <v>2505925</v>
      </c>
      <c r="K6" s="1">
        <f>IF(kraina36[[#This Row],[2016]]&gt;(2*$F6),kraina36[[#This Row],[2016]],_xlfn.FLOOR.MATH(kraina36[[#This Row],[2016]]*$H6))</f>
        <v>2037066</v>
      </c>
      <c r="L6" s="1">
        <f>IF(kraina36[[#This Row],[2017]]&gt;(2*$F6),kraina36[[#This Row],[2017]],_xlfn.FLOOR.MATH(kraina36[[#This Row],[2017]]*$H6))</f>
        <v>1655930</v>
      </c>
      <c r="M6" s="1">
        <f>IF(kraina36[[#This Row],[2018]]&gt;(2*$F6),kraina36[[#This Row],[2018]],_xlfn.FLOOR.MATH(kraina36[[#This Row],[2018]]*$H6))</f>
        <v>1346105</v>
      </c>
      <c r="N6" s="1">
        <f>IF(kraina36[[#This Row],[2019]]&gt;(2*$F6),kraina36[[#This Row],[2019]],_xlfn.FLOOR.MATH(kraina36[[#This Row],[2019]]*$H6))</f>
        <v>1094248</v>
      </c>
      <c r="O6" s="1">
        <f>IF(kraina36[[#This Row],[2020]]&gt;(2*$F6),kraina36[[#This Row],[2020]],_xlfn.FLOOR.MATH(kraina36[[#This Row],[2020]]*$H6))</f>
        <v>889514</v>
      </c>
      <c r="P6" s="1">
        <f>IF(kraina36[[#This Row],[2021]]&gt;(2*$F6),kraina36[[#This Row],[2021]],_xlfn.FLOOR.MATH(kraina36[[#This Row],[2021]]*$H6))</f>
        <v>723085</v>
      </c>
      <c r="Q6" s="1">
        <f>IF(kraina36[[#This Row],[2022]]&gt;(2*$F6),kraina36[[#This Row],[2022]],_xlfn.FLOOR.MATH(kraina36[[#This Row],[2022]]*$H6))</f>
        <v>587795</v>
      </c>
      <c r="R6" s="1">
        <f>IF(kraina36[[#This Row],[2023]]&gt;(2*$F6),kraina36[[#This Row],[2023]],_xlfn.FLOOR.MATH(kraina36[[#This Row],[2023]]*$H6))</f>
        <v>477818</v>
      </c>
      <c r="S6" s="1">
        <f>IF(kraina36[[#This Row],[2024]]&gt;(2*$F6),kraina36[[#This Row],[2024]],_xlfn.FLOOR.MATH(kraina36[[#This Row],[2024]]*$H6))</f>
        <v>388418</v>
      </c>
      <c r="T6" s="1">
        <f>IF(kraina36[[#This Row],[2025]]&gt;(2*kraina36[[#This Row],[2013]]),1,0)</f>
        <v>0</v>
      </c>
      <c r="V6" s="5">
        <f>MAX(S:S)</f>
        <v>16699503</v>
      </c>
      <c r="W6" s="5"/>
      <c r="X6" s="5"/>
      <c r="Y6" s="5"/>
    </row>
    <row r="7" spans="1:25" x14ac:dyDescent="0.3">
      <c r="A7" s="1" t="s">
        <v>5</v>
      </c>
      <c r="B7">
        <v>1846928</v>
      </c>
      <c r="C7">
        <v>1851433</v>
      </c>
      <c r="D7">
        <v>2125113</v>
      </c>
      <c r="E7">
        <v>2028635</v>
      </c>
      <c r="F7">
        <f>kraina36[[#This Row],[liczba mężczyzn w 2013 roku]]+kraina36[[#This Row],[
liczba kobiet w 2013 roku]]</f>
        <v>3698361</v>
      </c>
      <c r="G7">
        <f>kraina36[[#This Row],[liczba mężczyzn w 2014 roku]]+kraina36[[#This Row],[liczba kobiet w 2014 roku]]</f>
        <v>4153748</v>
      </c>
      <c r="H7">
        <f>ROUNDDOWN(kraina36[[#This Row],[2014]]/kraina36[[#This Row],[2013]],4)</f>
        <v>1.1231</v>
      </c>
      <c r="I7" s="1">
        <f>IF(kraina36[[#This Row],[2014]]&gt;(2*kraina36[[#This Row],[2013]]),kraina36[[#This Row],[2014]],_xlfn.FLOOR.MATH(kraina36[[#This Row],[2014]]*kraina36[[#This Row],[tempo wzrostu]]))</f>
        <v>4665074</v>
      </c>
      <c r="J7" s="1">
        <f>IF(kraina36[[#This Row],[2015]]&gt;(2*$F7),kraina36[[#This Row],[2015]],_xlfn.FLOOR.MATH(kraina36[[#This Row],[2015]]*$H7))</f>
        <v>5239344</v>
      </c>
      <c r="K7" s="1">
        <f>IF(kraina36[[#This Row],[2016]]&gt;(2*$F7),kraina36[[#This Row],[2016]],_xlfn.FLOOR.MATH(kraina36[[#This Row],[2016]]*$H7))</f>
        <v>5884307</v>
      </c>
      <c r="L7" s="1">
        <f>IF(kraina36[[#This Row],[2017]]&gt;(2*$F7),kraina36[[#This Row],[2017]],_xlfn.FLOOR.MATH(kraina36[[#This Row],[2017]]*$H7))</f>
        <v>6608665</v>
      </c>
      <c r="M7" s="1">
        <f>IF(kraina36[[#This Row],[2018]]&gt;(2*$F7),kraina36[[#This Row],[2018]],_xlfn.FLOOR.MATH(kraina36[[#This Row],[2018]]*$H7))</f>
        <v>7422191</v>
      </c>
      <c r="N7" s="1">
        <f>IF(kraina36[[#This Row],[2019]]&gt;(2*$F7),kraina36[[#This Row],[2019]],_xlfn.FLOOR.MATH(kraina36[[#This Row],[2019]]*$H7))</f>
        <v>7422191</v>
      </c>
      <c r="O7" s="1">
        <f>IF(kraina36[[#This Row],[2020]]&gt;(2*$F7),kraina36[[#This Row],[2020]],_xlfn.FLOOR.MATH(kraina36[[#This Row],[2020]]*$H7))</f>
        <v>7422191</v>
      </c>
      <c r="P7" s="1">
        <f>IF(kraina36[[#This Row],[2021]]&gt;(2*$F7),kraina36[[#This Row],[2021]],_xlfn.FLOOR.MATH(kraina36[[#This Row],[2021]]*$H7))</f>
        <v>7422191</v>
      </c>
      <c r="Q7" s="1">
        <f>IF(kraina36[[#This Row],[2022]]&gt;(2*$F7),kraina36[[#This Row],[2022]],_xlfn.FLOOR.MATH(kraina36[[#This Row],[2022]]*$H7))</f>
        <v>7422191</v>
      </c>
      <c r="R7" s="1">
        <f>IF(kraina36[[#This Row],[2023]]&gt;(2*$F7),kraina36[[#This Row],[2023]],_xlfn.FLOOR.MATH(kraina36[[#This Row],[2023]]*$H7))</f>
        <v>7422191</v>
      </c>
      <c r="S7" s="1">
        <f>IF(kraina36[[#This Row],[2024]]&gt;(2*$F7),kraina36[[#This Row],[2024]],_xlfn.FLOOR.MATH(kraina36[[#This Row],[2024]]*$H7))</f>
        <v>7422191</v>
      </c>
      <c r="T7" s="1">
        <f>IF(kraina36[[#This Row],[2025]]&gt;(2*kraina36[[#This Row],[2013]]),1,0)</f>
        <v>1</v>
      </c>
    </row>
    <row r="8" spans="1:25" x14ac:dyDescent="0.3">
      <c r="A8" s="1" t="s">
        <v>6</v>
      </c>
      <c r="B8">
        <v>3841577</v>
      </c>
      <c r="C8">
        <v>3848394</v>
      </c>
      <c r="D8">
        <v>3595975</v>
      </c>
      <c r="E8">
        <v>3123039</v>
      </c>
      <c r="F8">
        <f>kraina36[[#This Row],[liczba mężczyzn w 2013 roku]]+kraina36[[#This Row],[
liczba kobiet w 2013 roku]]</f>
        <v>7689971</v>
      </c>
      <c r="G8">
        <f>kraina36[[#This Row],[liczba mężczyzn w 2014 roku]]+kraina36[[#This Row],[liczba kobiet w 2014 roku]]</f>
        <v>6719014</v>
      </c>
      <c r="H8">
        <f>ROUNDDOWN(kraina36[[#This Row],[2014]]/kraina36[[#This Row],[2013]],4)</f>
        <v>0.87370000000000003</v>
      </c>
      <c r="I8" s="1">
        <f>IF(kraina36[[#This Row],[2014]]&gt;(2*kraina36[[#This Row],[2013]]),kraina36[[#This Row],[2014]],_xlfn.FLOOR.MATH(kraina36[[#This Row],[2014]]*kraina36[[#This Row],[tempo wzrostu]]))</f>
        <v>5870402</v>
      </c>
      <c r="J8" s="1">
        <f>IF(kraina36[[#This Row],[2015]]&gt;(2*$F8),kraina36[[#This Row],[2015]],_xlfn.FLOOR.MATH(kraina36[[#This Row],[2015]]*$H8))</f>
        <v>5128970</v>
      </c>
      <c r="K8" s="1">
        <f>IF(kraina36[[#This Row],[2016]]&gt;(2*$F8),kraina36[[#This Row],[2016]],_xlfn.FLOOR.MATH(kraina36[[#This Row],[2016]]*$H8))</f>
        <v>4481181</v>
      </c>
      <c r="L8" s="1">
        <f>IF(kraina36[[#This Row],[2017]]&gt;(2*$F8),kraina36[[#This Row],[2017]],_xlfn.FLOOR.MATH(kraina36[[#This Row],[2017]]*$H8))</f>
        <v>3915207</v>
      </c>
      <c r="M8" s="1">
        <f>IF(kraina36[[#This Row],[2018]]&gt;(2*$F8),kraina36[[#This Row],[2018]],_xlfn.FLOOR.MATH(kraina36[[#This Row],[2018]]*$H8))</f>
        <v>3420716</v>
      </c>
      <c r="N8" s="1">
        <f>IF(kraina36[[#This Row],[2019]]&gt;(2*$F8),kraina36[[#This Row],[2019]],_xlfn.FLOOR.MATH(kraina36[[#This Row],[2019]]*$H8))</f>
        <v>2988679</v>
      </c>
      <c r="O8" s="1">
        <f>IF(kraina36[[#This Row],[2020]]&gt;(2*$F8),kraina36[[#This Row],[2020]],_xlfn.FLOOR.MATH(kraina36[[#This Row],[2020]]*$H8))</f>
        <v>2611208</v>
      </c>
      <c r="P8" s="1">
        <f>IF(kraina36[[#This Row],[2021]]&gt;(2*$F8),kraina36[[#This Row],[2021]],_xlfn.FLOOR.MATH(kraina36[[#This Row],[2021]]*$H8))</f>
        <v>2281412</v>
      </c>
      <c r="Q8" s="1">
        <f>IF(kraina36[[#This Row],[2022]]&gt;(2*$F8),kraina36[[#This Row],[2022]],_xlfn.FLOOR.MATH(kraina36[[#This Row],[2022]]*$H8))</f>
        <v>1993269</v>
      </c>
      <c r="R8" s="1">
        <f>IF(kraina36[[#This Row],[2023]]&gt;(2*$F8),kraina36[[#This Row],[2023]],_xlfn.FLOOR.MATH(kraina36[[#This Row],[2023]]*$H8))</f>
        <v>1741519</v>
      </c>
      <c r="S8" s="1">
        <f>IF(kraina36[[#This Row],[2024]]&gt;(2*$F8),kraina36[[#This Row],[2024]],_xlfn.FLOOR.MATH(kraina36[[#This Row],[2024]]*$H8))</f>
        <v>1521565</v>
      </c>
      <c r="T8" s="1">
        <f>IF(kraina36[[#This Row],[2025]]&gt;(2*kraina36[[#This Row],[2013]]),1,0)</f>
        <v>0</v>
      </c>
      <c r="V8" s="5" t="s">
        <v>81</v>
      </c>
      <c r="W8" s="5"/>
      <c r="X8" s="5"/>
      <c r="Y8" s="5"/>
    </row>
    <row r="9" spans="1:25" x14ac:dyDescent="0.3">
      <c r="A9" s="1" t="s">
        <v>7</v>
      </c>
      <c r="B9">
        <v>679557</v>
      </c>
      <c r="C9">
        <v>655500</v>
      </c>
      <c r="D9">
        <v>1012012</v>
      </c>
      <c r="E9">
        <v>1067022</v>
      </c>
      <c r="F9">
        <f>kraina36[[#This Row],[liczba mężczyzn w 2013 roku]]+kraina36[[#This Row],[
liczba kobiet w 2013 roku]]</f>
        <v>1335057</v>
      </c>
      <c r="G9">
        <f>kraina36[[#This Row],[liczba mężczyzn w 2014 roku]]+kraina36[[#This Row],[liczba kobiet w 2014 roku]]</f>
        <v>2079034</v>
      </c>
      <c r="H9">
        <f>ROUNDDOWN(kraina36[[#This Row],[2014]]/kraina36[[#This Row],[2013]],4)</f>
        <v>1.5571999999999999</v>
      </c>
      <c r="I9" s="1">
        <f>IF(kraina36[[#This Row],[2014]]&gt;(2*kraina36[[#This Row],[2013]]),kraina36[[#This Row],[2014]],_xlfn.FLOOR.MATH(kraina36[[#This Row],[2014]]*kraina36[[#This Row],[tempo wzrostu]]))</f>
        <v>3237471</v>
      </c>
      <c r="J9" s="1">
        <f>IF(kraina36[[#This Row],[2015]]&gt;(2*$F9),kraina36[[#This Row],[2015]],_xlfn.FLOOR.MATH(kraina36[[#This Row],[2015]]*$H9))</f>
        <v>3237471</v>
      </c>
      <c r="K9" s="1">
        <f>IF(kraina36[[#This Row],[2016]]&gt;(2*$F9),kraina36[[#This Row],[2016]],_xlfn.FLOOR.MATH(kraina36[[#This Row],[2016]]*$H9))</f>
        <v>3237471</v>
      </c>
      <c r="L9" s="1">
        <f>IF(kraina36[[#This Row],[2017]]&gt;(2*$F9),kraina36[[#This Row],[2017]],_xlfn.FLOOR.MATH(kraina36[[#This Row],[2017]]*$H9))</f>
        <v>3237471</v>
      </c>
      <c r="M9" s="1">
        <f>IF(kraina36[[#This Row],[2018]]&gt;(2*$F9),kraina36[[#This Row],[2018]],_xlfn.FLOOR.MATH(kraina36[[#This Row],[2018]]*$H9))</f>
        <v>3237471</v>
      </c>
      <c r="N9" s="1">
        <f>IF(kraina36[[#This Row],[2019]]&gt;(2*$F9),kraina36[[#This Row],[2019]],_xlfn.FLOOR.MATH(kraina36[[#This Row],[2019]]*$H9))</f>
        <v>3237471</v>
      </c>
      <c r="O9" s="1">
        <f>IF(kraina36[[#This Row],[2020]]&gt;(2*$F9),kraina36[[#This Row],[2020]],_xlfn.FLOOR.MATH(kraina36[[#This Row],[2020]]*$H9))</f>
        <v>3237471</v>
      </c>
      <c r="P9" s="1">
        <f>IF(kraina36[[#This Row],[2021]]&gt;(2*$F9),kraina36[[#This Row],[2021]],_xlfn.FLOOR.MATH(kraina36[[#This Row],[2021]]*$H9))</f>
        <v>3237471</v>
      </c>
      <c r="Q9" s="1">
        <f>IF(kraina36[[#This Row],[2022]]&gt;(2*$F9),kraina36[[#This Row],[2022]],_xlfn.FLOOR.MATH(kraina36[[#This Row],[2022]]*$H9))</f>
        <v>3237471</v>
      </c>
      <c r="R9" s="1">
        <f>IF(kraina36[[#This Row],[2023]]&gt;(2*$F9),kraina36[[#This Row],[2023]],_xlfn.FLOOR.MATH(kraina36[[#This Row],[2023]]*$H9))</f>
        <v>3237471</v>
      </c>
      <c r="S9" s="1">
        <f>IF(kraina36[[#This Row],[2024]]&gt;(2*$F9),kraina36[[#This Row],[2024]],_xlfn.FLOOR.MATH(kraina36[[#This Row],[2024]]*$H9))</f>
        <v>3237471</v>
      </c>
      <c r="T9" s="1">
        <f>IF(kraina36[[#This Row],[2025]]&gt;(2*kraina36[[#This Row],[2013]]),1,0)</f>
        <v>1</v>
      </c>
      <c r="V9" s="5">
        <f>SUM(T:T)</f>
        <v>18</v>
      </c>
      <c r="W9" s="5"/>
      <c r="X9" s="5"/>
      <c r="Y9" s="5"/>
    </row>
    <row r="10" spans="1:25" x14ac:dyDescent="0.3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>
        <f>kraina36[[#This Row],[liczba mężczyzn w 2013 roku]]+kraina36[[#This Row],[
liczba kobiet w 2013 roku]]</f>
        <v>3291343</v>
      </c>
      <c r="G10">
        <f>kraina36[[#This Row],[liczba mężczyzn w 2014 roku]]+kraina36[[#This Row],[liczba kobiet w 2014 roku]]</f>
        <v>2210357</v>
      </c>
      <c r="H10">
        <f>ROUNDDOWN(kraina36[[#This Row],[2014]]/kraina36[[#This Row],[2013]],4)</f>
        <v>0.67149999999999999</v>
      </c>
      <c r="I10" s="1">
        <f>IF(kraina36[[#This Row],[2014]]&gt;(2*kraina36[[#This Row],[2013]]),kraina36[[#This Row],[2014]],_xlfn.FLOOR.MATH(kraina36[[#This Row],[2014]]*kraina36[[#This Row],[tempo wzrostu]]))</f>
        <v>1484254</v>
      </c>
      <c r="J10" s="1">
        <f>IF(kraina36[[#This Row],[2015]]&gt;(2*$F10),kraina36[[#This Row],[2015]],_xlfn.FLOOR.MATH(kraina36[[#This Row],[2015]]*$H10))</f>
        <v>996676</v>
      </c>
      <c r="K10" s="1">
        <f>IF(kraina36[[#This Row],[2016]]&gt;(2*$F10),kraina36[[#This Row],[2016]],_xlfn.FLOOR.MATH(kraina36[[#This Row],[2016]]*$H10))</f>
        <v>669267</v>
      </c>
      <c r="L10" s="1">
        <f>IF(kraina36[[#This Row],[2017]]&gt;(2*$F10),kraina36[[#This Row],[2017]],_xlfn.FLOOR.MATH(kraina36[[#This Row],[2017]]*$H10))</f>
        <v>449412</v>
      </c>
      <c r="M10" s="1">
        <f>IF(kraina36[[#This Row],[2018]]&gt;(2*$F10),kraina36[[#This Row],[2018]],_xlfn.FLOOR.MATH(kraina36[[#This Row],[2018]]*$H10))</f>
        <v>301780</v>
      </c>
      <c r="N10" s="1">
        <f>IF(kraina36[[#This Row],[2019]]&gt;(2*$F10),kraina36[[#This Row],[2019]],_xlfn.FLOOR.MATH(kraina36[[#This Row],[2019]]*$H10))</f>
        <v>202645</v>
      </c>
      <c r="O10" s="1">
        <f>IF(kraina36[[#This Row],[2020]]&gt;(2*$F10),kraina36[[#This Row],[2020]],_xlfn.FLOOR.MATH(kraina36[[#This Row],[2020]]*$H10))</f>
        <v>136076</v>
      </c>
      <c r="P10" s="1">
        <f>IF(kraina36[[#This Row],[2021]]&gt;(2*$F10),kraina36[[#This Row],[2021]],_xlfn.FLOOR.MATH(kraina36[[#This Row],[2021]]*$H10))</f>
        <v>91375</v>
      </c>
      <c r="Q10" s="1">
        <f>IF(kraina36[[#This Row],[2022]]&gt;(2*$F10),kraina36[[#This Row],[2022]],_xlfn.FLOOR.MATH(kraina36[[#This Row],[2022]]*$H10))</f>
        <v>61358</v>
      </c>
      <c r="R10" s="1">
        <f>IF(kraina36[[#This Row],[2023]]&gt;(2*$F10),kraina36[[#This Row],[2023]],_xlfn.FLOOR.MATH(kraina36[[#This Row],[2023]]*$H10))</f>
        <v>41201</v>
      </c>
      <c r="S10" s="1">
        <f>IF(kraina36[[#This Row],[2024]]&gt;(2*$F10),kraina36[[#This Row],[2024]],_xlfn.FLOOR.MATH(kraina36[[#This Row],[2024]]*$H10))</f>
        <v>27666</v>
      </c>
      <c r="T10" s="1">
        <f>IF(kraina36[[#This Row],[2025]]&gt;(2*kraina36[[#This Row],[2013]]),1,0)</f>
        <v>0</v>
      </c>
    </row>
    <row r="11" spans="1:25" x14ac:dyDescent="0.3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>
        <f>kraina36[[#This Row],[liczba mężczyzn w 2013 roku]]+kraina36[[#This Row],[
liczba kobiet w 2013 roku]]</f>
        <v>2339967</v>
      </c>
      <c r="G11">
        <f>kraina36[[#This Row],[liczba mężczyzn w 2014 roku]]+kraina36[[#This Row],[liczba kobiet w 2014 roku]]</f>
        <v>1664564</v>
      </c>
      <c r="H11">
        <f>ROUNDDOWN(kraina36[[#This Row],[2014]]/kraina36[[#This Row],[2013]],4)</f>
        <v>0.71130000000000004</v>
      </c>
      <c r="I11" s="1">
        <f>IF(kraina36[[#This Row],[2014]]&gt;(2*kraina36[[#This Row],[2013]]),kraina36[[#This Row],[2014]],_xlfn.FLOOR.MATH(kraina36[[#This Row],[2014]]*kraina36[[#This Row],[tempo wzrostu]]))</f>
        <v>1184004</v>
      </c>
      <c r="J11" s="1">
        <f>IF(kraina36[[#This Row],[2015]]&gt;(2*$F11),kraina36[[#This Row],[2015]],_xlfn.FLOOR.MATH(kraina36[[#This Row],[2015]]*$H11))</f>
        <v>842182</v>
      </c>
      <c r="K11" s="1">
        <f>IF(kraina36[[#This Row],[2016]]&gt;(2*$F11),kraina36[[#This Row],[2016]],_xlfn.FLOOR.MATH(kraina36[[#This Row],[2016]]*$H11))</f>
        <v>599044</v>
      </c>
      <c r="L11" s="1">
        <f>IF(kraina36[[#This Row],[2017]]&gt;(2*$F11),kraina36[[#This Row],[2017]],_xlfn.FLOOR.MATH(kraina36[[#This Row],[2017]]*$H11))</f>
        <v>426099</v>
      </c>
      <c r="M11" s="1">
        <f>IF(kraina36[[#This Row],[2018]]&gt;(2*$F11),kraina36[[#This Row],[2018]],_xlfn.FLOOR.MATH(kraina36[[#This Row],[2018]]*$H11))</f>
        <v>303084</v>
      </c>
      <c r="N11" s="1">
        <f>IF(kraina36[[#This Row],[2019]]&gt;(2*$F11),kraina36[[#This Row],[2019]],_xlfn.FLOOR.MATH(kraina36[[#This Row],[2019]]*$H11))</f>
        <v>215583</v>
      </c>
      <c r="O11" s="1">
        <f>IF(kraina36[[#This Row],[2020]]&gt;(2*$F11),kraina36[[#This Row],[2020]],_xlfn.FLOOR.MATH(kraina36[[#This Row],[2020]]*$H11))</f>
        <v>153344</v>
      </c>
      <c r="P11" s="1">
        <f>IF(kraina36[[#This Row],[2021]]&gt;(2*$F11),kraina36[[#This Row],[2021]],_xlfn.FLOOR.MATH(kraina36[[#This Row],[2021]]*$H11))</f>
        <v>109073</v>
      </c>
      <c r="Q11" s="1">
        <f>IF(kraina36[[#This Row],[2022]]&gt;(2*$F11),kraina36[[#This Row],[2022]],_xlfn.FLOOR.MATH(kraina36[[#This Row],[2022]]*$H11))</f>
        <v>77583</v>
      </c>
      <c r="R11" s="1">
        <f>IF(kraina36[[#This Row],[2023]]&gt;(2*$F11),kraina36[[#This Row],[2023]],_xlfn.FLOOR.MATH(kraina36[[#This Row],[2023]]*$H11))</f>
        <v>55184</v>
      </c>
      <c r="S11" s="1">
        <f>IF(kraina36[[#This Row],[2024]]&gt;(2*$F11),kraina36[[#This Row],[2024]],_xlfn.FLOOR.MATH(kraina36[[#This Row],[2024]]*$H11))</f>
        <v>39252</v>
      </c>
      <c r="T11" s="1">
        <f>IF(kraina36[[#This Row],[2025]]&gt;(2*kraina36[[#This Row],[2013]]),1,0)</f>
        <v>0</v>
      </c>
    </row>
    <row r="12" spans="1:25" x14ac:dyDescent="0.3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>
        <f>kraina36[[#This Row],[liczba mężczyzn w 2013 roku]]+kraina36[[#This Row],[
liczba kobiet w 2013 roku]]</f>
        <v>3983255</v>
      </c>
      <c r="G12">
        <f>kraina36[[#This Row],[liczba mężczyzn w 2014 roku]]+kraina36[[#This Row],[liczba kobiet w 2014 roku]]</f>
        <v>3751139</v>
      </c>
      <c r="H12">
        <f>ROUNDDOWN(kraina36[[#This Row],[2014]]/kraina36[[#This Row],[2013]],4)</f>
        <v>0.94169999999999998</v>
      </c>
      <c r="I12" s="1">
        <f>IF(kraina36[[#This Row],[2014]]&gt;(2*kraina36[[#This Row],[2013]]),kraina36[[#This Row],[2014]],_xlfn.FLOOR.MATH(kraina36[[#This Row],[2014]]*kraina36[[#This Row],[tempo wzrostu]]))</f>
        <v>3532447</v>
      </c>
      <c r="J12" s="1">
        <f>IF(kraina36[[#This Row],[2015]]&gt;(2*$F12),kraina36[[#This Row],[2015]],_xlfn.FLOOR.MATH(kraina36[[#This Row],[2015]]*$H12))</f>
        <v>3326505</v>
      </c>
      <c r="K12" s="1">
        <f>IF(kraina36[[#This Row],[2016]]&gt;(2*$F12),kraina36[[#This Row],[2016]],_xlfn.FLOOR.MATH(kraina36[[#This Row],[2016]]*$H12))</f>
        <v>3132569</v>
      </c>
      <c r="L12" s="1">
        <f>IF(kraina36[[#This Row],[2017]]&gt;(2*$F12),kraina36[[#This Row],[2017]],_xlfn.FLOOR.MATH(kraina36[[#This Row],[2017]]*$H12))</f>
        <v>2949940</v>
      </c>
      <c r="M12" s="1">
        <f>IF(kraina36[[#This Row],[2018]]&gt;(2*$F12),kraina36[[#This Row],[2018]],_xlfn.FLOOR.MATH(kraina36[[#This Row],[2018]]*$H12))</f>
        <v>2777958</v>
      </c>
      <c r="N12" s="1">
        <f>IF(kraina36[[#This Row],[2019]]&gt;(2*$F12),kraina36[[#This Row],[2019]],_xlfn.FLOOR.MATH(kraina36[[#This Row],[2019]]*$H12))</f>
        <v>2616003</v>
      </c>
      <c r="O12" s="1">
        <f>IF(kraina36[[#This Row],[2020]]&gt;(2*$F12),kraina36[[#This Row],[2020]],_xlfn.FLOOR.MATH(kraina36[[#This Row],[2020]]*$H12))</f>
        <v>2463490</v>
      </c>
      <c r="P12" s="1">
        <f>IF(kraina36[[#This Row],[2021]]&gt;(2*$F12),kraina36[[#This Row],[2021]],_xlfn.FLOOR.MATH(kraina36[[#This Row],[2021]]*$H12))</f>
        <v>2319868</v>
      </c>
      <c r="Q12" s="1">
        <f>IF(kraina36[[#This Row],[2022]]&gt;(2*$F12),kraina36[[#This Row],[2022]],_xlfn.FLOOR.MATH(kraina36[[#This Row],[2022]]*$H12))</f>
        <v>2184619</v>
      </c>
      <c r="R12" s="1">
        <f>IF(kraina36[[#This Row],[2023]]&gt;(2*$F12),kraina36[[#This Row],[2023]],_xlfn.FLOOR.MATH(kraina36[[#This Row],[2023]]*$H12))</f>
        <v>2057255</v>
      </c>
      <c r="S12" s="1">
        <f>IF(kraina36[[#This Row],[2024]]&gt;(2*$F12),kraina36[[#This Row],[2024]],_xlfn.FLOOR.MATH(kraina36[[#This Row],[2024]]*$H12))</f>
        <v>1937317</v>
      </c>
      <c r="T12" s="1">
        <f>IF(kraina36[[#This Row],[2025]]&gt;(2*kraina36[[#This Row],[2013]]),1,0)</f>
        <v>0</v>
      </c>
    </row>
    <row r="13" spans="1:25" x14ac:dyDescent="0.3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>
        <f>kraina36[[#This Row],[liczba mężczyzn w 2013 roku]]+kraina36[[#This Row],[
liczba kobiet w 2013 roku]]</f>
        <v>7688480</v>
      </c>
      <c r="G13">
        <f>kraina36[[#This Row],[liczba mężczyzn w 2014 roku]]+kraina36[[#This Row],[liczba kobiet w 2014 roku]]</f>
        <v>8979036</v>
      </c>
      <c r="H13">
        <f>ROUNDDOWN(kraina36[[#This Row],[2014]]/kraina36[[#This Row],[2013]],4)</f>
        <v>1.1677999999999999</v>
      </c>
      <c r="I13" s="1">
        <f>IF(kraina36[[#This Row],[2014]]&gt;(2*kraina36[[#This Row],[2013]]),kraina36[[#This Row],[2014]],_xlfn.FLOOR.MATH(kraina36[[#This Row],[2014]]*kraina36[[#This Row],[tempo wzrostu]]))</f>
        <v>10485718</v>
      </c>
      <c r="J13" s="1">
        <f>IF(kraina36[[#This Row],[2015]]&gt;(2*$F13),kraina36[[#This Row],[2015]],_xlfn.FLOOR.MATH(kraina36[[#This Row],[2015]]*$H13))</f>
        <v>12245221</v>
      </c>
      <c r="K13" s="1">
        <f>IF(kraina36[[#This Row],[2016]]&gt;(2*$F13),kraina36[[#This Row],[2016]],_xlfn.FLOOR.MATH(kraina36[[#This Row],[2016]]*$H13))</f>
        <v>14299969</v>
      </c>
      <c r="L13" s="1">
        <f>IF(kraina36[[#This Row],[2017]]&gt;(2*$F13),kraina36[[#This Row],[2017]],_xlfn.FLOOR.MATH(kraina36[[#This Row],[2017]]*$H13))</f>
        <v>16699503</v>
      </c>
      <c r="M13" s="1">
        <f>IF(kraina36[[#This Row],[2018]]&gt;(2*$F13),kraina36[[#This Row],[2018]],_xlfn.FLOOR.MATH(kraina36[[#This Row],[2018]]*$H13))</f>
        <v>16699503</v>
      </c>
      <c r="N13" s="1">
        <f>IF(kraina36[[#This Row],[2019]]&gt;(2*$F13),kraina36[[#This Row],[2019]],_xlfn.FLOOR.MATH(kraina36[[#This Row],[2019]]*$H13))</f>
        <v>16699503</v>
      </c>
      <c r="O13" s="1">
        <f>IF(kraina36[[#This Row],[2020]]&gt;(2*$F13),kraina36[[#This Row],[2020]],_xlfn.FLOOR.MATH(kraina36[[#This Row],[2020]]*$H13))</f>
        <v>16699503</v>
      </c>
      <c r="P13" s="1">
        <f>IF(kraina36[[#This Row],[2021]]&gt;(2*$F13),kraina36[[#This Row],[2021]],_xlfn.FLOOR.MATH(kraina36[[#This Row],[2021]]*$H13))</f>
        <v>16699503</v>
      </c>
      <c r="Q13" s="1">
        <f>IF(kraina36[[#This Row],[2022]]&gt;(2*$F13),kraina36[[#This Row],[2022]],_xlfn.FLOOR.MATH(kraina36[[#This Row],[2022]]*$H13))</f>
        <v>16699503</v>
      </c>
      <c r="R13" s="1">
        <f>IF(kraina36[[#This Row],[2023]]&gt;(2*$F13),kraina36[[#This Row],[2023]],_xlfn.FLOOR.MATH(kraina36[[#This Row],[2023]]*$H13))</f>
        <v>16699503</v>
      </c>
      <c r="S13" s="1">
        <f>IF(kraina36[[#This Row],[2024]]&gt;(2*$F13),kraina36[[#This Row],[2024]],_xlfn.FLOOR.MATH(kraina36[[#This Row],[2024]]*$H13))</f>
        <v>16699503</v>
      </c>
      <c r="T13" s="1">
        <f>IF(kraina36[[#This Row],[2025]]&gt;(2*kraina36[[#This Row],[2013]]),1,0)</f>
        <v>1</v>
      </c>
    </row>
    <row r="14" spans="1:25" x14ac:dyDescent="0.3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>
        <f>kraina36[[#This Row],[liczba mężczyzn w 2013 roku]]+kraina36[[#This Row],[
liczba kobiet w 2013 roku]]</f>
        <v>1960392</v>
      </c>
      <c r="G14">
        <f>kraina36[[#This Row],[liczba mężczyzn w 2014 roku]]+kraina36[[#This Row],[liczba kobiet w 2014 roku]]</f>
        <v>2141427</v>
      </c>
      <c r="H14">
        <f>ROUNDDOWN(kraina36[[#This Row],[2014]]/kraina36[[#This Row],[2013]],4)</f>
        <v>1.0923</v>
      </c>
      <c r="I14" s="1">
        <f>IF(kraina36[[#This Row],[2014]]&gt;(2*kraina36[[#This Row],[2013]]),kraina36[[#This Row],[2014]],_xlfn.FLOOR.MATH(kraina36[[#This Row],[2014]]*kraina36[[#This Row],[tempo wzrostu]]))</f>
        <v>2339080</v>
      </c>
      <c r="J14" s="1">
        <f>IF(kraina36[[#This Row],[2015]]&gt;(2*$F14),kraina36[[#This Row],[2015]],_xlfn.FLOOR.MATH(kraina36[[#This Row],[2015]]*$H14))</f>
        <v>2554977</v>
      </c>
      <c r="K14" s="1">
        <f>IF(kraina36[[#This Row],[2016]]&gt;(2*$F14),kraina36[[#This Row],[2016]],_xlfn.FLOOR.MATH(kraina36[[#This Row],[2016]]*$H14))</f>
        <v>2790801</v>
      </c>
      <c r="L14" s="1">
        <f>IF(kraina36[[#This Row],[2017]]&gt;(2*$F14),kraina36[[#This Row],[2017]],_xlfn.FLOOR.MATH(kraina36[[#This Row],[2017]]*$H14))</f>
        <v>3048391</v>
      </c>
      <c r="M14" s="1">
        <f>IF(kraina36[[#This Row],[2018]]&gt;(2*$F14),kraina36[[#This Row],[2018]],_xlfn.FLOOR.MATH(kraina36[[#This Row],[2018]]*$H14))</f>
        <v>3329757</v>
      </c>
      <c r="N14" s="1">
        <f>IF(kraina36[[#This Row],[2019]]&gt;(2*$F14),kraina36[[#This Row],[2019]],_xlfn.FLOOR.MATH(kraina36[[#This Row],[2019]]*$H14))</f>
        <v>3637093</v>
      </c>
      <c r="O14" s="1">
        <f>IF(kraina36[[#This Row],[2020]]&gt;(2*$F14),kraina36[[#This Row],[2020]],_xlfn.FLOOR.MATH(kraina36[[#This Row],[2020]]*$H14))</f>
        <v>3972796</v>
      </c>
      <c r="P14" s="1">
        <f>IF(kraina36[[#This Row],[2021]]&gt;(2*$F14),kraina36[[#This Row],[2021]],_xlfn.FLOOR.MATH(kraina36[[#This Row],[2021]]*$H14))</f>
        <v>3972796</v>
      </c>
      <c r="Q14" s="1">
        <f>IF(kraina36[[#This Row],[2022]]&gt;(2*$F14),kraina36[[#This Row],[2022]],_xlfn.FLOOR.MATH(kraina36[[#This Row],[2022]]*$H14))</f>
        <v>3972796</v>
      </c>
      <c r="R14" s="1">
        <f>IF(kraina36[[#This Row],[2023]]&gt;(2*$F14),kraina36[[#This Row],[2023]],_xlfn.FLOOR.MATH(kraina36[[#This Row],[2023]]*$H14))</f>
        <v>3972796</v>
      </c>
      <c r="S14" s="1">
        <f>IF(kraina36[[#This Row],[2024]]&gt;(2*$F14),kraina36[[#This Row],[2024]],_xlfn.FLOOR.MATH(kraina36[[#This Row],[2024]]*$H14))</f>
        <v>3972796</v>
      </c>
      <c r="T14" s="1">
        <f>IF(kraina36[[#This Row],[2025]]&gt;(2*kraina36[[#This Row],[2013]]),1,0)</f>
        <v>1</v>
      </c>
    </row>
    <row r="15" spans="1:25" x14ac:dyDescent="0.3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>
        <f>kraina36[[#This Row],[liczba mężczyzn w 2013 roku]]+kraina36[[#This Row],[
liczba kobiet w 2013 roku]]</f>
        <v>2177470</v>
      </c>
      <c r="G15">
        <f>kraina36[[#This Row],[liczba mężczyzn w 2014 roku]]+kraina36[[#This Row],[liczba kobiet w 2014 roku]]</f>
        <v>1765883</v>
      </c>
      <c r="H15">
        <f>ROUNDDOWN(kraina36[[#This Row],[2014]]/kraina36[[#This Row],[2013]],4)</f>
        <v>0.81089999999999995</v>
      </c>
      <c r="I15" s="1">
        <f>IF(kraina36[[#This Row],[2014]]&gt;(2*kraina36[[#This Row],[2013]]),kraina36[[#This Row],[2014]],_xlfn.FLOOR.MATH(kraina36[[#This Row],[2014]]*kraina36[[#This Row],[tempo wzrostu]]))</f>
        <v>1431954</v>
      </c>
      <c r="J15" s="1">
        <f>IF(kraina36[[#This Row],[2015]]&gt;(2*$F15),kraina36[[#This Row],[2015]],_xlfn.FLOOR.MATH(kraina36[[#This Row],[2015]]*$H15))</f>
        <v>1161171</v>
      </c>
      <c r="K15" s="1">
        <f>IF(kraina36[[#This Row],[2016]]&gt;(2*$F15),kraina36[[#This Row],[2016]],_xlfn.FLOOR.MATH(kraina36[[#This Row],[2016]]*$H15))</f>
        <v>941593</v>
      </c>
      <c r="L15" s="1">
        <f>IF(kraina36[[#This Row],[2017]]&gt;(2*$F15),kraina36[[#This Row],[2017]],_xlfn.FLOOR.MATH(kraina36[[#This Row],[2017]]*$H15))</f>
        <v>763537</v>
      </c>
      <c r="M15" s="1">
        <f>IF(kraina36[[#This Row],[2018]]&gt;(2*$F15),kraina36[[#This Row],[2018]],_xlfn.FLOOR.MATH(kraina36[[#This Row],[2018]]*$H15))</f>
        <v>619152</v>
      </c>
      <c r="N15" s="1">
        <f>IF(kraina36[[#This Row],[2019]]&gt;(2*$F15),kraina36[[#This Row],[2019]],_xlfn.FLOOR.MATH(kraina36[[#This Row],[2019]]*$H15))</f>
        <v>502070</v>
      </c>
      <c r="O15" s="1">
        <f>IF(kraina36[[#This Row],[2020]]&gt;(2*$F15),kraina36[[#This Row],[2020]],_xlfn.FLOOR.MATH(kraina36[[#This Row],[2020]]*$H15))</f>
        <v>407128</v>
      </c>
      <c r="P15" s="1">
        <f>IF(kraina36[[#This Row],[2021]]&gt;(2*$F15),kraina36[[#This Row],[2021]],_xlfn.FLOOR.MATH(kraina36[[#This Row],[2021]]*$H15))</f>
        <v>330140</v>
      </c>
      <c r="Q15" s="1">
        <f>IF(kraina36[[#This Row],[2022]]&gt;(2*$F15),kraina36[[#This Row],[2022]],_xlfn.FLOOR.MATH(kraina36[[#This Row],[2022]]*$H15))</f>
        <v>267710</v>
      </c>
      <c r="R15" s="1">
        <f>IF(kraina36[[#This Row],[2023]]&gt;(2*$F15),kraina36[[#This Row],[2023]],_xlfn.FLOOR.MATH(kraina36[[#This Row],[2023]]*$H15))</f>
        <v>217086</v>
      </c>
      <c r="S15" s="1">
        <f>IF(kraina36[[#This Row],[2024]]&gt;(2*$F15),kraina36[[#This Row],[2024]],_xlfn.FLOOR.MATH(kraina36[[#This Row],[2024]]*$H15))</f>
        <v>176035</v>
      </c>
      <c r="T15" s="1">
        <f>IF(kraina36[[#This Row],[2025]]&gt;(2*kraina36[[#This Row],[2013]]),1,0)</f>
        <v>0</v>
      </c>
    </row>
    <row r="16" spans="1:25" x14ac:dyDescent="0.3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>
        <f>kraina36[[#This Row],[liczba mężczyzn w 2013 roku]]+kraina36[[#This Row],[
liczba kobiet w 2013 roku]]</f>
        <v>5134027</v>
      </c>
      <c r="G16">
        <f>kraina36[[#This Row],[liczba mężczyzn w 2014 roku]]+kraina36[[#This Row],[liczba kobiet w 2014 roku]]</f>
        <v>4099997</v>
      </c>
      <c r="H16">
        <f>ROUNDDOWN(kraina36[[#This Row],[2014]]/kraina36[[#This Row],[2013]],4)</f>
        <v>0.79849999999999999</v>
      </c>
      <c r="I16" s="1">
        <f>IF(kraina36[[#This Row],[2014]]&gt;(2*kraina36[[#This Row],[2013]]),kraina36[[#This Row],[2014]],_xlfn.FLOOR.MATH(kraina36[[#This Row],[2014]]*kraina36[[#This Row],[tempo wzrostu]]))</f>
        <v>3273847</v>
      </c>
      <c r="J16" s="1">
        <f>IF(kraina36[[#This Row],[2015]]&gt;(2*$F16),kraina36[[#This Row],[2015]],_xlfn.FLOOR.MATH(kraina36[[#This Row],[2015]]*$H16))</f>
        <v>2614166</v>
      </c>
      <c r="K16" s="1">
        <f>IF(kraina36[[#This Row],[2016]]&gt;(2*$F16),kraina36[[#This Row],[2016]],_xlfn.FLOOR.MATH(kraina36[[#This Row],[2016]]*$H16))</f>
        <v>2087411</v>
      </c>
      <c r="L16" s="1">
        <f>IF(kraina36[[#This Row],[2017]]&gt;(2*$F16),kraina36[[#This Row],[2017]],_xlfn.FLOOR.MATH(kraina36[[#This Row],[2017]]*$H16))</f>
        <v>1666797</v>
      </c>
      <c r="M16" s="1">
        <f>IF(kraina36[[#This Row],[2018]]&gt;(2*$F16),kraina36[[#This Row],[2018]],_xlfn.FLOOR.MATH(kraina36[[#This Row],[2018]]*$H16))</f>
        <v>1330937</v>
      </c>
      <c r="N16" s="1">
        <f>IF(kraina36[[#This Row],[2019]]&gt;(2*$F16),kraina36[[#This Row],[2019]],_xlfn.FLOOR.MATH(kraina36[[#This Row],[2019]]*$H16))</f>
        <v>1062753</v>
      </c>
      <c r="O16" s="1">
        <f>IF(kraina36[[#This Row],[2020]]&gt;(2*$F16),kraina36[[#This Row],[2020]],_xlfn.FLOOR.MATH(kraina36[[#This Row],[2020]]*$H16))</f>
        <v>848608</v>
      </c>
      <c r="P16" s="1">
        <f>IF(kraina36[[#This Row],[2021]]&gt;(2*$F16),kraina36[[#This Row],[2021]],_xlfn.FLOOR.MATH(kraina36[[#This Row],[2021]]*$H16))</f>
        <v>677613</v>
      </c>
      <c r="Q16" s="1">
        <f>IF(kraina36[[#This Row],[2022]]&gt;(2*$F16),kraina36[[#This Row],[2022]],_xlfn.FLOOR.MATH(kraina36[[#This Row],[2022]]*$H16))</f>
        <v>541073</v>
      </c>
      <c r="R16" s="1">
        <f>IF(kraina36[[#This Row],[2023]]&gt;(2*$F16),kraina36[[#This Row],[2023]],_xlfn.FLOOR.MATH(kraina36[[#This Row],[2023]]*$H16))</f>
        <v>432046</v>
      </c>
      <c r="S16" s="1">
        <f>IF(kraina36[[#This Row],[2024]]&gt;(2*$F16),kraina36[[#This Row],[2024]],_xlfn.FLOOR.MATH(kraina36[[#This Row],[2024]]*$H16))</f>
        <v>344988</v>
      </c>
      <c r="T16" s="1">
        <f>IF(kraina36[[#This Row],[2025]]&gt;(2*kraina36[[#This Row],[2013]]),1,0)</f>
        <v>0</v>
      </c>
    </row>
    <row r="17" spans="1:20" x14ac:dyDescent="0.3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>
        <f>kraina36[[#This Row],[liczba mężczyzn w 2013 roku]]+kraina36[[#This Row],[
liczba kobiet w 2013 roku]]</f>
        <v>2728601</v>
      </c>
      <c r="G17">
        <f>kraina36[[#This Row],[liczba mężczyzn w 2014 roku]]+kraina36[[#This Row],[liczba kobiet w 2014 roku]]</f>
        <v>3408578</v>
      </c>
      <c r="H17">
        <f>ROUNDDOWN(kraina36[[#This Row],[2014]]/kraina36[[#This Row],[2013]],4)</f>
        <v>1.2492000000000001</v>
      </c>
      <c r="I17" s="1">
        <f>IF(kraina36[[#This Row],[2014]]&gt;(2*kraina36[[#This Row],[2013]]),kraina36[[#This Row],[2014]],_xlfn.FLOOR.MATH(kraina36[[#This Row],[2014]]*kraina36[[#This Row],[tempo wzrostu]]))</f>
        <v>4257995</v>
      </c>
      <c r="J17" s="1">
        <f>IF(kraina36[[#This Row],[2015]]&gt;(2*$F17),kraina36[[#This Row],[2015]],_xlfn.FLOOR.MATH(kraina36[[#This Row],[2015]]*$H17))</f>
        <v>5319087</v>
      </c>
      <c r="K17" s="1">
        <f>IF(kraina36[[#This Row],[2016]]&gt;(2*$F17),kraina36[[#This Row],[2016]],_xlfn.FLOOR.MATH(kraina36[[#This Row],[2016]]*$H17))</f>
        <v>6644603</v>
      </c>
      <c r="L17" s="1">
        <f>IF(kraina36[[#This Row],[2017]]&gt;(2*$F17),kraina36[[#This Row],[2017]],_xlfn.FLOOR.MATH(kraina36[[#This Row],[2017]]*$H17))</f>
        <v>6644603</v>
      </c>
      <c r="M17" s="1">
        <f>IF(kraina36[[#This Row],[2018]]&gt;(2*$F17),kraina36[[#This Row],[2018]],_xlfn.FLOOR.MATH(kraina36[[#This Row],[2018]]*$H17))</f>
        <v>6644603</v>
      </c>
      <c r="N17" s="1">
        <f>IF(kraina36[[#This Row],[2019]]&gt;(2*$F17),kraina36[[#This Row],[2019]],_xlfn.FLOOR.MATH(kraina36[[#This Row],[2019]]*$H17))</f>
        <v>6644603</v>
      </c>
      <c r="O17" s="1">
        <f>IF(kraina36[[#This Row],[2020]]&gt;(2*$F17),kraina36[[#This Row],[2020]],_xlfn.FLOOR.MATH(kraina36[[#This Row],[2020]]*$H17))</f>
        <v>6644603</v>
      </c>
      <c r="P17" s="1">
        <f>IF(kraina36[[#This Row],[2021]]&gt;(2*$F17),kraina36[[#This Row],[2021]],_xlfn.FLOOR.MATH(kraina36[[#This Row],[2021]]*$H17))</f>
        <v>6644603</v>
      </c>
      <c r="Q17" s="1">
        <f>IF(kraina36[[#This Row],[2022]]&gt;(2*$F17),kraina36[[#This Row],[2022]],_xlfn.FLOOR.MATH(kraina36[[#This Row],[2022]]*$H17))</f>
        <v>6644603</v>
      </c>
      <c r="R17" s="1">
        <f>IF(kraina36[[#This Row],[2023]]&gt;(2*$F17),kraina36[[#This Row],[2023]],_xlfn.FLOOR.MATH(kraina36[[#This Row],[2023]]*$H17))</f>
        <v>6644603</v>
      </c>
      <c r="S17" s="1">
        <f>IF(kraina36[[#This Row],[2024]]&gt;(2*$F17),kraina36[[#This Row],[2024]],_xlfn.FLOOR.MATH(kraina36[[#This Row],[2024]]*$H17))</f>
        <v>6644603</v>
      </c>
      <c r="T17" s="1">
        <f>IF(kraina36[[#This Row],[2025]]&gt;(2*kraina36[[#This Row],[2013]]),1,0)</f>
        <v>1</v>
      </c>
    </row>
    <row r="18" spans="1:20" x14ac:dyDescent="0.3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>
        <f>kraina36[[#This Row],[liczba mężczyzn w 2013 roku]]+kraina36[[#This Row],[
liczba kobiet w 2013 roku]]</f>
        <v>5009321</v>
      </c>
      <c r="G18">
        <f>kraina36[[#This Row],[liczba mężczyzn w 2014 roku]]+kraina36[[#This Row],[liczba kobiet w 2014 roku]]</f>
        <v>3020942</v>
      </c>
      <c r="H18">
        <f>ROUNDDOWN(kraina36[[#This Row],[2014]]/kraina36[[#This Row],[2013]],4)</f>
        <v>0.60299999999999998</v>
      </c>
      <c r="I18" s="1">
        <f>IF(kraina36[[#This Row],[2014]]&gt;(2*kraina36[[#This Row],[2013]]),kraina36[[#This Row],[2014]],_xlfn.FLOOR.MATH(kraina36[[#This Row],[2014]]*kraina36[[#This Row],[tempo wzrostu]]))</f>
        <v>1821628</v>
      </c>
      <c r="J18" s="1">
        <f>IF(kraina36[[#This Row],[2015]]&gt;(2*$F18),kraina36[[#This Row],[2015]],_xlfn.FLOOR.MATH(kraina36[[#This Row],[2015]]*$H18))</f>
        <v>1098441</v>
      </c>
      <c r="K18" s="1">
        <f>IF(kraina36[[#This Row],[2016]]&gt;(2*$F18),kraina36[[#This Row],[2016]],_xlfn.FLOOR.MATH(kraina36[[#This Row],[2016]]*$H18))</f>
        <v>662359</v>
      </c>
      <c r="L18" s="1">
        <f>IF(kraina36[[#This Row],[2017]]&gt;(2*$F18),kraina36[[#This Row],[2017]],_xlfn.FLOOR.MATH(kraina36[[#This Row],[2017]]*$H18))</f>
        <v>399402</v>
      </c>
      <c r="M18" s="1">
        <f>IF(kraina36[[#This Row],[2018]]&gt;(2*$F18),kraina36[[#This Row],[2018]],_xlfn.FLOOR.MATH(kraina36[[#This Row],[2018]]*$H18))</f>
        <v>240839</v>
      </c>
      <c r="N18" s="1">
        <f>IF(kraina36[[#This Row],[2019]]&gt;(2*$F18),kraina36[[#This Row],[2019]],_xlfn.FLOOR.MATH(kraina36[[#This Row],[2019]]*$H18))</f>
        <v>145225</v>
      </c>
      <c r="O18" s="1">
        <f>IF(kraina36[[#This Row],[2020]]&gt;(2*$F18),kraina36[[#This Row],[2020]],_xlfn.FLOOR.MATH(kraina36[[#This Row],[2020]]*$H18))</f>
        <v>87570</v>
      </c>
      <c r="P18" s="1">
        <f>IF(kraina36[[#This Row],[2021]]&gt;(2*$F18),kraina36[[#This Row],[2021]],_xlfn.FLOOR.MATH(kraina36[[#This Row],[2021]]*$H18))</f>
        <v>52804</v>
      </c>
      <c r="Q18" s="1">
        <f>IF(kraina36[[#This Row],[2022]]&gt;(2*$F18),kraina36[[#This Row],[2022]],_xlfn.FLOOR.MATH(kraina36[[#This Row],[2022]]*$H18))</f>
        <v>31840</v>
      </c>
      <c r="R18" s="1">
        <f>IF(kraina36[[#This Row],[2023]]&gt;(2*$F18),kraina36[[#This Row],[2023]],_xlfn.FLOOR.MATH(kraina36[[#This Row],[2023]]*$H18))</f>
        <v>19199</v>
      </c>
      <c r="S18" s="1">
        <f>IF(kraina36[[#This Row],[2024]]&gt;(2*$F18),kraina36[[#This Row],[2024]],_xlfn.FLOOR.MATH(kraina36[[#This Row],[2024]]*$H18))</f>
        <v>11576</v>
      </c>
      <c r="T18" s="1">
        <f>IF(kraina36[[#This Row],[2025]]&gt;(2*kraina36[[#This Row],[2013]]),1,0)</f>
        <v>0</v>
      </c>
    </row>
    <row r="19" spans="1:20" x14ac:dyDescent="0.3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>
        <f>kraina36[[#This Row],[liczba mężczyzn w 2013 roku]]+kraina36[[#This Row],[
liczba kobiet w 2013 roku]]</f>
        <v>2729291</v>
      </c>
      <c r="G19">
        <f>kraina36[[#This Row],[liczba mężczyzn w 2014 roku]]+kraina36[[#This Row],[liczba kobiet w 2014 roku]]</f>
        <v>1256318</v>
      </c>
      <c r="H19">
        <f>ROUNDDOWN(kraina36[[#This Row],[2014]]/kraina36[[#This Row],[2013]],4)</f>
        <v>0.46029999999999999</v>
      </c>
      <c r="I19" s="1">
        <f>IF(kraina36[[#This Row],[2014]]&gt;(2*kraina36[[#This Row],[2013]]),kraina36[[#This Row],[2014]],_xlfn.FLOOR.MATH(kraina36[[#This Row],[2014]]*kraina36[[#This Row],[tempo wzrostu]]))</f>
        <v>578283</v>
      </c>
      <c r="J19" s="1">
        <f>IF(kraina36[[#This Row],[2015]]&gt;(2*$F19),kraina36[[#This Row],[2015]],_xlfn.FLOOR.MATH(kraina36[[#This Row],[2015]]*$H19))</f>
        <v>266183</v>
      </c>
      <c r="K19" s="1">
        <f>IF(kraina36[[#This Row],[2016]]&gt;(2*$F19),kraina36[[#This Row],[2016]],_xlfn.FLOOR.MATH(kraina36[[#This Row],[2016]]*$H19))</f>
        <v>122524</v>
      </c>
      <c r="L19" s="1">
        <f>IF(kraina36[[#This Row],[2017]]&gt;(2*$F19),kraina36[[#This Row],[2017]],_xlfn.FLOOR.MATH(kraina36[[#This Row],[2017]]*$H19))</f>
        <v>56397</v>
      </c>
      <c r="M19" s="1">
        <f>IF(kraina36[[#This Row],[2018]]&gt;(2*$F19),kraina36[[#This Row],[2018]],_xlfn.FLOOR.MATH(kraina36[[#This Row],[2018]]*$H19))</f>
        <v>25959</v>
      </c>
      <c r="N19" s="1">
        <f>IF(kraina36[[#This Row],[2019]]&gt;(2*$F19),kraina36[[#This Row],[2019]],_xlfn.FLOOR.MATH(kraina36[[#This Row],[2019]]*$H19))</f>
        <v>11948</v>
      </c>
      <c r="O19" s="1">
        <f>IF(kraina36[[#This Row],[2020]]&gt;(2*$F19),kraina36[[#This Row],[2020]],_xlfn.FLOOR.MATH(kraina36[[#This Row],[2020]]*$H19))</f>
        <v>5499</v>
      </c>
      <c r="P19" s="1">
        <f>IF(kraina36[[#This Row],[2021]]&gt;(2*$F19),kraina36[[#This Row],[2021]],_xlfn.FLOOR.MATH(kraina36[[#This Row],[2021]]*$H19))</f>
        <v>2531</v>
      </c>
      <c r="Q19" s="1">
        <f>IF(kraina36[[#This Row],[2022]]&gt;(2*$F19),kraina36[[#This Row],[2022]],_xlfn.FLOOR.MATH(kraina36[[#This Row],[2022]]*$H19))</f>
        <v>1165</v>
      </c>
      <c r="R19" s="1">
        <f>IF(kraina36[[#This Row],[2023]]&gt;(2*$F19),kraina36[[#This Row],[2023]],_xlfn.FLOOR.MATH(kraina36[[#This Row],[2023]]*$H19))</f>
        <v>536</v>
      </c>
      <c r="S19" s="1">
        <f>IF(kraina36[[#This Row],[2024]]&gt;(2*$F19),kraina36[[#This Row],[2024]],_xlfn.FLOOR.MATH(kraina36[[#This Row],[2024]]*$H19))</f>
        <v>246</v>
      </c>
      <c r="T19" s="1">
        <f>IF(kraina36[[#This Row],[2025]]&gt;(2*kraina36[[#This Row],[2013]]),1,0)</f>
        <v>0</v>
      </c>
    </row>
    <row r="20" spans="1:20" x14ac:dyDescent="0.3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>
        <f>kraina36[[#This Row],[liczba mężczyzn w 2013 roku]]+kraina36[[#This Row],[
liczba kobiet w 2013 roku]]</f>
        <v>6175874</v>
      </c>
      <c r="G20">
        <f>kraina36[[#This Row],[liczba mężczyzn w 2014 roku]]+kraina36[[#This Row],[liczba kobiet w 2014 roku]]</f>
        <v>3425717</v>
      </c>
      <c r="H20">
        <f>ROUNDDOWN(kraina36[[#This Row],[2014]]/kraina36[[#This Row],[2013]],4)</f>
        <v>0.55459999999999998</v>
      </c>
      <c r="I20" s="1">
        <f>IF(kraina36[[#This Row],[2014]]&gt;(2*kraina36[[#This Row],[2013]]),kraina36[[#This Row],[2014]],_xlfn.FLOOR.MATH(kraina36[[#This Row],[2014]]*kraina36[[#This Row],[tempo wzrostu]]))</f>
        <v>1899902</v>
      </c>
      <c r="J20" s="1">
        <f>IF(kraina36[[#This Row],[2015]]&gt;(2*$F20),kraina36[[#This Row],[2015]],_xlfn.FLOOR.MATH(kraina36[[#This Row],[2015]]*$H20))</f>
        <v>1053685</v>
      </c>
      <c r="K20" s="1">
        <f>IF(kraina36[[#This Row],[2016]]&gt;(2*$F20),kraina36[[#This Row],[2016]],_xlfn.FLOOR.MATH(kraina36[[#This Row],[2016]]*$H20))</f>
        <v>584373</v>
      </c>
      <c r="L20" s="1">
        <f>IF(kraina36[[#This Row],[2017]]&gt;(2*$F20),kraina36[[#This Row],[2017]],_xlfn.FLOOR.MATH(kraina36[[#This Row],[2017]]*$H20))</f>
        <v>324093</v>
      </c>
      <c r="M20" s="1">
        <f>IF(kraina36[[#This Row],[2018]]&gt;(2*$F20),kraina36[[#This Row],[2018]],_xlfn.FLOOR.MATH(kraina36[[#This Row],[2018]]*$H20))</f>
        <v>179741</v>
      </c>
      <c r="N20" s="1">
        <f>IF(kraina36[[#This Row],[2019]]&gt;(2*$F20),kraina36[[#This Row],[2019]],_xlfn.FLOOR.MATH(kraina36[[#This Row],[2019]]*$H20))</f>
        <v>99684</v>
      </c>
      <c r="O20" s="1">
        <f>IF(kraina36[[#This Row],[2020]]&gt;(2*$F20),kraina36[[#This Row],[2020]],_xlfn.FLOOR.MATH(kraina36[[#This Row],[2020]]*$H20))</f>
        <v>55284</v>
      </c>
      <c r="P20" s="1">
        <f>IF(kraina36[[#This Row],[2021]]&gt;(2*$F20),kraina36[[#This Row],[2021]],_xlfn.FLOOR.MATH(kraina36[[#This Row],[2021]]*$H20))</f>
        <v>30660</v>
      </c>
      <c r="Q20" s="1">
        <f>IF(kraina36[[#This Row],[2022]]&gt;(2*$F20),kraina36[[#This Row],[2022]],_xlfn.FLOOR.MATH(kraina36[[#This Row],[2022]]*$H20))</f>
        <v>17004</v>
      </c>
      <c r="R20" s="1">
        <f>IF(kraina36[[#This Row],[2023]]&gt;(2*$F20),kraina36[[#This Row],[2023]],_xlfn.FLOOR.MATH(kraina36[[#This Row],[2023]]*$H20))</f>
        <v>9430</v>
      </c>
      <c r="S20" s="1">
        <f>IF(kraina36[[#This Row],[2024]]&gt;(2*$F20),kraina36[[#This Row],[2024]],_xlfn.FLOOR.MATH(kraina36[[#This Row],[2024]]*$H20))</f>
        <v>5229</v>
      </c>
      <c r="T20" s="1">
        <f>IF(kraina36[[#This Row],[2025]]&gt;(2*kraina36[[#This Row],[2013]]),1,0)</f>
        <v>0</v>
      </c>
    </row>
    <row r="21" spans="1:20" x14ac:dyDescent="0.3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>
        <f>kraina36[[#This Row],[liczba mężczyzn w 2013 roku]]+kraina36[[#This Row],[
liczba kobiet w 2013 roku]]</f>
        <v>3008890</v>
      </c>
      <c r="G21">
        <f>kraina36[[#This Row],[liczba mężczyzn w 2014 roku]]+kraina36[[#This Row],[liczba kobiet w 2014 roku]]</f>
        <v>2778690</v>
      </c>
      <c r="H21">
        <f>ROUNDDOWN(kraina36[[#This Row],[2014]]/kraina36[[#This Row],[2013]],4)</f>
        <v>0.9234</v>
      </c>
      <c r="I21" s="1">
        <f>IF(kraina36[[#This Row],[2014]]&gt;(2*kraina36[[#This Row],[2013]]),kraina36[[#This Row],[2014]],_xlfn.FLOOR.MATH(kraina36[[#This Row],[2014]]*kraina36[[#This Row],[tempo wzrostu]]))</f>
        <v>2565842</v>
      </c>
      <c r="J21" s="1">
        <f>IF(kraina36[[#This Row],[2015]]&gt;(2*$F21),kraina36[[#This Row],[2015]],_xlfn.FLOOR.MATH(kraina36[[#This Row],[2015]]*$H21))</f>
        <v>2369298</v>
      </c>
      <c r="K21" s="1">
        <f>IF(kraina36[[#This Row],[2016]]&gt;(2*$F21),kraina36[[#This Row],[2016]],_xlfn.FLOOR.MATH(kraina36[[#This Row],[2016]]*$H21))</f>
        <v>2187809</v>
      </c>
      <c r="L21" s="1">
        <f>IF(kraina36[[#This Row],[2017]]&gt;(2*$F21),kraina36[[#This Row],[2017]],_xlfn.FLOOR.MATH(kraina36[[#This Row],[2017]]*$H21))</f>
        <v>2020222</v>
      </c>
      <c r="M21" s="1">
        <f>IF(kraina36[[#This Row],[2018]]&gt;(2*$F21),kraina36[[#This Row],[2018]],_xlfn.FLOOR.MATH(kraina36[[#This Row],[2018]]*$H21))</f>
        <v>1865472</v>
      </c>
      <c r="N21" s="1">
        <f>IF(kraina36[[#This Row],[2019]]&gt;(2*$F21),kraina36[[#This Row],[2019]],_xlfn.FLOOR.MATH(kraina36[[#This Row],[2019]]*$H21))</f>
        <v>1722576</v>
      </c>
      <c r="O21" s="1">
        <f>IF(kraina36[[#This Row],[2020]]&gt;(2*$F21),kraina36[[#This Row],[2020]],_xlfn.FLOOR.MATH(kraina36[[#This Row],[2020]]*$H21))</f>
        <v>1590626</v>
      </c>
      <c r="P21" s="1">
        <f>IF(kraina36[[#This Row],[2021]]&gt;(2*$F21),kraina36[[#This Row],[2021]],_xlfn.FLOOR.MATH(kraina36[[#This Row],[2021]]*$H21))</f>
        <v>1468784</v>
      </c>
      <c r="Q21" s="1">
        <f>IF(kraina36[[#This Row],[2022]]&gt;(2*$F21),kraina36[[#This Row],[2022]],_xlfn.FLOOR.MATH(kraina36[[#This Row],[2022]]*$H21))</f>
        <v>1356275</v>
      </c>
      <c r="R21" s="1">
        <f>IF(kraina36[[#This Row],[2023]]&gt;(2*$F21),kraina36[[#This Row],[2023]],_xlfn.FLOOR.MATH(kraina36[[#This Row],[2023]]*$H21))</f>
        <v>1252384</v>
      </c>
      <c r="S21" s="1">
        <f>IF(kraina36[[#This Row],[2024]]&gt;(2*$F21),kraina36[[#This Row],[2024]],_xlfn.FLOOR.MATH(kraina36[[#This Row],[2024]]*$H21))</f>
        <v>1156451</v>
      </c>
      <c r="T21" s="1">
        <f>IF(kraina36[[#This Row],[2025]]&gt;(2*kraina36[[#This Row],[2013]]),1,0)</f>
        <v>0</v>
      </c>
    </row>
    <row r="22" spans="1:20" x14ac:dyDescent="0.3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>
        <f>kraina36[[#This Row],[liczba mężczyzn w 2013 roku]]+kraina36[[#This Row],[
liczba kobiet w 2013 roku]]</f>
        <v>4752576</v>
      </c>
      <c r="G22">
        <f>kraina36[[#This Row],[liczba mężczyzn w 2014 roku]]+kraina36[[#This Row],[liczba kobiet w 2014 roku]]</f>
        <v>572183</v>
      </c>
      <c r="H22">
        <f>ROUNDDOWN(kraina36[[#This Row],[2014]]/kraina36[[#This Row],[2013]],4)</f>
        <v>0.1203</v>
      </c>
      <c r="I22" s="1">
        <f>IF(kraina36[[#This Row],[2014]]&gt;(2*kraina36[[#This Row],[2013]]),kraina36[[#This Row],[2014]],_xlfn.FLOOR.MATH(kraina36[[#This Row],[2014]]*kraina36[[#This Row],[tempo wzrostu]]))</f>
        <v>68833</v>
      </c>
      <c r="J22" s="1">
        <f>IF(kraina36[[#This Row],[2015]]&gt;(2*$F22),kraina36[[#This Row],[2015]],_xlfn.FLOOR.MATH(kraina36[[#This Row],[2015]]*$H22))</f>
        <v>8280</v>
      </c>
      <c r="K22" s="1">
        <f>IF(kraina36[[#This Row],[2016]]&gt;(2*$F22),kraina36[[#This Row],[2016]],_xlfn.FLOOR.MATH(kraina36[[#This Row],[2016]]*$H22))</f>
        <v>996</v>
      </c>
      <c r="L22" s="1">
        <f>IF(kraina36[[#This Row],[2017]]&gt;(2*$F22),kraina36[[#This Row],[2017]],_xlfn.FLOOR.MATH(kraina36[[#This Row],[2017]]*$H22))</f>
        <v>119</v>
      </c>
      <c r="M22" s="1">
        <f>IF(kraina36[[#This Row],[2018]]&gt;(2*$F22),kraina36[[#This Row],[2018]],_xlfn.FLOOR.MATH(kraina36[[#This Row],[2018]]*$H22))</f>
        <v>14</v>
      </c>
      <c r="N22" s="1">
        <f>IF(kraina36[[#This Row],[2019]]&gt;(2*$F22),kraina36[[#This Row],[2019]],_xlfn.FLOOR.MATH(kraina36[[#This Row],[2019]]*$H22))</f>
        <v>1</v>
      </c>
      <c r="O22" s="1">
        <f>IF(kraina36[[#This Row],[2020]]&gt;(2*$F22),kraina36[[#This Row],[2020]],_xlfn.FLOOR.MATH(kraina36[[#This Row],[2020]]*$H22))</f>
        <v>0</v>
      </c>
      <c r="P22" s="1">
        <f>IF(kraina36[[#This Row],[2021]]&gt;(2*$F22),kraina36[[#This Row],[2021]],_xlfn.FLOOR.MATH(kraina36[[#This Row],[2021]]*$H22))</f>
        <v>0</v>
      </c>
      <c r="Q22" s="1">
        <f>IF(kraina36[[#This Row],[2022]]&gt;(2*$F22),kraina36[[#This Row],[2022]],_xlfn.FLOOR.MATH(kraina36[[#This Row],[2022]]*$H22))</f>
        <v>0</v>
      </c>
      <c r="R22" s="1">
        <f>IF(kraina36[[#This Row],[2023]]&gt;(2*$F22),kraina36[[#This Row],[2023]],_xlfn.FLOOR.MATH(kraina36[[#This Row],[2023]]*$H22))</f>
        <v>0</v>
      </c>
      <c r="S22" s="1">
        <f>IF(kraina36[[#This Row],[2024]]&gt;(2*$F22),kraina36[[#This Row],[2024]],_xlfn.FLOOR.MATH(kraina36[[#This Row],[2024]]*$H22))</f>
        <v>0</v>
      </c>
      <c r="T22" s="1">
        <f>IF(kraina36[[#This Row],[2025]]&gt;(2*kraina36[[#This Row],[2013]]),1,0)</f>
        <v>0</v>
      </c>
    </row>
    <row r="23" spans="1:20" x14ac:dyDescent="0.3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>
        <f>kraina36[[#This Row],[liczba mężczyzn w 2013 roku]]+kraina36[[#This Row],[
liczba kobiet w 2013 roku]]</f>
        <v>1434562</v>
      </c>
      <c r="G23">
        <f>kraina36[[#This Row],[liczba mężczyzn w 2014 roku]]+kraina36[[#This Row],[liczba kobiet w 2014 roku]]</f>
        <v>5519227</v>
      </c>
      <c r="H23">
        <f>ROUNDDOWN(kraina36[[#This Row],[2014]]/kraina36[[#This Row],[2013]],4)</f>
        <v>3.8473000000000002</v>
      </c>
      <c r="I23" s="1">
        <f>IF(kraina36[[#This Row],[2014]]&gt;(2*kraina36[[#This Row],[2013]]),kraina36[[#This Row],[2014]],_xlfn.FLOOR.MATH(kraina36[[#This Row],[2014]]*kraina36[[#This Row],[tempo wzrostu]]))</f>
        <v>5519227</v>
      </c>
      <c r="J23" s="1">
        <f>IF(kraina36[[#This Row],[2015]]&gt;(2*$F23),kraina36[[#This Row],[2015]],_xlfn.FLOOR.MATH(kraina36[[#This Row],[2015]]*$H23))</f>
        <v>5519227</v>
      </c>
      <c r="K23" s="1">
        <f>IF(kraina36[[#This Row],[2016]]&gt;(2*$F23),kraina36[[#This Row],[2016]],_xlfn.FLOOR.MATH(kraina36[[#This Row],[2016]]*$H23))</f>
        <v>5519227</v>
      </c>
      <c r="L23" s="1">
        <f>IF(kraina36[[#This Row],[2017]]&gt;(2*$F23),kraina36[[#This Row],[2017]],_xlfn.FLOOR.MATH(kraina36[[#This Row],[2017]]*$H23))</f>
        <v>5519227</v>
      </c>
      <c r="M23" s="1">
        <f>IF(kraina36[[#This Row],[2018]]&gt;(2*$F23),kraina36[[#This Row],[2018]],_xlfn.FLOOR.MATH(kraina36[[#This Row],[2018]]*$H23))</f>
        <v>5519227</v>
      </c>
      <c r="N23" s="1">
        <f>IF(kraina36[[#This Row],[2019]]&gt;(2*$F23),kraina36[[#This Row],[2019]],_xlfn.FLOOR.MATH(kraina36[[#This Row],[2019]]*$H23))</f>
        <v>5519227</v>
      </c>
      <c r="O23" s="1">
        <f>IF(kraina36[[#This Row],[2020]]&gt;(2*$F23),kraina36[[#This Row],[2020]],_xlfn.FLOOR.MATH(kraina36[[#This Row],[2020]]*$H23))</f>
        <v>5519227</v>
      </c>
      <c r="P23" s="1">
        <f>IF(kraina36[[#This Row],[2021]]&gt;(2*$F23),kraina36[[#This Row],[2021]],_xlfn.FLOOR.MATH(kraina36[[#This Row],[2021]]*$H23))</f>
        <v>5519227</v>
      </c>
      <c r="Q23" s="1">
        <f>IF(kraina36[[#This Row],[2022]]&gt;(2*$F23),kraina36[[#This Row],[2022]],_xlfn.FLOOR.MATH(kraina36[[#This Row],[2022]]*$H23))</f>
        <v>5519227</v>
      </c>
      <c r="R23" s="1">
        <f>IF(kraina36[[#This Row],[2023]]&gt;(2*$F23),kraina36[[#This Row],[2023]],_xlfn.FLOOR.MATH(kraina36[[#This Row],[2023]]*$H23))</f>
        <v>5519227</v>
      </c>
      <c r="S23" s="1">
        <f>IF(kraina36[[#This Row],[2024]]&gt;(2*$F23),kraina36[[#This Row],[2024]],_xlfn.FLOOR.MATH(kraina36[[#This Row],[2024]]*$H23))</f>
        <v>5519227</v>
      </c>
      <c r="T23" s="1">
        <f>IF(kraina36[[#This Row],[2025]]&gt;(2*kraina36[[#This Row],[2013]]),1,0)</f>
        <v>1</v>
      </c>
    </row>
    <row r="24" spans="1:20" x14ac:dyDescent="0.3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>
        <f>kraina36[[#This Row],[liczba mężczyzn w 2013 roku]]+kraina36[[#This Row],[
liczba kobiet w 2013 roku]]</f>
        <v>4505451</v>
      </c>
      <c r="G24">
        <f>kraina36[[#This Row],[liczba mężczyzn w 2014 roku]]+kraina36[[#This Row],[liczba kobiet w 2014 roku]]</f>
        <v>3273876</v>
      </c>
      <c r="H24">
        <f>ROUNDDOWN(kraina36[[#This Row],[2014]]/kraina36[[#This Row],[2013]],4)</f>
        <v>0.72660000000000002</v>
      </c>
      <c r="I24" s="1">
        <f>IF(kraina36[[#This Row],[2014]]&gt;(2*kraina36[[#This Row],[2013]]),kraina36[[#This Row],[2014]],_xlfn.FLOOR.MATH(kraina36[[#This Row],[2014]]*kraina36[[#This Row],[tempo wzrostu]]))</f>
        <v>2378798</v>
      </c>
      <c r="J24" s="1">
        <f>IF(kraina36[[#This Row],[2015]]&gt;(2*$F24),kraina36[[#This Row],[2015]],_xlfn.FLOOR.MATH(kraina36[[#This Row],[2015]]*$H24))</f>
        <v>1728434</v>
      </c>
      <c r="K24" s="1">
        <f>IF(kraina36[[#This Row],[2016]]&gt;(2*$F24),kraina36[[#This Row],[2016]],_xlfn.FLOOR.MATH(kraina36[[#This Row],[2016]]*$H24))</f>
        <v>1255880</v>
      </c>
      <c r="L24" s="1">
        <f>IF(kraina36[[#This Row],[2017]]&gt;(2*$F24),kraina36[[#This Row],[2017]],_xlfn.FLOOR.MATH(kraina36[[#This Row],[2017]]*$H24))</f>
        <v>912522</v>
      </c>
      <c r="M24" s="1">
        <f>IF(kraina36[[#This Row],[2018]]&gt;(2*$F24),kraina36[[#This Row],[2018]],_xlfn.FLOOR.MATH(kraina36[[#This Row],[2018]]*$H24))</f>
        <v>663038</v>
      </c>
      <c r="N24" s="1">
        <f>IF(kraina36[[#This Row],[2019]]&gt;(2*$F24),kraina36[[#This Row],[2019]],_xlfn.FLOOR.MATH(kraina36[[#This Row],[2019]]*$H24))</f>
        <v>481763</v>
      </c>
      <c r="O24" s="1">
        <f>IF(kraina36[[#This Row],[2020]]&gt;(2*$F24),kraina36[[#This Row],[2020]],_xlfn.FLOOR.MATH(kraina36[[#This Row],[2020]]*$H24))</f>
        <v>350048</v>
      </c>
      <c r="P24" s="1">
        <f>IF(kraina36[[#This Row],[2021]]&gt;(2*$F24),kraina36[[#This Row],[2021]],_xlfn.FLOOR.MATH(kraina36[[#This Row],[2021]]*$H24))</f>
        <v>254344</v>
      </c>
      <c r="Q24" s="1">
        <f>IF(kraina36[[#This Row],[2022]]&gt;(2*$F24),kraina36[[#This Row],[2022]],_xlfn.FLOOR.MATH(kraina36[[#This Row],[2022]]*$H24))</f>
        <v>184806</v>
      </c>
      <c r="R24" s="1">
        <f>IF(kraina36[[#This Row],[2023]]&gt;(2*$F24),kraina36[[#This Row],[2023]],_xlfn.FLOOR.MATH(kraina36[[#This Row],[2023]]*$H24))</f>
        <v>134280</v>
      </c>
      <c r="S24" s="1">
        <f>IF(kraina36[[#This Row],[2024]]&gt;(2*$F24),kraina36[[#This Row],[2024]],_xlfn.FLOOR.MATH(kraina36[[#This Row],[2024]]*$H24))</f>
        <v>97567</v>
      </c>
      <c r="T24" s="1">
        <f>IF(kraina36[[#This Row],[2025]]&gt;(2*kraina36[[#This Row],[2013]]),1,0)</f>
        <v>0</v>
      </c>
    </row>
    <row r="25" spans="1:20" x14ac:dyDescent="0.3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>
        <f>kraina36[[#This Row],[liczba mężczyzn w 2013 roku]]+kraina36[[#This Row],[
liczba kobiet w 2013 roku]]</f>
        <v>1327364</v>
      </c>
      <c r="G25">
        <f>kraina36[[#This Row],[liczba mężczyzn w 2014 roku]]+kraina36[[#This Row],[liczba kobiet w 2014 roku]]</f>
        <v>1664117</v>
      </c>
      <c r="H25">
        <f>ROUNDDOWN(kraina36[[#This Row],[2014]]/kraina36[[#This Row],[2013]],4)</f>
        <v>1.2537</v>
      </c>
      <c r="I25" s="1">
        <f>IF(kraina36[[#This Row],[2014]]&gt;(2*kraina36[[#This Row],[2013]]),kraina36[[#This Row],[2014]],_xlfn.FLOOR.MATH(kraina36[[#This Row],[2014]]*kraina36[[#This Row],[tempo wzrostu]]))</f>
        <v>2086303</v>
      </c>
      <c r="J25" s="1">
        <f>IF(kraina36[[#This Row],[2015]]&gt;(2*$F25),kraina36[[#This Row],[2015]],_xlfn.FLOOR.MATH(kraina36[[#This Row],[2015]]*$H25))</f>
        <v>2615598</v>
      </c>
      <c r="K25" s="1">
        <f>IF(kraina36[[#This Row],[2016]]&gt;(2*$F25),kraina36[[#This Row],[2016]],_xlfn.FLOOR.MATH(kraina36[[#This Row],[2016]]*$H25))</f>
        <v>3279175</v>
      </c>
      <c r="L25" s="1">
        <f>IF(kraina36[[#This Row],[2017]]&gt;(2*$F25),kraina36[[#This Row],[2017]],_xlfn.FLOOR.MATH(kraina36[[#This Row],[2017]]*$H25))</f>
        <v>3279175</v>
      </c>
      <c r="M25" s="1">
        <f>IF(kraina36[[#This Row],[2018]]&gt;(2*$F25),kraina36[[#This Row],[2018]],_xlfn.FLOOR.MATH(kraina36[[#This Row],[2018]]*$H25))</f>
        <v>3279175</v>
      </c>
      <c r="N25" s="1">
        <f>IF(kraina36[[#This Row],[2019]]&gt;(2*$F25),kraina36[[#This Row],[2019]],_xlfn.FLOOR.MATH(kraina36[[#This Row],[2019]]*$H25))</f>
        <v>3279175</v>
      </c>
      <c r="O25" s="1">
        <f>IF(kraina36[[#This Row],[2020]]&gt;(2*$F25),kraina36[[#This Row],[2020]],_xlfn.FLOOR.MATH(kraina36[[#This Row],[2020]]*$H25))</f>
        <v>3279175</v>
      </c>
      <c r="P25" s="1">
        <f>IF(kraina36[[#This Row],[2021]]&gt;(2*$F25),kraina36[[#This Row],[2021]],_xlfn.FLOOR.MATH(kraina36[[#This Row],[2021]]*$H25))</f>
        <v>3279175</v>
      </c>
      <c r="Q25" s="1">
        <f>IF(kraina36[[#This Row],[2022]]&gt;(2*$F25),kraina36[[#This Row],[2022]],_xlfn.FLOOR.MATH(kraina36[[#This Row],[2022]]*$H25))</f>
        <v>3279175</v>
      </c>
      <c r="R25" s="1">
        <f>IF(kraina36[[#This Row],[2023]]&gt;(2*$F25),kraina36[[#This Row],[2023]],_xlfn.FLOOR.MATH(kraina36[[#This Row],[2023]]*$H25))</f>
        <v>3279175</v>
      </c>
      <c r="S25" s="1">
        <f>IF(kraina36[[#This Row],[2024]]&gt;(2*$F25),kraina36[[#This Row],[2024]],_xlfn.FLOOR.MATH(kraina36[[#This Row],[2024]]*$H25))</f>
        <v>3279175</v>
      </c>
      <c r="T25" s="1">
        <f>IF(kraina36[[#This Row],[2025]]&gt;(2*kraina36[[#This Row],[2013]]),1,0)</f>
        <v>1</v>
      </c>
    </row>
    <row r="26" spans="1:20" x14ac:dyDescent="0.3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>
        <f>kraina36[[#This Row],[liczba mężczyzn w 2013 roku]]+kraina36[[#This Row],[
liczba kobiet w 2013 roku]]</f>
        <v>884947</v>
      </c>
      <c r="G26">
        <f>kraina36[[#This Row],[liczba mężczyzn w 2014 roku]]+kraina36[[#This Row],[liczba kobiet w 2014 roku]]</f>
        <v>3347446</v>
      </c>
      <c r="H26">
        <f>ROUNDDOWN(kraina36[[#This Row],[2014]]/kraina36[[#This Row],[2013]],4)</f>
        <v>3.7826</v>
      </c>
      <c r="I26" s="1">
        <f>IF(kraina36[[#This Row],[2014]]&gt;(2*kraina36[[#This Row],[2013]]),kraina36[[#This Row],[2014]],_xlfn.FLOOR.MATH(kraina36[[#This Row],[2014]]*kraina36[[#This Row],[tempo wzrostu]]))</f>
        <v>3347446</v>
      </c>
      <c r="J26" s="1">
        <f>IF(kraina36[[#This Row],[2015]]&gt;(2*$F26),kraina36[[#This Row],[2015]],_xlfn.FLOOR.MATH(kraina36[[#This Row],[2015]]*$H26))</f>
        <v>3347446</v>
      </c>
      <c r="K26" s="1">
        <f>IF(kraina36[[#This Row],[2016]]&gt;(2*$F26),kraina36[[#This Row],[2016]],_xlfn.FLOOR.MATH(kraina36[[#This Row],[2016]]*$H26))</f>
        <v>3347446</v>
      </c>
      <c r="L26" s="1">
        <f>IF(kraina36[[#This Row],[2017]]&gt;(2*$F26),kraina36[[#This Row],[2017]],_xlfn.FLOOR.MATH(kraina36[[#This Row],[2017]]*$H26))</f>
        <v>3347446</v>
      </c>
      <c r="M26" s="1">
        <f>IF(kraina36[[#This Row],[2018]]&gt;(2*$F26),kraina36[[#This Row],[2018]],_xlfn.FLOOR.MATH(kraina36[[#This Row],[2018]]*$H26))</f>
        <v>3347446</v>
      </c>
      <c r="N26" s="1">
        <f>IF(kraina36[[#This Row],[2019]]&gt;(2*$F26),kraina36[[#This Row],[2019]],_xlfn.FLOOR.MATH(kraina36[[#This Row],[2019]]*$H26))</f>
        <v>3347446</v>
      </c>
      <c r="O26" s="1">
        <f>IF(kraina36[[#This Row],[2020]]&gt;(2*$F26),kraina36[[#This Row],[2020]],_xlfn.FLOOR.MATH(kraina36[[#This Row],[2020]]*$H26))</f>
        <v>3347446</v>
      </c>
      <c r="P26" s="1">
        <f>IF(kraina36[[#This Row],[2021]]&gt;(2*$F26),kraina36[[#This Row],[2021]],_xlfn.FLOOR.MATH(kraina36[[#This Row],[2021]]*$H26))</f>
        <v>3347446</v>
      </c>
      <c r="Q26" s="1">
        <f>IF(kraina36[[#This Row],[2022]]&gt;(2*$F26),kraina36[[#This Row],[2022]],_xlfn.FLOOR.MATH(kraina36[[#This Row],[2022]]*$H26))</f>
        <v>3347446</v>
      </c>
      <c r="R26" s="1">
        <f>IF(kraina36[[#This Row],[2023]]&gt;(2*$F26),kraina36[[#This Row],[2023]],_xlfn.FLOOR.MATH(kraina36[[#This Row],[2023]]*$H26))</f>
        <v>3347446</v>
      </c>
      <c r="S26" s="1">
        <f>IF(kraina36[[#This Row],[2024]]&gt;(2*$F26),kraina36[[#This Row],[2024]],_xlfn.FLOOR.MATH(kraina36[[#This Row],[2024]]*$H26))</f>
        <v>3347446</v>
      </c>
      <c r="T26" s="1">
        <f>IF(kraina36[[#This Row],[2025]]&gt;(2*kraina36[[#This Row],[2013]]),1,0)</f>
        <v>1</v>
      </c>
    </row>
    <row r="27" spans="1:20" x14ac:dyDescent="0.3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>
        <f>kraina36[[#This Row],[liczba mężczyzn w 2013 roku]]+kraina36[[#This Row],[
liczba kobiet w 2013 roku]]</f>
        <v>2151563</v>
      </c>
      <c r="G27">
        <f>kraina36[[#This Row],[liczba mężczyzn w 2014 roku]]+kraina36[[#This Row],[liczba kobiet w 2014 roku]]</f>
        <v>1868301</v>
      </c>
      <c r="H27">
        <f>ROUNDDOWN(kraina36[[#This Row],[2014]]/kraina36[[#This Row],[2013]],4)</f>
        <v>0.86829999999999996</v>
      </c>
      <c r="I27" s="1">
        <f>IF(kraina36[[#This Row],[2014]]&gt;(2*kraina36[[#This Row],[2013]]),kraina36[[#This Row],[2014]],_xlfn.FLOOR.MATH(kraina36[[#This Row],[2014]]*kraina36[[#This Row],[tempo wzrostu]]))</f>
        <v>1622245</v>
      </c>
      <c r="J27" s="1">
        <f>IF(kraina36[[#This Row],[2015]]&gt;(2*$F27),kraina36[[#This Row],[2015]],_xlfn.FLOOR.MATH(kraina36[[#This Row],[2015]]*$H27))</f>
        <v>1408595</v>
      </c>
      <c r="K27" s="1">
        <f>IF(kraina36[[#This Row],[2016]]&gt;(2*$F27),kraina36[[#This Row],[2016]],_xlfn.FLOOR.MATH(kraina36[[#This Row],[2016]]*$H27))</f>
        <v>1223083</v>
      </c>
      <c r="L27" s="1">
        <f>IF(kraina36[[#This Row],[2017]]&gt;(2*$F27),kraina36[[#This Row],[2017]],_xlfn.FLOOR.MATH(kraina36[[#This Row],[2017]]*$H27))</f>
        <v>1062002</v>
      </c>
      <c r="M27" s="1">
        <f>IF(kraina36[[#This Row],[2018]]&gt;(2*$F27),kraina36[[#This Row],[2018]],_xlfn.FLOOR.MATH(kraina36[[#This Row],[2018]]*$H27))</f>
        <v>922136</v>
      </c>
      <c r="N27" s="1">
        <f>IF(kraina36[[#This Row],[2019]]&gt;(2*$F27),kraina36[[#This Row],[2019]],_xlfn.FLOOR.MATH(kraina36[[#This Row],[2019]]*$H27))</f>
        <v>800690</v>
      </c>
      <c r="O27" s="1">
        <f>IF(kraina36[[#This Row],[2020]]&gt;(2*$F27),kraina36[[#This Row],[2020]],_xlfn.FLOOR.MATH(kraina36[[#This Row],[2020]]*$H27))</f>
        <v>695239</v>
      </c>
      <c r="P27" s="1">
        <f>IF(kraina36[[#This Row],[2021]]&gt;(2*$F27),kraina36[[#This Row],[2021]],_xlfn.FLOOR.MATH(kraina36[[#This Row],[2021]]*$H27))</f>
        <v>603676</v>
      </c>
      <c r="Q27" s="1">
        <f>IF(kraina36[[#This Row],[2022]]&gt;(2*$F27),kraina36[[#This Row],[2022]],_xlfn.FLOOR.MATH(kraina36[[#This Row],[2022]]*$H27))</f>
        <v>524171</v>
      </c>
      <c r="R27" s="1">
        <f>IF(kraina36[[#This Row],[2023]]&gt;(2*$F27),kraina36[[#This Row],[2023]],_xlfn.FLOOR.MATH(kraina36[[#This Row],[2023]]*$H27))</f>
        <v>455137</v>
      </c>
      <c r="S27" s="1">
        <f>IF(kraina36[[#This Row],[2024]]&gt;(2*$F27),kraina36[[#This Row],[2024]],_xlfn.FLOOR.MATH(kraina36[[#This Row],[2024]]*$H27))</f>
        <v>395195</v>
      </c>
      <c r="T27" s="1">
        <f>IF(kraina36[[#This Row],[2025]]&gt;(2*kraina36[[#This Row],[2013]]),1,0)</f>
        <v>0</v>
      </c>
    </row>
    <row r="28" spans="1:20" x14ac:dyDescent="0.3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>
        <f>kraina36[[#This Row],[liczba mężczyzn w 2013 roku]]+kraina36[[#This Row],[
liczba kobiet w 2013 roku]]</f>
        <v>4709695</v>
      </c>
      <c r="G28">
        <f>kraina36[[#This Row],[liczba mężczyzn w 2014 roku]]+kraina36[[#This Row],[liczba kobiet w 2014 roku]]</f>
        <v>2219872</v>
      </c>
      <c r="H28">
        <f>ROUNDDOWN(kraina36[[#This Row],[2014]]/kraina36[[#This Row],[2013]],4)</f>
        <v>0.4713</v>
      </c>
      <c r="I28" s="1">
        <f>IF(kraina36[[#This Row],[2014]]&gt;(2*kraina36[[#This Row],[2013]]),kraina36[[#This Row],[2014]],_xlfn.FLOOR.MATH(kraina36[[#This Row],[2014]]*kraina36[[#This Row],[tempo wzrostu]]))</f>
        <v>1046225</v>
      </c>
      <c r="J28" s="1">
        <f>IF(kraina36[[#This Row],[2015]]&gt;(2*$F28),kraina36[[#This Row],[2015]],_xlfn.FLOOR.MATH(kraina36[[#This Row],[2015]]*$H28))</f>
        <v>493085</v>
      </c>
      <c r="K28" s="1">
        <f>IF(kraina36[[#This Row],[2016]]&gt;(2*$F28),kraina36[[#This Row],[2016]],_xlfn.FLOOR.MATH(kraina36[[#This Row],[2016]]*$H28))</f>
        <v>232390</v>
      </c>
      <c r="L28" s="1">
        <f>IF(kraina36[[#This Row],[2017]]&gt;(2*$F28),kraina36[[#This Row],[2017]],_xlfn.FLOOR.MATH(kraina36[[#This Row],[2017]]*$H28))</f>
        <v>109525</v>
      </c>
      <c r="M28" s="1">
        <f>IF(kraina36[[#This Row],[2018]]&gt;(2*$F28),kraina36[[#This Row],[2018]],_xlfn.FLOOR.MATH(kraina36[[#This Row],[2018]]*$H28))</f>
        <v>51619</v>
      </c>
      <c r="N28" s="1">
        <f>IF(kraina36[[#This Row],[2019]]&gt;(2*$F28),kraina36[[#This Row],[2019]],_xlfn.FLOOR.MATH(kraina36[[#This Row],[2019]]*$H28))</f>
        <v>24328</v>
      </c>
      <c r="O28" s="1">
        <f>IF(kraina36[[#This Row],[2020]]&gt;(2*$F28),kraina36[[#This Row],[2020]],_xlfn.FLOOR.MATH(kraina36[[#This Row],[2020]]*$H28))</f>
        <v>11465</v>
      </c>
      <c r="P28" s="1">
        <f>IF(kraina36[[#This Row],[2021]]&gt;(2*$F28),kraina36[[#This Row],[2021]],_xlfn.FLOOR.MATH(kraina36[[#This Row],[2021]]*$H28))</f>
        <v>5403</v>
      </c>
      <c r="Q28" s="1">
        <f>IF(kraina36[[#This Row],[2022]]&gt;(2*$F28),kraina36[[#This Row],[2022]],_xlfn.FLOOR.MATH(kraina36[[#This Row],[2022]]*$H28))</f>
        <v>2546</v>
      </c>
      <c r="R28" s="1">
        <f>IF(kraina36[[#This Row],[2023]]&gt;(2*$F28),kraina36[[#This Row],[2023]],_xlfn.FLOOR.MATH(kraina36[[#This Row],[2023]]*$H28))</f>
        <v>1199</v>
      </c>
      <c r="S28" s="1">
        <f>IF(kraina36[[#This Row],[2024]]&gt;(2*$F28),kraina36[[#This Row],[2024]],_xlfn.FLOOR.MATH(kraina36[[#This Row],[2024]]*$H28))</f>
        <v>565</v>
      </c>
      <c r="T28" s="1">
        <f>IF(kraina36[[#This Row],[2025]]&gt;(2*kraina36[[#This Row],[2013]]),1,0)</f>
        <v>0</v>
      </c>
    </row>
    <row r="29" spans="1:20" x14ac:dyDescent="0.3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>
        <f>kraina36[[#This Row],[liczba mężczyzn w 2013 roku]]+kraina36[[#This Row],[
liczba kobiet w 2013 roku]]</f>
        <v>5450595</v>
      </c>
      <c r="G29">
        <f>kraina36[[#This Row],[liczba mężczyzn w 2014 roku]]+kraina36[[#This Row],[liczba kobiet w 2014 roku]]</f>
        <v>865257</v>
      </c>
      <c r="H29">
        <f>ROUNDDOWN(kraina36[[#This Row],[2014]]/kraina36[[#This Row],[2013]],4)</f>
        <v>0.15870000000000001</v>
      </c>
      <c r="I29" s="1">
        <f>IF(kraina36[[#This Row],[2014]]&gt;(2*kraina36[[#This Row],[2013]]),kraina36[[#This Row],[2014]],_xlfn.FLOOR.MATH(kraina36[[#This Row],[2014]]*kraina36[[#This Row],[tempo wzrostu]]))</f>
        <v>137316</v>
      </c>
      <c r="J29" s="1">
        <f>IF(kraina36[[#This Row],[2015]]&gt;(2*$F29),kraina36[[#This Row],[2015]],_xlfn.FLOOR.MATH(kraina36[[#This Row],[2015]]*$H29))</f>
        <v>21792</v>
      </c>
      <c r="K29" s="1">
        <f>IF(kraina36[[#This Row],[2016]]&gt;(2*$F29),kraina36[[#This Row],[2016]],_xlfn.FLOOR.MATH(kraina36[[#This Row],[2016]]*$H29))</f>
        <v>3458</v>
      </c>
      <c r="L29" s="1">
        <f>IF(kraina36[[#This Row],[2017]]&gt;(2*$F29),kraina36[[#This Row],[2017]],_xlfn.FLOOR.MATH(kraina36[[#This Row],[2017]]*$H29))</f>
        <v>548</v>
      </c>
      <c r="M29" s="1">
        <f>IF(kraina36[[#This Row],[2018]]&gt;(2*$F29),kraina36[[#This Row],[2018]],_xlfn.FLOOR.MATH(kraina36[[#This Row],[2018]]*$H29))</f>
        <v>86</v>
      </c>
      <c r="N29" s="1">
        <f>IF(kraina36[[#This Row],[2019]]&gt;(2*$F29),kraina36[[#This Row],[2019]],_xlfn.FLOOR.MATH(kraina36[[#This Row],[2019]]*$H29))</f>
        <v>13</v>
      </c>
      <c r="O29" s="1">
        <f>IF(kraina36[[#This Row],[2020]]&gt;(2*$F29),kraina36[[#This Row],[2020]],_xlfn.FLOOR.MATH(kraina36[[#This Row],[2020]]*$H29))</f>
        <v>2</v>
      </c>
      <c r="P29" s="1">
        <f>IF(kraina36[[#This Row],[2021]]&gt;(2*$F29),kraina36[[#This Row],[2021]],_xlfn.FLOOR.MATH(kraina36[[#This Row],[2021]]*$H29))</f>
        <v>0</v>
      </c>
      <c r="Q29" s="1">
        <f>IF(kraina36[[#This Row],[2022]]&gt;(2*$F29),kraina36[[#This Row],[2022]],_xlfn.FLOOR.MATH(kraina36[[#This Row],[2022]]*$H29))</f>
        <v>0</v>
      </c>
      <c r="R29" s="1">
        <f>IF(kraina36[[#This Row],[2023]]&gt;(2*$F29),kraina36[[#This Row],[2023]],_xlfn.FLOOR.MATH(kraina36[[#This Row],[2023]]*$H29))</f>
        <v>0</v>
      </c>
      <c r="S29" s="1">
        <f>IF(kraina36[[#This Row],[2024]]&gt;(2*$F29),kraina36[[#This Row],[2024]],_xlfn.FLOOR.MATH(kraina36[[#This Row],[2024]]*$H29))</f>
        <v>0</v>
      </c>
      <c r="T29" s="1">
        <f>IF(kraina36[[#This Row],[2025]]&gt;(2*kraina36[[#This Row],[2013]]),1,0)</f>
        <v>0</v>
      </c>
    </row>
    <row r="30" spans="1:20" x14ac:dyDescent="0.3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>
        <f>kraina36[[#This Row],[liczba mężczyzn w 2013 roku]]+kraina36[[#This Row],[
liczba kobiet w 2013 roku]]</f>
        <v>3703941</v>
      </c>
      <c r="G30">
        <f>kraina36[[#This Row],[liczba mężczyzn w 2014 roku]]+kraina36[[#This Row],[liczba kobiet w 2014 roku]]</f>
        <v>3045392</v>
      </c>
      <c r="H30">
        <f>ROUNDDOWN(kraina36[[#This Row],[2014]]/kraina36[[#This Row],[2013]],4)</f>
        <v>0.82220000000000004</v>
      </c>
      <c r="I30" s="1">
        <f>IF(kraina36[[#This Row],[2014]]&gt;(2*kraina36[[#This Row],[2013]]),kraina36[[#This Row],[2014]],_xlfn.FLOOR.MATH(kraina36[[#This Row],[2014]]*kraina36[[#This Row],[tempo wzrostu]]))</f>
        <v>2503921</v>
      </c>
      <c r="J30" s="1">
        <f>IF(kraina36[[#This Row],[2015]]&gt;(2*$F30),kraina36[[#This Row],[2015]],_xlfn.FLOOR.MATH(kraina36[[#This Row],[2015]]*$H30))</f>
        <v>2058723</v>
      </c>
      <c r="K30" s="1">
        <f>IF(kraina36[[#This Row],[2016]]&gt;(2*$F30),kraina36[[#This Row],[2016]],_xlfn.FLOOR.MATH(kraina36[[#This Row],[2016]]*$H30))</f>
        <v>1692682</v>
      </c>
      <c r="L30" s="1">
        <f>IF(kraina36[[#This Row],[2017]]&gt;(2*$F30),kraina36[[#This Row],[2017]],_xlfn.FLOOR.MATH(kraina36[[#This Row],[2017]]*$H30))</f>
        <v>1391723</v>
      </c>
      <c r="M30" s="1">
        <f>IF(kraina36[[#This Row],[2018]]&gt;(2*$F30),kraina36[[#This Row],[2018]],_xlfn.FLOOR.MATH(kraina36[[#This Row],[2018]]*$H30))</f>
        <v>1144274</v>
      </c>
      <c r="N30" s="1">
        <f>IF(kraina36[[#This Row],[2019]]&gt;(2*$F30),kraina36[[#This Row],[2019]],_xlfn.FLOOR.MATH(kraina36[[#This Row],[2019]]*$H30))</f>
        <v>940822</v>
      </c>
      <c r="O30" s="1">
        <f>IF(kraina36[[#This Row],[2020]]&gt;(2*$F30),kraina36[[#This Row],[2020]],_xlfn.FLOOR.MATH(kraina36[[#This Row],[2020]]*$H30))</f>
        <v>773543</v>
      </c>
      <c r="P30" s="1">
        <f>IF(kraina36[[#This Row],[2021]]&gt;(2*$F30),kraina36[[#This Row],[2021]],_xlfn.FLOOR.MATH(kraina36[[#This Row],[2021]]*$H30))</f>
        <v>636007</v>
      </c>
      <c r="Q30" s="1">
        <f>IF(kraina36[[#This Row],[2022]]&gt;(2*$F30),kraina36[[#This Row],[2022]],_xlfn.FLOOR.MATH(kraina36[[#This Row],[2022]]*$H30))</f>
        <v>522924</v>
      </c>
      <c r="R30" s="1">
        <f>IF(kraina36[[#This Row],[2023]]&gt;(2*$F30),kraina36[[#This Row],[2023]],_xlfn.FLOOR.MATH(kraina36[[#This Row],[2023]]*$H30))</f>
        <v>429948</v>
      </c>
      <c r="S30" s="1">
        <f>IF(kraina36[[#This Row],[2024]]&gt;(2*$F30),kraina36[[#This Row],[2024]],_xlfn.FLOOR.MATH(kraina36[[#This Row],[2024]]*$H30))</f>
        <v>353503</v>
      </c>
      <c r="T30" s="1">
        <f>IF(kraina36[[#This Row],[2025]]&gt;(2*kraina36[[#This Row],[2013]]),1,0)</f>
        <v>0</v>
      </c>
    </row>
    <row r="31" spans="1:20" x14ac:dyDescent="0.3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>
        <f>kraina36[[#This Row],[liczba mężczyzn w 2013 roku]]+kraina36[[#This Row],[
liczba kobiet w 2013 roku]]</f>
        <v>5040530</v>
      </c>
      <c r="G31">
        <f>kraina36[[#This Row],[liczba mężczyzn w 2014 roku]]+kraina36[[#This Row],[liczba kobiet w 2014 roku]]</f>
        <v>59431</v>
      </c>
      <c r="H31">
        <f>ROUNDDOWN(kraina36[[#This Row],[2014]]/kraina36[[#This Row],[2013]],4)</f>
        <v>1.17E-2</v>
      </c>
      <c r="I31" s="1">
        <f>IF(kraina36[[#This Row],[2014]]&gt;(2*kraina36[[#This Row],[2013]]),kraina36[[#This Row],[2014]],_xlfn.FLOOR.MATH(kraina36[[#This Row],[2014]]*kraina36[[#This Row],[tempo wzrostu]]))</f>
        <v>695</v>
      </c>
      <c r="J31" s="1">
        <f>IF(kraina36[[#This Row],[2015]]&gt;(2*$F31),kraina36[[#This Row],[2015]],_xlfn.FLOOR.MATH(kraina36[[#This Row],[2015]]*$H31))</f>
        <v>8</v>
      </c>
      <c r="K31" s="1">
        <f>IF(kraina36[[#This Row],[2016]]&gt;(2*$F31),kraina36[[#This Row],[2016]],_xlfn.FLOOR.MATH(kraina36[[#This Row],[2016]]*$H31))</f>
        <v>0</v>
      </c>
      <c r="L31" s="1">
        <f>IF(kraina36[[#This Row],[2017]]&gt;(2*$F31),kraina36[[#This Row],[2017]],_xlfn.FLOOR.MATH(kraina36[[#This Row],[2017]]*$H31))</f>
        <v>0</v>
      </c>
      <c r="M31" s="1">
        <f>IF(kraina36[[#This Row],[2018]]&gt;(2*$F31),kraina36[[#This Row],[2018]],_xlfn.FLOOR.MATH(kraina36[[#This Row],[2018]]*$H31))</f>
        <v>0</v>
      </c>
      <c r="N31" s="1">
        <f>IF(kraina36[[#This Row],[2019]]&gt;(2*$F31),kraina36[[#This Row],[2019]],_xlfn.FLOOR.MATH(kraina36[[#This Row],[2019]]*$H31))</f>
        <v>0</v>
      </c>
      <c r="O31" s="1">
        <f>IF(kraina36[[#This Row],[2020]]&gt;(2*$F31),kraina36[[#This Row],[2020]],_xlfn.FLOOR.MATH(kraina36[[#This Row],[2020]]*$H31))</f>
        <v>0</v>
      </c>
      <c r="P31" s="1">
        <f>IF(kraina36[[#This Row],[2021]]&gt;(2*$F31),kraina36[[#This Row],[2021]],_xlfn.FLOOR.MATH(kraina36[[#This Row],[2021]]*$H31))</f>
        <v>0</v>
      </c>
      <c r="Q31" s="1">
        <f>IF(kraina36[[#This Row],[2022]]&gt;(2*$F31),kraina36[[#This Row],[2022]],_xlfn.FLOOR.MATH(kraina36[[#This Row],[2022]]*$H31))</f>
        <v>0</v>
      </c>
      <c r="R31" s="1">
        <f>IF(kraina36[[#This Row],[2023]]&gt;(2*$F31),kraina36[[#This Row],[2023]],_xlfn.FLOOR.MATH(kraina36[[#This Row],[2023]]*$H31))</f>
        <v>0</v>
      </c>
      <c r="S31" s="1">
        <f>IF(kraina36[[#This Row],[2024]]&gt;(2*$F31),kraina36[[#This Row],[2024]],_xlfn.FLOOR.MATH(kraina36[[#This Row],[2024]]*$H31))</f>
        <v>0</v>
      </c>
      <c r="T31" s="1">
        <f>IF(kraina36[[#This Row],[2025]]&gt;(2*kraina36[[#This Row],[2013]]),1,0)</f>
        <v>0</v>
      </c>
    </row>
    <row r="32" spans="1:20" x14ac:dyDescent="0.3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>
        <f>kraina36[[#This Row],[liczba mężczyzn w 2013 roku]]+kraina36[[#This Row],[
liczba kobiet w 2013 roku]]</f>
        <v>3754769</v>
      </c>
      <c r="G32">
        <f>kraina36[[#This Row],[liczba mężczyzn w 2014 roku]]+kraina36[[#This Row],[liczba kobiet w 2014 roku]]</f>
        <v>3477577</v>
      </c>
      <c r="H32">
        <f>ROUNDDOWN(kraina36[[#This Row],[2014]]/kraina36[[#This Row],[2013]],4)</f>
        <v>0.92610000000000003</v>
      </c>
      <c r="I32" s="1">
        <f>IF(kraina36[[#This Row],[2014]]&gt;(2*kraina36[[#This Row],[2013]]),kraina36[[#This Row],[2014]],_xlfn.FLOOR.MATH(kraina36[[#This Row],[2014]]*kraina36[[#This Row],[tempo wzrostu]]))</f>
        <v>3220584</v>
      </c>
      <c r="J32" s="1">
        <f>IF(kraina36[[#This Row],[2015]]&gt;(2*$F32),kraina36[[#This Row],[2015]],_xlfn.FLOOR.MATH(kraina36[[#This Row],[2015]]*$H32))</f>
        <v>2982582</v>
      </c>
      <c r="K32" s="1">
        <f>IF(kraina36[[#This Row],[2016]]&gt;(2*$F32),kraina36[[#This Row],[2016]],_xlfn.FLOOR.MATH(kraina36[[#This Row],[2016]]*$H32))</f>
        <v>2762169</v>
      </c>
      <c r="L32" s="1">
        <f>IF(kraina36[[#This Row],[2017]]&gt;(2*$F32),kraina36[[#This Row],[2017]],_xlfn.FLOOR.MATH(kraina36[[#This Row],[2017]]*$H32))</f>
        <v>2558044</v>
      </c>
      <c r="M32" s="1">
        <f>IF(kraina36[[#This Row],[2018]]&gt;(2*$F32),kraina36[[#This Row],[2018]],_xlfn.FLOOR.MATH(kraina36[[#This Row],[2018]]*$H32))</f>
        <v>2369004</v>
      </c>
      <c r="N32" s="1">
        <f>IF(kraina36[[#This Row],[2019]]&gt;(2*$F32),kraina36[[#This Row],[2019]],_xlfn.FLOOR.MATH(kraina36[[#This Row],[2019]]*$H32))</f>
        <v>2193934</v>
      </c>
      <c r="O32" s="1">
        <f>IF(kraina36[[#This Row],[2020]]&gt;(2*$F32),kraina36[[#This Row],[2020]],_xlfn.FLOOR.MATH(kraina36[[#This Row],[2020]]*$H32))</f>
        <v>2031802</v>
      </c>
      <c r="P32" s="1">
        <f>IF(kraina36[[#This Row],[2021]]&gt;(2*$F32),kraina36[[#This Row],[2021]],_xlfn.FLOOR.MATH(kraina36[[#This Row],[2021]]*$H32))</f>
        <v>1881651</v>
      </c>
      <c r="Q32" s="1">
        <f>IF(kraina36[[#This Row],[2022]]&gt;(2*$F32),kraina36[[#This Row],[2022]],_xlfn.FLOOR.MATH(kraina36[[#This Row],[2022]]*$H32))</f>
        <v>1742596</v>
      </c>
      <c r="R32" s="1">
        <f>IF(kraina36[[#This Row],[2023]]&gt;(2*$F32),kraina36[[#This Row],[2023]],_xlfn.FLOOR.MATH(kraina36[[#This Row],[2023]]*$H32))</f>
        <v>1613818</v>
      </c>
      <c r="S32" s="1">
        <f>IF(kraina36[[#This Row],[2024]]&gt;(2*$F32),kraina36[[#This Row],[2024]],_xlfn.FLOOR.MATH(kraina36[[#This Row],[2024]]*$H32))</f>
        <v>1494556</v>
      </c>
      <c r="T32" s="1">
        <f>IF(kraina36[[#This Row],[2025]]&gt;(2*kraina36[[#This Row],[2013]]),1,0)</f>
        <v>0</v>
      </c>
    </row>
    <row r="33" spans="1:20" x14ac:dyDescent="0.3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>
        <f>kraina36[[#This Row],[liczba mężczyzn w 2013 roku]]+kraina36[[#This Row],[
liczba kobiet w 2013 roku]]</f>
        <v>2021024</v>
      </c>
      <c r="G33">
        <f>kraina36[[#This Row],[liczba mężczyzn w 2014 roku]]+kraina36[[#This Row],[liczba kobiet w 2014 roku]]</f>
        <v>3855970</v>
      </c>
      <c r="H33">
        <f>ROUNDDOWN(kraina36[[#This Row],[2014]]/kraina36[[#This Row],[2013]],4)</f>
        <v>1.9078999999999999</v>
      </c>
      <c r="I33" s="1">
        <f>IF(kraina36[[#This Row],[2014]]&gt;(2*kraina36[[#This Row],[2013]]),kraina36[[#This Row],[2014]],_xlfn.FLOOR.MATH(kraina36[[#This Row],[2014]]*kraina36[[#This Row],[tempo wzrostu]]))</f>
        <v>7356805</v>
      </c>
      <c r="J33" s="1">
        <f>IF(kraina36[[#This Row],[2015]]&gt;(2*$F33),kraina36[[#This Row],[2015]],_xlfn.FLOOR.MATH(kraina36[[#This Row],[2015]]*$H33))</f>
        <v>7356805</v>
      </c>
      <c r="K33" s="1">
        <f>IF(kraina36[[#This Row],[2016]]&gt;(2*$F33),kraina36[[#This Row],[2016]],_xlfn.FLOOR.MATH(kraina36[[#This Row],[2016]]*$H33))</f>
        <v>7356805</v>
      </c>
      <c r="L33" s="1">
        <f>IF(kraina36[[#This Row],[2017]]&gt;(2*$F33),kraina36[[#This Row],[2017]],_xlfn.FLOOR.MATH(kraina36[[#This Row],[2017]]*$H33))</f>
        <v>7356805</v>
      </c>
      <c r="M33" s="1">
        <f>IF(kraina36[[#This Row],[2018]]&gt;(2*$F33),kraina36[[#This Row],[2018]],_xlfn.FLOOR.MATH(kraina36[[#This Row],[2018]]*$H33))</f>
        <v>7356805</v>
      </c>
      <c r="N33" s="1">
        <f>IF(kraina36[[#This Row],[2019]]&gt;(2*$F33),kraina36[[#This Row],[2019]],_xlfn.FLOOR.MATH(kraina36[[#This Row],[2019]]*$H33))</f>
        <v>7356805</v>
      </c>
      <c r="O33" s="1">
        <f>IF(kraina36[[#This Row],[2020]]&gt;(2*$F33),kraina36[[#This Row],[2020]],_xlfn.FLOOR.MATH(kraina36[[#This Row],[2020]]*$H33))</f>
        <v>7356805</v>
      </c>
      <c r="P33" s="1">
        <f>IF(kraina36[[#This Row],[2021]]&gt;(2*$F33),kraina36[[#This Row],[2021]],_xlfn.FLOOR.MATH(kraina36[[#This Row],[2021]]*$H33))</f>
        <v>7356805</v>
      </c>
      <c r="Q33" s="1">
        <f>IF(kraina36[[#This Row],[2022]]&gt;(2*$F33),kraina36[[#This Row],[2022]],_xlfn.FLOOR.MATH(kraina36[[#This Row],[2022]]*$H33))</f>
        <v>7356805</v>
      </c>
      <c r="R33" s="1">
        <f>IF(kraina36[[#This Row],[2023]]&gt;(2*$F33),kraina36[[#This Row],[2023]],_xlfn.FLOOR.MATH(kraina36[[#This Row],[2023]]*$H33))</f>
        <v>7356805</v>
      </c>
      <c r="S33" s="1">
        <f>IF(kraina36[[#This Row],[2024]]&gt;(2*$F33),kraina36[[#This Row],[2024]],_xlfn.FLOOR.MATH(kraina36[[#This Row],[2024]]*$H33))</f>
        <v>7356805</v>
      </c>
      <c r="T33" s="1">
        <f>IF(kraina36[[#This Row],[2025]]&gt;(2*kraina36[[#This Row],[2013]]),1,0)</f>
        <v>1</v>
      </c>
    </row>
    <row r="34" spans="1:20" x14ac:dyDescent="0.3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>
        <f>kraina36[[#This Row],[liczba mężczyzn w 2013 roku]]+kraina36[[#This Row],[
liczba kobiet w 2013 roku]]</f>
        <v>5856254</v>
      </c>
      <c r="G34">
        <f>kraina36[[#This Row],[liczba mężczyzn w 2014 roku]]+kraina36[[#This Row],[liczba kobiet w 2014 roku]]</f>
        <v>948807</v>
      </c>
      <c r="H34">
        <f>ROUNDDOWN(kraina36[[#This Row],[2014]]/kraina36[[#This Row],[2013]],4)</f>
        <v>0.16200000000000001</v>
      </c>
      <c r="I34" s="1">
        <f>IF(kraina36[[#This Row],[2014]]&gt;(2*kraina36[[#This Row],[2013]]),kraina36[[#This Row],[2014]],_xlfn.FLOOR.MATH(kraina36[[#This Row],[2014]]*kraina36[[#This Row],[tempo wzrostu]]))</f>
        <v>153706</v>
      </c>
      <c r="J34" s="1">
        <f>IF(kraina36[[#This Row],[2015]]&gt;(2*$F34),kraina36[[#This Row],[2015]],_xlfn.FLOOR.MATH(kraina36[[#This Row],[2015]]*$H34))</f>
        <v>24900</v>
      </c>
      <c r="K34" s="1">
        <f>IF(kraina36[[#This Row],[2016]]&gt;(2*$F34),kraina36[[#This Row],[2016]],_xlfn.FLOOR.MATH(kraina36[[#This Row],[2016]]*$H34))</f>
        <v>4033</v>
      </c>
      <c r="L34" s="1">
        <f>IF(kraina36[[#This Row],[2017]]&gt;(2*$F34),kraina36[[#This Row],[2017]],_xlfn.FLOOR.MATH(kraina36[[#This Row],[2017]]*$H34))</f>
        <v>653</v>
      </c>
      <c r="M34" s="1">
        <f>IF(kraina36[[#This Row],[2018]]&gt;(2*$F34),kraina36[[#This Row],[2018]],_xlfn.FLOOR.MATH(kraina36[[#This Row],[2018]]*$H34))</f>
        <v>105</v>
      </c>
      <c r="N34" s="1">
        <f>IF(kraina36[[#This Row],[2019]]&gt;(2*$F34),kraina36[[#This Row],[2019]],_xlfn.FLOOR.MATH(kraina36[[#This Row],[2019]]*$H34))</f>
        <v>17</v>
      </c>
      <c r="O34" s="1">
        <f>IF(kraina36[[#This Row],[2020]]&gt;(2*$F34),kraina36[[#This Row],[2020]],_xlfn.FLOOR.MATH(kraina36[[#This Row],[2020]]*$H34))</f>
        <v>2</v>
      </c>
      <c r="P34" s="1">
        <f>IF(kraina36[[#This Row],[2021]]&gt;(2*$F34),kraina36[[#This Row],[2021]],_xlfn.FLOOR.MATH(kraina36[[#This Row],[2021]]*$H34))</f>
        <v>0</v>
      </c>
      <c r="Q34" s="1">
        <f>IF(kraina36[[#This Row],[2022]]&gt;(2*$F34),kraina36[[#This Row],[2022]],_xlfn.FLOOR.MATH(kraina36[[#This Row],[2022]]*$H34))</f>
        <v>0</v>
      </c>
      <c r="R34" s="1">
        <f>IF(kraina36[[#This Row],[2023]]&gt;(2*$F34),kraina36[[#This Row],[2023]],_xlfn.FLOOR.MATH(kraina36[[#This Row],[2023]]*$H34))</f>
        <v>0</v>
      </c>
      <c r="S34" s="1">
        <f>IF(kraina36[[#This Row],[2024]]&gt;(2*$F34),kraina36[[#This Row],[2024]],_xlfn.FLOOR.MATH(kraina36[[#This Row],[2024]]*$H34))</f>
        <v>0</v>
      </c>
      <c r="T34" s="1">
        <f>IF(kraina36[[#This Row],[2025]]&gt;(2*kraina36[[#This Row],[2013]]),1,0)</f>
        <v>0</v>
      </c>
    </row>
    <row r="35" spans="1:20" x14ac:dyDescent="0.3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>
        <f>kraina36[[#This Row],[liczba mężczyzn w 2013 roku]]+kraina36[[#This Row],[
liczba kobiet w 2013 roku]]</f>
        <v>158033</v>
      </c>
      <c r="G35">
        <f>kraina36[[#This Row],[liczba mężczyzn w 2014 roku]]+kraina36[[#This Row],[liczba kobiet w 2014 roku]]</f>
        <v>2754275</v>
      </c>
      <c r="H35">
        <f>ROUNDDOWN(kraina36[[#This Row],[2014]]/kraina36[[#This Row],[2013]],4)</f>
        <v>17.4284</v>
      </c>
      <c r="I35" s="1">
        <f>IF(kraina36[[#This Row],[2014]]&gt;(2*kraina36[[#This Row],[2013]]),kraina36[[#This Row],[2014]],_xlfn.FLOOR.MATH(kraina36[[#This Row],[2014]]*kraina36[[#This Row],[tempo wzrostu]]))</f>
        <v>2754275</v>
      </c>
      <c r="J35" s="1">
        <f>IF(kraina36[[#This Row],[2015]]&gt;(2*$F35),kraina36[[#This Row],[2015]],_xlfn.FLOOR.MATH(kraina36[[#This Row],[2015]]*$H35))</f>
        <v>2754275</v>
      </c>
      <c r="K35" s="1">
        <f>IF(kraina36[[#This Row],[2016]]&gt;(2*$F35),kraina36[[#This Row],[2016]],_xlfn.FLOOR.MATH(kraina36[[#This Row],[2016]]*$H35))</f>
        <v>2754275</v>
      </c>
      <c r="L35" s="1">
        <f>IF(kraina36[[#This Row],[2017]]&gt;(2*$F35),kraina36[[#This Row],[2017]],_xlfn.FLOOR.MATH(kraina36[[#This Row],[2017]]*$H35))</f>
        <v>2754275</v>
      </c>
      <c r="M35" s="1">
        <f>IF(kraina36[[#This Row],[2018]]&gt;(2*$F35),kraina36[[#This Row],[2018]],_xlfn.FLOOR.MATH(kraina36[[#This Row],[2018]]*$H35))</f>
        <v>2754275</v>
      </c>
      <c r="N35" s="1">
        <f>IF(kraina36[[#This Row],[2019]]&gt;(2*$F35),kraina36[[#This Row],[2019]],_xlfn.FLOOR.MATH(kraina36[[#This Row],[2019]]*$H35))</f>
        <v>2754275</v>
      </c>
      <c r="O35" s="1">
        <f>IF(kraina36[[#This Row],[2020]]&gt;(2*$F35),kraina36[[#This Row],[2020]],_xlfn.FLOOR.MATH(kraina36[[#This Row],[2020]]*$H35))</f>
        <v>2754275</v>
      </c>
      <c r="P35" s="1">
        <f>IF(kraina36[[#This Row],[2021]]&gt;(2*$F35),kraina36[[#This Row],[2021]],_xlfn.FLOOR.MATH(kraina36[[#This Row],[2021]]*$H35))</f>
        <v>2754275</v>
      </c>
      <c r="Q35" s="1">
        <f>IF(kraina36[[#This Row],[2022]]&gt;(2*$F35),kraina36[[#This Row],[2022]],_xlfn.FLOOR.MATH(kraina36[[#This Row],[2022]]*$H35))</f>
        <v>2754275</v>
      </c>
      <c r="R35" s="1">
        <f>IF(kraina36[[#This Row],[2023]]&gt;(2*$F35),kraina36[[#This Row],[2023]],_xlfn.FLOOR.MATH(kraina36[[#This Row],[2023]]*$H35))</f>
        <v>2754275</v>
      </c>
      <c r="S35" s="1">
        <f>IF(kraina36[[#This Row],[2024]]&gt;(2*$F35),kraina36[[#This Row],[2024]],_xlfn.FLOOR.MATH(kraina36[[#This Row],[2024]]*$H35))</f>
        <v>2754275</v>
      </c>
      <c r="T35" s="1">
        <f>IF(kraina36[[#This Row],[2025]]&gt;(2*kraina36[[#This Row],[2013]]),1,0)</f>
        <v>1</v>
      </c>
    </row>
    <row r="36" spans="1:20" x14ac:dyDescent="0.3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>
        <f>kraina36[[#This Row],[liczba mężczyzn w 2013 roku]]+kraina36[[#This Row],[
liczba kobiet w 2013 roku]]</f>
        <v>4984142</v>
      </c>
      <c r="G36">
        <f>kraina36[[#This Row],[liczba mężczyzn w 2014 roku]]+kraina36[[#This Row],[liczba kobiet w 2014 roku]]</f>
        <v>1986529</v>
      </c>
      <c r="H36">
        <f>ROUNDDOWN(kraina36[[#This Row],[2014]]/kraina36[[#This Row],[2013]],4)</f>
        <v>0.39850000000000002</v>
      </c>
      <c r="I36" s="1">
        <f>IF(kraina36[[#This Row],[2014]]&gt;(2*kraina36[[#This Row],[2013]]),kraina36[[#This Row],[2014]],_xlfn.FLOOR.MATH(kraina36[[#This Row],[2014]]*kraina36[[#This Row],[tempo wzrostu]]))</f>
        <v>791631</v>
      </c>
      <c r="J36" s="1">
        <f>IF(kraina36[[#This Row],[2015]]&gt;(2*$F36),kraina36[[#This Row],[2015]],_xlfn.FLOOR.MATH(kraina36[[#This Row],[2015]]*$H36))</f>
        <v>315464</v>
      </c>
      <c r="K36" s="1">
        <f>IF(kraina36[[#This Row],[2016]]&gt;(2*$F36),kraina36[[#This Row],[2016]],_xlfn.FLOOR.MATH(kraina36[[#This Row],[2016]]*$H36))</f>
        <v>125712</v>
      </c>
      <c r="L36" s="1">
        <f>IF(kraina36[[#This Row],[2017]]&gt;(2*$F36),kraina36[[#This Row],[2017]],_xlfn.FLOOR.MATH(kraina36[[#This Row],[2017]]*$H36))</f>
        <v>50096</v>
      </c>
      <c r="M36" s="1">
        <f>IF(kraina36[[#This Row],[2018]]&gt;(2*$F36),kraina36[[#This Row],[2018]],_xlfn.FLOOR.MATH(kraina36[[#This Row],[2018]]*$H36))</f>
        <v>19963</v>
      </c>
      <c r="N36" s="1">
        <f>IF(kraina36[[#This Row],[2019]]&gt;(2*$F36),kraina36[[#This Row],[2019]],_xlfn.FLOOR.MATH(kraina36[[#This Row],[2019]]*$H36))</f>
        <v>7955</v>
      </c>
      <c r="O36" s="1">
        <f>IF(kraina36[[#This Row],[2020]]&gt;(2*$F36),kraina36[[#This Row],[2020]],_xlfn.FLOOR.MATH(kraina36[[#This Row],[2020]]*$H36))</f>
        <v>3170</v>
      </c>
      <c r="P36" s="1">
        <f>IF(kraina36[[#This Row],[2021]]&gt;(2*$F36),kraina36[[#This Row],[2021]],_xlfn.FLOOR.MATH(kraina36[[#This Row],[2021]]*$H36))</f>
        <v>1263</v>
      </c>
      <c r="Q36" s="1">
        <f>IF(kraina36[[#This Row],[2022]]&gt;(2*$F36),kraina36[[#This Row],[2022]],_xlfn.FLOOR.MATH(kraina36[[#This Row],[2022]]*$H36))</f>
        <v>503</v>
      </c>
      <c r="R36" s="1">
        <f>IF(kraina36[[#This Row],[2023]]&gt;(2*$F36),kraina36[[#This Row],[2023]],_xlfn.FLOOR.MATH(kraina36[[#This Row],[2023]]*$H36))</f>
        <v>200</v>
      </c>
      <c r="S36" s="1">
        <f>IF(kraina36[[#This Row],[2024]]&gt;(2*$F36),kraina36[[#This Row],[2024]],_xlfn.FLOOR.MATH(kraina36[[#This Row],[2024]]*$H36))</f>
        <v>79</v>
      </c>
      <c r="T36" s="1">
        <f>IF(kraina36[[#This Row],[2025]]&gt;(2*kraina36[[#This Row],[2013]]),1,0)</f>
        <v>0</v>
      </c>
    </row>
    <row r="37" spans="1:20" x14ac:dyDescent="0.3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>
        <f>kraina36[[#This Row],[liczba mężczyzn w 2013 roku]]+kraina36[[#This Row],[
liczba kobiet w 2013 roku]]</f>
        <v>3653434</v>
      </c>
      <c r="G37">
        <f>kraina36[[#This Row],[liczba mężczyzn w 2014 roku]]+kraina36[[#This Row],[liczba kobiet w 2014 roku]]</f>
        <v>229037</v>
      </c>
      <c r="H37">
        <f>ROUNDDOWN(kraina36[[#This Row],[2014]]/kraina36[[#This Row],[2013]],4)</f>
        <v>6.2600000000000003E-2</v>
      </c>
      <c r="I37" s="1">
        <f>IF(kraina36[[#This Row],[2014]]&gt;(2*kraina36[[#This Row],[2013]]),kraina36[[#This Row],[2014]],_xlfn.FLOOR.MATH(kraina36[[#This Row],[2014]]*kraina36[[#This Row],[tempo wzrostu]]))</f>
        <v>14337</v>
      </c>
      <c r="J37" s="1">
        <f>IF(kraina36[[#This Row],[2015]]&gt;(2*$F37),kraina36[[#This Row],[2015]],_xlfn.FLOOR.MATH(kraina36[[#This Row],[2015]]*$H37))</f>
        <v>897</v>
      </c>
      <c r="K37" s="1">
        <f>IF(kraina36[[#This Row],[2016]]&gt;(2*$F37),kraina36[[#This Row],[2016]],_xlfn.FLOOR.MATH(kraina36[[#This Row],[2016]]*$H37))</f>
        <v>56</v>
      </c>
      <c r="L37" s="1">
        <f>IF(kraina36[[#This Row],[2017]]&gt;(2*$F37),kraina36[[#This Row],[2017]],_xlfn.FLOOR.MATH(kraina36[[#This Row],[2017]]*$H37))</f>
        <v>3</v>
      </c>
      <c r="M37" s="1">
        <f>IF(kraina36[[#This Row],[2018]]&gt;(2*$F37),kraina36[[#This Row],[2018]],_xlfn.FLOOR.MATH(kraina36[[#This Row],[2018]]*$H37))</f>
        <v>0</v>
      </c>
      <c r="N37" s="1">
        <f>IF(kraina36[[#This Row],[2019]]&gt;(2*$F37),kraina36[[#This Row],[2019]],_xlfn.FLOOR.MATH(kraina36[[#This Row],[2019]]*$H37))</f>
        <v>0</v>
      </c>
      <c r="O37" s="1">
        <f>IF(kraina36[[#This Row],[2020]]&gt;(2*$F37),kraina36[[#This Row],[2020]],_xlfn.FLOOR.MATH(kraina36[[#This Row],[2020]]*$H37))</f>
        <v>0</v>
      </c>
      <c r="P37" s="1">
        <f>IF(kraina36[[#This Row],[2021]]&gt;(2*$F37),kraina36[[#This Row],[2021]],_xlfn.FLOOR.MATH(kraina36[[#This Row],[2021]]*$H37))</f>
        <v>0</v>
      </c>
      <c r="Q37" s="1">
        <f>IF(kraina36[[#This Row],[2022]]&gt;(2*$F37),kraina36[[#This Row],[2022]],_xlfn.FLOOR.MATH(kraina36[[#This Row],[2022]]*$H37))</f>
        <v>0</v>
      </c>
      <c r="R37" s="1">
        <f>IF(kraina36[[#This Row],[2023]]&gt;(2*$F37),kraina36[[#This Row],[2023]],_xlfn.FLOOR.MATH(kraina36[[#This Row],[2023]]*$H37))</f>
        <v>0</v>
      </c>
      <c r="S37" s="1">
        <f>IF(kraina36[[#This Row],[2024]]&gt;(2*$F37),kraina36[[#This Row],[2024]],_xlfn.FLOOR.MATH(kraina36[[#This Row],[2024]]*$H37))</f>
        <v>0</v>
      </c>
      <c r="T37" s="1">
        <f>IF(kraina36[[#This Row],[2025]]&gt;(2*kraina36[[#This Row],[2013]]),1,0)</f>
        <v>0</v>
      </c>
    </row>
    <row r="38" spans="1:20" x14ac:dyDescent="0.3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>
        <f>kraina36[[#This Row],[liczba mężczyzn w 2013 roku]]+kraina36[[#This Row],[
liczba kobiet w 2013 roku]]</f>
        <v>2921428</v>
      </c>
      <c r="G38">
        <f>kraina36[[#This Row],[liczba mężczyzn w 2014 roku]]+kraina36[[#This Row],[liczba kobiet w 2014 roku]]</f>
        <v>2383387</v>
      </c>
      <c r="H38">
        <f>ROUNDDOWN(kraina36[[#This Row],[2014]]/kraina36[[#This Row],[2013]],4)</f>
        <v>0.81579999999999997</v>
      </c>
      <c r="I38" s="1">
        <f>IF(kraina36[[#This Row],[2014]]&gt;(2*kraina36[[#This Row],[2013]]),kraina36[[#This Row],[2014]],_xlfn.FLOOR.MATH(kraina36[[#This Row],[2014]]*kraina36[[#This Row],[tempo wzrostu]]))</f>
        <v>1944367</v>
      </c>
      <c r="J38" s="1">
        <f>IF(kraina36[[#This Row],[2015]]&gt;(2*$F38),kraina36[[#This Row],[2015]],_xlfn.FLOOR.MATH(kraina36[[#This Row],[2015]]*$H38))</f>
        <v>1586214</v>
      </c>
      <c r="K38" s="1">
        <f>IF(kraina36[[#This Row],[2016]]&gt;(2*$F38),kraina36[[#This Row],[2016]],_xlfn.FLOOR.MATH(kraina36[[#This Row],[2016]]*$H38))</f>
        <v>1294033</v>
      </c>
      <c r="L38" s="1">
        <f>IF(kraina36[[#This Row],[2017]]&gt;(2*$F38),kraina36[[#This Row],[2017]],_xlfn.FLOOR.MATH(kraina36[[#This Row],[2017]]*$H38))</f>
        <v>1055672</v>
      </c>
      <c r="M38" s="1">
        <f>IF(kraina36[[#This Row],[2018]]&gt;(2*$F38),kraina36[[#This Row],[2018]],_xlfn.FLOOR.MATH(kraina36[[#This Row],[2018]]*$H38))</f>
        <v>861217</v>
      </c>
      <c r="N38" s="1">
        <f>IF(kraina36[[#This Row],[2019]]&gt;(2*$F38),kraina36[[#This Row],[2019]],_xlfn.FLOOR.MATH(kraina36[[#This Row],[2019]]*$H38))</f>
        <v>702580</v>
      </c>
      <c r="O38" s="1">
        <f>IF(kraina36[[#This Row],[2020]]&gt;(2*$F38),kraina36[[#This Row],[2020]],_xlfn.FLOOR.MATH(kraina36[[#This Row],[2020]]*$H38))</f>
        <v>573164</v>
      </c>
      <c r="P38" s="1">
        <f>IF(kraina36[[#This Row],[2021]]&gt;(2*$F38),kraina36[[#This Row],[2021]],_xlfn.FLOOR.MATH(kraina36[[#This Row],[2021]]*$H38))</f>
        <v>467587</v>
      </c>
      <c r="Q38" s="1">
        <f>IF(kraina36[[#This Row],[2022]]&gt;(2*$F38),kraina36[[#This Row],[2022]],_xlfn.FLOOR.MATH(kraina36[[#This Row],[2022]]*$H38))</f>
        <v>381457</v>
      </c>
      <c r="R38" s="1">
        <f>IF(kraina36[[#This Row],[2023]]&gt;(2*$F38),kraina36[[#This Row],[2023]],_xlfn.FLOOR.MATH(kraina36[[#This Row],[2023]]*$H38))</f>
        <v>311192</v>
      </c>
      <c r="S38" s="1">
        <f>IF(kraina36[[#This Row],[2024]]&gt;(2*$F38),kraina36[[#This Row],[2024]],_xlfn.FLOOR.MATH(kraina36[[#This Row],[2024]]*$H38))</f>
        <v>253870</v>
      </c>
      <c r="T38" s="1">
        <f>IF(kraina36[[#This Row],[2025]]&gt;(2*kraina36[[#This Row],[2013]]),1,0)</f>
        <v>0</v>
      </c>
    </row>
    <row r="39" spans="1:20" x14ac:dyDescent="0.3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>
        <f>kraina36[[#This Row],[liczba mężczyzn w 2013 roku]]+kraina36[[#This Row],[
liczba kobiet w 2013 roku]]</f>
        <v>3286803</v>
      </c>
      <c r="G39">
        <f>kraina36[[#This Row],[liczba mężczyzn w 2014 roku]]+kraina36[[#This Row],[liczba kobiet w 2014 roku]]</f>
        <v>877403</v>
      </c>
      <c r="H39">
        <f>ROUNDDOWN(kraina36[[#This Row],[2014]]/kraina36[[#This Row],[2013]],4)</f>
        <v>0.26690000000000003</v>
      </c>
      <c r="I39" s="1">
        <f>IF(kraina36[[#This Row],[2014]]&gt;(2*kraina36[[#This Row],[2013]]),kraina36[[#This Row],[2014]],_xlfn.FLOOR.MATH(kraina36[[#This Row],[2014]]*kraina36[[#This Row],[tempo wzrostu]]))</f>
        <v>234178</v>
      </c>
      <c r="J39" s="1">
        <f>IF(kraina36[[#This Row],[2015]]&gt;(2*$F39),kraina36[[#This Row],[2015]],_xlfn.FLOOR.MATH(kraina36[[#This Row],[2015]]*$H39))</f>
        <v>62502</v>
      </c>
      <c r="K39" s="1">
        <f>IF(kraina36[[#This Row],[2016]]&gt;(2*$F39),kraina36[[#This Row],[2016]],_xlfn.FLOOR.MATH(kraina36[[#This Row],[2016]]*$H39))</f>
        <v>16681</v>
      </c>
      <c r="L39" s="1">
        <f>IF(kraina36[[#This Row],[2017]]&gt;(2*$F39),kraina36[[#This Row],[2017]],_xlfn.FLOOR.MATH(kraina36[[#This Row],[2017]]*$H39))</f>
        <v>4452</v>
      </c>
      <c r="M39" s="1">
        <f>IF(kraina36[[#This Row],[2018]]&gt;(2*$F39),kraina36[[#This Row],[2018]],_xlfn.FLOOR.MATH(kraina36[[#This Row],[2018]]*$H39))</f>
        <v>1188</v>
      </c>
      <c r="N39" s="1">
        <f>IF(kraina36[[#This Row],[2019]]&gt;(2*$F39),kraina36[[#This Row],[2019]],_xlfn.FLOOR.MATH(kraina36[[#This Row],[2019]]*$H39))</f>
        <v>317</v>
      </c>
      <c r="O39" s="1">
        <f>IF(kraina36[[#This Row],[2020]]&gt;(2*$F39),kraina36[[#This Row],[2020]],_xlfn.FLOOR.MATH(kraina36[[#This Row],[2020]]*$H39))</f>
        <v>84</v>
      </c>
      <c r="P39" s="1">
        <f>IF(kraina36[[#This Row],[2021]]&gt;(2*$F39),kraina36[[#This Row],[2021]],_xlfn.FLOOR.MATH(kraina36[[#This Row],[2021]]*$H39))</f>
        <v>22</v>
      </c>
      <c r="Q39" s="1">
        <f>IF(kraina36[[#This Row],[2022]]&gt;(2*$F39),kraina36[[#This Row],[2022]],_xlfn.FLOOR.MATH(kraina36[[#This Row],[2022]]*$H39))</f>
        <v>5</v>
      </c>
      <c r="R39" s="1">
        <f>IF(kraina36[[#This Row],[2023]]&gt;(2*$F39),kraina36[[#This Row],[2023]],_xlfn.FLOOR.MATH(kraina36[[#This Row],[2023]]*$H39))</f>
        <v>1</v>
      </c>
      <c r="S39" s="1">
        <f>IF(kraina36[[#This Row],[2024]]&gt;(2*$F39),kraina36[[#This Row],[2024]],_xlfn.FLOOR.MATH(kraina36[[#This Row],[2024]]*$H39))</f>
        <v>0</v>
      </c>
      <c r="T39" s="1">
        <f>IF(kraina36[[#This Row],[2025]]&gt;(2*kraina36[[#This Row],[2013]]),1,0)</f>
        <v>0</v>
      </c>
    </row>
    <row r="40" spans="1:20" x14ac:dyDescent="0.3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>
        <f>kraina36[[#This Row],[liczba mężczyzn w 2013 roku]]+kraina36[[#This Row],[
liczba kobiet w 2013 roku]]</f>
        <v>1063625</v>
      </c>
      <c r="G40">
        <f>kraina36[[#This Row],[liczba mężczyzn w 2014 roku]]+kraina36[[#This Row],[liczba kobiet w 2014 roku]]</f>
        <v>5958241</v>
      </c>
      <c r="H40">
        <f>ROUNDDOWN(kraina36[[#This Row],[2014]]/kraina36[[#This Row],[2013]],4)</f>
        <v>5.6017999999999999</v>
      </c>
      <c r="I40" s="1">
        <f>IF(kraina36[[#This Row],[2014]]&gt;(2*kraina36[[#This Row],[2013]]),kraina36[[#This Row],[2014]],_xlfn.FLOOR.MATH(kraina36[[#This Row],[2014]]*kraina36[[#This Row],[tempo wzrostu]]))</f>
        <v>5958241</v>
      </c>
      <c r="J40" s="1">
        <f>IF(kraina36[[#This Row],[2015]]&gt;(2*$F40),kraina36[[#This Row],[2015]],_xlfn.FLOOR.MATH(kraina36[[#This Row],[2015]]*$H40))</f>
        <v>5958241</v>
      </c>
      <c r="K40" s="1">
        <f>IF(kraina36[[#This Row],[2016]]&gt;(2*$F40),kraina36[[#This Row],[2016]],_xlfn.FLOOR.MATH(kraina36[[#This Row],[2016]]*$H40))</f>
        <v>5958241</v>
      </c>
      <c r="L40" s="1">
        <f>IF(kraina36[[#This Row],[2017]]&gt;(2*$F40),kraina36[[#This Row],[2017]],_xlfn.FLOOR.MATH(kraina36[[#This Row],[2017]]*$H40))</f>
        <v>5958241</v>
      </c>
      <c r="M40" s="1">
        <f>IF(kraina36[[#This Row],[2018]]&gt;(2*$F40),kraina36[[#This Row],[2018]],_xlfn.FLOOR.MATH(kraina36[[#This Row],[2018]]*$H40))</f>
        <v>5958241</v>
      </c>
      <c r="N40" s="1">
        <f>IF(kraina36[[#This Row],[2019]]&gt;(2*$F40),kraina36[[#This Row],[2019]],_xlfn.FLOOR.MATH(kraina36[[#This Row],[2019]]*$H40))</f>
        <v>5958241</v>
      </c>
      <c r="O40" s="1">
        <f>IF(kraina36[[#This Row],[2020]]&gt;(2*$F40),kraina36[[#This Row],[2020]],_xlfn.FLOOR.MATH(kraina36[[#This Row],[2020]]*$H40))</f>
        <v>5958241</v>
      </c>
      <c r="P40" s="1">
        <f>IF(kraina36[[#This Row],[2021]]&gt;(2*$F40),kraina36[[#This Row],[2021]],_xlfn.FLOOR.MATH(kraina36[[#This Row],[2021]]*$H40))</f>
        <v>5958241</v>
      </c>
      <c r="Q40" s="1">
        <f>IF(kraina36[[#This Row],[2022]]&gt;(2*$F40),kraina36[[#This Row],[2022]],_xlfn.FLOOR.MATH(kraina36[[#This Row],[2022]]*$H40))</f>
        <v>5958241</v>
      </c>
      <c r="R40" s="1">
        <f>IF(kraina36[[#This Row],[2023]]&gt;(2*$F40),kraina36[[#This Row],[2023]],_xlfn.FLOOR.MATH(kraina36[[#This Row],[2023]]*$H40))</f>
        <v>5958241</v>
      </c>
      <c r="S40" s="1">
        <f>IF(kraina36[[#This Row],[2024]]&gt;(2*$F40),kraina36[[#This Row],[2024]],_xlfn.FLOOR.MATH(kraina36[[#This Row],[2024]]*$H40))</f>
        <v>5958241</v>
      </c>
      <c r="T40" s="1">
        <f>IF(kraina36[[#This Row],[2025]]&gt;(2*kraina36[[#This Row],[2013]]),1,0)</f>
        <v>1</v>
      </c>
    </row>
    <row r="41" spans="1:20" x14ac:dyDescent="0.3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>
        <f>kraina36[[#This Row],[liczba mężczyzn w 2013 roku]]+kraina36[[#This Row],[
liczba kobiet w 2013 roku]]</f>
        <v>2270638</v>
      </c>
      <c r="G41">
        <f>kraina36[[#This Row],[liczba mężczyzn w 2014 roku]]+kraina36[[#This Row],[liczba kobiet w 2014 roku]]</f>
        <v>5149121</v>
      </c>
      <c r="H41">
        <f>ROUNDDOWN(kraina36[[#This Row],[2014]]/kraina36[[#This Row],[2013]],4)</f>
        <v>2.2675999999999998</v>
      </c>
      <c r="I41" s="1">
        <f>IF(kraina36[[#This Row],[2014]]&gt;(2*kraina36[[#This Row],[2013]]),kraina36[[#This Row],[2014]],_xlfn.FLOOR.MATH(kraina36[[#This Row],[2014]]*kraina36[[#This Row],[tempo wzrostu]]))</f>
        <v>5149121</v>
      </c>
      <c r="J41" s="1">
        <f>IF(kraina36[[#This Row],[2015]]&gt;(2*$F41),kraina36[[#This Row],[2015]],_xlfn.FLOOR.MATH(kraina36[[#This Row],[2015]]*$H41))</f>
        <v>5149121</v>
      </c>
      <c r="K41" s="1">
        <f>IF(kraina36[[#This Row],[2016]]&gt;(2*$F41),kraina36[[#This Row],[2016]],_xlfn.FLOOR.MATH(kraina36[[#This Row],[2016]]*$H41))</f>
        <v>5149121</v>
      </c>
      <c r="L41" s="1">
        <f>IF(kraina36[[#This Row],[2017]]&gt;(2*$F41),kraina36[[#This Row],[2017]],_xlfn.FLOOR.MATH(kraina36[[#This Row],[2017]]*$H41))</f>
        <v>5149121</v>
      </c>
      <c r="M41" s="1">
        <f>IF(kraina36[[#This Row],[2018]]&gt;(2*$F41),kraina36[[#This Row],[2018]],_xlfn.FLOOR.MATH(kraina36[[#This Row],[2018]]*$H41))</f>
        <v>5149121</v>
      </c>
      <c r="N41" s="1">
        <f>IF(kraina36[[#This Row],[2019]]&gt;(2*$F41),kraina36[[#This Row],[2019]],_xlfn.FLOOR.MATH(kraina36[[#This Row],[2019]]*$H41))</f>
        <v>5149121</v>
      </c>
      <c r="O41" s="1">
        <f>IF(kraina36[[#This Row],[2020]]&gt;(2*$F41),kraina36[[#This Row],[2020]],_xlfn.FLOOR.MATH(kraina36[[#This Row],[2020]]*$H41))</f>
        <v>5149121</v>
      </c>
      <c r="P41" s="1">
        <f>IF(kraina36[[#This Row],[2021]]&gt;(2*$F41),kraina36[[#This Row],[2021]],_xlfn.FLOOR.MATH(kraina36[[#This Row],[2021]]*$H41))</f>
        <v>5149121</v>
      </c>
      <c r="Q41" s="1">
        <f>IF(kraina36[[#This Row],[2022]]&gt;(2*$F41),kraina36[[#This Row],[2022]],_xlfn.FLOOR.MATH(kraina36[[#This Row],[2022]]*$H41))</f>
        <v>5149121</v>
      </c>
      <c r="R41" s="1">
        <f>IF(kraina36[[#This Row],[2023]]&gt;(2*$F41),kraina36[[#This Row],[2023]],_xlfn.FLOOR.MATH(kraina36[[#This Row],[2023]]*$H41))</f>
        <v>5149121</v>
      </c>
      <c r="S41" s="1">
        <f>IF(kraina36[[#This Row],[2024]]&gt;(2*$F41),kraina36[[#This Row],[2024]],_xlfn.FLOOR.MATH(kraina36[[#This Row],[2024]]*$H41))</f>
        <v>5149121</v>
      </c>
      <c r="T41" s="1">
        <f>IF(kraina36[[#This Row],[2025]]&gt;(2*kraina36[[#This Row],[2013]]),1,0)</f>
        <v>1</v>
      </c>
    </row>
    <row r="42" spans="1:20" x14ac:dyDescent="0.3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>
        <f>kraina36[[#This Row],[liczba mężczyzn w 2013 roku]]+kraina36[[#This Row],[
liczba kobiet w 2013 roku]]</f>
        <v>4318105</v>
      </c>
      <c r="G42">
        <f>kraina36[[#This Row],[liczba mężczyzn w 2014 roku]]+kraina36[[#This Row],[liczba kobiet w 2014 roku]]</f>
        <v>29991</v>
      </c>
      <c r="H42">
        <f>ROUNDDOWN(kraina36[[#This Row],[2014]]/kraina36[[#This Row],[2013]],4)</f>
        <v>6.8999999999999999E-3</v>
      </c>
      <c r="I42" s="1">
        <f>IF(kraina36[[#This Row],[2014]]&gt;(2*kraina36[[#This Row],[2013]]),kraina36[[#This Row],[2014]],_xlfn.FLOOR.MATH(kraina36[[#This Row],[2014]]*kraina36[[#This Row],[tempo wzrostu]]))</f>
        <v>206</v>
      </c>
      <c r="J42" s="1">
        <f>IF(kraina36[[#This Row],[2015]]&gt;(2*$F42),kraina36[[#This Row],[2015]],_xlfn.FLOOR.MATH(kraina36[[#This Row],[2015]]*$H42))</f>
        <v>1</v>
      </c>
      <c r="K42" s="1">
        <f>IF(kraina36[[#This Row],[2016]]&gt;(2*$F42),kraina36[[#This Row],[2016]],_xlfn.FLOOR.MATH(kraina36[[#This Row],[2016]]*$H42))</f>
        <v>0</v>
      </c>
      <c r="L42" s="1">
        <f>IF(kraina36[[#This Row],[2017]]&gt;(2*$F42),kraina36[[#This Row],[2017]],_xlfn.FLOOR.MATH(kraina36[[#This Row],[2017]]*$H42))</f>
        <v>0</v>
      </c>
      <c r="M42" s="1">
        <f>IF(kraina36[[#This Row],[2018]]&gt;(2*$F42),kraina36[[#This Row],[2018]],_xlfn.FLOOR.MATH(kraina36[[#This Row],[2018]]*$H42))</f>
        <v>0</v>
      </c>
      <c r="N42" s="1">
        <f>IF(kraina36[[#This Row],[2019]]&gt;(2*$F42),kraina36[[#This Row],[2019]],_xlfn.FLOOR.MATH(kraina36[[#This Row],[2019]]*$H42))</f>
        <v>0</v>
      </c>
      <c r="O42" s="1">
        <f>IF(kraina36[[#This Row],[2020]]&gt;(2*$F42),kraina36[[#This Row],[2020]],_xlfn.FLOOR.MATH(kraina36[[#This Row],[2020]]*$H42))</f>
        <v>0</v>
      </c>
      <c r="P42" s="1">
        <f>IF(kraina36[[#This Row],[2021]]&gt;(2*$F42),kraina36[[#This Row],[2021]],_xlfn.FLOOR.MATH(kraina36[[#This Row],[2021]]*$H42))</f>
        <v>0</v>
      </c>
      <c r="Q42" s="1">
        <f>IF(kraina36[[#This Row],[2022]]&gt;(2*$F42),kraina36[[#This Row],[2022]],_xlfn.FLOOR.MATH(kraina36[[#This Row],[2022]]*$H42))</f>
        <v>0</v>
      </c>
      <c r="R42" s="1">
        <f>IF(kraina36[[#This Row],[2023]]&gt;(2*$F42),kraina36[[#This Row],[2023]],_xlfn.FLOOR.MATH(kraina36[[#This Row],[2023]]*$H42))</f>
        <v>0</v>
      </c>
      <c r="S42" s="1">
        <f>IF(kraina36[[#This Row],[2024]]&gt;(2*$F42),kraina36[[#This Row],[2024]],_xlfn.FLOOR.MATH(kraina36[[#This Row],[2024]]*$H42))</f>
        <v>0</v>
      </c>
      <c r="T42" s="1">
        <f>IF(kraina36[[#This Row],[2025]]&gt;(2*kraina36[[#This Row],[2013]]),1,0)</f>
        <v>0</v>
      </c>
    </row>
    <row r="43" spans="1:20" x14ac:dyDescent="0.3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>
        <f>kraina36[[#This Row],[liczba mężczyzn w 2013 roku]]+kraina36[[#This Row],[
liczba kobiet w 2013 roku]]</f>
        <v>4544199</v>
      </c>
      <c r="G43">
        <f>kraina36[[#This Row],[liczba mężczyzn w 2014 roku]]+kraina36[[#This Row],[liczba kobiet w 2014 roku]]</f>
        <v>726835</v>
      </c>
      <c r="H43">
        <f>ROUNDDOWN(kraina36[[#This Row],[2014]]/kraina36[[#This Row],[2013]],4)</f>
        <v>0.15989999999999999</v>
      </c>
      <c r="I43" s="1">
        <f>IF(kraina36[[#This Row],[2014]]&gt;(2*kraina36[[#This Row],[2013]]),kraina36[[#This Row],[2014]],_xlfn.FLOOR.MATH(kraina36[[#This Row],[2014]]*kraina36[[#This Row],[tempo wzrostu]]))</f>
        <v>116220</v>
      </c>
      <c r="J43" s="1">
        <f>IF(kraina36[[#This Row],[2015]]&gt;(2*$F43),kraina36[[#This Row],[2015]],_xlfn.FLOOR.MATH(kraina36[[#This Row],[2015]]*$H43))</f>
        <v>18583</v>
      </c>
      <c r="K43" s="1">
        <f>IF(kraina36[[#This Row],[2016]]&gt;(2*$F43),kraina36[[#This Row],[2016]],_xlfn.FLOOR.MATH(kraina36[[#This Row],[2016]]*$H43))</f>
        <v>2971</v>
      </c>
      <c r="L43" s="1">
        <f>IF(kraina36[[#This Row],[2017]]&gt;(2*$F43),kraina36[[#This Row],[2017]],_xlfn.FLOOR.MATH(kraina36[[#This Row],[2017]]*$H43))</f>
        <v>475</v>
      </c>
      <c r="M43" s="1">
        <f>IF(kraina36[[#This Row],[2018]]&gt;(2*$F43),kraina36[[#This Row],[2018]],_xlfn.FLOOR.MATH(kraina36[[#This Row],[2018]]*$H43))</f>
        <v>75</v>
      </c>
      <c r="N43" s="1">
        <f>IF(kraina36[[#This Row],[2019]]&gt;(2*$F43),kraina36[[#This Row],[2019]],_xlfn.FLOOR.MATH(kraina36[[#This Row],[2019]]*$H43))</f>
        <v>11</v>
      </c>
      <c r="O43" s="1">
        <f>IF(kraina36[[#This Row],[2020]]&gt;(2*$F43),kraina36[[#This Row],[2020]],_xlfn.FLOOR.MATH(kraina36[[#This Row],[2020]]*$H43))</f>
        <v>1</v>
      </c>
      <c r="P43" s="1">
        <f>IF(kraina36[[#This Row],[2021]]&gt;(2*$F43),kraina36[[#This Row],[2021]],_xlfn.FLOOR.MATH(kraina36[[#This Row],[2021]]*$H43))</f>
        <v>0</v>
      </c>
      <c r="Q43" s="1">
        <f>IF(kraina36[[#This Row],[2022]]&gt;(2*$F43),kraina36[[#This Row],[2022]],_xlfn.FLOOR.MATH(kraina36[[#This Row],[2022]]*$H43))</f>
        <v>0</v>
      </c>
      <c r="R43" s="1">
        <f>IF(kraina36[[#This Row],[2023]]&gt;(2*$F43),kraina36[[#This Row],[2023]],_xlfn.FLOOR.MATH(kraina36[[#This Row],[2023]]*$H43))</f>
        <v>0</v>
      </c>
      <c r="S43" s="1">
        <f>IF(kraina36[[#This Row],[2024]]&gt;(2*$F43),kraina36[[#This Row],[2024]],_xlfn.FLOOR.MATH(kraina36[[#This Row],[2024]]*$H43))</f>
        <v>0</v>
      </c>
      <c r="T43" s="1">
        <f>IF(kraina36[[#This Row],[2025]]&gt;(2*kraina36[[#This Row],[2013]]),1,0)</f>
        <v>0</v>
      </c>
    </row>
    <row r="44" spans="1:20" x14ac:dyDescent="0.3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>
        <f>kraina36[[#This Row],[liczba mężczyzn w 2013 roku]]+kraina36[[#This Row],[
liczba kobiet w 2013 roku]]</f>
        <v>5125651</v>
      </c>
      <c r="G44">
        <f>kraina36[[#This Row],[liczba mężczyzn w 2014 roku]]+kraina36[[#This Row],[liczba kobiet w 2014 roku]]</f>
        <v>75752</v>
      </c>
      <c r="H44">
        <f>ROUNDDOWN(kraina36[[#This Row],[2014]]/kraina36[[#This Row],[2013]],4)</f>
        <v>1.47E-2</v>
      </c>
      <c r="I44" s="1">
        <f>IF(kraina36[[#This Row],[2014]]&gt;(2*kraina36[[#This Row],[2013]]),kraina36[[#This Row],[2014]],_xlfn.FLOOR.MATH(kraina36[[#This Row],[2014]]*kraina36[[#This Row],[tempo wzrostu]]))</f>
        <v>1113</v>
      </c>
      <c r="J44" s="1">
        <f>IF(kraina36[[#This Row],[2015]]&gt;(2*$F44),kraina36[[#This Row],[2015]],_xlfn.FLOOR.MATH(kraina36[[#This Row],[2015]]*$H44))</f>
        <v>16</v>
      </c>
      <c r="K44" s="1">
        <f>IF(kraina36[[#This Row],[2016]]&gt;(2*$F44),kraina36[[#This Row],[2016]],_xlfn.FLOOR.MATH(kraina36[[#This Row],[2016]]*$H44))</f>
        <v>0</v>
      </c>
      <c r="L44" s="1">
        <f>IF(kraina36[[#This Row],[2017]]&gt;(2*$F44),kraina36[[#This Row],[2017]],_xlfn.FLOOR.MATH(kraina36[[#This Row],[2017]]*$H44))</f>
        <v>0</v>
      </c>
      <c r="M44" s="1">
        <f>IF(kraina36[[#This Row],[2018]]&gt;(2*$F44),kraina36[[#This Row],[2018]],_xlfn.FLOOR.MATH(kraina36[[#This Row],[2018]]*$H44))</f>
        <v>0</v>
      </c>
      <c r="N44" s="1">
        <f>IF(kraina36[[#This Row],[2019]]&gt;(2*$F44),kraina36[[#This Row],[2019]],_xlfn.FLOOR.MATH(kraina36[[#This Row],[2019]]*$H44))</f>
        <v>0</v>
      </c>
      <c r="O44" s="1">
        <f>IF(kraina36[[#This Row],[2020]]&gt;(2*$F44),kraina36[[#This Row],[2020]],_xlfn.FLOOR.MATH(kraina36[[#This Row],[2020]]*$H44))</f>
        <v>0</v>
      </c>
      <c r="P44" s="1">
        <f>IF(kraina36[[#This Row],[2021]]&gt;(2*$F44),kraina36[[#This Row],[2021]],_xlfn.FLOOR.MATH(kraina36[[#This Row],[2021]]*$H44))</f>
        <v>0</v>
      </c>
      <c r="Q44" s="1">
        <f>IF(kraina36[[#This Row],[2022]]&gt;(2*$F44),kraina36[[#This Row],[2022]],_xlfn.FLOOR.MATH(kraina36[[#This Row],[2022]]*$H44))</f>
        <v>0</v>
      </c>
      <c r="R44" s="1">
        <f>IF(kraina36[[#This Row],[2023]]&gt;(2*$F44),kraina36[[#This Row],[2023]],_xlfn.FLOOR.MATH(kraina36[[#This Row],[2023]]*$H44))</f>
        <v>0</v>
      </c>
      <c r="S44" s="1">
        <f>IF(kraina36[[#This Row],[2024]]&gt;(2*$F44),kraina36[[#This Row],[2024]],_xlfn.FLOOR.MATH(kraina36[[#This Row],[2024]]*$H44))</f>
        <v>0</v>
      </c>
      <c r="T44" s="1">
        <f>IF(kraina36[[#This Row],[2025]]&gt;(2*kraina36[[#This Row],[2013]]),1,0)</f>
        <v>0</v>
      </c>
    </row>
    <row r="45" spans="1:20" x14ac:dyDescent="0.3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>
        <f>kraina36[[#This Row],[liczba mężczyzn w 2013 roku]]+kraina36[[#This Row],[
liczba kobiet w 2013 roku]]</f>
        <v>1673241</v>
      </c>
      <c r="G45">
        <f>kraina36[[#This Row],[liczba mężczyzn w 2014 roku]]+kraina36[[#This Row],[liczba kobiet w 2014 roku]]</f>
        <v>2023958</v>
      </c>
      <c r="H45">
        <f>ROUNDDOWN(kraina36[[#This Row],[2014]]/kraina36[[#This Row],[2013]],4)</f>
        <v>1.2096</v>
      </c>
      <c r="I45" s="1">
        <f>IF(kraina36[[#This Row],[2014]]&gt;(2*kraina36[[#This Row],[2013]]),kraina36[[#This Row],[2014]],_xlfn.FLOOR.MATH(kraina36[[#This Row],[2014]]*kraina36[[#This Row],[tempo wzrostu]]))</f>
        <v>2448179</v>
      </c>
      <c r="J45" s="1">
        <f>IF(kraina36[[#This Row],[2015]]&gt;(2*$F45),kraina36[[#This Row],[2015]],_xlfn.FLOOR.MATH(kraina36[[#This Row],[2015]]*$H45))</f>
        <v>2961317</v>
      </c>
      <c r="K45" s="1">
        <f>IF(kraina36[[#This Row],[2016]]&gt;(2*$F45),kraina36[[#This Row],[2016]],_xlfn.FLOOR.MATH(kraina36[[#This Row],[2016]]*$H45))</f>
        <v>3582009</v>
      </c>
      <c r="L45" s="1">
        <f>IF(kraina36[[#This Row],[2017]]&gt;(2*$F45),kraina36[[#This Row],[2017]],_xlfn.FLOOR.MATH(kraina36[[#This Row],[2017]]*$H45))</f>
        <v>3582009</v>
      </c>
      <c r="M45" s="1">
        <f>IF(kraina36[[#This Row],[2018]]&gt;(2*$F45),kraina36[[#This Row],[2018]],_xlfn.FLOOR.MATH(kraina36[[#This Row],[2018]]*$H45))</f>
        <v>3582009</v>
      </c>
      <c r="N45" s="1">
        <f>IF(kraina36[[#This Row],[2019]]&gt;(2*$F45),kraina36[[#This Row],[2019]],_xlfn.FLOOR.MATH(kraina36[[#This Row],[2019]]*$H45))</f>
        <v>3582009</v>
      </c>
      <c r="O45" s="1">
        <f>IF(kraina36[[#This Row],[2020]]&gt;(2*$F45),kraina36[[#This Row],[2020]],_xlfn.FLOOR.MATH(kraina36[[#This Row],[2020]]*$H45))</f>
        <v>3582009</v>
      </c>
      <c r="P45" s="1">
        <f>IF(kraina36[[#This Row],[2021]]&gt;(2*$F45),kraina36[[#This Row],[2021]],_xlfn.FLOOR.MATH(kraina36[[#This Row],[2021]]*$H45))</f>
        <v>3582009</v>
      </c>
      <c r="Q45" s="1">
        <f>IF(kraina36[[#This Row],[2022]]&gt;(2*$F45),kraina36[[#This Row],[2022]],_xlfn.FLOOR.MATH(kraina36[[#This Row],[2022]]*$H45))</f>
        <v>3582009</v>
      </c>
      <c r="R45" s="1">
        <f>IF(kraina36[[#This Row],[2023]]&gt;(2*$F45),kraina36[[#This Row],[2023]],_xlfn.FLOOR.MATH(kraina36[[#This Row],[2023]]*$H45))</f>
        <v>3582009</v>
      </c>
      <c r="S45" s="1">
        <f>IF(kraina36[[#This Row],[2024]]&gt;(2*$F45),kraina36[[#This Row],[2024]],_xlfn.FLOOR.MATH(kraina36[[#This Row],[2024]]*$H45))</f>
        <v>3582009</v>
      </c>
      <c r="T45" s="1">
        <f>IF(kraina36[[#This Row],[2025]]&gt;(2*kraina36[[#This Row],[2013]]),1,0)</f>
        <v>1</v>
      </c>
    </row>
    <row r="46" spans="1:20" x14ac:dyDescent="0.3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>
        <f>kraina36[[#This Row],[liczba mężczyzn w 2013 roku]]+kraina36[[#This Row],[
liczba kobiet w 2013 roku]]</f>
        <v>2257874</v>
      </c>
      <c r="G46">
        <f>kraina36[[#This Row],[liczba mężczyzn w 2014 roku]]+kraina36[[#This Row],[liczba kobiet w 2014 roku]]</f>
        <v>3261598</v>
      </c>
      <c r="H46">
        <f>ROUNDDOWN(kraina36[[#This Row],[2014]]/kraina36[[#This Row],[2013]],4)</f>
        <v>1.4444999999999999</v>
      </c>
      <c r="I46" s="1">
        <f>IF(kraina36[[#This Row],[2014]]&gt;(2*kraina36[[#This Row],[2013]]),kraina36[[#This Row],[2014]],_xlfn.FLOOR.MATH(kraina36[[#This Row],[2014]]*kraina36[[#This Row],[tempo wzrostu]]))</f>
        <v>4711378</v>
      </c>
      <c r="J46" s="1">
        <f>IF(kraina36[[#This Row],[2015]]&gt;(2*$F46),kraina36[[#This Row],[2015]],_xlfn.FLOOR.MATH(kraina36[[#This Row],[2015]]*$H46))</f>
        <v>4711378</v>
      </c>
      <c r="K46" s="1">
        <f>IF(kraina36[[#This Row],[2016]]&gt;(2*$F46),kraina36[[#This Row],[2016]],_xlfn.FLOOR.MATH(kraina36[[#This Row],[2016]]*$H46))</f>
        <v>4711378</v>
      </c>
      <c r="L46" s="1">
        <f>IF(kraina36[[#This Row],[2017]]&gt;(2*$F46),kraina36[[#This Row],[2017]],_xlfn.FLOOR.MATH(kraina36[[#This Row],[2017]]*$H46))</f>
        <v>4711378</v>
      </c>
      <c r="M46" s="1">
        <f>IF(kraina36[[#This Row],[2018]]&gt;(2*$F46),kraina36[[#This Row],[2018]],_xlfn.FLOOR.MATH(kraina36[[#This Row],[2018]]*$H46))</f>
        <v>4711378</v>
      </c>
      <c r="N46" s="1">
        <f>IF(kraina36[[#This Row],[2019]]&gt;(2*$F46),kraina36[[#This Row],[2019]],_xlfn.FLOOR.MATH(kraina36[[#This Row],[2019]]*$H46))</f>
        <v>4711378</v>
      </c>
      <c r="O46" s="1">
        <f>IF(kraina36[[#This Row],[2020]]&gt;(2*$F46),kraina36[[#This Row],[2020]],_xlfn.FLOOR.MATH(kraina36[[#This Row],[2020]]*$H46))</f>
        <v>4711378</v>
      </c>
      <c r="P46" s="1">
        <f>IF(kraina36[[#This Row],[2021]]&gt;(2*$F46),kraina36[[#This Row],[2021]],_xlfn.FLOOR.MATH(kraina36[[#This Row],[2021]]*$H46))</f>
        <v>4711378</v>
      </c>
      <c r="Q46" s="1">
        <f>IF(kraina36[[#This Row],[2022]]&gt;(2*$F46),kraina36[[#This Row],[2022]],_xlfn.FLOOR.MATH(kraina36[[#This Row],[2022]]*$H46))</f>
        <v>4711378</v>
      </c>
      <c r="R46" s="1">
        <f>IF(kraina36[[#This Row],[2023]]&gt;(2*$F46),kraina36[[#This Row],[2023]],_xlfn.FLOOR.MATH(kraina36[[#This Row],[2023]]*$H46))</f>
        <v>4711378</v>
      </c>
      <c r="S46" s="1">
        <f>IF(kraina36[[#This Row],[2024]]&gt;(2*$F46),kraina36[[#This Row],[2024]],_xlfn.FLOOR.MATH(kraina36[[#This Row],[2024]]*$H46))</f>
        <v>4711378</v>
      </c>
      <c r="T46" s="1">
        <f>IF(kraina36[[#This Row],[2025]]&gt;(2*kraina36[[#This Row],[2013]]),1,0)</f>
        <v>1</v>
      </c>
    </row>
    <row r="47" spans="1:20" x14ac:dyDescent="0.3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>
        <f>kraina36[[#This Row],[liczba mężczyzn w 2013 roku]]+kraina36[[#This Row],[
liczba kobiet w 2013 roku]]</f>
        <v>286380</v>
      </c>
      <c r="G47">
        <f>kraina36[[#This Row],[liczba mężczyzn w 2014 roku]]+kraina36[[#This Row],[liczba kobiet w 2014 roku]]</f>
        <v>5502111</v>
      </c>
      <c r="H47">
        <f>ROUNDDOWN(kraina36[[#This Row],[2014]]/kraina36[[#This Row],[2013]],4)</f>
        <v>19.212599999999998</v>
      </c>
      <c r="I47" s="1">
        <f>IF(kraina36[[#This Row],[2014]]&gt;(2*kraina36[[#This Row],[2013]]),kraina36[[#This Row],[2014]],_xlfn.FLOOR.MATH(kraina36[[#This Row],[2014]]*kraina36[[#This Row],[tempo wzrostu]]))</f>
        <v>5502111</v>
      </c>
      <c r="J47" s="1">
        <f>IF(kraina36[[#This Row],[2015]]&gt;(2*$F47),kraina36[[#This Row],[2015]],_xlfn.FLOOR.MATH(kraina36[[#This Row],[2015]]*$H47))</f>
        <v>5502111</v>
      </c>
      <c r="K47" s="1">
        <f>IF(kraina36[[#This Row],[2016]]&gt;(2*$F47),kraina36[[#This Row],[2016]],_xlfn.FLOOR.MATH(kraina36[[#This Row],[2016]]*$H47))</f>
        <v>5502111</v>
      </c>
      <c r="L47" s="1">
        <f>IF(kraina36[[#This Row],[2017]]&gt;(2*$F47),kraina36[[#This Row],[2017]],_xlfn.FLOOR.MATH(kraina36[[#This Row],[2017]]*$H47))</f>
        <v>5502111</v>
      </c>
      <c r="M47" s="1">
        <f>IF(kraina36[[#This Row],[2018]]&gt;(2*$F47),kraina36[[#This Row],[2018]],_xlfn.FLOOR.MATH(kraina36[[#This Row],[2018]]*$H47))</f>
        <v>5502111</v>
      </c>
      <c r="N47" s="1">
        <f>IF(kraina36[[#This Row],[2019]]&gt;(2*$F47),kraina36[[#This Row],[2019]],_xlfn.FLOOR.MATH(kraina36[[#This Row],[2019]]*$H47))</f>
        <v>5502111</v>
      </c>
      <c r="O47" s="1">
        <f>IF(kraina36[[#This Row],[2020]]&gt;(2*$F47),kraina36[[#This Row],[2020]],_xlfn.FLOOR.MATH(kraina36[[#This Row],[2020]]*$H47))</f>
        <v>5502111</v>
      </c>
      <c r="P47" s="1">
        <f>IF(kraina36[[#This Row],[2021]]&gt;(2*$F47),kraina36[[#This Row],[2021]],_xlfn.FLOOR.MATH(kraina36[[#This Row],[2021]]*$H47))</f>
        <v>5502111</v>
      </c>
      <c r="Q47" s="1">
        <f>IF(kraina36[[#This Row],[2022]]&gt;(2*$F47),kraina36[[#This Row],[2022]],_xlfn.FLOOR.MATH(kraina36[[#This Row],[2022]]*$H47))</f>
        <v>5502111</v>
      </c>
      <c r="R47" s="1">
        <f>IF(kraina36[[#This Row],[2023]]&gt;(2*$F47),kraina36[[#This Row],[2023]],_xlfn.FLOOR.MATH(kraina36[[#This Row],[2023]]*$H47))</f>
        <v>5502111</v>
      </c>
      <c r="S47" s="1">
        <f>IF(kraina36[[#This Row],[2024]]&gt;(2*$F47),kraina36[[#This Row],[2024]],_xlfn.FLOOR.MATH(kraina36[[#This Row],[2024]]*$H47))</f>
        <v>5502111</v>
      </c>
      <c r="T47" s="1">
        <f>IF(kraina36[[#This Row],[2025]]&gt;(2*kraina36[[#This Row],[2013]]),1,0)</f>
        <v>1</v>
      </c>
    </row>
    <row r="48" spans="1:20" x14ac:dyDescent="0.3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>
        <f>kraina36[[#This Row],[liczba mężczyzn w 2013 roku]]+kraina36[[#This Row],[
liczba kobiet w 2013 roku]]</f>
        <v>2503710</v>
      </c>
      <c r="G48">
        <f>kraina36[[#This Row],[liczba mężczyzn w 2014 roku]]+kraina36[[#This Row],[liczba kobiet w 2014 roku]]</f>
        <v>5389136</v>
      </c>
      <c r="H48">
        <f>ROUNDDOWN(kraina36[[#This Row],[2014]]/kraina36[[#This Row],[2013]],4)</f>
        <v>2.1524000000000001</v>
      </c>
      <c r="I48" s="1">
        <f>IF(kraina36[[#This Row],[2014]]&gt;(2*kraina36[[#This Row],[2013]]),kraina36[[#This Row],[2014]],_xlfn.FLOOR.MATH(kraina36[[#This Row],[2014]]*kraina36[[#This Row],[tempo wzrostu]]))</f>
        <v>5389136</v>
      </c>
      <c r="J48" s="1">
        <f>IF(kraina36[[#This Row],[2015]]&gt;(2*$F48),kraina36[[#This Row],[2015]],_xlfn.FLOOR.MATH(kraina36[[#This Row],[2015]]*$H48))</f>
        <v>5389136</v>
      </c>
      <c r="K48" s="1">
        <f>IF(kraina36[[#This Row],[2016]]&gt;(2*$F48),kraina36[[#This Row],[2016]],_xlfn.FLOOR.MATH(kraina36[[#This Row],[2016]]*$H48))</f>
        <v>5389136</v>
      </c>
      <c r="L48" s="1">
        <f>IF(kraina36[[#This Row],[2017]]&gt;(2*$F48),kraina36[[#This Row],[2017]],_xlfn.FLOOR.MATH(kraina36[[#This Row],[2017]]*$H48))</f>
        <v>5389136</v>
      </c>
      <c r="M48" s="1">
        <f>IF(kraina36[[#This Row],[2018]]&gt;(2*$F48),kraina36[[#This Row],[2018]],_xlfn.FLOOR.MATH(kraina36[[#This Row],[2018]]*$H48))</f>
        <v>5389136</v>
      </c>
      <c r="N48" s="1">
        <f>IF(kraina36[[#This Row],[2019]]&gt;(2*$F48),kraina36[[#This Row],[2019]],_xlfn.FLOOR.MATH(kraina36[[#This Row],[2019]]*$H48))</f>
        <v>5389136</v>
      </c>
      <c r="O48" s="1">
        <f>IF(kraina36[[#This Row],[2020]]&gt;(2*$F48),kraina36[[#This Row],[2020]],_xlfn.FLOOR.MATH(kraina36[[#This Row],[2020]]*$H48))</f>
        <v>5389136</v>
      </c>
      <c r="P48" s="1">
        <f>IF(kraina36[[#This Row],[2021]]&gt;(2*$F48),kraina36[[#This Row],[2021]],_xlfn.FLOOR.MATH(kraina36[[#This Row],[2021]]*$H48))</f>
        <v>5389136</v>
      </c>
      <c r="Q48" s="1">
        <f>IF(kraina36[[#This Row],[2022]]&gt;(2*$F48),kraina36[[#This Row],[2022]],_xlfn.FLOOR.MATH(kraina36[[#This Row],[2022]]*$H48))</f>
        <v>5389136</v>
      </c>
      <c r="R48" s="1">
        <f>IF(kraina36[[#This Row],[2023]]&gt;(2*$F48),kraina36[[#This Row],[2023]],_xlfn.FLOOR.MATH(kraina36[[#This Row],[2023]]*$H48))</f>
        <v>5389136</v>
      </c>
      <c r="S48" s="1">
        <f>IF(kraina36[[#This Row],[2024]]&gt;(2*$F48),kraina36[[#This Row],[2024]],_xlfn.FLOOR.MATH(kraina36[[#This Row],[2024]]*$H48))</f>
        <v>5389136</v>
      </c>
      <c r="T48" s="1">
        <f>IF(kraina36[[#This Row],[2025]]&gt;(2*kraina36[[#This Row],[2013]]),1,0)</f>
        <v>1</v>
      </c>
    </row>
    <row r="49" spans="1:20" x14ac:dyDescent="0.3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>
        <f>kraina36[[#This Row],[liczba mężczyzn w 2013 roku]]+kraina36[[#This Row],[
liczba kobiet w 2013 roku]]</f>
        <v>5369399</v>
      </c>
      <c r="G49">
        <f>kraina36[[#This Row],[liczba mężczyzn w 2014 roku]]+kraina36[[#This Row],[liczba kobiet w 2014 roku]]</f>
        <v>5688389</v>
      </c>
      <c r="H49">
        <f>ROUNDDOWN(kraina36[[#This Row],[2014]]/kraina36[[#This Row],[2013]],4)</f>
        <v>1.0593999999999999</v>
      </c>
      <c r="I49" s="1">
        <f>IF(kraina36[[#This Row],[2014]]&gt;(2*kraina36[[#This Row],[2013]]),kraina36[[#This Row],[2014]],_xlfn.FLOOR.MATH(kraina36[[#This Row],[2014]]*kraina36[[#This Row],[tempo wzrostu]]))</f>
        <v>6026279</v>
      </c>
      <c r="J49" s="1">
        <f>IF(kraina36[[#This Row],[2015]]&gt;(2*$F49),kraina36[[#This Row],[2015]],_xlfn.FLOOR.MATH(kraina36[[#This Row],[2015]]*$H49))</f>
        <v>6384239</v>
      </c>
      <c r="K49" s="1">
        <f>IF(kraina36[[#This Row],[2016]]&gt;(2*$F49),kraina36[[#This Row],[2016]],_xlfn.FLOOR.MATH(kraina36[[#This Row],[2016]]*$H49))</f>
        <v>6763462</v>
      </c>
      <c r="L49" s="1">
        <f>IF(kraina36[[#This Row],[2017]]&gt;(2*$F49),kraina36[[#This Row],[2017]],_xlfn.FLOOR.MATH(kraina36[[#This Row],[2017]]*$H49))</f>
        <v>7165211</v>
      </c>
      <c r="M49" s="1">
        <f>IF(kraina36[[#This Row],[2018]]&gt;(2*$F49),kraina36[[#This Row],[2018]],_xlfn.FLOOR.MATH(kraina36[[#This Row],[2018]]*$H49))</f>
        <v>7590824</v>
      </c>
      <c r="N49" s="1">
        <f>IF(kraina36[[#This Row],[2019]]&gt;(2*$F49),kraina36[[#This Row],[2019]],_xlfn.FLOOR.MATH(kraina36[[#This Row],[2019]]*$H49))</f>
        <v>8041718</v>
      </c>
      <c r="O49" s="1">
        <f>IF(kraina36[[#This Row],[2020]]&gt;(2*$F49),kraina36[[#This Row],[2020]],_xlfn.FLOOR.MATH(kraina36[[#This Row],[2020]]*$H49))</f>
        <v>8519396</v>
      </c>
      <c r="P49" s="1">
        <f>IF(kraina36[[#This Row],[2021]]&gt;(2*$F49),kraina36[[#This Row],[2021]],_xlfn.FLOOR.MATH(kraina36[[#This Row],[2021]]*$H49))</f>
        <v>9025448</v>
      </c>
      <c r="Q49" s="1">
        <f>IF(kraina36[[#This Row],[2022]]&gt;(2*$F49),kraina36[[#This Row],[2022]],_xlfn.FLOOR.MATH(kraina36[[#This Row],[2022]]*$H49))</f>
        <v>9561559</v>
      </c>
      <c r="R49" s="1">
        <f>IF(kraina36[[#This Row],[2023]]&gt;(2*$F49),kraina36[[#This Row],[2023]],_xlfn.FLOOR.MATH(kraina36[[#This Row],[2023]]*$H49))</f>
        <v>10129515</v>
      </c>
      <c r="S49" s="1">
        <f>IF(kraina36[[#This Row],[2024]]&gt;(2*$F49),kraina36[[#This Row],[2024]],_xlfn.FLOOR.MATH(kraina36[[#This Row],[2024]]*$H49))</f>
        <v>10731208</v>
      </c>
      <c r="T49" s="1">
        <f>IF(kraina36[[#This Row],[2025]]&gt;(2*kraina36[[#This Row],[2013]]),1,0)</f>
        <v>0</v>
      </c>
    </row>
    <row r="50" spans="1:20" x14ac:dyDescent="0.3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>
        <f>kraina36[[#This Row],[liczba mężczyzn w 2013 roku]]+kraina36[[#This Row],[
liczba kobiet w 2013 roku]]</f>
        <v>516909</v>
      </c>
      <c r="G50">
        <f>kraina36[[#This Row],[liczba mężczyzn w 2014 roku]]+kraina36[[#This Row],[liczba kobiet w 2014 roku]]</f>
        <v>6097264</v>
      </c>
      <c r="H50">
        <f>ROUNDDOWN(kraina36[[#This Row],[2014]]/kraina36[[#This Row],[2013]],4)</f>
        <v>11.7956</v>
      </c>
      <c r="I50" s="1">
        <f>IF(kraina36[[#This Row],[2014]]&gt;(2*kraina36[[#This Row],[2013]]),kraina36[[#This Row],[2014]],_xlfn.FLOOR.MATH(kraina36[[#This Row],[2014]]*kraina36[[#This Row],[tempo wzrostu]]))</f>
        <v>6097264</v>
      </c>
      <c r="J50" s="1">
        <f>IF(kraina36[[#This Row],[2015]]&gt;(2*$F50),kraina36[[#This Row],[2015]],_xlfn.FLOOR.MATH(kraina36[[#This Row],[2015]]*$H50))</f>
        <v>6097264</v>
      </c>
      <c r="K50" s="1">
        <f>IF(kraina36[[#This Row],[2016]]&gt;(2*$F50),kraina36[[#This Row],[2016]],_xlfn.FLOOR.MATH(kraina36[[#This Row],[2016]]*$H50))</f>
        <v>6097264</v>
      </c>
      <c r="L50" s="1">
        <f>IF(kraina36[[#This Row],[2017]]&gt;(2*$F50),kraina36[[#This Row],[2017]],_xlfn.FLOOR.MATH(kraina36[[#This Row],[2017]]*$H50))</f>
        <v>6097264</v>
      </c>
      <c r="M50" s="1">
        <f>IF(kraina36[[#This Row],[2018]]&gt;(2*$F50),kraina36[[#This Row],[2018]],_xlfn.FLOOR.MATH(kraina36[[#This Row],[2018]]*$H50))</f>
        <v>6097264</v>
      </c>
      <c r="N50" s="1">
        <f>IF(kraina36[[#This Row],[2019]]&gt;(2*$F50),kraina36[[#This Row],[2019]],_xlfn.FLOOR.MATH(kraina36[[#This Row],[2019]]*$H50))</f>
        <v>6097264</v>
      </c>
      <c r="O50" s="1">
        <f>IF(kraina36[[#This Row],[2020]]&gt;(2*$F50),kraina36[[#This Row],[2020]],_xlfn.FLOOR.MATH(kraina36[[#This Row],[2020]]*$H50))</f>
        <v>6097264</v>
      </c>
      <c r="P50" s="1">
        <f>IF(kraina36[[#This Row],[2021]]&gt;(2*$F50),kraina36[[#This Row],[2021]],_xlfn.FLOOR.MATH(kraina36[[#This Row],[2021]]*$H50))</f>
        <v>6097264</v>
      </c>
      <c r="Q50" s="1">
        <f>IF(kraina36[[#This Row],[2022]]&gt;(2*$F50),kraina36[[#This Row],[2022]],_xlfn.FLOOR.MATH(kraina36[[#This Row],[2022]]*$H50))</f>
        <v>6097264</v>
      </c>
      <c r="R50" s="1">
        <f>IF(kraina36[[#This Row],[2023]]&gt;(2*$F50),kraina36[[#This Row],[2023]],_xlfn.FLOOR.MATH(kraina36[[#This Row],[2023]]*$H50))</f>
        <v>6097264</v>
      </c>
      <c r="S50" s="1">
        <f>IF(kraina36[[#This Row],[2024]]&gt;(2*$F50),kraina36[[#This Row],[2024]],_xlfn.FLOOR.MATH(kraina36[[#This Row],[2024]]*$H50))</f>
        <v>6097264</v>
      </c>
      <c r="T50" s="1">
        <f>IF(kraina36[[#This Row],[2025]]&gt;(2*kraina36[[#This Row],[2013]]),1,0)</f>
        <v>1</v>
      </c>
    </row>
    <row r="51" spans="1:20" x14ac:dyDescent="0.3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>
        <f>kraina36[[#This Row],[liczba mężczyzn w 2013 roku]]+kraina36[[#This Row],[
liczba kobiet w 2013 roku]]</f>
        <v>5119414</v>
      </c>
      <c r="G51">
        <f>kraina36[[#This Row],[liczba mężczyzn w 2014 roku]]+kraina36[[#This Row],[liczba kobiet w 2014 roku]]</f>
        <v>3649895</v>
      </c>
      <c r="H51">
        <f>ROUNDDOWN(kraina36[[#This Row],[2014]]/kraina36[[#This Row],[2013]],4)</f>
        <v>0.71289999999999998</v>
      </c>
      <c r="I51" s="1">
        <f>IF(kraina36[[#This Row],[2014]]&gt;(2*kraina36[[#This Row],[2013]]),kraina36[[#This Row],[2014]],_xlfn.FLOOR.MATH(kraina36[[#This Row],[2014]]*kraina36[[#This Row],[tempo wzrostu]]))</f>
        <v>2602010</v>
      </c>
      <c r="J51" s="1">
        <f>IF(kraina36[[#This Row],[2015]]&gt;(2*$F51),kraina36[[#This Row],[2015]],_xlfn.FLOOR.MATH(kraina36[[#This Row],[2015]]*$H51))</f>
        <v>1854972</v>
      </c>
      <c r="K51" s="1">
        <f>IF(kraina36[[#This Row],[2016]]&gt;(2*$F51),kraina36[[#This Row],[2016]],_xlfn.FLOOR.MATH(kraina36[[#This Row],[2016]]*$H51))</f>
        <v>1322409</v>
      </c>
      <c r="L51" s="1">
        <f>IF(kraina36[[#This Row],[2017]]&gt;(2*$F51),kraina36[[#This Row],[2017]],_xlfn.FLOOR.MATH(kraina36[[#This Row],[2017]]*$H51))</f>
        <v>942745</v>
      </c>
      <c r="M51" s="1">
        <f>IF(kraina36[[#This Row],[2018]]&gt;(2*$F51),kraina36[[#This Row],[2018]],_xlfn.FLOOR.MATH(kraina36[[#This Row],[2018]]*$H51))</f>
        <v>672082</v>
      </c>
      <c r="N51" s="1">
        <f>IF(kraina36[[#This Row],[2019]]&gt;(2*$F51),kraina36[[#This Row],[2019]],_xlfn.FLOOR.MATH(kraina36[[#This Row],[2019]]*$H51))</f>
        <v>479127</v>
      </c>
      <c r="O51" s="1">
        <f>IF(kraina36[[#This Row],[2020]]&gt;(2*$F51),kraina36[[#This Row],[2020]],_xlfn.FLOOR.MATH(kraina36[[#This Row],[2020]]*$H51))</f>
        <v>341569</v>
      </c>
      <c r="P51" s="1">
        <f>IF(kraina36[[#This Row],[2021]]&gt;(2*$F51),kraina36[[#This Row],[2021]],_xlfn.FLOOR.MATH(kraina36[[#This Row],[2021]]*$H51))</f>
        <v>243504</v>
      </c>
      <c r="Q51" s="1">
        <f>IF(kraina36[[#This Row],[2022]]&gt;(2*$F51),kraina36[[#This Row],[2022]],_xlfn.FLOOR.MATH(kraina36[[#This Row],[2022]]*$H51))</f>
        <v>173594</v>
      </c>
      <c r="R51" s="1">
        <f>IF(kraina36[[#This Row],[2023]]&gt;(2*$F51),kraina36[[#This Row],[2023]],_xlfn.FLOOR.MATH(kraina36[[#This Row],[2023]]*$H51))</f>
        <v>123755</v>
      </c>
      <c r="S51" s="1">
        <f>IF(kraina36[[#This Row],[2024]]&gt;(2*$F51),kraina36[[#This Row],[2024]],_xlfn.FLOOR.MATH(kraina36[[#This Row],[2024]]*$H51))</f>
        <v>88224</v>
      </c>
      <c r="T51" s="1">
        <f>IF(kraina36[[#This Row],[2025]]&gt;(2*kraina36[[#This Row],[2013]]),1,0)</f>
        <v>0</v>
      </c>
    </row>
  </sheetData>
  <mergeCells count="6">
    <mergeCell ref="V3:Y3"/>
    <mergeCell ref="V2:Y2"/>
    <mergeCell ref="V5:Y5"/>
    <mergeCell ref="V6:Y6"/>
    <mergeCell ref="V8:Y8"/>
    <mergeCell ref="V9:Y9"/>
  </mergeCells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+ m K U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+ m K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i l F o W C b u C W w E A A C 4 J A A A T A B w A R m 9 y b X V s Y X M v U 2 V j d G l v b j E u b S C i G A A o o B Q A A A A A A A A A A A A A A A A A A A A A A A A A A A D t k c 9 O w k A Q x u 9 N e I f N c m m T p q G F e p D 0 V P D P Q a O C M d H 1 s J Q B F t p d s r s 1 E E J i f A U f x Z N n w 4 v 4 J C 5 W F B N 5 A E n 3 M r v z z W y + m Z + C R D P B U a e I f r N i V S w 1 o h L 6 a C I p 4 x R F K A V d s Z A 5 q 1 f 5 9 t J f P Q m T j N W D 1 x J J n g H X 9 h F L w Y s F 1 + a h b B w f k m s F U p E b M U 4 Y J C O y q V T k m O m T v E f O q M 4 l J d l n Q I w P h D T 3 + Y S S 9 i y B l F x c o a D m h y i j Y / T + + I x a k I m h p A N G S e H L 0 z O N H f e u B S n L m A Y Z 4 S Z 2 U S z S P O M q C l 3 U 5 o n o M z 6 M / C C s u e g y F x o 6 e p 5 C 9 H P 1 z g W H e 8 c t 5 q v i 2 4 w B N 4 s Q S M + n 2 I z Z p T 1 T 1 Z W U q 7 X F 4 v v u f A r K / t 6 G u 1 j g Q v C N A 9 M I S M N M L 1 2 0 y Q c m f 8 r 1 Q c N b t 2 4 J 9 V 1 C Y 5 c Q / h a W T s V i / G / 7 2 z C r + A u n H T i 4 Z L p n T O s l 0 7 1 j 2 i i Z 7 h 3 T s G T 6 n 5 l + A F B L A Q I t A B Q A A g A I A P p i l F q y t + U 3 p A A A A P Y A A A A S A A A A A A A A A A A A A A A A A A A A A A B D b 2 5 m a W c v U G F j a 2 F n Z S 5 4 b W x Q S w E C L Q A U A A I A C A D 6 Y p R a D 8 r p q 6 Q A A A D p A A A A E w A A A A A A A A A A A A A A A A D w A A A A W 0 N v b n R l b n R f V H l w Z X N d L n h t b F B L A Q I t A B Q A A g A I A P p i l F o W C b u C W w E A A C 4 J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t A A A A A A A A 1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A 4 M m Q 0 N C 0 3 Y z Z m L T R l N G M t O T Q 5 M C 1 m Z j I 3 Y W Y 3 Z m N i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A 6 M D I 6 M j Q u M D U z N T M z N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B k O T Q 0 Z C 0 w Y z F k L T Q x Y 2 M t Y T E 1 M S 1 k M W R i Z W Y w N 2 I 5 Y 2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J h a W 5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B U M T A 6 M D I 6 M j Q u M D U z N T M z N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U 1 N z I 0 O S 0 2 M T M y L T R i M T I t O W Q 2 M S 1 k Y W R j N 2 F l N j h h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a 3 J h a W 5 h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y M F Q x M D o w M j o y N C 4 w N T M 1 M z M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Q X V 0 b 1 J l b W 9 2 Z W R D b 2 x 1 b W 5 z M S 5 7 Q 2 9 s d W 1 u M S w w f S Z x d W 9 0 O y w m c X V v d D t T Z W N 0 a W 9 u M S 9 r c m F p b m E v Q X V 0 b 1 J l b W 9 2 Z W R D b 2 x 1 b W 5 z M S 5 7 Q 2 9 s d W 1 u M i w x f S Z x d W 9 0 O y w m c X V v d D t T Z W N 0 a W 9 u M S 9 r c m F p b m E v Q X V 0 b 1 J l b W 9 2 Z W R D b 2 x 1 b W 5 z M S 5 7 Q 2 9 s d W 1 u M y w y f S Z x d W 9 0 O y w m c X V v d D t T Z W N 0 a W 9 u M S 9 r c m F p b m E v Q X V 0 b 1 J l b W 9 2 Z W R D b 2 x 1 b W 5 z M S 5 7 Q 2 9 s d W 1 u N C w z f S Z x d W 9 0 O y w m c X V v d D t T Z W N 0 a W 9 u M S 9 r c m F p b m E v Q X V 0 b 1 J l b W 9 2 Z W R D b 2 x 1 b W 5 z M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0 N z J k N W Q t M D U 1 N y 0 0 N 2 Y 4 L W J l O W Q t N z k 3 Y m V m N m Q 0 N z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t y Y W l u Y T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B U M T A 6 M D I 6 M j Q u M D U z N T M z N l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0 F 1 d G 9 S Z W 1 v d m V k Q 2 9 s d W 1 u c z E u e 0 N v b H V t b j E s M H 0 m c X V v d D s s J n F 1 b 3 Q 7 U 2 V j d G l v b j E v a 3 J h a W 5 h L 0 F 1 d G 9 S Z W 1 v d m V k Q 2 9 s d W 1 u c z E u e 0 N v b H V t b j I s M X 0 m c X V v d D s s J n F 1 b 3 Q 7 U 2 V j d G l v b j E v a 3 J h a W 5 h L 0 F 1 d G 9 S Z W 1 v d m V k Q 2 9 s d W 1 u c z E u e 0 N v b H V t b j M s M n 0 m c X V v d D s s J n F 1 b 3 Q 7 U 2 V j d G l v b j E v a 3 J h a W 5 h L 0 F 1 d G 9 S Z W 1 v d m V k Q 2 9 s d W 1 u c z E u e 0 N v b H V t b j Q s M 3 0 m c X V v d D s s J n F 1 b 3 Q 7 U 2 V j d G l v b j E v a 3 J h a W 5 h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c m F p b m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l M D c 5 Z m U w L T R i N z A t N D I w Y i 1 h M z g 3 L T R k Z T J k M D Y z M z A 0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r c m F p b m E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I w V D E w O j A y O j I 0 L j A 1 M z U z M z Z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B d X R v U m V t b 3 Z l Z E N v b H V t b n M x L n t D b 2 x 1 b W 4 x L D B 9 J n F 1 b 3 Q 7 L C Z x d W 9 0 O 1 N l Y 3 R p b 2 4 x L 2 t y Y W l u Y S 9 B d X R v U m V t b 3 Z l Z E N v b H V t b n M x L n t D b 2 x 1 b W 4 y L D F 9 J n F 1 b 3 Q 7 L C Z x d W 9 0 O 1 N l Y 3 R p b 2 4 x L 2 t y Y W l u Y S 9 B d X R v U m V t b 3 Z l Z E N v b H V t b n M x L n t D b 2 x 1 b W 4 z L D J 9 J n F 1 b 3 Q 7 L C Z x d W 9 0 O 1 N l Y 3 R p b 2 4 x L 2 t y Y W l u Y S 9 B d X R v U m V t b 3 Z l Z E N v b H V t b n M x L n t D b 2 x 1 b W 4 0 L D N 9 J n F 1 b 3 Q 7 L C Z x d W 9 0 O 1 N l Y 3 R p b 2 4 x L 2 t y Y W l u Y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J h a W 5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I m J V H y m U y a L M 0 z G q y 4 k w A A A A A C A A A A A A A Q Z g A A A A E A A C A A A A B + r z 8 e y x m 1 b Z L o S C C 6 B 9 x 2 l z t F r a G u J 4 O x y F G U k J S B V w A A A A A O g A A A A A I A A C A A A A A U n P u F / O L 1 H + D i E 2 z c P T W G Y s 5 F t I l + 0 q d L n 6 x 5 M V q g X V A A A A D j o L h g + k 9 p V E Z 5 n r r H G W G W v v E + 2 p H Y B V 5 9 P L F f W j N L u b D 4 4 z a I H f Z P 4 8 1 9 L O Y D l G 0 w K t o s w Z M 7 8 A J 8 g D V f W 4 D / I U F L q q G j R 7 s Z b R F x D K Q o v U A A A A C r w z o b Q N o F t / r U 9 s B c z 4 z W e W X D R Q 3 j A z K I E E O E / k z T p h v 6 Z W 0 e H 0 3 O v F Q h Z I m + G 2 K 7 9 Z Z C B A R R t a L u q S v t j C e P < / D a t a M a s h u p > 
</file>

<file path=customXml/itemProps1.xml><?xml version="1.0" encoding="utf-8"?>
<ds:datastoreItem xmlns:ds="http://schemas.openxmlformats.org/officeDocument/2006/customXml" ds:itemID="{F5A041BD-8412-4F93-BA2C-B405BF26B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2025-04-20T10:01:17Z</dcterms:created>
  <dcterms:modified xsi:type="dcterms:W3CDTF">2025-04-20T11:03:47Z</dcterms:modified>
</cp:coreProperties>
</file>