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temp\DirectFE2\ODB_OUTPUT\"/>
    </mc:Choice>
  </mc:AlternateContent>
  <xr:revisionPtr revIDLastSave="0" documentId="13_ncr:1_{DE95DFF7-20C1-49B6-BD11-41DC83D9BC12}" xr6:coauthVersionLast="47" xr6:coauthVersionMax="47" xr10:uidLastSave="{00000000-0000-0000-0000-000000000000}"/>
  <bookViews>
    <workbookView xWindow="-110" yWindow="-110" windowWidth="25820" windowHeight="13900" firstSheet="1" activeTab="1" xr2:uid="{00000000-000D-0000-FFFF-FFFF00000000}"/>
  </bookViews>
  <sheets>
    <sheet name="Eglass-Epoxy-Conductivity" sheetId="1" r:id="rId1"/>
    <sheet name="Eglass-Epoxy-Specific-He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K7" i="2"/>
  <c r="K8" i="2" s="1"/>
  <c r="J7" i="2"/>
  <c r="J8" i="2" s="1"/>
  <c r="E7" i="2"/>
  <c r="E8" i="2" s="1"/>
  <c r="D8" i="2"/>
  <c r="D7" i="2"/>
  <c r="K18" i="1"/>
  <c r="J18" i="1" l="1"/>
  <c r="E18" i="1"/>
  <c r="D18" i="1"/>
  <c r="D19" i="1" s="1"/>
  <c r="E19" i="1"/>
  <c r="K19" i="1"/>
  <c r="J19" i="1"/>
  <c r="K2" i="1"/>
  <c r="K4" i="1" s="1"/>
  <c r="J2" i="1"/>
  <c r="J4" i="1" s="1"/>
  <c r="E4" i="1"/>
  <c r="K3" i="1"/>
  <c r="J3" i="1"/>
  <c r="E3" i="1"/>
  <c r="D3" i="1"/>
</calcChain>
</file>

<file path=xl/sharedStrings.xml><?xml version="1.0" encoding="utf-8"?>
<sst xmlns="http://schemas.openxmlformats.org/spreadsheetml/2006/main" count="46" uniqueCount="14">
  <si>
    <t>RVE 1-2</t>
  </si>
  <si>
    <t>RVE 2-3</t>
  </si>
  <si>
    <t>Q (W/m^2)</t>
  </si>
  <si>
    <t>dT/dy (Celcius/m)</t>
  </si>
  <si>
    <t>dT/dx (Celcius/m)</t>
  </si>
  <si>
    <t>ky (W/C*m)</t>
  </si>
  <si>
    <t>kx (W/C*m)</t>
  </si>
  <si>
    <t>Direct FE2</t>
  </si>
  <si>
    <t>RVE Micromechanics</t>
  </si>
  <si>
    <t>time (s)</t>
  </si>
  <si>
    <t>Density (kg/m^3)</t>
  </si>
  <si>
    <t>Thickness (m)</t>
  </si>
  <si>
    <t>Delta T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</si>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</sst>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1" fillId="3" borderId="0" xfId="2"/>
    <xf numFmtId="0" fontId="2" fillId="3" borderId="0" xfId="2" applyFont="1"/>
    <xf numFmtId="0" fontId="2" fillId="2" borderId="0" xfId="1" applyFont="1"/>
    <xf numFmtId="0" fontId="2" fillId="0" borderId="0" xfId="1" applyFont="1" applyFill="1"/>
    <xf numFmtId="0" fontId="1" fillId="0" borderId="0" xfId="1" applyFill="1"/>
  </cellXfs>
  <cellStyles count="3">
    <cellStyle name="40% - Accent2" xfId="1" builtinId="35"/>
    <cellStyle name="40% - Accent6" xfId="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121855</xdr:colOff>
      <xdr:row>4</xdr:row>
      <xdr:rowOff>180933</xdr:rowOff>
    </xdr:from>
    <xdr:to>
      <xdr:col>8</xdr:col>
      <xdr:colOff>1005010</xdr:colOff>
      <xdr:row>11</xdr:row>
      <xdr:rowOff>83553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0DBDD2-7EA1-5D8D-5BC7-C58A68BD7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9697" y="916196"/>
          <a:ext cx="1491419" cy="1189331"/>
        </a:xfrm>
        <a:prstGeom prst="rect">
          <a:avLst/>
        </a:prstGeom>
      </xdr:spPr>
    </xdr:pic>
    <xdr:clientData/>
  </xdr:twoCellAnchor>
  <xdr:twoCellAnchor editAs="oneCell">
    <xdr:from>
      <xdr:col>9</xdr:col>
      <xdr:colOff>287228</xdr:colOff>
      <xdr:row>4</xdr:row>
      <xdr:rowOff>171174</xdr:rowOff>
    </xdr:from>
    <xdr:to>
      <xdr:col>11</xdr:col>
      <xdr:colOff>389385</xdr:colOff>
      <xdr:row>11</xdr:row>
      <xdr:rowOff>85877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63B37F-0065-4F05-2A19-7D23D9B51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84489" y="900044"/>
          <a:ext cx="1316939" cy="1190224"/>
        </a:xfrm>
        <a:prstGeom prst="rect">
          <a:avLst/>
        </a:prstGeom>
      </xdr:spPr>
    </xdr:pic>
    <xdr:clientData/>
  </xdr:twoCellAnchor>
  <xdr:twoCellAnchor editAs="oneCell">
    <xdr:from>
      <xdr:col>1</xdr:col>
      <xdr:colOff>127480</xdr:colOff>
      <xdr:row>4</xdr:row>
      <xdr:rowOff>170542</xdr:rowOff>
    </xdr:from>
    <xdr:to>
      <xdr:col>2</xdr:col>
      <xdr:colOff>786064</xdr:colOff>
      <xdr:row>11</xdr:row>
      <xdr:rowOff>80604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0C01BA-06D6-F6A3-AB19-882C8BA27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80" y="910771"/>
          <a:ext cx="1269521" cy="1205462"/>
        </a:xfrm>
        <a:prstGeom prst="rect">
          <a:avLst/>
        </a:prstGeom>
      </xdr:spPr>
    </xdr:pic>
    <xdr:clientData/>
  </xdr:twoCellAnchor>
  <xdr:twoCellAnchor editAs="oneCell">
    <xdr:from>
      <xdr:col>3</xdr:col>
      <xdr:colOff>341087</xdr:colOff>
      <xdr:row>4</xdr:row>
      <xdr:rowOff>174609</xdr:rowOff>
    </xdr:from>
    <xdr:to>
      <xdr:col>5</xdr:col>
      <xdr:colOff>442688</xdr:colOff>
      <xdr:row>11</xdr:row>
      <xdr:rowOff>79828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48D25AD-D1CC-F74D-77D3-799934B23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69887" y="914838"/>
          <a:ext cx="1320800" cy="1200619"/>
        </a:xfrm>
        <a:prstGeom prst="rect">
          <a:avLst/>
        </a:prstGeom>
      </xdr:spPr>
    </xdr:pic>
    <xdr:clientData/>
  </xdr:twoCellAnchor>
  <xdr:twoCellAnchor editAs="oneCell">
    <xdr:from>
      <xdr:col>2</xdr:col>
      <xdr:colOff>256345</xdr:colOff>
      <xdr:row>19</xdr:row>
      <xdr:rowOff>149556</xdr:rowOff>
    </xdr:from>
    <xdr:to>
      <xdr:col>4</xdr:col>
      <xdr:colOff>472615</xdr:colOff>
      <xdr:row>28</xdr:row>
      <xdr:rowOff>95025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7961840-66DB-8DB3-C62F-59B2FF340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1128" y="3611686"/>
          <a:ext cx="2093661" cy="1585426"/>
        </a:xfrm>
        <a:prstGeom prst="rect">
          <a:avLst/>
        </a:prstGeom>
      </xdr:spPr>
    </xdr:pic>
    <xdr:clientData/>
  </xdr:twoCellAnchor>
  <xdr:twoCellAnchor editAs="oneCell">
    <xdr:from>
      <xdr:col>8</xdr:col>
      <xdr:colOff>160818</xdr:colOff>
      <xdr:row>20</xdr:row>
      <xdr:rowOff>26081</xdr:rowOff>
    </xdr:from>
    <xdr:to>
      <xdr:col>10</xdr:col>
      <xdr:colOff>455276</xdr:colOff>
      <xdr:row>28</xdr:row>
      <xdr:rowOff>166358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8AB717-1565-7580-2EA1-CA940892E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38474" y="3677331"/>
          <a:ext cx="2183583" cy="16007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246366</xdr:colOff>
      <xdr:row>9</xdr:row>
      <xdr:rowOff>179023</xdr:rowOff>
    </xdr:from>
    <xdr:to>
      <xdr:col>4</xdr:col>
      <xdr:colOff>462636</xdr:colOff>
      <xdr:row>18</xdr:row>
      <xdr:rowOff>124273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BFD7BE-FA5C-40F4-A1EC-459F3B8D4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5566" y="1836373"/>
          <a:ext cx="2095870" cy="1602600"/>
        </a:xfrm>
        <a:prstGeom prst="rect">
          <a:avLst/>
        </a:prstGeom>
      </xdr:spPr>
    </xdr:pic>
    <xdr:clientData/>
  </xdr:twoCellAnchor>
  <xdr:twoCellAnchor editAs="oneCell">
    <xdr:from>
      <xdr:col>8</xdr:col>
      <xdr:colOff>204517</xdr:colOff>
      <xdr:row>9</xdr:row>
      <xdr:rowOff>146137</xdr:rowOff>
    </xdr:from>
    <xdr:to>
      <xdr:col>10</xdr:col>
      <xdr:colOff>498975</xdr:colOff>
      <xdr:row>18</xdr:row>
      <xdr:rowOff>101357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30CBC5-A800-43B5-B61E-F3B8B466C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1717" y="1803487"/>
          <a:ext cx="2180408" cy="16125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19"/>
  <sheetViews>
    <sheetView zoomScale="85" zoomScaleNormal="85" workbookViewId="0">
      <selection activeCell="D4" sqref="D4"/>
    </sheetView>
  </sheetViews>
  <sheetFormatPr defaultRowHeight="14.5" x14ac:dyDescent="0.35"/>
  <cols>
    <col min="3" max="3" width="18.1796875" bestFit="1" customWidth="1"/>
    <col min="9" max="9" width="18.26953125" bestFit="1" customWidth="1"/>
  </cols>
  <sheetData>
    <row r="1" spans="3:11" x14ac:dyDescent="0.35">
      <c r="C1" s="4" t="s">
        <v>8</v>
      </c>
      <c r="D1" s="1" t="s">
        <v>0</v>
      </c>
      <c r="E1" s="1" t="s">
        <v>1</v>
      </c>
      <c r="I1" s="4" t="s">
        <v>8</v>
      </c>
      <c r="J1" s="1" t="s">
        <v>0</v>
      </c>
      <c r="K1" s="1" t="s">
        <v>1</v>
      </c>
    </row>
    <row r="2" spans="3:11" x14ac:dyDescent="0.35">
      <c r="C2" t="s">
        <v>2</v>
      </c>
      <c r="D2">
        <v>23986.509523809498</v>
      </c>
      <c r="E2">
        <v>25921.4714285714</v>
      </c>
      <c r="I2" t="s">
        <v>2</v>
      </c>
      <c r="J2">
        <f>37.5490428571428*10^3</f>
        <v>37549.042857142798</v>
      </c>
      <c r="K2">
        <f>26.1427311111111*10^3</f>
        <v>26142.731111111101</v>
      </c>
    </row>
    <row r="3" spans="3:11" x14ac:dyDescent="0.35">
      <c r="C3" t="s">
        <v>3</v>
      </c>
      <c r="D3">
        <f>25/(0.19*10^-3)</f>
        <v>131578.94736842104</v>
      </c>
      <c r="E3">
        <f>25/(0.19*10^-3)</f>
        <v>131578.94736842104</v>
      </c>
      <c r="I3" t="s">
        <v>4</v>
      </c>
      <c r="J3">
        <f>25/(0.19*10^-3)</f>
        <v>131578.94736842104</v>
      </c>
      <c r="K3">
        <f>25/(0.19*10^-3)</f>
        <v>131578.94736842104</v>
      </c>
    </row>
    <row r="4" spans="3:11" x14ac:dyDescent="0.35">
      <c r="C4" t="s">
        <v>5</v>
      </c>
      <c r="D4">
        <f>D2/D3</f>
        <v>0.1822974723809522</v>
      </c>
      <c r="E4">
        <f>E2/E3</f>
        <v>0.19700318285714266</v>
      </c>
      <c r="I4" t="s">
        <v>6</v>
      </c>
      <c r="J4">
        <f>J2/J3</f>
        <v>0.28537272571428529</v>
      </c>
      <c r="K4">
        <f>K2/K3</f>
        <v>0.19868475644444439</v>
      </c>
    </row>
    <row r="13" spans="3:11" x14ac:dyDescent="0.35">
      <c r="C13" t="s">
        <v>0</v>
      </c>
      <c r="E13" t="s">
        <v>1</v>
      </c>
      <c r="I13" t="s">
        <v>0</v>
      </c>
      <c r="K13" t="s">
        <v>1</v>
      </c>
    </row>
    <row r="16" spans="3:11" x14ac:dyDescent="0.35">
      <c r="C16" s="3" t="s">
        <v>7</v>
      </c>
      <c r="D16" s="2" t="s">
        <v>0</v>
      </c>
      <c r="E16" s="2" t="s">
        <v>1</v>
      </c>
      <c r="I16" s="3" t="s">
        <v>7</v>
      </c>
      <c r="J16" s="2" t="s">
        <v>0</v>
      </c>
      <c r="K16" s="2" t="s">
        <v>1</v>
      </c>
    </row>
    <row r="17" spans="3:11" x14ac:dyDescent="0.35">
      <c r="C17" t="s">
        <v>2</v>
      </c>
      <c r="D17">
        <v>1000</v>
      </c>
      <c r="E17">
        <v>1000</v>
      </c>
      <c r="I17" t="s">
        <v>2</v>
      </c>
      <c r="J17">
        <v>1000</v>
      </c>
      <c r="K17">
        <v>1000</v>
      </c>
    </row>
    <row r="18" spans="3:11" x14ac:dyDescent="0.35">
      <c r="C18" t="s">
        <v>3</v>
      </c>
      <c r="D18">
        <f>(134.7183-25)/(20*10^-3)</f>
        <v>5485.915</v>
      </c>
      <c r="E18">
        <f>(126.0965-25)/(20*10^-3)</f>
        <v>5054.8249999999998</v>
      </c>
      <c r="I18" t="s">
        <v>4</v>
      </c>
      <c r="J18">
        <f>(96.076-25)/(20*10^-3)</f>
        <v>3553.7999999999997</v>
      </c>
      <c r="K18">
        <f>(126.431-25)/(20*10^-3)</f>
        <v>5071.55</v>
      </c>
    </row>
    <row r="19" spans="3:11" x14ac:dyDescent="0.35">
      <c r="C19" t="s">
        <v>5</v>
      </c>
      <c r="D19">
        <f>D17/D18</f>
        <v>0.18228499712445417</v>
      </c>
      <c r="E19">
        <f>E17/E18</f>
        <v>0.1978307854376759</v>
      </c>
      <c r="I19" t="s">
        <v>6</v>
      </c>
      <c r="J19">
        <f>J17/J18</f>
        <v>0.28138893578704488</v>
      </c>
      <c r="K19">
        <f>K17/K18</f>
        <v>0.19717837741913222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00A5B-920E-4AB6-8AB8-AA8D4F197607}">
  <dimension ref="C1:K8"/>
  <sheetViews>
    <sheetView tabSelected="1" zoomScale="145" zoomScaleNormal="145" workbookViewId="0">
      <selection activeCell="I6" sqref="I6"/>
    </sheetView>
  </sheetViews>
  <sheetFormatPr defaultRowHeight="14.5" x14ac:dyDescent="0.35"/>
  <cols>
    <col min="3" max="3" width="18.1796875" bestFit="1" customWidth="1"/>
    <col min="9" max="9" width="18.26953125" bestFit="1" customWidth="1"/>
  </cols>
  <sheetData>
    <row r="1" spans="3:11" x14ac:dyDescent="0.35">
      <c r="C1" s="5"/>
      <c r="D1" s="6"/>
      <c r="E1" s="6"/>
      <c r="I1" s="5"/>
      <c r="J1" s="6"/>
      <c r="K1" s="6"/>
    </row>
    <row r="2" spans="3:11" x14ac:dyDescent="0.35">
      <c r="C2" s="3" t="s">
        <v>7</v>
      </c>
      <c r="D2" s="2" t="s">
        <v>0</v>
      </c>
      <c r="E2" s="2" t="s">
        <v>1</v>
      </c>
      <c r="I2" s="3" t="s">
        <v>7</v>
      </c>
      <c r="J2" s="2" t="s">
        <v>0</v>
      </c>
      <c r="K2" s="2" t="s">
        <v>1</v>
      </c>
    </row>
    <row r="3" spans="3:11" x14ac:dyDescent="0.35">
      <c r="C3" t="s">
        <v>2</v>
      </c>
      <c r="D3">
        <v>1000</v>
      </c>
      <c r="E3">
        <v>1000</v>
      </c>
      <c r="I3" t="s">
        <v>2</v>
      </c>
      <c r="J3">
        <v>1000</v>
      </c>
      <c r="K3">
        <v>1000</v>
      </c>
    </row>
    <row r="4" spans="3:11" x14ac:dyDescent="0.35">
      <c r="C4" t="s">
        <v>9</v>
      </c>
      <c r="D4">
        <v>10</v>
      </c>
      <c r="E4">
        <v>10</v>
      </c>
      <c r="I4" t="s">
        <v>9</v>
      </c>
      <c r="J4">
        <v>10</v>
      </c>
      <c r="K4">
        <v>10</v>
      </c>
    </row>
    <row r="5" spans="3:11" x14ac:dyDescent="0.35">
      <c r="C5" t="s">
        <v>10</v>
      </c>
      <c r="D5">
        <v>1470</v>
      </c>
      <c r="E5">
        <v>1470</v>
      </c>
      <c r="I5" t="s">
        <v>10</v>
      </c>
      <c r="J5">
        <v>1470</v>
      </c>
      <c r="K5">
        <v>1470</v>
      </c>
    </row>
    <row r="6" spans="3:11" x14ac:dyDescent="0.35">
      <c r="C6" t="s">
        <v>11</v>
      </c>
      <c r="D6">
        <v>0.02</v>
      </c>
      <c r="E6">
        <v>0.02</v>
      </c>
      <c r="I6" t="s">
        <v>11</v>
      </c>
      <c r="J6">
        <v>0.02</v>
      </c>
      <c r="K6">
        <v>0.02</v>
      </c>
    </row>
    <row r="7" spans="3:11" x14ac:dyDescent="0.35">
      <c r="C7" t="s">
        <v>12</v>
      </c>
      <c r="D7">
        <f>(25.384272-25)</f>
        <v>0.38427199999999928</v>
      </c>
      <c r="E7">
        <f>(25.380161-25)</f>
        <v>0.38016100000000108</v>
      </c>
      <c r="I7" t="s">
        <v>12</v>
      </c>
      <c r="J7">
        <f>(25.383093-25)</f>
        <v>0.3830929999999988</v>
      </c>
      <c r="K7">
        <f>(25.38026-25)</f>
        <v>0.38025999999999982</v>
      </c>
    </row>
    <row r="8" spans="3:11" x14ac:dyDescent="0.35">
      <c r="C8" t="s">
        <v>13</v>
      </c>
      <c r="D8">
        <f>(D3*D4)/(D5*D6*D7)</f>
        <v>885.14399805806647</v>
      </c>
      <c r="E8">
        <f>(E3*E4)/(E5*E6*E7)</f>
        <v>894.71580309860224</v>
      </c>
      <c r="I8" t="s">
        <v>13</v>
      </c>
      <c r="J8">
        <f>(J3*J4)/(J5*J6*J7)</f>
        <v>887.86810101403512</v>
      </c>
      <c r="K8">
        <f>(K3*K4)/(K5*K6*K7)</f>
        <v>894.482865465126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Eglass-Epoxy-Conductivity</vt:lpstr>
      <vt:lpstr>Eglass-Epoxy-Specific-Heat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Mawin Win</dc:creator>
  <cp:lastModifiedBy>MAWIN TOOMMANON</cp:lastModifiedBy>
  <dcterms:created xsi:type="dcterms:W3CDTF">2015-06-05T18:17:20Z</dcterms:created>
  <dcterms:modified xsi:type="dcterms:W3CDTF">2025-02-17T08:20:36Z</dcterms:modified>
</cp:coreProperties>
</file>