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2" l="1"/>
  <c r="J63" i="2"/>
  <c r="J64" i="2"/>
  <c r="J65" i="2"/>
  <c r="J66" i="2"/>
  <c r="J67" i="2"/>
  <c r="J68" i="2"/>
  <c r="J69" i="2"/>
  <c r="J70" i="2"/>
  <c r="J71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G14" i="2"/>
  <c r="H14" i="2"/>
  <c r="I14" i="2"/>
  <c r="J14" i="2"/>
  <c r="K14" i="2"/>
  <c r="L14" i="2"/>
  <c r="G15" i="2"/>
  <c r="H15" i="2"/>
  <c r="I15" i="2"/>
  <c r="J15" i="2"/>
  <c r="K15" i="2"/>
  <c r="L15" i="2"/>
  <c r="G16" i="2"/>
  <c r="H16" i="2"/>
  <c r="I16" i="2"/>
  <c r="J16" i="2"/>
  <c r="K16" i="2"/>
  <c r="L16" i="2"/>
  <c r="G17" i="2"/>
  <c r="H17" i="2"/>
  <c r="I17" i="2"/>
  <c r="J17" i="2"/>
  <c r="K17" i="2"/>
  <c r="L17" i="2"/>
  <c r="L9" i="2"/>
  <c r="K9" i="2"/>
  <c r="J9" i="2"/>
  <c r="I9" i="2"/>
  <c r="H9" i="2"/>
  <c r="G9" i="2"/>
  <c r="C29" i="2" l="1"/>
  <c r="C25" i="2"/>
  <c r="C21" i="2"/>
  <c r="C17" i="2"/>
  <c r="C13" i="2"/>
  <c r="C9" i="2"/>
  <c r="I29" i="1"/>
  <c r="I25" i="1"/>
  <c r="I21" i="1"/>
  <c r="I17" i="1"/>
  <c r="I13" i="1"/>
  <c r="I9" i="1"/>
  <c r="J9" i="1" l="1"/>
  <c r="H9" i="1"/>
  <c r="C5" i="2" l="1"/>
  <c r="G11" i="1" l="1"/>
  <c r="G9" i="1"/>
  <c r="G23" i="1" l="1"/>
  <c r="G22" i="1"/>
  <c r="G21" i="1"/>
  <c r="H21" i="1" s="1"/>
  <c r="G19" i="1"/>
  <c r="G18" i="1"/>
  <c r="G17" i="1"/>
  <c r="G31" i="1"/>
  <c r="G30" i="1"/>
  <c r="G29" i="1"/>
  <c r="G27" i="1"/>
  <c r="G26" i="1"/>
  <c r="G25" i="1"/>
  <c r="G15" i="1"/>
  <c r="G14" i="1"/>
  <c r="G13" i="1"/>
  <c r="G10" i="1"/>
  <c r="D5" i="1"/>
  <c r="K9" i="1" l="1"/>
  <c r="J13" i="1"/>
  <c r="K13" i="1" s="1"/>
  <c r="J17" i="1"/>
  <c r="K17" i="1" s="1"/>
  <c r="J21" i="1"/>
  <c r="K21" i="1" s="1"/>
  <c r="L21" i="1" s="1"/>
  <c r="H17" i="1"/>
  <c r="H29" i="1"/>
  <c r="J29" i="1"/>
  <c r="H13" i="1"/>
  <c r="L9" i="1"/>
  <c r="H25" i="1"/>
  <c r="J25" i="1" s="1"/>
  <c r="L13" i="1" l="1"/>
  <c r="K25" i="1"/>
  <c r="L25" i="1" s="1"/>
  <c r="K29" i="1"/>
  <c r="L29" i="1" s="1"/>
  <c r="L17" i="1"/>
</calcChain>
</file>

<file path=xl/sharedStrings.xml><?xml version="1.0" encoding="utf-8"?>
<sst xmlns="http://schemas.openxmlformats.org/spreadsheetml/2006/main" count="70" uniqueCount="37">
  <si>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</si>
  <si>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</si>
  <si>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</si>
  <si>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</si>
  <si>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</si>
  <si>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</si>
  <si>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</si>
  <si>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</si>
  <si>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</si>
  <si>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</si>
  <si>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</si>
  <si>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</si>
  <si>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</si>
  <si>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</si>
  <si>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</si>
  <si>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</si>
  <si>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</si>
  <si>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</si>
  <si>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</si>
  <si>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</si>
  <si>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</si>
  <si>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</si>
  <si>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</si>
  <si>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</si>
  <si>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</si>
  <si>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</si>
  <si>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</si>
  <si>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</si>
  <si>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</si>
  <si>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</si>
  <si>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</si>
  <si>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</si>
  <si>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</si>
  <si>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</si>
  <si>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</si>
  <si>
    <t>Consumo por hora(mAh)</t>
  </si>
  <si>
    <t>Tempo de operação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</si>
</sst>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lightDown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linear consumo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843881099431895E-2"/>
          <c:y val="0.11339616750479101"/>
          <c:w val="0.90410250383092949"/>
          <c:h val="0.74708693451348629"/>
        </c:manualLayout>
      </c:layout>
      <c:lineChart>
        <c:grouping val="standard"/>
        <c:varyColors val="0"/>
        <c:ser>
          <c:idx val="0"/>
          <c:order val="0"/>
          <c:tx>
            <c:strRef>
              <c:f>'tabela grafico'!$G$8</c:f>
              <c:strCache>
                <c:ptCount val="1"/>
                <c:pt idx="0">
                  <c:v>teste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'tabela grafico'!$F$9:$F$72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'tabela grafico'!$G$9:$G$72</c:f>
              <c:numCache>
                <c:formatCode>General</c:formatCode>
                <c:ptCount val="64"/>
                <c:pt idx="0">
                  <c:v>100</c:v>
                </c:pt>
                <c:pt idx="1">
                  <c:v>86.153333333333336</c:v>
                </c:pt>
                <c:pt idx="2">
                  <c:v>72.306666666666672</c:v>
                </c:pt>
                <c:pt idx="3">
                  <c:v>58.46</c:v>
                </c:pt>
                <c:pt idx="4">
                  <c:v>44.61333333333333</c:v>
                </c:pt>
                <c:pt idx="5">
                  <c:v>30.766666666666666</c:v>
                </c:pt>
                <c:pt idx="6">
                  <c:v>16.920000000000002</c:v>
                </c:pt>
                <c:pt idx="7">
                  <c:v>3.0733333333333235</c:v>
                </c:pt>
                <c:pt idx="8">
                  <c:v>-10.773333333333341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D-45FB-9A52-4FBB60F0FF5C}"/>
            </c:ext>
          </c:extLst>
        </c:ser>
        <c:ser>
          <c:idx val="1"/>
          <c:order val="1"/>
          <c:tx>
            <c:strRef>
              <c:f>'tabela grafico'!$H$8</c:f>
              <c:strCache>
                <c:ptCount val="1"/>
                <c:pt idx="0">
                  <c:v>teste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'tabela grafico'!$F$9:$F$72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'tabela grafico'!$H$9:$H$72</c:f>
              <c:numCache>
                <c:formatCode>General</c:formatCode>
                <c:ptCount val="64"/>
                <c:pt idx="0">
                  <c:v>100</c:v>
                </c:pt>
                <c:pt idx="1">
                  <c:v>86.786666666666662</c:v>
                </c:pt>
                <c:pt idx="2">
                  <c:v>73.573333333333323</c:v>
                </c:pt>
                <c:pt idx="3">
                  <c:v>60.36</c:v>
                </c:pt>
                <c:pt idx="4">
                  <c:v>47.146666666666661</c:v>
                </c:pt>
                <c:pt idx="5">
                  <c:v>33.933333333333323</c:v>
                </c:pt>
                <c:pt idx="6">
                  <c:v>20.72</c:v>
                </c:pt>
                <c:pt idx="7">
                  <c:v>7.5066666666666606</c:v>
                </c:pt>
                <c:pt idx="8">
                  <c:v>-5.7066666666666777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D-45FB-9A52-4FBB60F0FF5C}"/>
            </c:ext>
          </c:extLst>
        </c:ser>
        <c:ser>
          <c:idx val="2"/>
          <c:order val="2"/>
          <c:tx>
            <c:strRef>
              <c:f>'tabela grafico'!$I$8</c:f>
              <c:strCache>
                <c:ptCount val="1"/>
                <c:pt idx="0">
                  <c:v>teste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'tabela grafico'!$F$9:$F$72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'tabela grafico'!$I$9:$I$72</c:f>
              <c:numCache>
                <c:formatCode>General</c:formatCode>
                <c:ptCount val="64"/>
                <c:pt idx="0">
                  <c:v>100</c:v>
                </c:pt>
                <c:pt idx="1">
                  <c:v>97.679722222222225</c:v>
                </c:pt>
                <c:pt idx="2">
                  <c:v>95.359444444444449</c:v>
                </c:pt>
                <c:pt idx="3">
                  <c:v>93.039166666666659</c:v>
                </c:pt>
                <c:pt idx="4">
                  <c:v>90.718888888888884</c:v>
                </c:pt>
                <c:pt idx="5">
                  <c:v>88.398611111111109</c:v>
                </c:pt>
                <c:pt idx="6">
                  <c:v>86.078333333333333</c:v>
                </c:pt>
                <c:pt idx="7">
                  <c:v>83.758055555555558</c:v>
                </c:pt>
                <c:pt idx="8">
                  <c:v>81.437777777777768</c:v>
                </c:pt>
                <c:pt idx="9">
                  <c:v>79.117499999999993</c:v>
                </c:pt>
                <c:pt idx="10">
                  <c:v>76.797222222222217</c:v>
                </c:pt>
                <c:pt idx="11">
                  <c:v>74.476944444444442</c:v>
                </c:pt>
                <c:pt idx="12">
                  <c:v>72.156666666666666</c:v>
                </c:pt>
                <c:pt idx="13">
                  <c:v>69.836388888888877</c:v>
                </c:pt>
                <c:pt idx="14">
                  <c:v>67.516111111111115</c:v>
                </c:pt>
                <c:pt idx="15">
                  <c:v>65.195833333333326</c:v>
                </c:pt>
                <c:pt idx="16">
                  <c:v>62.87555555555555</c:v>
                </c:pt>
                <c:pt idx="17">
                  <c:v>60.555277777777775</c:v>
                </c:pt>
                <c:pt idx="18">
                  <c:v>58.234999999999992</c:v>
                </c:pt>
                <c:pt idx="19">
                  <c:v>55.914722222222217</c:v>
                </c:pt>
                <c:pt idx="20">
                  <c:v>53.594444444444441</c:v>
                </c:pt>
                <c:pt idx="21">
                  <c:v>51.274166666666659</c:v>
                </c:pt>
                <c:pt idx="22">
                  <c:v>48.953888888888883</c:v>
                </c:pt>
                <c:pt idx="23">
                  <c:v>46.633611111111108</c:v>
                </c:pt>
                <c:pt idx="24">
                  <c:v>44.313333333333325</c:v>
                </c:pt>
                <c:pt idx="25">
                  <c:v>41.99305555555555</c:v>
                </c:pt>
                <c:pt idx="26">
                  <c:v>39.672777777777767</c:v>
                </c:pt>
                <c:pt idx="27">
                  <c:v>37.352499999999992</c:v>
                </c:pt>
                <c:pt idx="28">
                  <c:v>35.032222222222217</c:v>
                </c:pt>
                <c:pt idx="29">
                  <c:v>32.711944444444441</c:v>
                </c:pt>
                <c:pt idx="30">
                  <c:v>30.391666666666652</c:v>
                </c:pt>
                <c:pt idx="31">
                  <c:v>28.071388888888876</c:v>
                </c:pt>
                <c:pt idx="32">
                  <c:v>25.751111111111101</c:v>
                </c:pt>
                <c:pt idx="33">
                  <c:v>23.430833333333325</c:v>
                </c:pt>
                <c:pt idx="34">
                  <c:v>21.11055555555555</c:v>
                </c:pt>
                <c:pt idx="35">
                  <c:v>18.790277777777774</c:v>
                </c:pt>
                <c:pt idx="36">
                  <c:v>16.469999999999985</c:v>
                </c:pt>
                <c:pt idx="37">
                  <c:v>14.149722222222209</c:v>
                </c:pt>
                <c:pt idx="38">
                  <c:v>11.829444444444434</c:v>
                </c:pt>
                <c:pt idx="39">
                  <c:v>9.5091666666666583</c:v>
                </c:pt>
                <c:pt idx="40">
                  <c:v>7.1888888888888829</c:v>
                </c:pt>
                <c:pt idx="41">
                  <c:v>4.8686111111110932</c:v>
                </c:pt>
                <c:pt idx="42">
                  <c:v>2.5483333333333178</c:v>
                </c:pt>
                <c:pt idx="43">
                  <c:v>0.22805555555554236</c:v>
                </c:pt>
                <c:pt idx="44">
                  <c:v>-2.0922222222222331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D-45FB-9A52-4FBB60F0FF5C}"/>
            </c:ext>
          </c:extLst>
        </c:ser>
        <c:ser>
          <c:idx val="3"/>
          <c:order val="3"/>
          <c:tx>
            <c:strRef>
              <c:f>'tabela grafico'!$J$8</c:f>
              <c:strCache>
                <c:ptCount val="1"/>
                <c:pt idx="0">
                  <c:v>teste 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'tabela grafico'!$F$9:$F$72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'tabela grafico'!$J$9:$J$72</c:f>
              <c:numCache>
                <c:formatCode>General</c:formatCode>
                <c:ptCount val="64"/>
                <c:pt idx="0">
                  <c:v>100</c:v>
                </c:pt>
                <c:pt idx="1">
                  <c:v>98.36763472222222</c:v>
                </c:pt>
                <c:pt idx="2">
                  <c:v>96.735269444444441</c:v>
                </c:pt>
                <c:pt idx="3">
                  <c:v>95.102904166666661</c:v>
                </c:pt>
                <c:pt idx="4">
                  <c:v>93.470538888888882</c:v>
                </c:pt>
                <c:pt idx="5">
                  <c:v>91.838173611111102</c:v>
                </c:pt>
                <c:pt idx="6">
                  <c:v>90.205808333333337</c:v>
                </c:pt>
                <c:pt idx="7">
                  <c:v>88.573443055555558</c:v>
                </c:pt>
                <c:pt idx="8">
                  <c:v>86.941077777777778</c:v>
                </c:pt>
                <c:pt idx="9">
                  <c:v>85.308712499999999</c:v>
                </c:pt>
                <c:pt idx="10">
                  <c:v>83.676347222222219</c:v>
                </c:pt>
                <c:pt idx="11">
                  <c:v>82.04398194444444</c:v>
                </c:pt>
                <c:pt idx="12">
                  <c:v>80.41161666666666</c:v>
                </c:pt>
                <c:pt idx="13">
                  <c:v>78.779251388888881</c:v>
                </c:pt>
                <c:pt idx="14">
                  <c:v>77.146886111111115</c:v>
                </c:pt>
                <c:pt idx="15">
                  <c:v>75.514520833333336</c:v>
                </c:pt>
                <c:pt idx="16">
                  <c:v>73.882155555555556</c:v>
                </c:pt>
                <c:pt idx="17">
                  <c:v>72.249790277777777</c:v>
                </c:pt>
                <c:pt idx="18">
                  <c:v>70.617424999999997</c:v>
                </c:pt>
                <c:pt idx="19">
                  <c:v>68.985059722222218</c:v>
                </c:pt>
                <c:pt idx="20">
                  <c:v>67.352694444444438</c:v>
                </c:pt>
                <c:pt idx="21">
                  <c:v>65.720329166666659</c:v>
                </c:pt>
                <c:pt idx="22">
                  <c:v>64.087963888888879</c:v>
                </c:pt>
                <c:pt idx="23">
                  <c:v>62.455598611111107</c:v>
                </c:pt>
                <c:pt idx="24">
                  <c:v>60.823233333333327</c:v>
                </c:pt>
                <c:pt idx="25">
                  <c:v>59.190868055555548</c:v>
                </c:pt>
                <c:pt idx="26">
                  <c:v>57.558502777777768</c:v>
                </c:pt>
                <c:pt idx="27">
                  <c:v>55.926137499999989</c:v>
                </c:pt>
                <c:pt idx="28">
                  <c:v>54.293772222222216</c:v>
                </c:pt>
                <c:pt idx="29">
                  <c:v>52.661406944444437</c:v>
                </c:pt>
                <c:pt idx="30">
                  <c:v>51.029041666666657</c:v>
                </c:pt>
                <c:pt idx="31">
                  <c:v>49.396676388888878</c:v>
                </c:pt>
                <c:pt idx="32">
                  <c:v>47.764311111111098</c:v>
                </c:pt>
                <c:pt idx="33">
                  <c:v>46.131945833333326</c:v>
                </c:pt>
                <c:pt idx="34">
                  <c:v>44.499580555555546</c:v>
                </c:pt>
                <c:pt idx="35">
                  <c:v>42.867215277777767</c:v>
                </c:pt>
                <c:pt idx="36">
                  <c:v>41.234849999999987</c:v>
                </c:pt>
                <c:pt idx="37">
                  <c:v>39.602484722222215</c:v>
                </c:pt>
                <c:pt idx="38">
                  <c:v>37.970119444444435</c:v>
                </c:pt>
                <c:pt idx="39">
                  <c:v>36.337754166666656</c:v>
                </c:pt>
                <c:pt idx="40">
                  <c:v>34.705388888888876</c:v>
                </c:pt>
                <c:pt idx="41">
                  <c:v>33.073023611111097</c:v>
                </c:pt>
                <c:pt idx="42">
                  <c:v>31.440658333333317</c:v>
                </c:pt>
                <c:pt idx="43">
                  <c:v>29.808293055555538</c:v>
                </c:pt>
                <c:pt idx="44">
                  <c:v>28.175927777777758</c:v>
                </c:pt>
                <c:pt idx="45">
                  <c:v>26.543562499999993</c:v>
                </c:pt>
                <c:pt idx="46">
                  <c:v>24.911197222222214</c:v>
                </c:pt>
                <c:pt idx="47">
                  <c:v>23.278831944444434</c:v>
                </c:pt>
                <c:pt idx="48">
                  <c:v>21.646466666666655</c:v>
                </c:pt>
                <c:pt idx="49">
                  <c:v>20.014101388888875</c:v>
                </c:pt>
                <c:pt idx="50">
                  <c:v>18.381736111111096</c:v>
                </c:pt>
                <c:pt idx="51">
                  <c:v>16.749370833333316</c:v>
                </c:pt>
                <c:pt idx="52">
                  <c:v>15.117005555555536</c:v>
                </c:pt>
                <c:pt idx="53">
                  <c:v>13.484640277777757</c:v>
                </c:pt>
                <c:pt idx="54">
                  <c:v>11.852274999999977</c:v>
                </c:pt>
                <c:pt idx="55">
                  <c:v>10.219909722222212</c:v>
                </c:pt>
                <c:pt idx="56">
                  <c:v>8.5875444444444327</c:v>
                </c:pt>
                <c:pt idx="57">
                  <c:v>6.9551791666666531</c:v>
                </c:pt>
                <c:pt idx="58">
                  <c:v>5.3228138888888736</c:v>
                </c:pt>
                <c:pt idx="59">
                  <c:v>3.6904486111110941</c:v>
                </c:pt>
                <c:pt idx="60">
                  <c:v>2.0580833333333146</c:v>
                </c:pt>
                <c:pt idx="61">
                  <c:v>0.4257180555555351</c:v>
                </c:pt>
                <c:pt idx="62">
                  <c:v>-1.2066472222222444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D-45FB-9A52-4FBB60F0FF5C}"/>
            </c:ext>
          </c:extLst>
        </c:ser>
        <c:ser>
          <c:idx val="4"/>
          <c:order val="4"/>
          <c:tx>
            <c:strRef>
              <c:f>'tabela grafico'!$K$8</c:f>
              <c:strCache>
                <c:ptCount val="1"/>
                <c:pt idx="0">
                  <c:v>teste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'tabela grafico'!$F$9:$F$72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'tabela grafico'!$K$9:$K$72</c:f>
              <c:numCache>
                <c:formatCode>General</c:formatCode>
                <c:ptCount val="64"/>
                <c:pt idx="0">
                  <c:v>100</c:v>
                </c:pt>
                <c:pt idx="1">
                  <c:v>98.065269444444439</c:v>
                </c:pt>
                <c:pt idx="2">
                  <c:v>96.130538888888893</c:v>
                </c:pt>
                <c:pt idx="3">
                  <c:v>94.195808333333332</c:v>
                </c:pt>
                <c:pt idx="4">
                  <c:v>92.261077777777771</c:v>
                </c:pt>
                <c:pt idx="5">
                  <c:v>90.326347222222225</c:v>
                </c:pt>
                <c:pt idx="6">
                  <c:v>88.391616666666664</c:v>
                </c:pt>
                <c:pt idx="7">
                  <c:v>86.456886111111103</c:v>
                </c:pt>
                <c:pt idx="8">
                  <c:v>84.522155555555557</c:v>
                </c:pt>
                <c:pt idx="9">
                  <c:v>82.587424999999996</c:v>
                </c:pt>
                <c:pt idx="10">
                  <c:v>80.65269444444445</c:v>
                </c:pt>
                <c:pt idx="11">
                  <c:v>78.717963888888889</c:v>
                </c:pt>
                <c:pt idx="12">
                  <c:v>76.783233333333328</c:v>
                </c:pt>
                <c:pt idx="13">
                  <c:v>74.848502777777782</c:v>
                </c:pt>
                <c:pt idx="14">
                  <c:v>72.913772222222221</c:v>
                </c:pt>
                <c:pt idx="15">
                  <c:v>70.97904166666666</c:v>
                </c:pt>
                <c:pt idx="16">
                  <c:v>69.044311111111114</c:v>
                </c:pt>
                <c:pt idx="17">
                  <c:v>67.109580555555553</c:v>
                </c:pt>
                <c:pt idx="18">
                  <c:v>65.174849999999992</c:v>
                </c:pt>
                <c:pt idx="19">
                  <c:v>63.240119444444439</c:v>
                </c:pt>
                <c:pt idx="20">
                  <c:v>61.305388888888885</c:v>
                </c:pt>
                <c:pt idx="21">
                  <c:v>59.370658333333331</c:v>
                </c:pt>
                <c:pt idx="22">
                  <c:v>57.435927777777771</c:v>
                </c:pt>
                <c:pt idx="23">
                  <c:v>55.501197222222217</c:v>
                </c:pt>
                <c:pt idx="24">
                  <c:v>53.566466666666663</c:v>
                </c:pt>
                <c:pt idx="25">
                  <c:v>51.631736111111103</c:v>
                </c:pt>
                <c:pt idx="26">
                  <c:v>49.697005555555549</c:v>
                </c:pt>
                <c:pt idx="27">
                  <c:v>47.762274999999995</c:v>
                </c:pt>
                <c:pt idx="28">
                  <c:v>45.827544444444435</c:v>
                </c:pt>
                <c:pt idx="29">
                  <c:v>43.892813888888881</c:v>
                </c:pt>
                <c:pt idx="30">
                  <c:v>41.958083333333327</c:v>
                </c:pt>
                <c:pt idx="31">
                  <c:v>40.023352777777774</c:v>
                </c:pt>
                <c:pt idx="32">
                  <c:v>38.088622222222213</c:v>
                </c:pt>
                <c:pt idx="33">
                  <c:v>36.153891666666659</c:v>
                </c:pt>
                <c:pt idx="34">
                  <c:v>34.219161111111106</c:v>
                </c:pt>
                <c:pt idx="35">
                  <c:v>32.284430555555545</c:v>
                </c:pt>
                <c:pt idx="36">
                  <c:v>30.349699999999999</c:v>
                </c:pt>
                <c:pt idx="37">
                  <c:v>28.414969444444438</c:v>
                </c:pt>
                <c:pt idx="38">
                  <c:v>26.480238888888877</c:v>
                </c:pt>
                <c:pt idx="39">
                  <c:v>24.545508333333331</c:v>
                </c:pt>
                <c:pt idx="40">
                  <c:v>22.61077777777777</c:v>
                </c:pt>
                <c:pt idx="41">
                  <c:v>20.676047222222209</c:v>
                </c:pt>
                <c:pt idx="42">
                  <c:v>18.741316666666663</c:v>
                </c:pt>
                <c:pt idx="43">
                  <c:v>16.806586111111102</c:v>
                </c:pt>
                <c:pt idx="44">
                  <c:v>14.871855555555541</c:v>
                </c:pt>
                <c:pt idx="45">
                  <c:v>12.937124999999995</c:v>
                </c:pt>
                <c:pt idx="46">
                  <c:v>11.002394444444434</c:v>
                </c:pt>
                <c:pt idx="47">
                  <c:v>9.0676638888888732</c:v>
                </c:pt>
                <c:pt idx="48">
                  <c:v>7.1329333333333267</c:v>
                </c:pt>
                <c:pt idx="49">
                  <c:v>5.198202777777766</c:v>
                </c:pt>
                <c:pt idx="50">
                  <c:v>3.2634722222222052</c:v>
                </c:pt>
                <c:pt idx="51">
                  <c:v>1.3287416666666587</c:v>
                </c:pt>
                <c:pt idx="52">
                  <c:v>-0.60598888888890201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D-45FB-9A52-4FBB60F0FF5C}"/>
            </c:ext>
          </c:extLst>
        </c:ser>
        <c:ser>
          <c:idx val="5"/>
          <c:order val="5"/>
          <c:tx>
            <c:strRef>
              <c:f>'tabela grafico'!$L$8</c:f>
              <c:strCache>
                <c:ptCount val="1"/>
                <c:pt idx="0">
                  <c:v>teste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'tabela grafico'!$F$9:$F$72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'tabela grafico'!$L$9:$L$72</c:f>
              <c:numCache>
                <c:formatCode>General</c:formatCode>
                <c:ptCount val="64"/>
                <c:pt idx="0">
                  <c:v>100</c:v>
                </c:pt>
                <c:pt idx="1">
                  <c:v>96.552769444444451</c:v>
                </c:pt>
                <c:pt idx="2">
                  <c:v>93.105538888888887</c:v>
                </c:pt>
                <c:pt idx="3">
                  <c:v>89.658308333333338</c:v>
                </c:pt>
                <c:pt idx="4">
                  <c:v>86.211077777777774</c:v>
                </c:pt>
                <c:pt idx="5">
                  <c:v>82.763847222222225</c:v>
                </c:pt>
                <c:pt idx="6">
                  <c:v>79.316616666666661</c:v>
                </c:pt>
                <c:pt idx="7">
                  <c:v>75.869386111111112</c:v>
                </c:pt>
                <c:pt idx="8">
                  <c:v>72.422155555555548</c:v>
                </c:pt>
                <c:pt idx="9">
                  <c:v>68.974924999999999</c:v>
                </c:pt>
                <c:pt idx="10">
                  <c:v>65.52769444444445</c:v>
                </c:pt>
                <c:pt idx="11">
                  <c:v>62.080463888888886</c:v>
                </c:pt>
                <c:pt idx="12">
                  <c:v>58.63323333333333</c:v>
                </c:pt>
                <c:pt idx="13">
                  <c:v>55.186002777777773</c:v>
                </c:pt>
                <c:pt idx="14">
                  <c:v>51.738772222222217</c:v>
                </c:pt>
                <c:pt idx="15">
                  <c:v>48.29154166666666</c:v>
                </c:pt>
                <c:pt idx="16">
                  <c:v>44.844311111111104</c:v>
                </c:pt>
                <c:pt idx="17">
                  <c:v>41.397080555555547</c:v>
                </c:pt>
                <c:pt idx="18">
                  <c:v>37.949849999999991</c:v>
                </c:pt>
                <c:pt idx="19">
                  <c:v>34.502619444444434</c:v>
                </c:pt>
                <c:pt idx="20">
                  <c:v>31.055388888888885</c:v>
                </c:pt>
                <c:pt idx="21">
                  <c:v>27.608158333333321</c:v>
                </c:pt>
                <c:pt idx="22">
                  <c:v>24.160927777777772</c:v>
                </c:pt>
                <c:pt idx="23">
                  <c:v>20.713697222222208</c:v>
                </c:pt>
                <c:pt idx="24">
                  <c:v>17.266466666666659</c:v>
                </c:pt>
                <c:pt idx="25">
                  <c:v>13.819236111111096</c:v>
                </c:pt>
                <c:pt idx="26">
                  <c:v>10.372005555555546</c:v>
                </c:pt>
                <c:pt idx="27">
                  <c:v>6.9247749999999826</c:v>
                </c:pt>
                <c:pt idx="28">
                  <c:v>3.4775444444444332</c:v>
                </c:pt>
                <c:pt idx="29">
                  <c:v>3.0313888888869656E-2</c:v>
                </c:pt>
                <c:pt idx="30">
                  <c:v>-3.4169166666666797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D-45FB-9A52-4FBB60F0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55040"/>
        <c:axId val="1326557120"/>
      </c:lineChart>
      <c:catAx>
        <c:axId val="13265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</a:t>
                </a:r>
                <a:r>
                  <a:rPr lang="pt-BR" baseline="0"/>
                  <a:t> de h</a:t>
                </a:r>
                <a:r>
                  <a:rPr lang="pt-BR"/>
                  <a:t>ora</a:t>
                </a:r>
                <a:r>
                  <a:rPr lang="pt-BR" baseline="0"/>
                  <a:t> percorrida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57120"/>
        <c:crosses val="autoZero"/>
        <c:auto val="1"/>
        <c:lblAlgn val="ctr"/>
        <c:lblOffset val="100"/>
        <c:tickMarkSkip val="1"/>
        <c:noMultiLvlLbl val="0"/>
      </c:catAx>
      <c:valAx>
        <c:axId val="13265571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da bateria (mAh)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55040"/>
        <c:crossesAt val="1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4721927249877"/>
          <c:y val="0.1369721284839395"/>
          <c:w val="0.11648922149181121"/>
          <c:h val="0.385468752968356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62129</xdr:colOff>
      <xdr:row>2</xdr:row>
      <xdr:rowOff>172133</xdr:rowOff>
    </xdr:from>
    <xdr:to>
      <xdr:col>23</xdr:col>
      <xdr:colOff>276225</xdr:colOff>
      <xdr:row>25</xdr:row>
      <xdr:rowOff>34302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0.21259</cdr:x>
      <cdr:y>0.72479</cdr:y>
    </cdr:from>
    <cdr:to>
      <cdr:x>0.28345</cdr:x>
      <cdr:y>0.7936</cdr:y>
    </cdr:to>
    <cdr:sp macro="" textlink="">
      <cdr:nvSpPr>
        <cdr:cNvPr id="47" name="Texto Explicativo 1 46"/>
        <cdr:cNvSpPr/>
      </cdr:nvSpPr>
      <cdr:spPr>
        <a:xfrm xmlns:a="http://schemas.openxmlformats.org/drawingml/2006/main">
          <a:off x="1467617" y="2932386"/>
          <a:ext cx="489187" cy="278395"/>
        </a:xfrm>
        <a:prstGeom xmlns:a="http://schemas.openxmlformats.org/drawingml/2006/main" prst="borderCallout1">
          <a:avLst>
            <a:gd name="adj1" fmla="val 100328"/>
            <a:gd name="adj2" fmla="val 47680"/>
            <a:gd name="adj3" fmla="val 198030"/>
            <a:gd name="adj4" fmla="val -39685"/>
          </a:avLst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 sz="1000"/>
            <a:t>75,68</a:t>
          </a:r>
        </a:p>
      </cdr:txBody>
    </cdr:sp>
  </cdr:relSizeAnchor>
  <cdr:relSizeAnchor xmlns:cdr="http://schemas.openxmlformats.org/drawingml/2006/chartDrawing">
    <cdr:from>
      <cdr:x>0.90067</cdr:x>
      <cdr:y>0.65959</cdr:y>
    </cdr:from>
    <cdr:to>
      <cdr:x>0.97807</cdr:x>
      <cdr:y>0.71935</cdr:y>
    </cdr:to>
    <cdr:sp macro="" textlink="">
      <cdr:nvSpPr>
        <cdr:cNvPr id="50" name="Texto Explicativo 1 49"/>
        <cdr:cNvSpPr/>
      </cdr:nvSpPr>
      <cdr:spPr>
        <a:xfrm xmlns:a="http://schemas.openxmlformats.org/drawingml/2006/main">
          <a:off x="6053247" y="2668596"/>
          <a:ext cx="520212" cy="241788"/>
        </a:xfrm>
        <a:prstGeom xmlns:a="http://schemas.openxmlformats.org/drawingml/2006/main" prst="borderCallout1">
          <a:avLst>
            <a:gd name="adj1" fmla="val 103599"/>
            <a:gd name="adj2" fmla="val 49020"/>
            <a:gd name="adj3" fmla="val 336743"/>
            <a:gd name="adj4" fmla="val 70491"/>
          </a:avLst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612,6</a:t>
          </a:r>
        </a:p>
      </cdr:txBody>
    </cdr:sp>
  </cdr:relSizeAnchor>
  <cdr:relSizeAnchor xmlns:cdr="http://schemas.openxmlformats.org/drawingml/2006/chartDrawing">
    <cdr:from>
      <cdr:x>0.77748</cdr:x>
      <cdr:y>0.59077</cdr:y>
    </cdr:from>
    <cdr:to>
      <cdr:x>0.85379</cdr:x>
      <cdr:y>0.65416</cdr:y>
    </cdr:to>
    <cdr:sp macro="" textlink="">
      <cdr:nvSpPr>
        <cdr:cNvPr id="51" name="Texto Explicativo 1 50"/>
        <cdr:cNvSpPr/>
      </cdr:nvSpPr>
      <cdr:spPr>
        <a:xfrm xmlns:a="http://schemas.openxmlformats.org/drawingml/2006/main">
          <a:off x="5225303" y="2390172"/>
          <a:ext cx="512885" cy="256443"/>
        </a:xfrm>
        <a:prstGeom xmlns:a="http://schemas.openxmlformats.org/drawingml/2006/main" prst="borderCallout1">
          <a:avLst>
            <a:gd name="adj1" fmla="val 101606"/>
            <a:gd name="adj2" fmla="val 53692"/>
            <a:gd name="adj3" fmla="val 426785"/>
            <a:gd name="adj4" fmla="val 53583"/>
          </a:avLst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516,9</a:t>
          </a:r>
        </a:p>
      </cdr:txBody>
    </cdr:sp>
  </cdr:relSizeAnchor>
  <cdr:relSizeAnchor xmlns:cdr="http://schemas.openxmlformats.org/drawingml/2006/chartDrawing">
    <cdr:from>
      <cdr:x>0.64665</cdr:x>
      <cdr:y>0.51833</cdr:y>
    </cdr:from>
    <cdr:to>
      <cdr:x>0.72188</cdr:x>
      <cdr:y>0.58715</cdr:y>
    </cdr:to>
    <cdr:sp macro="" textlink="">
      <cdr:nvSpPr>
        <cdr:cNvPr id="52" name="Texto Explicativo 1 51"/>
        <cdr:cNvSpPr/>
      </cdr:nvSpPr>
      <cdr:spPr>
        <a:xfrm xmlns:a="http://schemas.openxmlformats.org/drawingml/2006/main">
          <a:off x="4346074" y="2097096"/>
          <a:ext cx="505557" cy="278423"/>
        </a:xfrm>
        <a:prstGeom xmlns:a="http://schemas.openxmlformats.org/drawingml/2006/main" prst="borderCallout1">
          <a:avLst>
            <a:gd name="adj1" fmla="val 102961"/>
            <a:gd name="adj2" fmla="val 54354"/>
            <a:gd name="adj3" fmla="val 499342"/>
            <a:gd name="adj4" fmla="val 61514"/>
          </a:avLst>
        </a:prstGeom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430,9</a:t>
          </a:r>
        </a:p>
      </cdr:txBody>
    </cdr:sp>
  </cdr:relSizeAnchor>
  <cdr:relSizeAnchor xmlns:cdr="http://schemas.openxmlformats.org/drawingml/2006/chartDrawing">
    <cdr:from>
      <cdr:x>0.47986</cdr:x>
      <cdr:y>0.7266</cdr:y>
    </cdr:from>
    <cdr:to>
      <cdr:x>0.53982</cdr:x>
      <cdr:y>0.78998</cdr:y>
    </cdr:to>
    <cdr:sp macro="" textlink="">
      <cdr:nvSpPr>
        <cdr:cNvPr id="53" name="Texto Explicativo 1 52"/>
        <cdr:cNvSpPr/>
      </cdr:nvSpPr>
      <cdr:spPr>
        <a:xfrm xmlns:a="http://schemas.openxmlformats.org/drawingml/2006/main">
          <a:off x="3225054" y="2939692"/>
          <a:ext cx="402981" cy="256443"/>
        </a:xfrm>
        <a:prstGeom xmlns:a="http://schemas.openxmlformats.org/drawingml/2006/main" prst="borderCallout1">
          <a:avLst>
            <a:gd name="adj1" fmla="val 95893"/>
            <a:gd name="adj2" fmla="val 53431"/>
            <a:gd name="adj3" fmla="val 209643"/>
            <a:gd name="adj4" fmla="val 21961"/>
          </a:avLst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290</a:t>
          </a:r>
        </a:p>
      </cdr:txBody>
    </cdr:sp>
  </cdr:relSizeAnchor>
  <cdr:relSizeAnchor xmlns:cdr="http://schemas.openxmlformats.org/drawingml/2006/chartDrawing">
    <cdr:from>
      <cdr:x>0.08006</cdr:x>
      <cdr:y>0.7235</cdr:y>
    </cdr:from>
    <cdr:to>
      <cdr:x>0.14656</cdr:x>
      <cdr:y>0.79413</cdr:y>
    </cdr:to>
    <cdr:sp macro="" textlink="">
      <cdr:nvSpPr>
        <cdr:cNvPr id="54" name="Texto Explicativo 1 53"/>
        <cdr:cNvSpPr/>
      </cdr:nvSpPr>
      <cdr:spPr>
        <a:xfrm xmlns:a="http://schemas.openxmlformats.org/drawingml/2006/main">
          <a:off x="552727" y="2927163"/>
          <a:ext cx="459088" cy="285757"/>
        </a:xfrm>
        <a:prstGeom xmlns:a="http://schemas.openxmlformats.org/drawingml/2006/main" prst="borderCallout1">
          <a:avLst>
            <a:gd name="adj1" fmla="val 98237"/>
            <a:gd name="adj2" fmla="val 54744"/>
            <a:gd name="adj3" fmla="val 194551"/>
            <a:gd name="adj4" fmla="val 148051"/>
          </a:avLst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72,2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zoomScaleNormal="100" workbookViewId="0">
      <selection activeCell="C7" sqref="C7:C8"/>
    </sheetView>
  </sheetViews>
  <sheetFormatPr defaultRowHeight="11.25" x14ac:dyDescent="0.2"/>
  <cols>
    <col min="1" max="1" width="2.85546875" style="2" customWidth="1"/>
    <col min="2" max="2" width="7.140625" style="2" bestFit="1" customWidth="1"/>
    <col min="3" max="3" width="10" style="2" customWidth="1"/>
    <col min="4" max="4" width="24.7109375" style="2" customWidth="1"/>
    <col min="5" max="5" width="8.42578125" style="2" customWidth="1"/>
    <col min="6" max="10" width="10.7109375" style="2" customWidth="1"/>
    <col min="11" max="11" width="9.140625" style="2"/>
    <col min="12" max="12" width="10" style="2" bestFit="1" customWidth="1"/>
    <col min="13" max="16384" width="9.140625" style="2"/>
  </cols>
  <sheetData>
    <row r="1" spans="2:12" ht="15" customHeight="1" x14ac:dyDescent="0.2"/>
    <row r="2" spans="2:12" ht="12" thickBot="1" x14ac:dyDescent="0.25"/>
    <row r="3" spans="2:12" ht="15.75" customHeight="1" thickBot="1" x14ac:dyDescent="0.25">
      <c r="B3" s="40" t="s">
        <v>12</v>
      </c>
      <c r="C3" s="40"/>
      <c r="D3" s="4" t="s">
        <v>17</v>
      </c>
      <c r="E3" s="4" t="s">
        <v>18</v>
      </c>
      <c r="G3" s="11"/>
      <c r="H3" s="11"/>
      <c r="I3" s="11"/>
      <c r="J3" s="11"/>
      <c r="K3" s="11"/>
      <c r="L3" s="11"/>
    </row>
    <row r="4" spans="2:12" ht="12" thickBot="1" x14ac:dyDescent="0.25">
      <c r="B4" s="4"/>
      <c r="C4" s="4" t="s">
        <v>13</v>
      </c>
      <c r="D4" s="4">
        <v>100</v>
      </c>
      <c r="E4" s="4" t="s">
        <v>14</v>
      </c>
      <c r="G4" s="11"/>
      <c r="H4" s="11"/>
      <c r="I4" s="11"/>
      <c r="J4" s="11"/>
      <c r="K4" s="11"/>
      <c r="L4" s="11"/>
    </row>
    <row r="5" spans="2:12" ht="12" thickBot="1" x14ac:dyDescent="0.25">
      <c r="B5" s="4"/>
      <c r="C5" s="4" t="s">
        <v>13</v>
      </c>
      <c r="D5" s="4">
        <f>D4*3600</f>
        <v>360000</v>
      </c>
      <c r="E5" s="4" t="s">
        <v>15</v>
      </c>
    </row>
    <row r="6" spans="2:12" ht="12" thickBot="1" x14ac:dyDescent="0.25"/>
    <row r="7" spans="2:12" ht="18" customHeight="1" thickBot="1" x14ac:dyDescent="0.25">
      <c r="B7" s="39" t="s">
        <v>0</v>
      </c>
      <c r="C7" s="39" t="s">
        <v>1</v>
      </c>
      <c r="D7" s="39" t="s">
        <v>2</v>
      </c>
      <c r="E7" s="39" t="s">
        <v>21</v>
      </c>
      <c r="F7" s="39" t="s">
        <v>36</v>
      </c>
      <c r="G7" s="39" t="s">
        <v>22</v>
      </c>
      <c r="H7" s="39" t="s">
        <v>24</v>
      </c>
      <c r="I7" s="33" t="s">
        <v>35</v>
      </c>
      <c r="J7" s="39" t="s">
        <v>16</v>
      </c>
      <c r="K7" s="39" t="s">
        <v>8</v>
      </c>
      <c r="L7" s="39"/>
    </row>
    <row r="8" spans="2:12" ht="15.75" customHeight="1" thickBot="1" x14ac:dyDescent="0.25">
      <c r="B8" s="39"/>
      <c r="C8" s="39"/>
      <c r="D8" s="39"/>
      <c r="E8" s="39"/>
      <c r="F8" s="39"/>
      <c r="G8" s="39"/>
      <c r="H8" s="39"/>
      <c r="I8" s="35"/>
      <c r="J8" s="39"/>
      <c r="K8" s="1" t="s">
        <v>9</v>
      </c>
      <c r="L8" s="1" t="s">
        <v>10</v>
      </c>
    </row>
    <row r="9" spans="2:12" ht="12" thickBot="1" x14ac:dyDescent="0.25">
      <c r="B9" s="39">
        <v>1</v>
      </c>
      <c r="C9" s="1" t="s">
        <v>3</v>
      </c>
      <c r="D9" s="5" t="s">
        <v>4</v>
      </c>
      <c r="E9" s="6">
        <v>0.13300000000000001</v>
      </c>
      <c r="F9" s="7">
        <v>3540</v>
      </c>
      <c r="G9" s="7">
        <f>0.133*F9</f>
        <v>470.82000000000005</v>
      </c>
      <c r="H9" s="30">
        <f>G9+G10+G11</f>
        <v>4984.8</v>
      </c>
      <c r="I9" s="36">
        <f>H9/(F9+F10+F11)</f>
        <v>1.3846666666666667</v>
      </c>
      <c r="J9" s="31">
        <f>D$5/H9</f>
        <v>72.219547424169477</v>
      </c>
      <c r="K9" s="31">
        <f>(360000/((0.133*F9)+G10+(75.233*F11)))/(3600/(F9+F10+F11))</f>
        <v>72.219547424169477</v>
      </c>
      <c r="L9" s="32">
        <f>K9/24</f>
        <v>3.0091478093403947</v>
      </c>
    </row>
    <row r="10" spans="2:12" ht="15.75" customHeight="1" thickBot="1" x14ac:dyDescent="0.25">
      <c r="B10" s="39"/>
      <c r="C10" s="1" t="s">
        <v>5</v>
      </c>
      <c r="D10" s="5" t="s">
        <v>6</v>
      </c>
      <c r="E10" s="8">
        <v>0</v>
      </c>
      <c r="F10" s="7">
        <v>0</v>
      </c>
      <c r="G10" s="7">
        <f>E10*F10</f>
        <v>0</v>
      </c>
      <c r="H10" s="30"/>
      <c r="I10" s="37"/>
      <c r="J10" s="31"/>
      <c r="K10" s="31"/>
      <c r="L10" s="32"/>
    </row>
    <row r="11" spans="2:12" ht="15" customHeight="1" thickBot="1" x14ac:dyDescent="0.25">
      <c r="B11" s="39"/>
      <c r="C11" s="1" t="s">
        <v>7</v>
      </c>
      <c r="D11" s="5" t="s">
        <v>11</v>
      </c>
      <c r="E11" s="8">
        <v>75.233000000000004</v>
      </c>
      <c r="F11" s="7">
        <v>60</v>
      </c>
      <c r="G11" s="7">
        <f>75.233*F11</f>
        <v>4513.9800000000005</v>
      </c>
      <c r="H11" s="30"/>
      <c r="I11" s="38"/>
      <c r="J11" s="31"/>
      <c r="K11" s="31"/>
      <c r="L11" s="32"/>
    </row>
    <row r="12" spans="2:12" ht="15" customHeight="1" thickBot="1" x14ac:dyDescent="0.25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 spans="2:12" ht="12" thickBot="1" x14ac:dyDescent="0.25">
      <c r="B13" s="33">
        <v>2</v>
      </c>
      <c r="C13" s="1" t="s">
        <v>3</v>
      </c>
      <c r="D13" s="5" t="s">
        <v>4</v>
      </c>
      <c r="E13" s="6">
        <v>0.13300000000000001</v>
      </c>
      <c r="F13" s="7">
        <v>3540</v>
      </c>
      <c r="G13" s="7">
        <f>E13*F13</f>
        <v>470.82000000000005</v>
      </c>
      <c r="H13" s="30">
        <f>G13+G14+G15</f>
        <v>4756.8</v>
      </c>
      <c r="I13" s="36">
        <f>H13/(F13+F14+F15)</f>
        <v>1.3213333333333335</v>
      </c>
      <c r="J13" s="31">
        <f>D$5/H13</f>
        <v>75.681130171543899</v>
      </c>
      <c r="K13" s="31">
        <f>J13/(3600/(F13+F14+F15))</f>
        <v>75.681130171543899</v>
      </c>
      <c r="L13" s="32">
        <f>K13/24</f>
        <v>3.1533804238143293</v>
      </c>
    </row>
    <row r="14" spans="2:12" ht="15.75" customHeight="1" thickBot="1" x14ac:dyDescent="0.25">
      <c r="B14" s="34"/>
      <c r="C14" s="1" t="s">
        <v>5</v>
      </c>
      <c r="D14" s="5" t="s">
        <v>6</v>
      </c>
      <c r="E14" s="8">
        <v>0</v>
      </c>
      <c r="F14" s="7">
        <v>0</v>
      </c>
      <c r="G14" s="7">
        <f>E14*F14</f>
        <v>0</v>
      </c>
      <c r="H14" s="30"/>
      <c r="I14" s="37"/>
      <c r="J14" s="31"/>
      <c r="K14" s="31"/>
      <c r="L14" s="32"/>
    </row>
    <row r="15" spans="2:12" ht="15.75" customHeight="1" thickBot="1" x14ac:dyDescent="0.25">
      <c r="B15" s="35"/>
      <c r="C15" s="1" t="s">
        <v>7</v>
      </c>
      <c r="D15" s="5" t="s">
        <v>19</v>
      </c>
      <c r="E15" s="8">
        <v>71.433000000000007</v>
      </c>
      <c r="F15" s="7">
        <v>60</v>
      </c>
      <c r="G15" s="7">
        <f t="shared" ref="G15" si="0">E15*F15</f>
        <v>4285.9800000000005</v>
      </c>
      <c r="H15" s="30"/>
      <c r="I15" s="38"/>
      <c r="J15" s="31"/>
      <c r="K15" s="31"/>
      <c r="L15" s="32"/>
    </row>
    <row r="16" spans="2:12" ht="15.75" customHeight="1" thickBot="1" x14ac:dyDescent="0.2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2:12" ht="15.75" customHeight="1" thickBot="1" x14ac:dyDescent="0.25">
      <c r="B17" s="33">
        <v>3</v>
      </c>
      <c r="C17" s="1" t="s">
        <v>3</v>
      </c>
      <c r="D17" s="5" t="s">
        <v>4</v>
      </c>
      <c r="E17" s="6">
        <v>0.13300000000000001</v>
      </c>
      <c r="F17" s="7">
        <v>7190</v>
      </c>
      <c r="G17" s="7">
        <f>E17*F17</f>
        <v>956.2700000000001</v>
      </c>
      <c r="H17" s="30">
        <f>G17+G18+G19</f>
        <v>1670.6000000000001</v>
      </c>
      <c r="I17" s="36">
        <f>H17/(F17+F18+F19)</f>
        <v>0.2320277777777778</v>
      </c>
      <c r="J17" s="31">
        <f>D$5/H17</f>
        <v>215.49144020112533</v>
      </c>
      <c r="K17" s="31">
        <f>J17/(3600/(F17+F18+F19))</f>
        <v>430.98288040225066</v>
      </c>
      <c r="L17" s="32">
        <f>K17/24</f>
        <v>17.957620016760444</v>
      </c>
    </row>
    <row r="18" spans="2:12" ht="15.75" customHeight="1" thickBot="1" x14ac:dyDescent="0.25">
      <c r="B18" s="34"/>
      <c r="C18" s="1" t="s">
        <v>5</v>
      </c>
      <c r="D18" s="5" t="s">
        <v>6</v>
      </c>
      <c r="E18" s="8">
        <v>0</v>
      </c>
      <c r="F18" s="7">
        <v>0</v>
      </c>
      <c r="G18" s="7">
        <f>E18*F18</f>
        <v>0</v>
      </c>
      <c r="H18" s="30"/>
      <c r="I18" s="37"/>
      <c r="J18" s="31"/>
      <c r="K18" s="31"/>
      <c r="L18" s="32"/>
    </row>
    <row r="19" spans="2:12" ht="15.75" customHeight="1" thickBot="1" x14ac:dyDescent="0.25">
      <c r="B19" s="35"/>
      <c r="C19" s="1" t="s">
        <v>7</v>
      </c>
      <c r="D19" s="5" t="s">
        <v>19</v>
      </c>
      <c r="E19" s="8">
        <v>71.433000000000007</v>
      </c>
      <c r="F19" s="7">
        <v>10</v>
      </c>
      <c r="G19" s="7">
        <f t="shared" ref="G19" si="1">E19*F19</f>
        <v>714.33</v>
      </c>
      <c r="H19" s="30"/>
      <c r="I19" s="38"/>
      <c r="J19" s="31"/>
      <c r="K19" s="31"/>
      <c r="L19" s="32"/>
    </row>
    <row r="20" spans="2:12" ht="15.75" customHeight="1" thickBot="1" x14ac:dyDescent="0.25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2:12" ht="15.75" customHeight="1" thickBot="1" x14ac:dyDescent="0.25">
      <c r="B21" s="33">
        <v>4</v>
      </c>
      <c r="C21" s="1" t="s">
        <v>3</v>
      </c>
      <c r="D21" s="5" t="s">
        <v>4</v>
      </c>
      <c r="E21" s="6">
        <v>0.13300000000000001</v>
      </c>
      <c r="F21" s="7">
        <v>7190</v>
      </c>
      <c r="G21" s="7">
        <f>E21*F21</f>
        <v>956.2700000000001</v>
      </c>
      <c r="H21" s="30">
        <f>G21+G22+G23</f>
        <v>1175.3030000000001</v>
      </c>
      <c r="I21" s="36">
        <f>H21/(F21+F22+F23)</f>
        <v>0.16323652777777781</v>
      </c>
      <c r="J21" s="31">
        <f>D$5/H21</f>
        <v>306.30399139626121</v>
      </c>
      <c r="K21" s="31">
        <f>J21/(3600/(F21+F22+F23))</f>
        <v>612.60798279252242</v>
      </c>
      <c r="L21" s="32">
        <f>K21/24</f>
        <v>25.525332616355101</v>
      </c>
    </row>
    <row r="22" spans="2:12" ht="15.75" customHeight="1" thickBot="1" x14ac:dyDescent="0.25">
      <c r="B22" s="34"/>
      <c r="C22" s="1" t="s">
        <v>5</v>
      </c>
      <c r="D22" s="5" t="s">
        <v>20</v>
      </c>
      <c r="E22" s="8">
        <v>16.399999999999999</v>
      </c>
      <c r="F22" s="7">
        <v>9</v>
      </c>
      <c r="G22" s="7">
        <f>E22*F22</f>
        <v>147.6</v>
      </c>
      <c r="H22" s="30"/>
      <c r="I22" s="37"/>
      <c r="J22" s="31"/>
      <c r="K22" s="31"/>
      <c r="L22" s="32"/>
    </row>
    <row r="23" spans="2:12" ht="15.75" customHeight="1" thickBot="1" x14ac:dyDescent="0.25">
      <c r="B23" s="35"/>
      <c r="C23" s="1" t="s">
        <v>7</v>
      </c>
      <c r="D23" s="5" t="s">
        <v>19</v>
      </c>
      <c r="E23" s="8">
        <v>71.433000000000007</v>
      </c>
      <c r="F23" s="7">
        <v>1</v>
      </c>
      <c r="G23" s="7">
        <f t="shared" ref="G23" si="2">E23*F23</f>
        <v>71.433000000000007</v>
      </c>
      <c r="H23" s="30"/>
      <c r="I23" s="38"/>
      <c r="J23" s="31"/>
      <c r="K23" s="31"/>
      <c r="L23" s="32"/>
    </row>
    <row r="24" spans="2:12" ht="12" thickBot="1" x14ac:dyDescent="0.25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2:12" ht="12" thickBot="1" x14ac:dyDescent="0.25">
      <c r="B25" s="33">
        <v>5</v>
      </c>
      <c r="C25" s="1" t="s">
        <v>3</v>
      </c>
      <c r="D25" s="5" t="s">
        <v>4</v>
      </c>
      <c r="E25" s="6">
        <v>0.13300000000000001</v>
      </c>
      <c r="F25" s="7">
        <v>3590</v>
      </c>
      <c r="G25" s="7">
        <f>E25*F25</f>
        <v>477.47</v>
      </c>
      <c r="H25" s="30">
        <f>G25+G26+G27</f>
        <v>696.50300000000004</v>
      </c>
      <c r="I25" s="36">
        <f>H25/(F25+F26+F27)</f>
        <v>0.19347305555555558</v>
      </c>
      <c r="J25" s="31">
        <f>D$5/H25</f>
        <v>516.86783832948311</v>
      </c>
      <c r="K25" s="31">
        <f>J25/(3600/(F25+F26+F27))</f>
        <v>516.86783832948311</v>
      </c>
      <c r="L25" s="32">
        <f>K25/24</f>
        <v>21.536159930395129</v>
      </c>
    </row>
    <row r="26" spans="2:12" ht="15.75" customHeight="1" thickBot="1" x14ac:dyDescent="0.25">
      <c r="B26" s="34"/>
      <c r="C26" s="1" t="s">
        <v>5</v>
      </c>
      <c r="D26" s="5" t="s">
        <v>20</v>
      </c>
      <c r="E26" s="8">
        <v>16.399999999999999</v>
      </c>
      <c r="F26" s="7">
        <v>9</v>
      </c>
      <c r="G26" s="7">
        <f>E26*F26</f>
        <v>147.6</v>
      </c>
      <c r="H26" s="30"/>
      <c r="I26" s="37"/>
      <c r="J26" s="31"/>
      <c r="K26" s="31"/>
      <c r="L26" s="32"/>
    </row>
    <row r="27" spans="2:12" ht="23.25" thickBot="1" x14ac:dyDescent="0.25">
      <c r="B27" s="35"/>
      <c r="C27" s="1" t="s">
        <v>7</v>
      </c>
      <c r="D27" s="5" t="s">
        <v>19</v>
      </c>
      <c r="E27" s="8">
        <v>71.433000000000007</v>
      </c>
      <c r="F27" s="7">
        <v>1</v>
      </c>
      <c r="G27" s="7">
        <f t="shared" ref="G27" si="3">E27*F27</f>
        <v>71.433000000000007</v>
      </c>
      <c r="H27" s="30"/>
      <c r="I27" s="38"/>
      <c r="J27" s="31"/>
      <c r="K27" s="31"/>
      <c r="L27" s="32"/>
    </row>
    <row r="28" spans="2:12" ht="12" thickBot="1" x14ac:dyDescent="0.25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2:12" ht="12" thickBot="1" x14ac:dyDescent="0.25">
      <c r="B29" s="33">
        <v>6</v>
      </c>
      <c r="C29" s="1" t="s">
        <v>3</v>
      </c>
      <c r="D29" s="5" t="s">
        <v>4</v>
      </c>
      <c r="E29" s="6">
        <v>0.13300000000000001</v>
      </c>
      <c r="F29" s="7">
        <v>3590</v>
      </c>
      <c r="G29" s="7">
        <f>E29*F29</f>
        <v>477.47</v>
      </c>
      <c r="H29" s="30">
        <f>G29+G30+G31</f>
        <v>1241.0030000000002</v>
      </c>
      <c r="I29" s="36">
        <f>H29/(F29+F30+F31)</f>
        <v>0.3447230555555556</v>
      </c>
      <c r="J29" s="31">
        <f>D$5/H29</f>
        <v>290.08793693488246</v>
      </c>
      <c r="K29" s="31">
        <f>J29/(3600/(F29+F30+F31))</f>
        <v>290.08793693488246</v>
      </c>
      <c r="L29" s="32">
        <f>K29/24</f>
        <v>12.086997372286769</v>
      </c>
    </row>
    <row r="30" spans="2:12" ht="15.75" customHeight="1" thickBot="1" x14ac:dyDescent="0.25">
      <c r="B30" s="34"/>
      <c r="C30" s="1" t="s">
        <v>5</v>
      </c>
      <c r="D30" s="5" t="s">
        <v>23</v>
      </c>
      <c r="E30" s="8">
        <v>76.900000000000006</v>
      </c>
      <c r="F30" s="7">
        <v>9</v>
      </c>
      <c r="G30" s="7">
        <f>E30*F30</f>
        <v>692.1</v>
      </c>
      <c r="H30" s="30"/>
      <c r="I30" s="37"/>
      <c r="J30" s="31"/>
      <c r="K30" s="31"/>
      <c r="L30" s="32"/>
    </row>
    <row r="31" spans="2:12" ht="23.25" thickBot="1" x14ac:dyDescent="0.25">
      <c r="B31" s="35"/>
      <c r="C31" s="1" t="s">
        <v>7</v>
      </c>
      <c r="D31" s="5" t="s">
        <v>19</v>
      </c>
      <c r="E31" s="8">
        <v>71.433000000000007</v>
      </c>
      <c r="F31" s="7">
        <v>1</v>
      </c>
      <c r="G31" s="7">
        <f t="shared" ref="G31" si="4">E31*F31</f>
        <v>71.433000000000007</v>
      </c>
      <c r="H31" s="30"/>
      <c r="I31" s="38"/>
      <c r="J31" s="31"/>
      <c r="K31" s="31"/>
      <c r="L31" s="32"/>
    </row>
  </sheetData>
  <mergeCells count="47">
    <mergeCell ref="I9:I11"/>
    <mergeCell ref="I13:I15"/>
    <mergeCell ref="I17:I19"/>
    <mergeCell ref="I21:I23"/>
    <mergeCell ref="K7:L7"/>
    <mergeCell ref="B9:B11"/>
    <mergeCell ref="B3:C3"/>
    <mergeCell ref="H9:H11"/>
    <mergeCell ref="H7:H8"/>
    <mergeCell ref="G7:G8"/>
    <mergeCell ref="J7:J8"/>
    <mergeCell ref="E7:E8"/>
    <mergeCell ref="J9:J11"/>
    <mergeCell ref="B7:B8"/>
    <mergeCell ref="C7:C8"/>
    <mergeCell ref="D7:D8"/>
    <mergeCell ref="F7:F8"/>
    <mergeCell ref="K9:K11"/>
    <mergeCell ref="L9:L11"/>
    <mergeCell ref="I7:I8"/>
    <mergeCell ref="L25:L27"/>
    <mergeCell ref="B29:B31"/>
    <mergeCell ref="H29:H31"/>
    <mergeCell ref="J29:J31"/>
    <mergeCell ref="K29:K31"/>
    <mergeCell ref="L29:L31"/>
    <mergeCell ref="B25:B27"/>
    <mergeCell ref="H25:H27"/>
    <mergeCell ref="J25:J27"/>
    <mergeCell ref="K25:K27"/>
    <mergeCell ref="I25:I27"/>
    <mergeCell ref="I29:I31"/>
    <mergeCell ref="L21:L23"/>
    <mergeCell ref="L17:L19"/>
    <mergeCell ref="B17:B19"/>
    <mergeCell ref="H17:H19"/>
    <mergeCell ref="J17:J19"/>
    <mergeCell ref="K17:K19"/>
    <mergeCell ref="B21:B23"/>
    <mergeCell ref="H21:H23"/>
    <mergeCell ref="J21:J23"/>
    <mergeCell ref="K21:K23"/>
    <mergeCell ref="H13:H15"/>
    <mergeCell ref="J13:J15"/>
    <mergeCell ref="K13:K15"/>
    <mergeCell ref="L13:L15"/>
    <mergeCell ref="B13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1"/>
  <sheetViews>
    <sheetView zoomScaleNormal="100" workbookViewId="0">
      <selection activeCell="I5" sqref="I5"/>
    </sheetView>
  </sheetViews>
  <sheetFormatPr defaultRowHeight="11.25" x14ac:dyDescent="0.2"/>
  <cols>
    <col min="1" max="1" width="2.85546875" style="2" customWidth="1"/>
    <col min="2" max="2" width="7.5703125" style="2" bestFit="1" customWidth="1"/>
    <col min="3" max="3" width="11" style="2" customWidth="1"/>
    <col min="4" max="4" width="6.140625" style="2" customWidth="1"/>
    <col min="5" max="5" width="0.7109375" style="2" customWidth="1"/>
    <col min="6" max="6" width="9" style="16" customWidth="1"/>
    <col min="7" max="12" width="9.28515625" style="16" customWidth="1"/>
    <col min="13" max="16384" width="9.140625" style="2"/>
  </cols>
  <sheetData>
    <row r="3" spans="2:18" ht="15" customHeight="1" x14ac:dyDescent="0.2">
      <c r="B3" s="42" t="s">
        <v>12</v>
      </c>
      <c r="C3" s="42"/>
      <c r="D3" s="19"/>
      <c r="E3" s="11"/>
      <c r="F3" s="17"/>
      <c r="G3" s="17"/>
      <c r="H3" s="17"/>
      <c r="I3" s="17"/>
    </row>
    <row r="4" spans="2:18" ht="15" customHeight="1" x14ac:dyDescent="0.2">
      <c r="B4" s="20" t="s">
        <v>32</v>
      </c>
      <c r="C4" s="24">
        <v>100</v>
      </c>
      <c r="D4" s="20" t="s">
        <v>14</v>
      </c>
      <c r="E4" s="11"/>
      <c r="F4" s="17"/>
      <c r="G4" s="17"/>
      <c r="H4" s="17"/>
      <c r="I4" s="17"/>
    </row>
    <row r="5" spans="2:18" ht="15" customHeight="1" x14ac:dyDescent="0.2">
      <c r="B5" s="21" t="s">
        <v>32</v>
      </c>
      <c r="C5" s="22">
        <f>C4* 3600</f>
        <v>360000</v>
      </c>
      <c r="D5" s="21" t="s">
        <v>15</v>
      </c>
    </row>
    <row r="6" spans="2:18" ht="12" thickBot="1" x14ac:dyDescent="0.25">
      <c r="M6" s="15"/>
      <c r="N6" s="15"/>
      <c r="O6" s="15"/>
      <c r="P6" s="15"/>
      <c r="Q6" s="15"/>
      <c r="R6" s="15"/>
    </row>
    <row r="7" spans="2:18" ht="18" customHeight="1" x14ac:dyDescent="0.2">
      <c r="B7" s="33" t="s">
        <v>34</v>
      </c>
      <c r="C7" s="33" t="s">
        <v>35</v>
      </c>
      <c r="D7" s="12"/>
      <c r="E7" s="44"/>
      <c r="F7" s="43" t="s">
        <v>25</v>
      </c>
      <c r="G7" s="41" t="s">
        <v>26</v>
      </c>
      <c r="H7" s="41"/>
      <c r="I7" s="41"/>
      <c r="J7" s="41"/>
      <c r="K7" s="41"/>
      <c r="L7" s="41"/>
      <c r="M7" s="29"/>
      <c r="N7" s="29"/>
      <c r="O7" s="29"/>
      <c r="P7" s="29"/>
      <c r="Q7" s="29"/>
      <c r="R7" s="29"/>
    </row>
    <row r="8" spans="2:18" ht="15.75" customHeight="1" thickBot="1" x14ac:dyDescent="0.25">
      <c r="B8" s="35"/>
      <c r="C8" s="35"/>
      <c r="D8" s="12"/>
      <c r="E8" s="45"/>
      <c r="F8" s="43"/>
      <c r="G8" s="22" t="s">
        <v>27</v>
      </c>
      <c r="H8" s="22" t="s">
        <v>28</v>
      </c>
      <c r="I8" s="22" t="s">
        <v>29</v>
      </c>
      <c r="J8" s="22" t="s">
        <v>30</v>
      </c>
      <c r="K8" s="22" t="s">
        <v>31</v>
      </c>
      <c r="L8" s="26" t="s">
        <v>33</v>
      </c>
      <c r="M8" s="28"/>
      <c r="N8" s="28"/>
      <c r="O8" s="28"/>
      <c r="P8" s="28"/>
      <c r="Q8" s="28"/>
      <c r="R8" s="28"/>
    </row>
    <row r="9" spans="2:18" ht="15.75" customHeight="1" x14ac:dyDescent="0.2">
      <c r="B9" s="33">
        <v>1</v>
      </c>
      <c r="C9" s="36">
        <f>'tabela consumo'!$I9:$I11</f>
        <v>1.3846666666666667</v>
      </c>
      <c r="D9" s="13"/>
      <c r="E9" s="45"/>
      <c r="F9" s="22">
        <v>0</v>
      </c>
      <c r="G9" s="22">
        <f>$C$4 - ($F9*10*$C$9)</f>
        <v>100</v>
      </c>
      <c r="H9" s="22">
        <f>$C$4 - ($F9*10*$C$13)</f>
        <v>100</v>
      </c>
      <c r="I9" s="22">
        <f>$C$4 - ($F9*10*$C$17)</f>
        <v>100</v>
      </c>
      <c r="J9" s="22">
        <f>$C$4 - ($F9*10*$C$21)</f>
        <v>100</v>
      </c>
      <c r="K9" s="22">
        <f>$C$4 - ($F9*10*$C$25)</f>
        <v>100</v>
      </c>
      <c r="L9" s="26">
        <f>$C$4 - ($F9*10*$C$29)</f>
        <v>100</v>
      </c>
      <c r="M9" s="15"/>
      <c r="N9" s="15"/>
      <c r="O9" s="15"/>
      <c r="P9" s="15"/>
      <c r="Q9" s="15"/>
      <c r="R9" s="15"/>
    </row>
    <row r="10" spans="2:18" ht="15.75" customHeight="1" x14ac:dyDescent="0.2">
      <c r="B10" s="34"/>
      <c r="C10" s="37"/>
      <c r="D10" s="13"/>
      <c r="E10" s="45"/>
      <c r="F10" s="22">
        <v>1</v>
      </c>
      <c r="G10" s="27">
        <f t="shared" ref="G10:G17" si="0">$C$4 - ($F10*10*$C$9)</f>
        <v>86.153333333333336</v>
      </c>
      <c r="H10" s="27">
        <f t="shared" ref="H10:H17" si="1">$C$4 - ($F10*10*$C$13)</f>
        <v>86.786666666666662</v>
      </c>
      <c r="I10" s="27">
        <f t="shared" ref="I10:I53" si="2">$C$4 - ($F10*10*$C$17)</f>
        <v>97.679722222222225</v>
      </c>
      <c r="J10" s="27">
        <f t="shared" ref="J10:J71" si="3">$C$4 - ($F10*10*$C$21)</f>
        <v>98.36763472222222</v>
      </c>
      <c r="K10" s="27">
        <f t="shared" ref="K10:K61" si="4">$C$4 - ($F10*10*$C$25)</f>
        <v>98.065269444444439</v>
      </c>
      <c r="L10" s="27">
        <f t="shared" ref="L10:L39" si="5">$C$4 - ($F10*10*$C$29)</f>
        <v>96.552769444444451</v>
      </c>
      <c r="M10" s="15"/>
      <c r="N10" s="15"/>
      <c r="O10" s="15"/>
      <c r="P10" s="15"/>
      <c r="Q10" s="15"/>
      <c r="R10" s="15"/>
    </row>
    <row r="11" spans="2:18" ht="12" thickBot="1" x14ac:dyDescent="0.25">
      <c r="B11" s="35"/>
      <c r="C11" s="38"/>
      <c r="D11" s="13"/>
      <c r="E11" s="45"/>
      <c r="F11" s="27">
        <v>2</v>
      </c>
      <c r="G11" s="27">
        <f t="shared" si="0"/>
        <v>72.306666666666672</v>
      </c>
      <c r="H11" s="27">
        <f t="shared" si="1"/>
        <v>73.573333333333323</v>
      </c>
      <c r="I11" s="27">
        <f t="shared" si="2"/>
        <v>95.359444444444449</v>
      </c>
      <c r="J11" s="27">
        <f t="shared" si="3"/>
        <v>96.735269444444441</v>
      </c>
      <c r="K11" s="27">
        <f t="shared" si="4"/>
        <v>96.130538888888893</v>
      </c>
      <c r="L11" s="27">
        <f t="shared" si="5"/>
        <v>93.105538888888887</v>
      </c>
      <c r="M11" s="15"/>
      <c r="N11" s="15"/>
      <c r="O11" s="15"/>
      <c r="P11" s="15"/>
      <c r="Q11" s="15"/>
      <c r="R11" s="15"/>
    </row>
    <row r="12" spans="2:18" ht="15" customHeight="1" thickBot="1" x14ac:dyDescent="0.25">
      <c r="B12" s="9"/>
      <c r="C12" s="25"/>
      <c r="D12" s="13"/>
      <c r="E12" s="45"/>
      <c r="F12" s="27">
        <v>3</v>
      </c>
      <c r="G12" s="27">
        <f t="shared" si="0"/>
        <v>58.46</v>
      </c>
      <c r="H12" s="27">
        <f t="shared" si="1"/>
        <v>60.36</v>
      </c>
      <c r="I12" s="27">
        <f t="shared" si="2"/>
        <v>93.039166666666659</v>
      </c>
      <c r="J12" s="27">
        <f t="shared" si="3"/>
        <v>95.102904166666661</v>
      </c>
      <c r="K12" s="27">
        <f t="shared" si="4"/>
        <v>94.195808333333332</v>
      </c>
      <c r="L12" s="27">
        <f t="shared" si="5"/>
        <v>89.658308333333338</v>
      </c>
      <c r="M12" s="15"/>
      <c r="N12" s="15"/>
      <c r="O12" s="15"/>
      <c r="P12" s="15"/>
      <c r="Q12" s="15"/>
      <c r="R12" s="15"/>
    </row>
    <row r="13" spans="2:18" x14ac:dyDescent="0.2">
      <c r="B13" s="33">
        <v>2</v>
      </c>
      <c r="C13" s="36">
        <f>'tabela consumo'!$I$9:I13</f>
        <v>1.3213333333333335</v>
      </c>
      <c r="D13" s="13"/>
      <c r="E13" s="45"/>
      <c r="F13" s="27">
        <v>4</v>
      </c>
      <c r="G13" s="27">
        <f t="shared" si="0"/>
        <v>44.61333333333333</v>
      </c>
      <c r="H13" s="27">
        <f t="shared" si="1"/>
        <v>47.146666666666661</v>
      </c>
      <c r="I13" s="27">
        <f t="shared" si="2"/>
        <v>90.718888888888884</v>
      </c>
      <c r="J13" s="27">
        <f t="shared" si="3"/>
        <v>93.470538888888882</v>
      </c>
      <c r="K13" s="27">
        <f t="shared" si="4"/>
        <v>92.261077777777771</v>
      </c>
      <c r="L13" s="27">
        <f t="shared" si="5"/>
        <v>86.211077777777774</v>
      </c>
      <c r="M13" s="15"/>
      <c r="N13" s="15"/>
      <c r="O13" s="15"/>
      <c r="P13" s="15"/>
      <c r="Q13" s="15"/>
      <c r="R13" s="15"/>
    </row>
    <row r="14" spans="2:18" ht="15.75" customHeight="1" x14ac:dyDescent="0.2">
      <c r="B14" s="34"/>
      <c r="C14" s="37"/>
      <c r="D14" s="13"/>
      <c r="E14" s="45"/>
      <c r="F14" s="27">
        <v>5</v>
      </c>
      <c r="G14" s="27">
        <f t="shared" si="0"/>
        <v>30.766666666666666</v>
      </c>
      <c r="H14" s="27">
        <f t="shared" si="1"/>
        <v>33.933333333333323</v>
      </c>
      <c r="I14" s="27">
        <f t="shared" si="2"/>
        <v>88.398611111111109</v>
      </c>
      <c r="J14" s="27">
        <f t="shared" si="3"/>
        <v>91.838173611111102</v>
      </c>
      <c r="K14" s="27">
        <f t="shared" si="4"/>
        <v>90.326347222222225</v>
      </c>
      <c r="L14" s="27">
        <f t="shared" si="5"/>
        <v>82.763847222222225</v>
      </c>
      <c r="M14" s="15"/>
      <c r="N14" s="15"/>
      <c r="O14" s="15"/>
      <c r="P14" s="15"/>
      <c r="Q14" s="15"/>
      <c r="R14" s="15"/>
    </row>
    <row r="15" spans="2:18" ht="12" thickBot="1" x14ac:dyDescent="0.25">
      <c r="B15" s="35"/>
      <c r="C15" s="38"/>
      <c r="D15" s="13"/>
      <c r="E15" s="45"/>
      <c r="F15" s="27">
        <v>6</v>
      </c>
      <c r="G15" s="27">
        <f t="shared" si="0"/>
        <v>16.920000000000002</v>
      </c>
      <c r="H15" s="27">
        <f t="shared" si="1"/>
        <v>20.72</v>
      </c>
      <c r="I15" s="27">
        <f t="shared" si="2"/>
        <v>86.078333333333333</v>
      </c>
      <c r="J15" s="27">
        <f t="shared" si="3"/>
        <v>90.205808333333337</v>
      </c>
      <c r="K15" s="27">
        <f t="shared" si="4"/>
        <v>88.391616666666664</v>
      </c>
      <c r="L15" s="27">
        <f t="shared" si="5"/>
        <v>79.316616666666661</v>
      </c>
      <c r="M15" s="15"/>
      <c r="N15" s="15"/>
      <c r="O15" s="15"/>
      <c r="P15" s="15"/>
      <c r="Q15" s="15"/>
      <c r="R15" s="15"/>
    </row>
    <row r="16" spans="2:18" ht="15.75" customHeight="1" thickBot="1" x14ac:dyDescent="0.25">
      <c r="B16" s="10"/>
      <c r="C16" s="25"/>
      <c r="D16" s="13"/>
      <c r="E16" s="45"/>
      <c r="F16" s="27">
        <v>7</v>
      </c>
      <c r="G16" s="27">
        <f t="shared" si="0"/>
        <v>3.0733333333333235</v>
      </c>
      <c r="H16" s="27">
        <f t="shared" si="1"/>
        <v>7.5066666666666606</v>
      </c>
      <c r="I16" s="27">
        <f t="shared" si="2"/>
        <v>83.758055555555558</v>
      </c>
      <c r="J16" s="27">
        <f t="shared" si="3"/>
        <v>88.573443055555558</v>
      </c>
      <c r="K16" s="27">
        <f t="shared" si="4"/>
        <v>86.456886111111103</v>
      </c>
      <c r="L16" s="27">
        <f t="shared" si="5"/>
        <v>75.869386111111112</v>
      </c>
      <c r="M16" s="15"/>
      <c r="N16" s="15"/>
      <c r="O16" s="15"/>
      <c r="P16" s="15"/>
      <c r="Q16" s="15"/>
      <c r="R16" s="15"/>
    </row>
    <row r="17" spans="2:18" ht="15.75" customHeight="1" x14ac:dyDescent="0.2">
      <c r="B17" s="33">
        <v>3</v>
      </c>
      <c r="C17" s="36">
        <f>'tabela consumo'!$I$9:I17</f>
        <v>0.2320277777777778</v>
      </c>
      <c r="D17" s="13"/>
      <c r="E17" s="45"/>
      <c r="F17" s="27">
        <v>8</v>
      </c>
      <c r="G17" s="27">
        <f t="shared" si="0"/>
        <v>-10.773333333333341</v>
      </c>
      <c r="H17" s="27">
        <f t="shared" si="1"/>
        <v>-5.7066666666666777</v>
      </c>
      <c r="I17" s="27">
        <f t="shared" si="2"/>
        <v>81.437777777777768</v>
      </c>
      <c r="J17" s="27">
        <f t="shared" si="3"/>
        <v>86.941077777777778</v>
      </c>
      <c r="K17" s="27">
        <f t="shared" si="4"/>
        <v>84.522155555555557</v>
      </c>
      <c r="L17" s="27">
        <f t="shared" si="5"/>
        <v>72.422155555555548</v>
      </c>
      <c r="M17" s="15"/>
      <c r="N17" s="15"/>
      <c r="O17" s="15"/>
      <c r="P17" s="15"/>
      <c r="Q17" s="15"/>
      <c r="R17" s="15"/>
    </row>
    <row r="18" spans="2:18" ht="15.75" customHeight="1" x14ac:dyDescent="0.2">
      <c r="B18" s="34"/>
      <c r="C18" s="37"/>
      <c r="D18" s="13"/>
      <c r="E18" s="45"/>
      <c r="F18" s="27">
        <v>9</v>
      </c>
      <c r="G18" s="26"/>
      <c r="H18" s="26"/>
      <c r="I18" s="27">
        <f t="shared" si="2"/>
        <v>79.117499999999993</v>
      </c>
      <c r="J18" s="27">
        <f t="shared" si="3"/>
        <v>85.308712499999999</v>
      </c>
      <c r="K18" s="27">
        <f t="shared" si="4"/>
        <v>82.587424999999996</v>
      </c>
      <c r="L18" s="27">
        <f t="shared" si="5"/>
        <v>68.974924999999999</v>
      </c>
      <c r="M18" s="15"/>
      <c r="N18" s="15"/>
      <c r="O18" s="15"/>
      <c r="P18" s="15"/>
      <c r="Q18" s="15"/>
      <c r="R18" s="15"/>
    </row>
    <row r="19" spans="2:18" ht="12" thickBot="1" x14ac:dyDescent="0.25">
      <c r="B19" s="35"/>
      <c r="C19" s="38"/>
      <c r="D19" s="13"/>
      <c r="E19" s="45"/>
      <c r="F19" s="27">
        <v>10</v>
      </c>
      <c r="G19" s="26"/>
      <c r="H19" s="26"/>
      <c r="I19" s="27">
        <f t="shared" si="2"/>
        <v>76.797222222222217</v>
      </c>
      <c r="J19" s="27">
        <f t="shared" si="3"/>
        <v>83.676347222222219</v>
      </c>
      <c r="K19" s="27">
        <f t="shared" si="4"/>
        <v>80.65269444444445</v>
      </c>
      <c r="L19" s="27">
        <f t="shared" si="5"/>
        <v>65.52769444444445</v>
      </c>
      <c r="M19" s="15"/>
      <c r="N19" s="15"/>
      <c r="O19" s="15"/>
      <c r="P19" s="15"/>
      <c r="Q19" s="15"/>
      <c r="R19" s="15"/>
    </row>
    <row r="20" spans="2:18" ht="15.75" customHeight="1" thickBot="1" x14ac:dyDescent="0.25">
      <c r="B20" s="10"/>
      <c r="C20" s="25"/>
      <c r="D20" s="13"/>
      <c r="E20" s="45"/>
      <c r="F20" s="27">
        <v>11</v>
      </c>
      <c r="G20" s="26"/>
      <c r="H20" s="26"/>
      <c r="I20" s="27">
        <f t="shared" si="2"/>
        <v>74.476944444444442</v>
      </c>
      <c r="J20" s="27">
        <f t="shared" si="3"/>
        <v>82.04398194444444</v>
      </c>
      <c r="K20" s="27">
        <f t="shared" si="4"/>
        <v>78.717963888888889</v>
      </c>
      <c r="L20" s="27">
        <f t="shared" si="5"/>
        <v>62.080463888888886</v>
      </c>
    </row>
    <row r="21" spans="2:18" ht="15.75" customHeight="1" x14ac:dyDescent="0.2">
      <c r="B21" s="33">
        <v>4</v>
      </c>
      <c r="C21" s="36">
        <f>'tabela consumo'!$I$9:I21</f>
        <v>0.16323652777777781</v>
      </c>
      <c r="D21" s="13"/>
      <c r="E21" s="45"/>
      <c r="F21" s="27">
        <v>12</v>
      </c>
      <c r="G21" s="26"/>
      <c r="H21" s="26"/>
      <c r="I21" s="27">
        <f t="shared" si="2"/>
        <v>72.156666666666666</v>
      </c>
      <c r="J21" s="27">
        <f t="shared" si="3"/>
        <v>80.41161666666666</v>
      </c>
      <c r="K21" s="27">
        <f t="shared" si="4"/>
        <v>76.783233333333328</v>
      </c>
      <c r="L21" s="27">
        <f t="shared" si="5"/>
        <v>58.63323333333333</v>
      </c>
    </row>
    <row r="22" spans="2:18" ht="15.75" customHeight="1" x14ac:dyDescent="0.2">
      <c r="B22" s="34"/>
      <c r="C22" s="37"/>
      <c r="D22" s="13"/>
      <c r="E22" s="45"/>
      <c r="F22" s="27">
        <v>13</v>
      </c>
      <c r="G22" s="26"/>
      <c r="H22" s="26"/>
      <c r="I22" s="27">
        <f t="shared" si="2"/>
        <v>69.836388888888877</v>
      </c>
      <c r="J22" s="27">
        <f t="shared" si="3"/>
        <v>78.779251388888881</v>
      </c>
      <c r="K22" s="27">
        <f t="shared" si="4"/>
        <v>74.848502777777782</v>
      </c>
      <c r="L22" s="27">
        <f t="shared" si="5"/>
        <v>55.186002777777773</v>
      </c>
    </row>
    <row r="23" spans="2:18" ht="12" thickBot="1" x14ac:dyDescent="0.25">
      <c r="B23" s="35"/>
      <c r="C23" s="38"/>
      <c r="D23" s="13"/>
      <c r="E23" s="45"/>
      <c r="F23" s="27">
        <v>14</v>
      </c>
      <c r="G23" s="22"/>
      <c r="H23" s="22"/>
      <c r="I23" s="27">
        <f t="shared" si="2"/>
        <v>67.516111111111115</v>
      </c>
      <c r="J23" s="27">
        <f t="shared" si="3"/>
        <v>77.146886111111115</v>
      </c>
      <c r="K23" s="27">
        <f t="shared" si="4"/>
        <v>72.913772222222221</v>
      </c>
      <c r="L23" s="27">
        <f t="shared" si="5"/>
        <v>51.738772222222217</v>
      </c>
    </row>
    <row r="24" spans="2:18" ht="12" thickBot="1" x14ac:dyDescent="0.25">
      <c r="B24" s="9"/>
      <c r="C24" s="8"/>
      <c r="D24" s="14"/>
      <c r="E24" s="45"/>
      <c r="F24" s="27">
        <v>15</v>
      </c>
      <c r="G24" s="22"/>
      <c r="H24" s="22"/>
      <c r="I24" s="27">
        <f t="shared" si="2"/>
        <v>65.195833333333326</v>
      </c>
      <c r="J24" s="27">
        <f t="shared" si="3"/>
        <v>75.514520833333336</v>
      </c>
      <c r="K24" s="27">
        <f t="shared" si="4"/>
        <v>70.97904166666666</v>
      </c>
      <c r="L24" s="27">
        <f t="shared" si="5"/>
        <v>48.29154166666666</v>
      </c>
    </row>
    <row r="25" spans="2:18" x14ac:dyDescent="0.2">
      <c r="B25" s="33">
        <v>5</v>
      </c>
      <c r="C25" s="36">
        <f>'tabela consumo'!I$9:$I25</f>
        <v>0.19347305555555558</v>
      </c>
      <c r="D25" s="13"/>
      <c r="E25" s="45"/>
      <c r="F25" s="27">
        <v>16</v>
      </c>
      <c r="G25" s="22"/>
      <c r="H25" s="23"/>
      <c r="I25" s="27">
        <f t="shared" si="2"/>
        <v>62.87555555555555</v>
      </c>
      <c r="J25" s="27">
        <f t="shared" si="3"/>
        <v>73.882155555555556</v>
      </c>
      <c r="K25" s="27">
        <f t="shared" si="4"/>
        <v>69.044311111111114</v>
      </c>
      <c r="L25" s="27">
        <f t="shared" si="5"/>
        <v>44.844311111111104</v>
      </c>
    </row>
    <row r="26" spans="2:18" ht="11.25" customHeight="1" x14ac:dyDescent="0.2">
      <c r="B26" s="34"/>
      <c r="C26" s="37"/>
      <c r="D26" s="13"/>
      <c r="E26" s="45"/>
      <c r="F26" s="27">
        <v>17</v>
      </c>
      <c r="G26" s="22"/>
      <c r="H26" s="23"/>
      <c r="I26" s="27">
        <f t="shared" si="2"/>
        <v>60.555277777777775</v>
      </c>
      <c r="J26" s="27">
        <f t="shared" si="3"/>
        <v>72.249790277777777</v>
      </c>
      <c r="K26" s="27">
        <f t="shared" si="4"/>
        <v>67.109580555555553</v>
      </c>
      <c r="L26" s="27">
        <f t="shared" si="5"/>
        <v>41.397080555555547</v>
      </c>
    </row>
    <row r="27" spans="2:18" ht="12" thickBot="1" x14ac:dyDescent="0.25">
      <c r="B27" s="35"/>
      <c r="C27" s="38"/>
      <c r="D27" s="13"/>
      <c r="E27" s="45"/>
      <c r="F27" s="27">
        <v>18</v>
      </c>
      <c r="G27" s="22"/>
      <c r="H27" s="23"/>
      <c r="I27" s="27">
        <f t="shared" si="2"/>
        <v>58.234999999999992</v>
      </c>
      <c r="J27" s="27">
        <f t="shared" si="3"/>
        <v>70.617424999999997</v>
      </c>
      <c r="K27" s="27">
        <f t="shared" si="4"/>
        <v>65.174849999999992</v>
      </c>
      <c r="L27" s="27">
        <f t="shared" si="5"/>
        <v>37.949849999999991</v>
      </c>
    </row>
    <row r="28" spans="2:18" ht="12" thickBot="1" x14ac:dyDescent="0.25">
      <c r="B28" s="3"/>
      <c r="C28" s="3"/>
      <c r="D28" s="15"/>
      <c r="E28" s="45"/>
      <c r="F28" s="27">
        <v>19</v>
      </c>
      <c r="G28" s="22"/>
      <c r="H28" s="23"/>
      <c r="I28" s="27">
        <f t="shared" si="2"/>
        <v>55.914722222222217</v>
      </c>
      <c r="J28" s="27">
        <f t="shared" si="3"/>
        <v>68.985059722222218</v>
      </c>
      <c r="K28" s="27">
        <f t="shared" si="4"/>
        <v>63.240119444444439</v>
      </c>
      <c r="L28" s="27">
        <f t="shared" si="5"/>
        <v>34.502619444444434</v>
      </c>
    </row>
    <row r="29" spans="2:18" x14ac:dyDescent="0.2">
      <c r="B29" s="33">
        <v>6</v>
      </c>
      <c r="C29" s="36">
        <f>'tabela consumo'!$I$9:I29</f>
        <v>0.3447230555555556</v>
      </c>
      <c r="D29" s="13"/>
      <c r="E29" s="45"/>
      <c r="F29" s="27">
        <v>20</v>
      </c>
      <c r="G29" s="22"/>
      <c r="H29" s="23"/>
      <c r="I29" s="27">
        <f t="shared" si="2"/>
        <v>53.594444444444441</v>
      </c>
      <c r="J29" s="27">
        <f t="shared" si="3"/>
        <v>67.352694444444438</v>
      </c>
      <c r="K29" s="27">
        <f t="shared" si="4"/>
        <v>61.305388888888885</v>
      </c>
      <c r="L29" s="27">
        <f t="shared" si="5"/>
        <v>31.055388888888885</v>
      </c>
    </row>
    <row r="30" spans="2:18" x14ac:dyDescent="0.2">
      <c r="B30" s="34"/>
      <c r="C30" s="37"/>
      <c r="D30" s="13"/>
      <c r="E30" s="45"/>
      <c r="F30" s="27">
        <v>21</v>
      </c>
      <c r="G30" s="22"/>
      <c r="H30" s="23"/>
      <c r="I30" s="27">
        <f t="shared" si="2"/>
        <v>51.274166666666659</v>
      </c>
      <c r="J30" s="27">
        <f t="shared" si="3"/>
        <v>65.720329166666659</v>
      </c>
      <c r="K30" s="27">
        <f t="shared" si="4"/>
        <v>59.370658333333331</v>
      </c>
      <c r="L30" s="27">
        <f t="shared" si="5"/>
        <v>27.608158333333321</v>
      </c>
    </row>
    <row r="31" spans="2:18" ht="12" thickBot="1" x14ac:dyDescent="0.25">
      <c r="B31" s="35"/>
      <c r="C31" s="38"/>
      <c r="D31" s="13"/>
      <c r="E31" s="45"/>
      <c r="F31" s="27">
        <v>22</v>
      </c>
      <c r="G31" s="22"/>
      <c r="H31" s="23"/>
      <c r="I31" s="27">
        <f t="shared" si="2"/>
        <v>48.953888888888883</v>
      </c>
      <c r="J31" s="27">
        <f t="shared" si="3"/>
        <v>64.087963888888879</v>
      </c>
      <c r="K31" s="27">
        <f t="shared" si="4"/>
        <v>57.435927777777771</v>
      </c>
      <c r="L31" s="27">
        <f t="shared" si="5"/>
        <v>24.160927777777772</v>
      </c>
    </row>
    <row r="32" spans="2:18" x14ac:dyDescent="0.2">
      <c r="E32" s="45"/>
      <c r="F32" s="27">
        <v>23</v>
      </c>
      <c r="G32" s="22"/>
      <c r="H32" s="23"/>
      <c r="I32" s="27">
        <f t="shared" si="2"/>
        <v>46.633611111111108</v>
      </c>
      <c r="J32" s="27">
        <f t="shared" si="3"/>
        <v>62.455598611111107</v>
      </c>
      <c r="K32" s="27">
        <f t="shared" si="4"/>
        <v>55.501197222222217</v>
      </c>
      <c r="L32" s="27">
        <f t="shared" si="5"/>
        <v>20.713697222222208</v>
      </c>
    </row>
    <row r="33" spans="5:12" x14ac:dyDescent="0.2">
      <c r="E33" s="45"/>
      <c r="F33" s="27">
        <v>24</v>
      </c>
      <c r="G33" s="22"/>
      <c r="H33" s="23"/>
      <c r="I33" s="27">
        <f t="shared" si="2"/>
        <v>44.313333333333325</v>
      </c>
      <c r="J33" s="27">
        <f t="shared" si="3"/>
        <v>60.823233333333327</v>
      </c>
      <c r="K33" s="27">
        <f t="shared" si="4"/>
        <v>53.566466666666663</v>
      </c>
      <c r="L33" s="27">
        <f t="shared" si="5"/>
        <v>17.266466666666659</v>
      </c>
    </row>
    <row r="34" spans="5:12" x14ac:dyDescent="0.2">
      <c r="E34" s="45"/>
      <c r="F34" s="27">
        <v>25</v>
      </c>
      <c r="G34" s="22"/>
      <c r="H34" s="23"/>
      <c r="I34" s="27">
        <f t="shared" si="2"/>
        <v>41.99305555555555</v>
      </c>
      <c r="J34" s="27">
        <f t="shared" si="3"/>
        <v>59.190868055555548</v>
      </c>
      <c r="K34" s="27">
        <f t="shared" si="4"/>
        <v>51.631736111111103</v>
      </c>
      <c r="L34" s="27">
        <f t="shared" si="5"/>
        <v>13.819236111111096</v>
      </c>
    </row>
    <row r="35" spans="5:12" x14ac:dyDescent="0.2">
      <c r="E35" s="45"/>
      <c r="F35" s="27">
        <v>26</v>
      </c>
      <c r="G35" s="22"/>
      <c r="H35" s="23"/>
      <c r="I35" s="27">
        <f t="shared" si="2"/>
        <v>39.672777777777767</v>
      </c>
      <c r="J35" s="27">
        <f t="shared" si="3"/>
        <v>57.558502777777768</v>
      </c>
      <c r="K35" s="27">
        <f t="shared" si="4"/>
        <v>49.697005555555549</v>
      </c>
      <c r="L35" s="27">
        <f t="shared" si="5"/>
        <v>10.372005555555546</v>
      </c>
    </row>
    <row r="36" spans="5:12" x14ac:dyDescent="0.2">
      <c r="E36" s="45"/>
      <c r="F36" s="27">
        <v>27</v>
      </c>
      <c r="G36" s="22"/>
      <c r="H36" s="23"/>
      <c r="I36" s="27">
        <f t="shared" si="2"/>
        <v>37.352499999999992</v>
      </c>
      <c r="J36" s="27">
        <f t="shared" si="3"/>
        <v>55.926137499999989</v>
      </c>
      <c r="K36" s="27">
        <f t="shared" si="4"/>
        <v>47.762274999999995</v>
      </c>
      <c r="L36" s="27">
        <f t="shared" si="5"/>
        <v>6.9247749999999826</v>
      </c>
    </row>
    <row r="37" spans="5:12" x14ac:dyDescent="0.2">
      <c r="E37" s="45"/>
      <c r="F37" s="27">
        <v>28</v>
      </c>
      <c r="G37" s="22"/>
      <c r="H37" s="23"/>
      <c r="I37" s="27">
        <f t="shared" si="2"/>
        <v>35.032222222222217</v>
      </c>
      <c r="J37" s="27">
        <f t="shared" si="3"/>
        <v>54.293772222222216</v>
      </c>
      <c r="K37" s="27">
        <f t="shared" si="4"/>
        <v>45.827544444444435</v>
      </c>
      <c r="L37" s="27">
        <f t="shared" si="5"/>
        <v>3.4775444444444332</v>
      </c>
    </row>
    <row r="38" spans="5:12" x14ac:dyDescent="0.2">
      <c r="E38" s="45"/>
      <c r="F38" s="27">
        <v>29</v>
      </c>
      <c r="G38" s="22"/>
      <c r="H38" s="23"/>
      <c r="I38" s="27">
        <f t="shared" si="2"/>
        <v>32.711944444444441</v>
      </c>
      <c r="J38" s="27">
        <f t="shared" si="3"/>
        <v>52.661406944444437</v>
      </c>
      <c r="K38" s="27">
        <f t="shared" si="4"/>
        <v>43.892813888888881</v>
      </c>
      <c r="L38" s="27">
        <f t="shared" si="5"/>
        <v>3.0313888888869656E-2</v>
      </c>
    </row>
    <row r="39" spans="5:12" x14ac:dyDescent="0.2">
      <c r="E39" s="45"/>
      <c r="F39" s="27">
        <v>30</v>
      </c>
      <c r="G39" s="22"/>
      <c r="H39" s="23"/>
      <c r="I39" s="27">
        <f t="shared" si="2"/>
        <v>30.391666666666652</v>
      </c>
      <c r="J39" s="27">
        <f t="shared" si="3"/>
        <v>51.029041666666657</v>
      </c>
      <c r="K39" s="27">
        <f t="shared" si="4"/>
        <v>41.958083333333327</v>
      </c>
      <c r="L39" s="27">
        <f t="shared" si="5"/>
        <v>-3.4169166666666797</v>
      </c>
    </row>
    <row r="40" spans="5:12" x14ac:dyDescent="0.2">
      <c r="E40" s="45"/>
      <c r="F40" s="27">
        <v>31</v>
      </c>
      <c r="G40" s="22"/>
      <c r="H40" s="23"/>
      <c r="I40" s="27">
        <f t="shared" si="2"/>
        <v>28.071388888888876</v>
      </c>
      <c r="J40" s="27">
        <f t="shared" si="3"/>
        <v>49.396676388888878</v>
      </c>
      <c r="K40" s="27">
        <f t="shared" si="4"/>
        <v>40.023352777777774</v>
      </c>
      <c r="L40" s="26"/>
    </row>
    <row r="41" spans="5:12" x14ac:dyDescent="0.2">
      <c r="E41" s="45"/>
      <c r="F41" s="27">
        <v>32</v>
      </c>
      <c r="G41" s="22"/>
      <c r="H41" s="23"/>
      <c r="I41" s="27">
        <f t="shared" si="2"/>
        <v>25.751111111111101</v>
      </c>
      <c r="J41" s="27">
        <f t="shared" si="3"/>
        <v>47.764311111111098</v>
      </c>
      <c r="K41" s="27">
        <f t="shared" si="4"/>
        <v>38.088622222222213</v>
      </c>
      <c r="L41" s="26"/>
    </row>
    <row r="42" spans="5:12" x14ac:dyDescent="0.2">
      <c r="E42" s="45"/>
      <c r="F42" s="27">
        <v>33</v>
      </c>
      <c r="G42" s="22"/>
      <c r="H42" s="23"/>
      <c r="I42" s="27">
        <f t="shared" si="2"/>
        <v>23.430833333333325</v>
      </c>
      <c r="J42" s="27">
        <f t="shared" si="3"/>
        <v>46.131945833333326</v>
      </c>
      <c r="K42" s="27">
        <f t="shared" si="4"/>
        <v>36.153891666666659</v>
      </c>
      <c r="L42" s="26"/>
    </row>
    <row r="43" spans="5:12" x14ac:dyDescent="0.2">
      <c r="E43" s="45"/>
      <c r="F43" s="27">
        <v>34</v>
      </c>
      <c r="G43" s="22"/>
      <c r="H43" s="23"/>
      <c r="I43" s="27">
        <f t="shared" si="2"/>
        <v>21.11055555555555</v>
      </c>
      <c r="J43" s="27">
        <f t="shared" si="3"/>
        <v>44.499580555555546</v>
      </c>
      <c r="K43" s="27">
        <f t="shared" si="4"/>
        <v>34.219161111111106</v>
      </c>
      <c r="L43" s="26"/>
    </row>
    <row r="44" spans="5:12" x14ac:dyDescent="0.2">
      <c r="E44" s="45"/>
      <c r="F44" s="27">
        <v>35</v>
      </c>
      <c r="G44" s="22"/>
      <c r="H44" s="23"/>
      <c r="I44" s="27">
        <f t="shared" si="2"/>
        <v>18.790277777777774</v>
      </c>
      <c r="J44" s="27">
        <f t="shared" si="3"/>
        <v>42.867215277777767</v>
      </c>
      <c r="K44" s="27">
        <f t="shared" si="4"/>
        <v>32.284430555555545</v>
      </c>
      <c r="L44" s="26"/>
    </row>
    <row r="45" spans="5:12" x14ac:dyDescent="0.2">
      <c r="E45" s="45"/>
      <c r="F45" s="27">
        <v>36</v>
      </c>
      <c r="G45" s="22"/>
      <c r="H45" s="23"/>
      <c r="I45" s="27">
        <f t="shared" si="2"/>
        <v>16.469999999999985</v>
      </c>
      <c r="J45" s="27">
        <f t="shared" si="3"/>
        <v>41.234849999999987</v>
      </c>
      <c r="K45" s="27">
        <f t="shared" si="4"/>
        <v>30.349699999999999</v>
      </c>
      <c r="L45" s="26"/>
    </row>
    <row r="46" spans="5:12" x14ac:dyDescent="0.2">
      <c r="E46" s="45"/>
      <c r="F46" s="27">
        <v>37</v>
      </c>
      <c r="G46" s="22"/>
      <c r="H46" s="23"/>
      <c r="I46" s="27">
        <f t="shared" si="2"/>
        <v>14.149722222222209</v>
      </c>
      <c r="J46" s="27">
        <f t="shared" si="3"/>
        <v>39.602484722222215</v>
      </c>
      <c r="K46" s="27">
        <f t="shared" si="4"/>
        <v>28.414969444444438</v>
      </c>
      <c r="L46" s="26"/>
    </row>
    <row r="47" spans="5:12" x14ac:dyDescent="0.2">
      <c r="E47" s="45"/>
      <c r="F47" s="27">
        <v>38</v>
      </c>
      <c r="G47" s="22"/>
      <c r="H47" s="23"/>
      <c r="I47" s="27">
        <f t="shared" si="2"/>
        <v>11.829444444444434</v>
      </c>
      <c r="J47" s="27">
        <f t="shared" si="3"/>
        <v>37.970119444444435</v>
      </c>
      <c r="K47" s="27">
        <f t="shared" si="4"/>
        <v>26.480238888888877</v>
      </c>
      <c r="L47" s="26"/>
    </row>
    <row r="48" spans="5:12" x14ac:dyDescent="0.2">
      <c r="E48" s="45"/>
      <c r="F48" s="27">
        <v>39</v>
      </c>
      <c r="G48" s="22"/>
      <c r="H48" s="23"/>
      <c r="I48" s="27">
        <f t="shared" si="2"/>
        <v>9.5091666666666583</v>
      </c>
      <c r="J48" s="27">
        <f t="shared" si="3"/>
        <v>36.337754166666656</v>
      </c>
      <c r="K48" s="27">
        <f t="shared" si="4"/>
        <v>24.545508333333331</v>
      </c>
      <c r="L48" s="26"/>
    </row>
    <row r="49" spans="5:12" x14ac:dyDescent="0.2">
      <c r="E49" s="45"/>
      <c r="F49" s="27">
        <v>40</v>
      </c>
      <c r="G49" s="22"/>
      <c r="H49" s="23"/>
      <c r="I49" s="27">
        <f t="shared" si="2"/>
        <v>7.1888888888888829</v>
      </c>
      <c r="J49" s="27">
        <f t="shared" si="3"/>
        <v>34.705388888888876</v>
      </c>
      <c r="K49" s="27">
        <f t="shared" si="4"/>
        <v>22.61077777777777</v>
      </c>
      <c r="L49" s="26"/>
    </row>
    <row r="50" spans="5:12" x14ac:dyDescent="0.2">
      <c r="E50" s="45"/>
      <c r="F50" s="27">
        <v>41</v>
      </c>
      <c r="G50" s="22"/>
      <c r="H50" s="23"/>
      <c r="I50" s="27">
        <f t="shared" si="2"/>
        <v>4.8686111111110932</v>
      </c>
      <c r="J50" s="27">
        <f t="shared" si="3"/>
        <v>33.073023611111097</v>
      </c>
      <c r="K50" s="27">
        <f t="shared" si="4"/>
        <v>20.676047222222209</v>
      </c>
      <c r="L50" s="26"/>
    </row>
    <row r="51" spans="5:12" x14ac:dyDescent="0.2">
      <c r="E51" s="45"/>
      <c r="F51" s="27">
        <v>42</v>
      </c>
      <c r="G51" s="22"/>
      <c r="H51" s="23"/>
      <c r="I51" s="27">
        <f t="shared" si="2"/>
        <v>2.5483333333333178</v>
      </c>
      <c r="J51" s="27">
        <f t="shared" si="3"/>
        <v>31.440658333333317</v>
      </c>
      <c r="K51" s="27">
        <f t="shared" si="4"/>
        <v>18.741316666666663</v>
      </c>
      <c r="L51" s="26"/>
    </row>
    <row r="52" spans="5:12" x14ac:dyDescent="0.2">
      <c r="E52" s="45"/>
      <c r="F52" s="27">
        <v>43</v>
      </c>
      <c r="G52" s="22"/>
      <c r="H52" s="23"/>
      <c r="I52" s="27">
        <f t="shared" si="2"/>
        <v>0.22805555555554236</v>
      </c>
      <c r="J52" s="27">
        <f t="shared" si="3"/>
        <v>29.808293055555538</v>
      </c>
      <c r="K52" s="27">
        <f t="shared" si="4"/>
        <v>16.806586111111102</v>
      </c>
      <c r="L52" s="26"/>
    </row>
    <row r="53" spans="5:12" x14ac:dyDescent="0.2">
      <c r="E53" s="45"/>
      <c r="F53" s="27">
        <v>44</v>
      </c>
      <c r="G53" s="22"/>
      <c r="H53" s="23"/>
      <c r="I53" s="27">
        <f t="shared" si="2"/>
        <v>-2.0922222222222331</v>
      </c>
      <c r="J53" s="27">
        <f t="shared" si="3"/>
        <v>28.175927777777758</v>
      </c>
      <c r="K53" s="27">
        <f t="shared" si="4"/>
        <v>14.871855555555541</v>
      </c>
      <c r="L53" s="26"/>
    </row>
    <row r="54" spans="5:12" x14ac:dyDescent="0.2">
      <c r="E54" s="45"/>
      <c r="F54" s="27">
        <v>45</v>
      </c>
      <c r="G54" s="22"/>
      <c r="H54" s="23"/>
      <c r="I54" s="26"/>
      <c r="J54" s="27">
        <f t="shared" si="3"/>
        <v>26.543562499999993</v>
      </c>
      <c r="K54" s="27">
        <f t="shared" si="4"/>
        <v>12.937124999999995</v>
      </c>
      <c r="L54" s="22"/>
    </row>
    <row r="55" spans="5:12" x14ac:dyDescent="0.2">
      <c r="E55" s="45"/>
      <c r="F55" s="27">
        <v>46</v>
      </c>
      <c r="G55" s="22"/>
      <c r="H55" s="23"/>
      <c r="I55" s="22"/>
      <c r="J55" s="27">
        <f t="shared" si="3"/>
        <v>24.911197222222214</v>
      </c>
      <c r="K55" s="27">
        <f t="shared" si="4"/>
        <v>11.002394444444434</v>
      </c>
      <c r="L55" s="22"/>
    </row>
    <row r="56" spans="5:12" x14ac:dyDescent="0.2">
      <c r="E56" s="45"/>
      <c r="F56" s="27">
        <v>47</v>
      </c>
      <c r="G56" s="22"/>
      <c r="H56" s="23"/>
      <c r="I56" s="22"/>
      <c r="J56" s="27">
        <f t="shared" si="3"/>
        <v>23.278831944444434</v>
      </c>
      <c r="K56" s="27">
        <f t="shared" si="4"/>
        <v>9.0676638888888732</v>
      </c>
      <c r="L56" s="22"/>
    </row>
    <row r="57" spans="5:12" x14ac:dyDescent="0.2">
      <c r="E57" s="45"/>
      <c r="F57" s="27">
        <v>48</v>
      </c>
      <c r="G57" s="22"/>
      <c r="H57" s="23"/>
      <c r="I57" s="22"/>
      <c r="J57" s="27">
        <f t="shared" si="3"/>
        <v>21.646466666666655</v>
      </c>
      <c r="K57" s="27">
        <f t="shared" si="4"/>
        <v>7.1329333333333267</v>
      </c>
      <c r="L57" s="22"/>
    </row>
    <row r="58" spans="5:12" x14ac:dyDescent="0.2">
      <c r="E58" s="45"/>
      <c r="F58" s="27">
        <v>49</v>
      </c>
      <c r="G58" s="22"/>
      <c r="H58" s="23"/>
      <c r="I58" s="22"/>
      <c r="J58" s="27">
        <f t="shared" si="3"/>
        <v>20.014101388888875</v>
      </c>
      <c r="K58" s="27">
        <f t="shared" si="4"/>
        <v>5.198202777777766</v>
      </c>
      <c r="L58" s="22"/>
    </row>
    <row r="59" spans="5:12" x14ac:dyDescent="0.2">
      <c r="E59" s="45"/>
      <c r="F59" s="27">
        <v>50</v>
      </c>
      <c r="G59" s="22"/>
      <c r="H59" s="23"/>
      <c r="I59" s="22"/>
      <c r="J59" s="27">
        <f t="shared" si="3"/>
        <v>18.381736111111096</v>
      </c>
      <c r="K59" s="27">
        <f t="shared" si="4"/>
        <v>3.2634722222222052</v>
      </c>
      <c r="L59" s="22"/>
    </row>
    <row r="60" spans="5:12" x14ac:dyDescent="0.2">
      <c r="E60" s="45"/>
      <c r="F60" s="27">
        <v>51</v>
      </c>
      <c r="G60" s="22"/>
      <c r="H60" s="23"/>
      <c r="I60" s="22"/>
      <c r="J60" s="27">
        <f t="shared" si="3"/>
        <v>16.749370833333316</v>
      </c>
      <c r="K60" s="27">
        <f t="shared" si="4"/>
        <v>1.3287416666666587</v>
      </c>
      <c r="L60" s="22"/>
    </row>
    <row r="61" spans="5:12" x14ac:dyDescent="0.2">
      <c r="E61" s="46"/>
      <c r="F61" s="27">
        <v>52</v>
      </c>
      <c r="G61" s="22"/>
      <c r="H61" s="23"/>
      <c r="I61" s="22"/>
      <c r="J61" s="27">
        <f t="shared" si="3"/>
        <v>15.117005555555536</v>
      </c>
      <c r="K61" s="27">
        <f t="shared" si="4"/>
        <v>-0.60598888888890201</v>
      </c>
      <c r="L61" s="22"/>
    </row>
    <row r="62" spans="5:12" x14ac:dyDescent="0.2">
      <c r="F62" s="27">
        <v>53</v>
      </c>
      <c r="G62" s="26"/>
      <c r="H62" s="23"/>
      <c r="I62" s="26"/>
      <c r="J62" s="27">
        <f t="shared" si="3"/>
        <v>13.484640277777757</v>
      </c>
      <c r="K62" s="26"/>
      <c r="L62" s="26"/>
    </row>
    <row r="63" spans="5:12" x14ac:dyDescent="0.2">
      <c r="F63" s="27">
        <v>54</v>
      </c>
      <c r="G63" s="26"/>
      <c r="H63" s="23"/>
      <c r="I63" s="26"/>
      <c r="J63" s="27">
        <f t="shared" si="3"/>
        <v>11.852274999999977</v>
      </c>
      <c r="K63" s="26"/>
      <c r="L63" s="26"/>
    </row>
    <row r="64" spans="5:12" x14ac:dyDescent="0.2">
      <c r="F64" s="27">
        <v>55</v>
      </c>
      <c r="G64" s="26"/>
      <c r="H64" s="23"/>
      <c r="I64" s="26"/>
      <c r="J64" s="27">
        <f t="shared" si="3"/>
        <v>10.219909722222212</v>
      </c>
      <c r="K64" s="26"/>
      <c r="L64" s="26"/>
    </row>
    <row r="65" spans="6:12" x14ac:dyDescent="0.2">
      <c r="F65" s="27">
        <v>56</v>
      </c>
      <c r="G65" s="26"/>
      <c r="H65" s="23"/>
      <c r="I65" s="26"/>
      <c r="J65" s="27">
        <f t="shared" si="3"/>
        <v>8.5875444444444327</v>
      </c>
      <c r="K65" s="26"/>
      <c r="L65" s="26"/>
    </row>
    <row r="66" spans="6:12" x14ac:dyDescent="0.2">
      <c r="F66" s="27">
        <v>57</v>
      </c>
      <c r="G66" s="26"/>
      <c r="H66" s="23"/>
      <c r="I66" s="26"/>
      <c r="J66" s="27">
        <f t="shared" si="3"/>
        <v>6.9551791666666531</v>
      </c>
      <c r="K66" s="26"/>
      <c r="L66" s="26"/>
    </row>
    <row r="67" spans="6:12" x14ac:dyDescent="0.2">
      <c r="F67" s="27">
        <v>58</v>
      </c>
      <c r="G67" s="26"/>
      <c r="H67" s="23"/>
      <c r="I67" s="26"/>
      <c r="J67" s="27">
        <f t="shared" si="3"/>
        <v>5.3228138888888736</v>
      </c>
      <c r="K67" s="26"/>
      <c r="L67" s="26"/>
    </row>
    <row r="68" spans="6:12" x14ac:dyDescent="0.2">
      <c r="F68" s="27">
        <v>59</v>
      </c>
      <c r="G68" s="26"/>
      <c r="H68" s="23"/>
      <c r="I68" s="26"/>
      <c r="J68" s="27">
        <f t="shared" si="3"/>
        <v>3.6904486111110941</v>
      </c>
      <c r="K68" s="26"/>
      <c r="L68" s="26"/>
    </row>
    <row r="69" spans="6:12" x14ac:dyDescent="0.2">
      <c r="F69" s="27">
        <v>60</v>
      </c>
      <c r="G69" s="26"/>
      <c r="H69" s="23"/>
      <c r="I69" s="26"/>
      <c r="J69" s="27">
        <f t="shared" si="3"/>
        <v>2.0580833333333146</v>
      </c>
      <c r="K69" s="26"/>
      <c r="L69" s="26"/>
    </row>
    <row r="70" spans="6:12" x14ac:dyDescent="0.2">
      <c r="F70" s="27">
        <v>61</v>
      </c>
      <c r="G70" s="26"/>
      <c r="H70" s="23"/>
      <c r="I70" s="26"/>
      <c r="J70" s="27">
        <f t="shared" si="3"/>
        <v>0.4257180555555351</v>
      </c>
      <c r="K70" s="26"/>
      <c r="L70" s="26"/>
    </row>
    <row r="71" spans="6:12" x14ac:dyDescent="0.2">
      <c r="F71" s="27">
        <v>62</v>
      </c>
      <c r="G71" s="26"/>
      <c r="H71" s="23"/>
      <c r="I71" s="26"/>
      <c r="J71" s="27">
        <f t="shared" si="3"/>
        <v>-1.2066472222222444</v>
      </c>
      <c r="K71" s="26"/>
      <c r="L71" s="26"/>
    </row>
    <row r="72" spans="6:12" x14ac:dyDescent="0.2">
      <c r="F72" s="27">
        <v>63</v>
      </c>
      <c r="G72" s="26"/>
      <c r="H72" s="23"/>
      <c r="I72" s="26"/>
      <c r="J72" s="27"/>
      <c r="K72" s="26"/>
      <c r="L72" s="26"/>
    </row>
    <row r="73" spans="6:12" x14ac:dyDescent="0.2">
      <c r="H73" s="18"/>
    </row>
    <row r="74" spans="6:12" x14ac:dyDescent="0.2">
      <c r="H74" s="18"/>
    </row>
    <row r="75" spans="6:12" x14ac:dyDescent="0.2">
      <c r="H75" s="18"/>
    </row>
    <row r="76" spans="6:12" x14ac:dyDescent="0.2">
      <c r="H76" s="18"/>
    </row>
    <row r="77" spans="6:12" x14ac:dyDescent="0.2">
      <c r="H77" s="18"/>
    </row>
    <row r="78" spans="6:12" x14ac:dyDescent="0.2">
      <c r="H78" s="18"/>
    </row>
    <row r="79" spans="6:12" x14ac:dyDescent="0.2">
      <c r="H79" s="18"/>
    </row>
    <row r="80" spans="6:12" x14ac:dyDescent="0.2">
      <c r="H80" s="18"/>
    </row>
    <row r="81" spans="8:8" x14ac:dyDescent="0.2">
      <c r="H81" s="18"/>
    </row>
  </sheetData>
  <mergeCells count="18">
    <mergeCell ref="C13:C15"/>
    <mergeCell ref="B17:B19"/>
    <mergeCell ref="C17:C19"/>
    <mergeCell ref="G7:L7"/>
    <mergeCell ref="B3:C3"/>
    <mergeCell ref="B7:B8"/>
    <mergeCell ref="F7:F8"/>
    <mergeCell ref="E7:E61"/>
    <mergeCell ref="B21:B23"/>
    <mergeCell ref="C21:C23"/>
    <mergeCell ref="B25:B27"/>
    <mergeCell ref="C25:C27"/>
    <mergeCell ref="B29:B31"/>
    <mergeCell ref="C29:C31"/>
    <mergeCell ref="C7:C8"/>
    <mergeCell ref="B9:B11"/>
    <mergeCell ref="C9:C11"/>
    <mergeCell ref="B13:B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2018-07-08T04:03:13Z</dcterms:modified>
</cp:coreProperties>
</file>