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9" i="1"/>
  <c r="G23" i="1" l="1"/>
  <c r="G22" i="1"/>
  <c r="G21" i="1"/>
  <c r="H21" i="1" s="1"/>
  <c r="G19" i="1"/>
  <c r="G18" i="1"/>
  <c r="G17" i="1"/>
  <c r="G31" i="1"/>
  <c r="G30" i="1"/>
  <c r="G29" i="1"/>
  <c r="G27" i="1"/>
  <c r="G26" i="1"/>
  <c r="G25" i="1"/>
  <c r="G15" i="1"/>
  <c r="G14" i="1"/>
  <c r="G13" i="1"/>
  <c r="G10" i="1"/>
  <c r="D5" i="1"/>
  <c r="J9" i="1" l="1"/>
  <c r="I9" i="1"/>
  <c r="I13" i="1"/>
  <c r="J13" i="1" s="1"/>
  <c r="I17" i="1"/>
  <c r="J17" i="1" s="1"/>
  <c r="I21" i="1"/>
  <c r="J21" i="1" s="1"/>
  <c r="K21" i="1" s="1"/>
  <c r="H17" i="1"/>
  <c r="H29" i="1"/>
  <c r="I29" i="1"/>
  <c r="H13" i="1"/>
  <c r="H9" i="1"/>
  <c r="K9" i="1" s="1"/>
  <c r="H25" i="1"/>
  <c r="I25" i="1" s="1"/>
  <c r="K13" i="1" l="1"/>
  <c r="J25" i="1"/>
  <c r="K25" i="1" s="1"/>
  <c r="J29" i="1"/>
  <c r="K29" i="1" s="1"/>
  <c r="K17" i="1"/>
</calcChain>
</file>

<file path=xl/sharedStrings.xml><?xml version="1.0" encoding="utf-8"?>
<sst xmlns="http://schemas.openxmlformats.org/spreadsheetml/2006/main" count="55" uniqueCount="27">
  <si>
    <t>Teste(nº)</t>
  </si>
  <si>
    <t>Modo de funcionamento</t>
  </si>
  <si>
    <t>Operação</t>
  </si>
  <si>
    <t>Valor X</t>
  </si>
  <si>
    <t>Deep Sleep</t>
  </si>
  <si>
    <t>Valor Y</t>
  </si>
  <si>
    <t>-</t>
  </si>
  <si>
    <t>Valor W</t>
  </si>
  <si>
    <t>Tempo de operação em segundos</t>
  </si>
  <si>
    <t>Duração total do circuito</t>
  </si>
  <si>
    <t>Em horas</t>
  </si>
  <si>
    <t>Em dias</t>
  </si>
  <si>
    <t>Transmit 802.11b POUT = + 20.5dBm</t>
  </si>
  <si>
    <t>Especificações do teste:</t>
  </si>
  <si>
    <t>somatório de ciclo</t>
  </si>
  <si>
    <t>bateria</t>
  </si>
  <si>
    <t>mAh</t>
  </si>
  <si>
    <t>mAsec</t>
  </si>
  <si>
    <t>Número de ciclos realizáveis</t>
  </si>
  <si>
    <t>valor</t>
  </si>
  <si>
    <t>unidade</t>
  </si>
  <si>
    <t>Transmit 802.11n POUT = + 20.5dBm</t>
  </si>
  <si>
    <t>Light Sleep – CPU ativa</t>
  </si>
  <si>
    <t>Consumo (mA)</t>
  </si>
  <si>
    <t>Consumo (mAsec)</t>
  </si>
  <si>
    <t>100% uso do CPU</t>
  </si>
  <si>
    <t>Equação utilizada para calcular as horas: =(360000/((0,133*F9)+G10+(75,233*F11)))/(3600/(F9+F10+F11))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</si>
</sst>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abSelected="1" zoomScale="115" zoomScaleNormal="115" workbookViewId="0">
      <selection activeCell="M5" sqref="M5"/>
    </sheetView>
  </sheetViews>
  <sheetFormatPr defaultRowHeight="11.25" x14ac:dyDescent="0.2"/>
  <cols>
    <col min="1" max="1" width="2.85546875" style="3" customWidth="1"/>
    <col min="2" max="2" width="9.140625" style="3"/>
    <col min="3" max="3" width="10" style="3" customWidth="1"/>
    <col min="4" max="4" width="24.7109375" style="3" customWidth="1"/>
    <col min="5" max="5" width="8.42578125" style="3" customWidth="1"/>
    <col min="6" max="9" width="10.7109375" style="3" customWidth="1"/>
    <col min="10" max="10" width="9.140625" style="3"/>
    <col min="11" max="11" width="10" style="3" bestFit="1" customWidth="1"/>
    <col min="12" max="16384" width="9.140625" style="3"/>
  </cols>
  <sheetData>
    <row r="2" spans="2:11" ht="12" thickBot="1" x14ac:dyDescent="0.25"/>
    <row r="3" spans="2:11" ht="15.75" customHeight="1" thickBot="1" x14ac:dyDescent="0.25">
      <c r="B3" s="14" t="s">
        <v>13</v>
      </c>
      <c r="C3" s="14"/>
      <c r="D3" s="7" t="s">
        <v>19</v>
      </c>
      <c r="E3" s="7" t="s">
        <v>20</v>
      </c>
      <c r="G3" s="21" t="s">
        <v>26</v>
      </c>
      <c r="H3" s="21"/>
      <c r="I3" s="21"/>
      <c r="J3" s="21"/>
      <c r="K3" s="21"/>
    </row>
    <row r="4" spans="2:11" ht="12" thickBot="1" x14ac:dyDescent="0.25">
      <c r="B4" s="7"/>
      <c r="C4" s="7" t="s">
        <v>15</v>
      </c>
      <c r="D4" s="7">
        <v>100</v>
      </c>
      <c r="E4" s="7" t="s">
        <v>16</v>
      </c>
      <c r="G4" s="21"/>
      <c r="H4" s="21"/>
      <c r="I4" s="21"/>
      <c r="J4" s="21"/>
      <c r="K4" s="21"/>
    </row>
    <row r="5" spans="2:11" ht="12" thickBot="1" x14ac:dyDescent="0.25">
      <c r="B5" s="7"/>
      <c r="C5" s="7" t="s">
        <v>15</v>
      </c>
      <c r="D5" s="7">
        <f>D4*3600</f>
        <v>360000</v>
      </c>
      <c r="E5" s="7" t="s">
        <v>17</v>
      </c>
    </row>
    <row r="6" spans="2:11" ht="12" thickBot="1" x14ac:dyDescent="0.25"/>
    <row r="7" spans="2:11" ht="18" customHeight="1" thickBot="1" x14ac:dyDescent="0.25">
      <c r="B7" s="13" t="s">
        <v>0</v>
      </c>
      <c r="C7" s="13" t="s">
        <v>1</v>
      </c>
      <c r="D7" s="13" t="s">
        <v>2</v>
      </c>
      <c r="E7" s="13" t="s">
        <v>23</v>
      </c>
      <c r="F7" s="13" t="s">
        <v>8</v>
      </c>
      <c r="G7" s="13" t="s">
        <v>24</v>
      </c>
      <c r="H7" s="13" t="s">
        <v>14</v>
      </c>
      <c r="I7" s="13" t="s">
        <v>18</v>
      </c>
      <c r="J7" s="13" t="s">
        <v>9</v>
      </c>
      <c r="K7" s="13"/>
    </row>
    <row r="8" spans="2:11" ht="15.75" customHeight="1" thickBot="1" x14ac:dyDescent="0.25">
      <c r="B8" s="13"/>
      <c r="C8" s="13"/>
      <c r="D8" s="13"/>
      <c r="E8" s="13"/>
      <c r="F8" s="13"/>
      <c r="G8" s="13"/>
      <c r="H8" s="13"/>
      <c r="I8" s="13"/>
      <c r="J8" s="2" t="s">
        <v>10</v>
      </c>
      <c r="K8" s="2" t="s">
        <v>11</v>
      </c>
    </row>
    <row r="9" spans="2:11" ht="12" thickBot="1" x14ac:dyDescent="0.25">
      <c r="B9" s="13">
        <v>1</v>
      </c>
      <c r="C9" s="2" t="s">
        <v>3</v>
      </c>
      <c r="D9" s="8" t="s">
        <v>4</v>
      </c>
      <c r="E9" s="9">
        <v>0.13300000000000001</v>
      </c>
      <c r="F9" s="10">
        <v>3540</v>
      </c>
      <c r="G9" s="10">
        <f>0.133*F9</f>
        <v>470.82000000000005</v>
      </c>
      <c r="H9" s="15">
        <f>G9+G10+G11</f>
        <v>4984.8</v>
      </c>
      <c r="I9" s="16">
        <f>360000/(G9+G10+G11)</f>
        <v>72.219547424169477</v>
      </c>
      <c r="J9" s="16">
        <f>(360000/((0.133*F9)+G10+(75.233*F11)))/(3600/(F9+F10+F11))</f>
        <v>72.219547424169477</v>
      </c>
      <c r="K9" s="17">
        <f>J9/24</f>
        <v>3.0091478093403947</v>
      </c>
    </row>
    <row r="10" spans="2:11" ht="15.75" customHeight="1" thickBot="1" x14ac:dyDescent="0.25">
      <c r="B10" s="13"/>
      <c r="C10" s="2" t="s">
        <v>5</v>
      </c>
      <c r="D10" s="8" t="s">
        <v>6</v>
      </c>
      <c r="E10" s="11">
        <v>0</v>
      </c>
      <c r="F10" s="10">
        <v>0</v>
      </c>
      <c r="G10" s="10">
        <f>E10*F10</f>
        <v>0</v>
      </c>
      <c r="H10" s="15"/>
      <c r="I10" s="16"/>
      <c r="J10" s="16"/>
      <c r="K10" s="17"/>
    </row>
    <row r="11" spans="2:11" ht="15" customHeight="1" thickBot="1" x14ac:dyDescent="0.25">
      <c r="B11" s="13"/>
      <c r="C11" s="2" t="s">
        <v>7</v>
      </c>
      <c r="D11" s="8" t="s">
        <v>12</v>
      </c>
      <c r="E11" s="11">
        <v>75.233000000000004</v>
      </c>
      <c r="F11" s="10">
        <v>60</v>
      </c>
      <c r="G11" s="10">
        <f>75.233*F11</f>
        <v>4513.9800000000005</v>
      </c>
      <c r="H11" s="15"/>
      <c r="I11" s="16"/>
      <c r="J11" s="16"/>
      <c r="K11" s="17"/>
    </row>
    <row r="12" spans="2:11" ht="15" customHeight="1" thickBot="1" x14ac:dyDescent="0.25">
      <c r="B12" s="2"/>
      <c r="C12" s="2"/>
      <c r="D12" s="8"/>
      <c r="E12" s="11"/>
      <c r="F12" s="10"/>
      <c r="G12" s="10"/>
      <c r="H12" s="10"/>
      <c r="I12" s="5"/>
      <c r="J12" s="5"/>
      <c r="K12" s="4"/>
    </row>
    <row r="13" spans="2:11" ht="12" thickBot="1" x14ac:dyDescent="0.25">
      <c r="B13" s="18">
        <v>2</v>
      </c>
      <c r="C13" s="2" t="s">
        <v>3</v>
      </c>
      <c r="D13" s="8" t="s">
        <v>4</v>
      </c>
      <c r="E13" s="9">
        <v>0.13300000000000001</v>
      </c>
      <c r="F13" s="10">
        <v>3540</v>
      </c>
      <c r="G13" s="10">
        <f>E13*F13</f>
        <v>470.82000000000005</v>
      </c>
      <c r="H13" s="15">
        <f>G13+G14+G15</f>
        <v>4756.8</v>
      </c>
      <c r="I13" s="16">
        <f>D$5/H13</f>
        <v>75.681130171543899</v>
      </c>
      <c r="J13" s="16">
        <f>I13/(3600/(F13+F14+F15))</f>
        <v>75.681130171543899</v>
      </c>
      <c r="K13" s="17">
        <f>J13/24</f>
        <v>3.1533804238143293</v>
      </c>
    </row>
    <row r="14" spans="2:11" ht="15.75" customHeight="1" thickBot="1" x14ac:dyDescent="0.25">
      <c r="B14" s="19"/>
      <c r="C14" s="2" t="s">
        <v>5</v>
      </c>
      <c r="D14" s="8" t="s">
        <v>6</v>
      </c>
      <c r="E14" s="11">
        <v>0</v>
      </c>
      <c r="F14" s="10">
        <v>0</v>
      </c>
      <c r="G14" s="10">
        <f>E14*F14</f>
        <v>0</v>
      </c>
      <c r="H14" s="15"/>
      <c r="I14" s="16"/>
      <c r="J14" s="16"/>
      <c r="K14" s="17"/>
    </row>
    <row r="15" spans="2:11" ht="15.75" customHeight="1" thickBot="1" x14ac:dyDescent="0.25">
      <c r="B15" s="20"/>
      <c r="C15" s="2" t="s">
        <v>7</v>
      </c>
      <c r="D15" s="8" t="s">
        <v>21</v>
      </c>
      <c r="E15" s="11">
        <v>71.433000000000007</v>
      </c>
      <c r="F15" s="10">
        <v>60</v>
      </c>
      <c r="G15" s="10">
        <f t="shared" ref="G15" si="0">E15*F15</f>
        <v>4285.9800000000005</v>
      </c>
      <c r="H15" s="15"/>
      <c r="I15" s="16"/>
      <c r="J15" s="16"/>
      <c r="K15" s="17"/>
    </row>
    <row r="16" spans="2:11" ht="15.75" customHeight="1" thickBot="1" x14ac:dyDescent="0.25">
      <c r="B16" s="1"/>
      <c r="C16" s="2"/>
      <c r="D16" s="8"/>
      <c r="E16" s="11"/>
      <c r="F16" s="10"/>
      <c r="G16" s="10"/>
      <c r="H16" s="10"/>
      <c r="I16" s="5"/>
      <c r="J16" s="5"/>
      <c r="K16" s="4"/>
    </row>
    <row r="17" spans="2:11" ht="15.75" customHeight="1" thickBot="1" x14ac:dyDescent="0.25">
      <c r="B17" s="18">
        <v>3</v>
      </c>
      <c r="C17" s="2" t="s">
        <v>3</v>
      </c>
      <c r="D17" s="8" t="s">
        <v>4</v>
      </c>
      <c r="E17" s="9">
        <v>0.13300000000000001</v>
      </c>
      <c r="F17" s="10">
        <v>7190</v>
      </c>
      <c r="G17" s="10">
        <f>E17*F17</f>
        <v>956.2700000000001</v>
      </c>
      <c r="H17" s="15">
        <f>G17+G18+G19</f>
        <v>1670.6000000000001</v>
      </c>
      <c r="I17" s="16">
        <f>D$5/H17</f>
        <v>215.49144020112533</v>
      </c>
      <c r="J17" s="16">
        <f>I17/(3600/(F17+F18+F19))</f>
        <v>430.98288040225066</v>
      </c>
      <c r="K17" s="17">
        <f>J17/24</f>
        <v>17.957620016760444</v>
      </c>
    </row>
    <row r="18" spans="2:11" ht="15.75" customHeight="1" thickBot="1" x14ac:dyDescent="0.25">
      <c r="B18" s="19"/>
      <c r="C18" s="2" t="s">
        <v>5</v>
      </c>
      <c r="D18" s="8" t="s">
        <v>6</v>
      </c>
      <c r="E18" s="11">
        <v>0</v>
      </c>
      <c r="F18" s="10">
        <v>0</v>
      </c>
      <c r="G18" s="10">
        <f>E18*F18</f>
        <v>0</v>
      </c>
      <c r="H18" s="15"/>
      <c r="I18" s="16"/>
      <c r="J18" s="16"/>
      <c r="K18" s="17"/>
    </row>
    <row r="19" spans="2:11" ht="15.75" customHeight="1" thickBot="1" x14ac:dyDescent="0.25">
      <c r="B19" s="20"/>
      <c r="C19" s="2" t="s">
        <v>7</v>
      </c>
      <c r="D19" s="8" t="s">
        <v>21</v>
      </c>
      <c r="E19" s="11">
        <v>71.433000000000007</v>
      </c>
      <c r="F19" s="10">
        <v>10</v>
      </c>
      <c r="G19" s="10">
        <f t="shared" ref="G19" si="1">E19*F19</f>
        <v>714.33</v>
      </c>
      <c r="H19" s="15"/>
      <c r="I19" s="16"/>
      <c r="J19" s="16"/>
      <c r="K19" s="17"/>
    </row>
    <row r="20" spans="2:11" ht="15.75" customHeight="1" thickBot="1" x14ac:dyDescent="0.25">
      <c r="B20" s="1"/>
      <c r="C20" s="2"/>
      <c r="D20" s="8"/>
      <c r="E20" s="11"/>
      <c r="F20" s="10"/>
      <c r="G20" s="10"/>
      <c r="H20" s="10"/>
      <c r="I20" s="5"/>
      <c r="J20" s="5"/>
      <c r="K20" s="4"/>
    </row>
    <row r="21" spans="2:11" ht="15.75" customHeight="1" thickBot="1" x14ac:dyDescent="0.25">
      <c r="B21" s="18">
        <v>4</v>
      </c>
      <c r="C21" s="2" t="s">
        <v>3</v>
      </c>
      <c r="D21" s="8" t="s">
        <v>4</v>
      </c>
      <c r="E21" s="9">
        <v>0.13300000000000001</v>
      </c>
      <c r="F21" s="10">
        <v>7190</v>
      </c>
      <c r="G21" s="10">
        <f>E21*F21</f>
        <v>956.2700000000001</v>
      </c>
      <c r="H21" s="15">
        <f>G21+G22+G23</f>
        <v>1175.3030000000001</v>
      </c>
      <c r="I21" s="16">
        <f>D$5/H21</f>
        <v>306.30399139626121</v>
      </c>
      <c r="J21" s="16">
        <f>I21/(3600/(F21+F22+F23))</f>
        <v>612.60798279252242</v>
      </c>
      <c r="K21" s="17">
        <f>J21/24</f>
        <v>25.525332616355101</v>
      </c>
    </row>
    <row r="22" spans="2:11" ht="15.75" customHeight="1" thickBot="1" x14ac:dyDescent="0.25">
      <c r="B22" s="19"/>
      <c r="C22" s="2" t="s">
        <v>5</v>
      </c>
      <c r="D22" s="8" t="s">
        <v>22</v>
      </c>
      <c r="E22" s="11">
        <v>16.399999999999999</v>
      </c>
      <c r="F22" s="10">
        <v>9</v>
      </c>
      <c r="G22" s="10">
        <f>E22*F22</f>
        <v>147.6</v>
      </c>
      <c r="H22" s="15"/>
      <c r="I22" s="16"/>
      <c r="J22" s="16"/>
      <c r="K22" s="17"/>
    </row>
    <row r="23" spans="2:11" ht="15.75" customHeight="1" thickBot="1" x14ac:dyDescent="0.25">
      <c r="B23" s="20"/>
      <c r="C23" s="2" t="s">
        <v>7</v>
      </c>
      <c r="D23" s="8" t="s">
        <v>21</v>
      </c>
      <c r="E23" s="11">
        <v>71.433000000000007</v>
      </c>
      <c r="F23" s="10">
        <v>1</v>
      </c>
      <c r="G23" s="10">
        <f t="shared" ref="G23" si="2">E23*F23</f>
        <v>71.433000000000007</v>
      </c>
      <c r="H23" s="15"/>
      <c r="I23" s="16"/>
      <c r="J23" s="16"/>
      <c r="K23" s="17"/>
    </row>
    <row r="24" spans="2:11" ht="12" thickBot="1" x14ac:dyDescent="0.25">
      <c r="B24" s="2"/>
      <c r="C24" s="8"/>
      <c r="D24" s="8"/>
      <c r="E24" s="11"/>
      <c r="F24" s="11"/>
      <c r="G24" s="11"/>
      <c r="H24" s="11"/>
      <c r="I24" s="12"/>
      <c r="J24" s="5"/>
      <c r="K24" s="4"/>
    </row>
    <row r="25" spans="2:11" ht="12" thickBot="1" x14ac:dyDescent="0.25">
      <c r="B25" s="18">
        <v>5</v>
      </c>
      <c r="C25" s="2" t="s">
        <v>3</v>
      </c>
      <c r="D25" s="8" t="s">
        <v>4</v>
      </c>
      <c r="E25" s="9">
        <v>0.13300000000000001</v>
      </c>
      <c r="F25" s="10">
        <v>3590</v>
      </c>
      <c r="G25" s="10">
        <f>E25*F25</f>
        <v>477.47</v>
      </c>
      <c r="H25" s="15">
        <f>G25+G26+G27</f>
        <v>696.50300000000004</v>
      </c>
      <c r="I25" s="16">
        <f>D$5/H25</f>
        <v>516.86783832948311</v>
      </c>
      <c r="J25" s="16">
        <f>I25/(3600/(F25+F26+F27))</f>
        <v>516.86783832948311</v>
      </c>
      <c r="K25" s="17">
        <f>J25/24</f>
        <v>21.536159930395129</v>
      </c>
    </row>
    <row r="26" spans="2:11" ht="12" thickBot="1" x14ac:dyDescent="0.25">
      <c r="B26" s="19"/>
      <c r="C26" s="2" t="s">
        <v>5</v>
      </c>
      <c r="D26" s="8" t="s">
        <v>22</v>
      </c>
      <c r="E26" s="11">
        <v>16.399999999999999</v>
      </c>
      <c r="F26" s="10">
        <v>9</v>
      </c>
      <c r="G26" s="10">
        <f>E26*F26</f>
        <v>147.6</v>
      </c>
      <c r="H26" s="15"/>
      <c r="I26" s="16"/>
      <c r="J26" s="16"/>
      <c r="K26" s="17"/>
    </row>
    <row r="27" spans="2:11" ht="23.25" thickBot="1" x14ac:dyDescent="0.25">
      <c r="B27" s="20"/>
      <c r="C27" s="2" t="s">
        <v>7</v>
      </c>
      <c r="D27" s="8" t="s">
        <v>21</v>
      </c>
      <c r="E27" s="11">
        <v>71.433000000000007</v>
      </c>
      <c r="F27" s="10">
        <v>1</v>
      </c>
      <c r="G27" s="10">
        <f t="shared" ref="G27" si="3">E27*F27</f>
        <v>71.433000000000007</v>
      </c>
      <c r="H27" s="15"/>
      <c r="I27" s="16"/>
      <c r="J27" s="16"/>
      <c r="K27" s="17"/>
    </row>
    <row r="28" spans="2:11" ht="12" thickBot="1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2:11" ht="12" thickBot="1" x14ac:dyDescent="0.25">
      <c r="B29" s="18">
        <v>6</v>
      </c>
      <c r="C29" s="2" t="s">
        <v>3</v>
      </c>
      <c r="D29" s="8" t="s">
        <v>4</v>
      </c>
      <c r="E29" s="9">
        <v>0.13300000000000001</v>
      </c>
      <c r="F29" s="10">
        <v>3590</v>
      </c>
      <c r="G29" s="10">
        <f>E29*F29</f>
        <v>477.47</v>
      </c>
      <c r="H29" s="15">
        <f>G29+G30+G31</f>
        <v>1241.0030000000002</v>
      </c>
      <c r="I29" s="16">
        <f>D$5/H29</f>
        <v>290.08793693488246</v>
      </c>
      <c r="J29" s="16">
        <f>I29/(3600/(F29+F30+F31))</f>
        <v>290.08793693488246</v>
      </c>
      <c r="K29" s="17">
        <f>J29/24</f>
        <v>12.086997372286769</v>
      </c>
    </row>
    <row r="30" spans="2:11" ht="12" thickBot="1" x14ac:dyDescent="0.25">
      <c r="B30" s="19"/>
      <c r="C30" s="2" t="s">
        <v>5</v>
      </c>
      <c r="D30" s="8" t="s">
        <v>25</v>
      </c>
      <c r="E30" s="11">
        <v>76.900000000000006</v>
      </c>
      <c r="F30" s="10">
        <v>9</v>
      </c>
      <c r="G30" s="10">
        <f>E30*F30</f>
        <v>692.1</v>
      </c>
      <c r="H30" s="15"/>
      <c r="I30" s="16"/>
      <c r="J30" s="16"/>
      <c r="K30" s="17"/>
    </row>
    <row r="31" spans="2:11" ht="23.25" thickBot="1" x14ac:dyDescent="0.25">
      <c r="B31" s="20"/>
      <c r="C31" s="2" t="s">
        <v>7</v>
      </c>
      <c r="D31" s="8" t="s">
        <v>21</v>
      </c>
      <c r="E31" s="11">
        <v>71.433000000000007</v>
      </c>
      <c r="F31" s="10">
        <v>1</v>
      </c>
      <c r="G31" s="10">
        <f t="shared" ref="G31" si="4">E31*F31</f>
        <v>71.433000000000007</v>
      </c>
      <c r="H31" s="15"/>
      <c r="I31" s="16"/>
      <c r="J31" s="16"/>
      <c r="K31" s="17"/>
    </row>
  </sheetData>
  <mergeCells count="41">
    <mergeCell ref="G3:K4"/>
    <mergeCell ref="K21:K23"/>
    <mergeCell ref="K17:K19"/>
    <mergeCell ref="B17:B19"/>
    <mergeCell ref="H17:H19"/>
    <mergeCell ref="I17:I19"/>
    <mergeCell ref="K25:K27"/>
    <mergeCell ref="B29:B31"/>
    <mergeCell ref="H29:H31"/>
    <mergeCell ref="I29:I31"/>
    <mergeCell ref="J29:J31"/>
    <mergeCell ref="K29:K31"/>
    <mergeCell ref="B25:B27"/>
    <mergeCell ref="H25:H27"/>
    <mergeCell ref="I25:I27"/>
    <mergeCell ref="J17:J19"/>
    <mergeCell ref="J25:J27"/>
    <mergeCell ref="B21:B23"/>
    <mergeCell ref="H21:H23"/>
    <mergeCell ref="I21:I23"/>
    <mergeCell ref="J21:J23"/>
    <mergeCell ref="H13:H15"/>
    <mergeCell ref="I13:I15"/>
    <mergeCell ref="J13:J15"/>
    <mergeCell ref="K13:K15"/>
    <mergeCell ref="B13:B15"/>
    <mergeCell ref="J7:K7"/>
    <mergeCell ref="B9:B11"/>
    <mergeCell ref="B3:C3"/>
    <mergeCell ref="H9:H11"/>
    <mergeCell ref="H7:H8"/>
    <mergeCell ref="G7:G8"/>
    <mergeCell ref="I7:I8"/>
    <mergeCell ref="E7:E8"/>
    <mergeCell ref="I9:I11"/>
    <mergeCell ref="B7:B8"/>
    <mergeCell ref="C7:C8"/>
    <mergeCell ref="D7:D8"/>
    <mergeCell ref="F7:F8"/>
    <mergeCell ref="J9:J11"/>
    <mergeCell ref="K9:K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2018-06-25T11:44:30Z</dcterms:modified>
</cp:coreProperties>
</file>