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bnog\Cursos DIO\Bootcamp Santander Excel com IA\Simulador-Fundos-Investimento-Imobiliarios\"/>
    </mc:Choice>
  </mc:AlternateContent>
  <xr:revisionPtr revIDLastSave="0" documentId="13_ncr:1_{56C0720B-8C02-4FEA-A7F6-0E15C0E9939E}" xr6:coauthVersionLast="47" xr6:coauthVersionMax="47" xr10:uidLastSave="{00000000-0000-0000-0000-000000000000}"/>
  <bookViews>
    <workbookView xWindow="-120" yWindow="-120" windowWidth="20730" windowHeight="11040" xr2:uid="{3FD63B42-CC21-4169-B938-E78220F937F9}"/>
  </bookViews>
  <sheets>
    <sheet name="APP" sheetId="1" r:id="rId1"/>
    <sheet name="base_fundos" sheetId="2" r:id="rId2"/>
  </sheets>
  <externalReferences>
    <externalReference r:id="rId3"/>
  </externalReferences>
  <definedNames>
    <definedName name="aporte" localSheetId="1">[1]APP!$D$17</definedName>
    <definedName name="aporte">APP!$D$16</definedName>
    <definedName name="chave">base_fundos!$A$3:$D$20</definedName>
    <definedName name="patrimonio" localSheetId="1">[1]APP!$D$20</definedName>
    <definedName name="patrimonio">APP!$D$19</definedName>
    <definedName name="qtd_anos">[1]APP!$D$18</definedName>
    <definedName name="qtde_anos">APP!$D$17</definedName>
    <definedName name="rendimento_carteira" localSheetId="1">[1]APP!$D$13</definedName>
    <definedName name="rendimento_carteira">APP!$D$12</definedName>
    <definedName name="salario">APP!$D$11</definedName>
    <definedName name="sugestao_investimento">APP!$D$13</definedName>
    <definedName name="taxa_mensal" localSheetId="1">[1]APP!$D$19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" i="1" l="1"/>
  <c r="C38" i="1"/>
  <c r="C39" i="1"/>
  <c r="C40" i="1"/>
  <c r="C36" i="1"/>
  <c r="C35" i="1"/>
  <c r="A10" i="2"/>
  <c r="A20" i="2"/>
  <c r="A19" i="2"/>
  <c r="A18" i="2"/>
  <c r="A17" i="2"/>
  <c r="A16" i="2"/>
  <c r="A15" i="2"/>
  <c r="A14" i="2"/>
  <c r="A13" i="2"/>
  <c r="A12" i="2"/>
  <c r="A11" i="2"/>
  <c r="A9" i="2"/>
  <c r="A8" i="2"/>
  <c r="A7" i="2"/>
  <c r="A6" i="2"/>
  <c r="A5" i="2"/>
  <c r="A4" i="2"/>
  <c r="A3" i="2"/>
  <c r="C32" i="1"/>
  <c r="D19" i="1"/>
  <c r="D20" i="1" s="1"/>
  <c r="C27" i="1"/>
  <c r="D27" i="1" s="1"/>
  <c r="C26" i="1"/>
  <c r="D26" i="1" s="1"/>
  <c r="C25" i="1"/>
  <c r="D25" i="1" s="1"/>
  <c r="C24" i="1"/>
  <c r="D24" i="1" s="1"/>
  <c r="C23" i="1"/>
  <c r="D23" i="1" s="1"/>
  <c r="D13" i="1"/>
  <c r="D35" i="1" l="1"/>
  <c r="D40" i="1"/>
  <c r="D39" i="1"/>
  <c r="D38" i="1"/>
  <c r="D37" i="1"/>
  <c r="D36" i="1"/>
  <c r="D41" i="1" l="1"/>
</calcChain>
</file>

<file path=xl/sharedStrings.xml><?xml version="1.0" encoding="utf-8"?>
<sst xmlns="http://schemas.openxmlformats.org/spreadsheetml/2006/main" count="64" uniqueCount="29">
  <si>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</si>
  <si>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</si>
  <si>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</si>
  <si>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</si>
  <si>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</si>
  <si>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</si>
  <si>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CONFIGURAÇÕES</t>
  </si>
  <si>
    <t>Salário</t>
  </si>
  <si>
    <t>Rendimento Carteira</t>
  </si>
  <si>
    <t>Sugestão de Investimento (30%)</t>
  </si>
  <si>
    <t xml:space="preserve"> Cenários</t>
  </si>
  <si>
    <t>Dividendo</t>
  </si>
  <si>
    <t>PERFIL</t>
  </si>
  <si>
    <t>Moderado</t>
  </si>
  <si>
    <t>Agressivo</t>
  </si>
  <si>
    <t>VALOR A SER INVESTIDO POR MÊS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</si>
  <si>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</si>
  <si>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</si>
  <si>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</si>
  <si>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</si>
  <si>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</si>
  <si>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</si>
  <si>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</si>
  <si>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</si>
  <si>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</si>
  <si>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CHAVE</t>
  </si>
  <si>
    <t>%</t>
  </si>
  <si>
    <t>Conservador</t>
  </si>
  <si>
    <t>ESCOLHA O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</si>
</sst>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$&quot;\ #,##0.00;\-&quot;R$&quot;\ #,##0.00"/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&quot;Quanto em &quot;#&quot; Anos?&quot;"/>
  </numFmts>
  <fonts count="1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2"/>
      <color theme="1"/>
      <name val="Segoe UI"/>
      <family val="2"/>
    </font>
    <font>
      <b/>
      <sz val="11"/>
      <color theme="1"/>
      <name val="Segoe UI"/>
      <family val="2"/>
    </font>
    <font>
      <sz val="11"/>
      <color rgb="FF9C57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/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 tint="-4.9989318521683403E-2"/>
      </bottom>
      <diagonal/>
    </border>
    <border>
      <left/>
      <right/>
      <top style="medium">
        <color indexed="64"/>
      </top>
      <bottom style="medium">
        <color theme="0" tint="-4.9989318521683403E-2"/>
      </bottom>
      <diagonal/>
    </border>
    <border>
      <left/>
      <right style="medium">
        <color indexed="64"/>
      </right>
      <top style="medium">
        <color indexed="64"/>
      </top>
      <bottom style="medium">
        <color theme="0" tint="-4.9989318521683403E-2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4.9989318521683403E-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4.9989318521683403E-2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4.9989318521683403E-2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theme="0" tint="-0.14996795556505021"/>
      </left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medium">
        <color indexed="64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0.14996795556505021"/>
      </top>
      <bottom style="medium">
        <color theme="0" tint="-4.9989318521683403E-2"/>
      </bottom>
      <diagonal/>
    </border>
    <border>
      <left style="medium">
        <color theme="0" tint="-4.9989318521683403E-2"/>
      </left>
      <right style="medium">
        <color indexed="64"/>
      </right>
      <top style="medium">
        <color theme="0" tint="-0.14996795556505021"/>
      </top>
      <bottom style="medium">
        <color theme="0" tint="-4.9989318521683403E-2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9" fillId="5" borderId="0" applyNumberFormat="0" applyBorder="0" applyAlignment="0" applyProtection="0"/>
  </cellStyleXfs>
  <cellXfs count="58">
    <xf numFmtId="0" fontId="0" fillId="0" borderId="0" xfId="0"/>
    <xf numFmtId="164" fontId="6" fillId="0" borderId="6" xfId="1" applyNumberFormat="1" applyFont="1" applyBorder="1" applyAlignment="1">
      <alignment horizontal="center"/>
    </xf>
    <xf numFmtId="10" fontId="6" fillId="0" borderId="9" xfId="0" applyNumberFormat="1" applyFont="1" applyBorder="1" applyAlignment="1">
      <alignment horizontal="center"/>
    </xf>
    <xf numFmtId="164" fontId="6" fillId="4" borderId="12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left" indent="3"/>
    </xf>
    <xf numFmtId="164" fontId="6" fillId="2" borderId="18" xfId="0" applyNumberFormat="1" applyFont="1" applyFill="1" applyBorder="1" applyAlignment="1">
      <alignment horizontal="center"/>
    </xf>
    <xf numFmtId="164" fontId="6" fillId="2" borderId="19" xfId="0" applyNumberFormat="1" applyFont="1" applyFill="1" applyBorder="1" applyAlignment="1">
      <alignment horizontal="center"/>
    </xf>
    <xf numFmtId="165" fontId="5" fillId="2" borderId="13" xfId="0" applyNumberFormat="1" applyFont="1" applyFill="1" applyBorder="1" applyAlignment="1">
      <alignment horizontal="left" indent="3"/>
    </xf>
    <xf numFmtId="164" fontId="6" fillId="2" borderId="20" xfId="0" applyNumberFormat="1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/>
    </xf>
    <xf numFmtId="165" fontId="5" fillId="2" borderId="15" xfId="0" applyNumberFormat="1" applyFont="1" applyFill="1" applyBorder="1" applyAlignment="1">
      <alignment horizontal="left" indent="3"/>
    </xf>
    <xf numFmtId="164" fontId="6" fillId="2" borderId="21" xfId="0" applyNumberFormat="1" applyFont="1" applyFill="1" applyBorder="1" applyAlignment="1">
      <alignment horizontal="center"/>
    </xf>
    <xf numFmtId="164" fontId="6" fillId="2" borderId="1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8" fontId="12" fillId="2" borderId="16" xfId="0" applyNumberFormat="1" applyFont="1" applyFill="1" applyBorder="1" applyAlignment="1">
      <alignment horizontal="center"/>
    </xf>
    <xf numFmtId="7" fontId="12" fillId="0" borderId="27" xfId="1" applyNumberFormat="1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10" fontId="12" fillId="0" borderId="30" xfId="0" applyNumberFormat="1" applyFont="1" applyBorder="1" applyAlignment="1">
      <alignment horizontal="center"/>
    </xf>
    <xf numFmtId="8" fontId="12" fillId="2" borderId="33" xfId="0" applyNumberFormat="1" applyFont="1" applyFill="1" applyBorder="1" applyAlignment="1">
      <alignment horizontal="center"/>
    </xf>
    <xf numFmtId="0" fontId="13" fillId="5" borderId="0" xfId="2" applyFont="1"/>
    <xf numFmtId="0" fontId="13" fillId="5" borderId="0" xfId="2" applyFont="1" applyAlignment="1">
      <alignment horizontal="center"/>
    </xf>
    <xf numFmtId="0" fontId="12" fillId="4" borderId="0" xfId="0" applyFont="1" applyFill="1"/>
    <xf numFmtId="164" fontId="12" fillId="4" borderId="0" xfId="1" applyNumberFormat="1" applyFont="1" applyFill="1" applyAlignment="1">
      <alignment horizontal="center"/>
    </xf>
    <xf numFmtId="0" fontId="12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34" xfId="0" applyBorder="1"/>
    <xf numFmtId="0" fontId="0" fillId="0" borderId="34" xfId="0" applyBorder="1" applyAlignment="1">
      <alignment horizontal="center"/>
    </xf>
    <xf numFmtId="9" fontId="0" fillId="0" borderId="34" xfId="0" applyNumberFormat="1" applyBorder="1" applyAlignment="1">
      <alignment horizontal="center"/>
    </xf>
    <xf numFmtId="0" fontId="1" fillId="6" borderId="0" xfId="0" applyFont="1" applyFill="1"/>
    <xf numFmtId="164" fontId="1" fillId="6" borderId="0" xfId="0" applyNumberFormat="1" applyFont="1" applyFill="1" applyAlignment="1">
      <alignment horizontal="center"/>
    </xf>
    <xf numFmtId="9" fontId="6" fillId="0" borderId="0" xfId="0" applyNumberFormat="1" applyFont="1" applyAlignment="1">
      <alignment horizontal="center"/>
    </xf>
    <xf numFmtId="164" fontId="0" fillId="0" borderId="0" xfId="0" applyNumberFormat="1"/>
    <xf numFmtId="0" fontId="10" fillId="7" borderId="0" xfId="0" applyFont="1" applyFill="1"/>
    <xf numFmtId="0" fontId="10" fillId="7" borderId="0" xfId="0" applyFont="1" applyFill="1" applyAlignment="1">
      <alignment horizontal="center"/>
    </xf>
    <xf numFmtId="0" fontId="5" fillId="4" borderId="4" xfId="0" applyFont="1" applyFill="1" applyBorder="1" applyAlignment="1">
      <alignment horizontal="left" indent="3"/>
    </xf>
    <xf numFmtId="0" fontId="5" fillId="4" borderId="5" xfId="0" applyFont="1" applyFill="1" applyBorder="1" applyAlignment="1">
      <alignment horizontal="left" indent="3"/>
    </xf>
    <xf numFmtId="0" fontId="5" fillId="4" borderId="7" xfId="0" applyFont="1" applyFill="1" applyBorder="1" applyAlignment="1">
      <alignment horizontal="left" indent="3"/>
    </xf>
    <xf numFmtId="0" fontId="5" fillId="4" borderId="8" xfId="0" applyFont="1" applyFill="1" applyBorder="1" applyAlignment="1">
      <alignment horizontal="left" indent="3"/>
    </xf>
    <xf numFmtId="0" fontId="5" fillId="4" borderId="10" xfId="0" applyFont="1" applyFill="1" applyBorder="1" applyAlignment="1">
      <alignment horizontal="left" indent="3"/>
    </xf>
    <xf numFmtId="0" fontId="5" fillId="4" borderId="11" xfId="0" applyFont="1" applyFill="1" applyBorder="1" applyAlignment="1">
      <alignment horizontal="left" indent="3"/>
    </xf>
    <xf numFmtId="0" fontId="5" fillId="0" borderId="25" xfId="0" applyFont="1" applyBorder="1" applyAlignment="1">
      <alignment horizontal="left" indent="3"/>
    </xf>
    <xf numFmtId="0" fontId="5" fillId="0" borderId="26" xfId="0" applyFont="1" applyBorder="1" applyAlignment="1">
      <alignment horizontal="left" indent="3"/>
    </xf>
    <xf numFmtId="0" fontId="5" fillId="0" borderId="28" xfId="0" applyFont="1" applyBorder="1" applyAlignment="1">
      <alignment horizontal="left" indent="3"/>
    </xf>
    <xf numFmtId="0" fontId="5" fillId="0" borderId="29" xfId="0" applyFont="1" applyBorder="1" applyAlignment="1">
      <alignment horizontal="left" indent="3"/>
    </xf>
    <xf numFmtId="0" fontId="11" fillId="2" borderId="31" xfId="0" applyFont="1" applyFill="1" applyBorder="1" applyAlignment="1">
      <alignment horizontal="left" indent="3"/>
    </xf>
    <xf numFmtId="0" fontId="11" fillId="2" borderId="32" xfId="0" applyFont="1" applyFill="1" applyBorder="1" applyAlignment="1">
      <alignment horizontal="left" indent="3"/>
    </xf>
    <xf numFmtId="0" fontId="11" fillId="2" borderId="15" xfId="0" applyFont="1" applyFill="1" applyBorder="1" applyAlignment="1">
      <alignment horizontal="left" indent="3"/>
    </xf>
    <xf numFmtId="0" fontId="11" fillId="2" borderId="21" xfId="0" applyFont="1" applyFill="1" applyBorder="1" applyAlignment="1">
      <alignment horizontal="left" indent="3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8" borderId="2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  <xf numFmtId="0" fontId="8" fillId="8" borderId="2" xfId="0" applyFont="1" applyFill="1" applyBorder="1" applyAlignment="1">
      <alignment horizontal="center" vertical="center"/>
    </xf>
  </cellXfs>
  <cellStyles count="3"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APP!$C$34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EB-40B9-B828-9BE322EE838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EB-40B9-B828-9BE322EE838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EB-40B9-B828-9BE322EE838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EB-40B9-B828-9BE322EE838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EB-40B9-B828-9BE322EE838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EB-40B9-B828-9BE322EE838D}"/>
              </c:ext>
            </c:extLst>
          </c:dPt>
          <c:dLbls>
            <c:spPr>
              <a:noFill/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APP!$B$35:$B$40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APP!$C$35:$C$40</c:f>
              <c:numCache>
                <c:formatCode>0%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0.08</c:v>
                </c:pt>
                <c:pt idx="3">
                  <c:v>0.05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5-4303-8D20-CC01BBB943E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762000</xdr:colOff>
      <xdr:row>42</xdr:row>
      <xdr:rowOff>47625</xdr:rowOff>
    </xdr:from>
    <xdr:to>
      <xdr:col>3</xdr:col>
      <xdr:colOff>800100</xdr:colOff>
      <xdr:row>56</xdr:row>
      <xdr:rowOff>123825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3B7372-1701-0B27-0E8F-FAA4BBE10F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218279</xdr:colOff>
      <xdr:row>0</xdr:row>
      <xdr:rowOff>49610</xdr:rowOff>
    </xdr:from>
    <xdr:to>
      <xdr:col>3</xdr:col>
      <xdr:colOff>1141014</xdr:colOff>
      <xdr:row>8</xdr:row>
      <xdr:rowOff>39687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D8326271-B7A0-4F44-8764-378BE70C8229}"/>
            </a:ext>
          </a:extLst>
        </xdr:cNvPr>
        <xdr:cNvGrpSpPr/>
      </xdr:nvGrpSpPr>
      <xdr:grpSpPr>
        <a:xfrm>
          <a:off x="218279" y="49610"/>
          <a:ext cx="5685235" cy="1514077"/>
          <a:chOff x="657374" y="519775"/>
          <a:chExt cx="5372100" cy="131445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D66C6656-D19F-3BAB-6968-E3C8D83657B0}"/>
              </a:ext>
            </a:extLst>
          </xdr:cNvPr>
          <xdr:cNvSpPr/>
        </xdr:nvSpPr>
        <xdr:spPr>
          <a:xfrm>
            <a:off x="657374" y="519775"/>
            <a:ext cx="5372100" cy="1314450"/>
          </a:xfrm>
          <a:prstGeom prst="roundRect">
            <a:avLst/>
          </a:prstGeom>
          <a:gradFill flip="none" rotWithShape="1">
            <a:gsLst>
              <a:gs pos="50000">
                <a:schemeClr val="tx2"/>
              </a:gs>
              <a:gs pos="62000">
                <a:schemeClr val="accent1">
                  <a:lumMod val="97000"/>
                  <a:lumOff val="3000"/>
                </a:schemeClr>
              </a:gs>
              <a:gs pos="93000">
                <a:schemeClr val="accent1">
                  <a:lumMod val="60000"/>
                  <a:lumOff val="40000"/>
                </a:schemeClr>
              </a:gs>
            </a:gsLst>
            <a:lin ang="16200000" scaled="1"/>
            <a:tileRect/>
          </a:gradFill>
          <a:ln w="25400">
            <a:gradFill flip="none" rotWithShape="1">
              <a:gsLst>
                <a:gs pos="0">
                  <a:schemeClr val="accent4">
                    <a:lumMod val="5000"/>
                    <a:lumOff val="95000"/>
                  </a:schemeClr>
                </a:gs>
                <a:gs pos="32000">
                  <a:schemeClr val="accent4">
                    <a:lumMod val="45000"/>
                    <a:lumOff val="55000"/>
                  </a:schemeClr>
                </a:gs>
                <a:gs pos="61000">
                  <a:schemeClr val="accent4">
                    <a:lumMod val="45000"/>
                    <a:lumOff val="55000"/>
                  </a:schemeClr>
                </a:gs>
                <a:gs pos="100000">
                  <a:schemeClr val="accent4">
                    <a:lumMod val="30000"/>
                    <a:lumOff val="70000"/>
                  </a:schemeClr>
                </a:gs>
              </a:gsLst>
              <a:lin ang="16200000" scaled="1"/>
              <a:tileRect/>
            </a:gra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b="1" cap="none" spc="5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</a:endParaRPr>
          </a:p>
        </xdr:txBody>
      </xdr:sp>
      <xdr:pic>
        <xdr:nvPicPr>
          <xdr:cNvPr id="6" name="Gráfico 5" descr="Banco estrutura de tópicos">
            <a:extLst>
              <a:ext uri="{FF2B5EF4-FFF2-40B4-BE49-F238E27FC236}">
                <a16:creationId xmlns:a16="http://schemas.microsoft.com/office/drawing/2014/main" id="{0582E557-2CB9-7EEE-6B52-4054CB73E5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304925" y="600075"/>
            <a:ext cx="914400" cy="914400"/>
          </a:xfrm>
          <a:prstGeom prst="rect">
            <a:avLst/>
          </a:prstGeom>
        </xdr:spPr>
      </xdr:pic>
      <xdr:sp macro="" textlink="">
        <xdr:nvSpPr>
          <xdr:cNvPr id="7" name="CaixaDeTexto 6">
            <a:extLst>
              <a:ext uri="{FF2B5EF4-FFF2-40B4-BE49-F238E27FC236}">
                <a16:creationId xmlns:a16="http://schemas.microsoft.com/office/drawing/2014/main" id="{B1D45F77-4442-4132-8083-EF85200CCFA0}"/>
              </a:ext>
            </a:extLst>
          </xdr:cNvPr>
          <xdr:cNvSpPr txBox="1"/>
        </xdr:nvSpPr>
        <xdr:spPr>
          <a:xfrm>
            <a:off x="2019300" y="723900"/>
            <a:ext cx="3448050" cy="5905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>
            <a:scene3d>
              <a:camera prst="orthographicFront"/>
              <a:lightRig rig="threePt" dir="t"/>
            </a:scene3d>
            <a:sp3d extrusionH="25400">
              <a:bevelT w="0" h="0"/>
              <a:bevelB w="0" h="0"/>
            </a:sp3d>
          </a:bodyPr>
          <a:lstStyle/>
          <a:p>
            <a:pPr algn="ctr"/>
            <a:r>
              <a:rPr lang="pt-BR" sz="3600" b="1">
                <a:solidFill>
                  <a:schemeClr val="bg1">
                    <a:lumMod val="95000"/>
                  </a:schemeClr>
                </a:solidFill>
                <a:latin typeface="Arial Black" panose="020B0A04020102020204" pitchFamily="34" charset="0"/>
              </a:rPr>
              <a:t>WBN</a:t>
            </a:r>
            <a:r>
              <a:rPr lang="pt-BR" sz="3600" baseline="0">
                <a:solidFill>
                  <a:schemeClr val="bg1">
                    <a:lumMod val="95000"/>
                  </a:schemeClr>
                </a:solidFill>
                <a:latin typeface="Arial Black" panose="020B0A04020102020204" pitchFamily="34" charset="0"/>
              </a:rPr>
              <a:t> </a:t>
            </a:r>
            <a:r>
              <a:rPr lang="pt-BR" sz="3600" b="1" baseline="0">
                <a:solidFill>
                  <a:schemeClr val="bg1">
                    <a:lumMod val="95000"/>
                  </a:schemeClr>
                </a:solidFill>
                <a:latin typeface="Arial Black" panose="020B0A04020102020204" pitchFamily="34" charset="0"/>
              </a:rPr>
              <a:t>Invest</a:t>
            </a:r>
            <a:endParaRPr lang="pt-BR" sz="3600" b="1">
              <a:solidFill>
                <a:schemeClr val="bg1">
                  <a:lumMod val="95000"/>
                </a:schemeClr>
              </a:solidFill>
              <a:latin typeface="Arial Black" panose="020B0A04020102020204" pitchFamily="34" charset="0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wbnog\Cursos%20DIO\Bootcamp%20Santander%20Excel%20com%20IA\simulador%20fundos%20de%20investimento%20imobiliario.xlsx" TargetMode="External"/><Relationship Id="rId1" Type="http://schemas.openxmlformats.org/officeDocument/2006/relationships/externalLinkPath" Target="/Users/wbnog/Cursos%20DIO/Bootcamp%20Santander%20Excel%20com%20IA/simulador%20fundos%20de%20investimento%20imobiliari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PP"/>
      <sheetName val="Planilha2"/>
    </sheetNames>
    <sheetDataSet>
      <sheetData sheetId="0">
        <row r="13">
          <cell r="D13">
            <v>6.0000000000000001E-3</v>
          </cell>
        </row>
        <row r="17">
          <cell r="D17">
            <v>200</v>
          </cell>
        </row>
        <row r="18">
          <cell r="D18">
            <v>5</v>
          </cell>
        </row>
        <row r="19">
          <cell r="D19">
            <v>1.0789999999999999E-2</v>
          </cell>
        </row>
        <row r="20">
          <cell r="D20">
            <v>16755.382799697527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2EE59-D794-4FD4-A1E5-D7CEA323B378}">
  <dimension ref="A9:G64"/>
  <sheetViews>
    <sheetView showGridLines="0" tabSelected="1" zoomScaleNormal="100" workbookViewId="0">
      <selection activeCell="C31" sqref="C31"/>
    </sheetView>
  </sheetViews>
  <sheetFormatPr defaultColWidth="0" defaultRowHeight="15" x14ac:dyDescent="0.25"/>
  <cols>
    <col min="1" max="1" width="3.42578125" customWidth="1"/>
    <col min="2" max="2" width="48.140625" customWidth="1"/>
    <col min="3" max="3" width="19.85546875" customWidth="1"/>
    <col min="4" max="4" width="17.140625" customWidth="1"/>
    <col min="5" max="5" width="3" customWidth="1"/>
    <col min="6" max="6" width="4.42578125" hidden="1" customWidth="1"/>
    <col min="7" max="7" width="2" hidden="1" customWidth="1"/>
    <col min="8" max="10" width="9.140625" hidden="1" customWidth="1"/>
    <col min="11" max="16384" width="9.140625" hidden="1"/>
  </cols>
  <sheetData>
    <row r="9" spans="2:4" ht="15.75" thickBot="1" x14ac:dyDescent="0.3"/>
    <row r="10" spans="2:4" ht="26.25" x14ac:dyDescent="0.25">
      <c r="B10" s="49" t="s">
        <v>6</v>
      </c>
      <c r="C10" s="50"/>
      <c r="D10" s="51"/>
    </row>
    <row r="11" spans="2:4" ht="17.25" x14ac:dyDescent="0.3">
      <c r="B11" s="35" t="s">
        <v>7</v>
      </c>
      <c r="C11" s="36"/>
      <c r="D11" s="1">
        <v>5000</v>
      </c>
    </row>
    <row r="12" spans="2:4" ht="17.25" x14ac:dyDescent="0.3">
      <c r="B12" s="37" t="s">
        <v>8</v>
      </c>
      <c r="C12" s="38"/>
      <c r="D12" s="2">
        <v>8.8999999999999999E-3</v>
      </c>
    </row>
    <row r="13" spans="2:4" ht="18" thickBot="1" x14ac:dyDescent="0.35">
      <c r="B13" s="39" t="s">
        <v>9</v>
      </c>
      <c r="C13" s="40"/>
      <c r="D13" s="3">
        <f>D11*30%</f>
        <v>1500</v>
      </c>
    </row>
    <row r="14" spans="2:4" ht="15.75" thickBot="1" x14ac:dyDescent="0.3"/>
    <row r="15" spans="2:4" ht="38.25" customHeight="1" thickBot="1" x14ac:dyDescent="0.3">
      <c r="B15" s="52" t="s">
        <v>5</v>
      </c>
      <c r="C15" s="53"/>
      <c r="D15" s="54"/>
    </row>
    <row r="16" spans="2:4" ht="18" customHeight="1" thickBot="1" x14ac:dyDescent="0.35">
      <c r="B16" s="41" t="s">
        <v>0</v>
      </c>
      <c r="C16" s="42"/>
      <c r="D16" s="15">
        <v>600</v>
      </c>
    </row>
    <row r="17" spans="2:4" ht="15.75" customHeight="1" thickBot="1" x14ac:dyDescent="0.35">
      <c r="B17" s="43" t="s">
        <v>1</v>
      </c>
      <c r="C17" s="44"/>
      <c r="D17" s="16">
        <v>5</v>
      </c>
    </row>
    <row r="18" spans="2:4" ht="15.75" customHeight="1" thickBot="1" x14ac:dyDescent="0.35">
      <c r="B18" s="43" t="s">
        <v>2</v>
      </c>
      <c r="C18" s="44"/>
      <c r="D18" s="17">
        <v>1.0789999999999999E-2</v>
      </c>
    </row>
    <row r="19" spans="2:4" ht="15.75" customHeight="1" thickBot="1" x14ac:dyDescent="0.35">
      <c r="B19" s="45" t="s">
        <v>3</v>
      </c>
      <c r="C19" s="46"/>
      <c r="D19" s="18">
        <f>FV(taxa_mensal,qtde_anos*12,aporte*-1)</f>
        <v>50266.148399092584</v>
      </c>
    </row>
    <row r="20" spans="2:4" ht="15.75" customHeight="1" thickBot="1" x14ac:dyDescent="0.35">
      <c r="B20" s="47" t="s">
        <v>4</v>
      </c>
      <c r="C20" s="48"/>
      <c r="D20" s="14">
        <f>patrimonio*rendimento_carteira</f>
        <v>447.368720751924</v>
      </c>
    </row>
    <row r="21" spans="2:4" ht="15.75" customHeight="1" thickBot="1" x14ac:dyDescent="0.3"/>
    <row r="22" spans="2:4" ht="30.75" x14ac:dyDescent="0.25">
      <c r="B22" s="55" t="s">
        <v>10</v>
      </c>
      <c r="C22" s="56"/>
      <c r="D22" s="57" t="s">
        <v>11</v>
      </c>
    </row>
    <row r="23" spans="2:4" ht="18" thickBot="1" x14ac:dyDescent="0.35">
      <c r="B23" s="4">
        <v>2</v>
      </c>
      <c r="C23" s="5">
        <f>FV($D$18,B23*12,$D$16*-1)</f>
        <v>16336.57637858713</v>
      </c>
      <c r="D23" s="6">
        <f>C23*rendimento_carteira</f>
        <v>145.39552976942545</v>
      </c>
    </row>
    <row r="24" spans="2:4" ht="18" thickBot="1" x14ac:dyDescent="0.35">
      <c r="B24" s="7">
        <v>5</v>
      </c>
      <c r="C24" s="8">
        <f>FV($D$18,B24*12,$D$16*-1)</f>
        <v>50266.148399092584</v>
      </c>
      <c r="D24" s="9">
        <f>C24*rendimento_carteira</f>
        <v>447.368720751924</v>
      </c>
    </row>
    <row r="25" spans="2:4" ht="18" thickBot="1" x14ac:dyDescent="0.35">
      <c r="B25" s="7">
        <v>10</v>
      </c>
      <c r="C25" s="8">
        <f>FV($D$18,B25*12,$D$16*-1)</f>
        <v>145970.52751810331</v>
      </c>
      <c r="D25" s="9">
        <f>C25*rendimento_carteira</f>
        <v>1299.1376949111195</v>
      </c>
    </row>
    <row r="26" spans="2:4" ht="18" thickBot="1" x14ac:dyDescent="0.35">
      <c r="B26" s="7">
        <v>20</v>
      </c>
      <c r="C26" s="8">
        <f>FV($D$18,B26*12,$D$16*-1)</f>
        <v>675119.04005824833</v>
      </c>
      <c r="D26" s="9">
        <f>C26*rendimento_carteira</f>
        <v>6008.5594565184101</v>
      </c>
    </row>
    <row r="27" spans="2:4" ht="18" thickBot="1" x14ac:dyDescent="0.35">
      <c r="B27" s="10">
        <v>30</v>
      </c>
      <c r="C27" s="11">
        <f>FV($D$18,B27*12,$D$16*-1)</f>
        <v>2593301.7930028285</v>
      </c>
      <c r="D27" s="12">
        <f>C27*rendimento_carteira</f>
        <v>23080.385957725175</v>
      </c>
    </row>
    <row r="31" spans="2:4" ht="16.5" x14ac:dyDescent="0.3">
      <c r="B31" s="19" t="s">
        <v>28</v>
      </c>
      <c r="C31" s="20" t="s">
        <v>13</v>
      </c>
      <c r="D31" s="19"/>
    </row>
    <row r="32" spans="2:4" ht="16.5" x14ac:dyDescent="0.3">
      <c r="B32" s="21" t="s">
        <v>15</v>
      </c>
      <c r="C32" s="22">
        <f>aporte</f>
        <v>600</v>
      </c>
    </row>
    <row r="34" spans="2:4" ht="16.5" x14ac:dyDescent="0.3">
      <c r="B34" s="23" t="s">
        <v>16</v>
      </c>
      <c r="C34" s="23" t="s">
        <v>17</v>
      </c>
      <c r="D34" s="23" t="s">
        <v>18</v>
      </c>
    </row>
    <row r="35" spans="2:4" ht="16.5" x14ac:dyDescent="0.3">
      <c r="B35" s="24" t="s">
        <v>19</v>
      </c>
      <c r="C35" s="31">
        <f>VLOOKUP($C$31&amp;"-"&amp;$B35,[0]!chave,4,FALSE)</f>
        <v>0.32</v>
      </c>
      <c r="D35" s="32">
        <f>$C$32*C35</f>
        <v>192</v>
      </c>
    </row>
    <row r="36" spans="2:4" ht="16.5" x14ac:dyDescent="0.3">
      <c r="B36" s="24" t="s">
        <v>20</v>
      </c>
      <c r="C36" s="31">
        <f>VLOOKUP($C$31&amp;"-"&amp;$B36,[0]!chave,4,FALSE)</f>
        <v>0.35</v>
      </c>
      <c r="D36" s="32">
        <f t="shared" ref="D36:D40" si="0">$C$32*C36</f>
        <v>210</v>
      </c>
    </row>
    <row r="37" spans="2:4" ht="16.5" x14ac:dyDescent="0.3">
      <c r="B37" s="24" t="s">
        <v>21</v>
      </c>
      <c r="C37" s="31">
        <f>VLOOKUP($C$31&amp;"-"&amp;$B37,[0]!chave,4,FALSE)</f>
        <v>0.08</v>
      </c>
      <c r="D37" s="32">
        <f t="shared" si="0"/>
        <v>48</v>
      </c>
    </row>
    <row r="38" spans="2:4" ht="16.5" x14ac:dyDescent="0.3">
      <c r="B38" s="24" t="s">
        <v>22</v>
      </c>
      <c r="C38" s="31">
        <f>VLOOKUP($C$31&amp;"-"&amp;$B38,[0]!chave,4,FALSE)</f>
        <v>0.05</v>
      </c>
      <c r="D38" s="32">
        <f t="shared" si="0"/>
        <v>30</v>
      </c>
    </row>
    <row r="39" spans="2:4" ht="16.5" x14ac:dyDescent="0.3">
      <c r="B39" s="24" t="s">
        <v>23</v>
      </c>
      <c r="C39" s="31">
        <f>VLOOKUP($C$31&amp;"-"&amp;$B39,[0]!chave,4,FALSE)</f>
        <v>0.1</v>
      </c>
      <c r="D39" s="32">
        <f t="shared" si="0"/>
        <v>60</v>
      </c>
    </row>
    <row r="40" spans="2:4" ht="16.5" x14ac:dyDescent="0.3">
      <c r="B40" s="24" t="s">
        <v>24</v>
      </c>
      <c r="C40" s="31">
        <f>VLOOKUP($C$31&amp;"-"&amp;$B40,[0]!chave,4,FALSE)</f>
        <v>0.1</v>
      </c>
      <c r="D40" s="32">
        <f t="shared" si="0"/>
        <v>60</v>
      </c>
    </row>
    <row r="41" spans="2:4" x14ac:dyDescent="0.25">
      <c r="B41" s="29"/>
      <c r="C41" s="29"/>
      <c r="D41" s="30">
        <f>SUM(D35:D40)</f>
        <v>600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</sheetData>
  <mergeCells count="11">
    <mergeCell ref="B10:D10"/>
    <mergeCell ref="B11:C11"/>
    <mergeCell ref="B12:C12"/>
    <mergeCell ref="B13:C13"/>
    <mergeCell ref="B22:C22"/>
    <mergeCell ref="B16:C16"/>
    <mergeCell ref="B17:C17"/>
    <mergeCell ref="B18:C18"/>
    <mergeCell ref="B19:C19"/>
    <mergeCell ref="B20:C20"/>
    <mergeCell ref="B15:D15"/>
  </mergeCells>
  <dataValidations count="1">
    <dataValidation type="list" allowBlank="1" showInputMessage="1" showErrorMessage="1" sqref="C31" xr:uid="{FFBE7864-EBC3-439C-BAF0-7022BF51CF23}">
      <formula1>"Agressivo,Conservador,Moderado"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2B1FF-CB7A-4B53-8E0A-7CE5972F9AF9}">
  <dimension ref="A2:D21"/>
  <sheetViews>
    <sheetView showGridLines="0" zoomScale="115" zoomScaleNormal="115" workbookViewId="0">
      <selection activeCell="D3" sqref="D3"/>
    </sheetView>
  </sheetViews>
  <sheetFormatPr defaultRowHeight="15" x14ac:dyDescent="0.25"/>
  <cols>
    <col min="1" max="1" width="29.140625" bestFit="1" customWidth="1"/>
    <col min="2" max="2" width="11.5703125" bestFit="1" customWidth="1"/>
    <col min="3" max="3" width="17.7109375" bestFit="1" customWidth="1"/>
    <col min="7" max="7" width="15.42578125" bestFit="1" customWidth="1"/>
  </cols>
  <sheetData>
    <row r="2" spans="1:4" x14ac:dyDescent="0.25">
      <c r="A2" s="33" t="s">
        <v>25</v>
      </c>
      <c r="B2" s="33" t="s">
        <v>12</v>
      </c>
      <c r="C2" s="34" t="s">
        <v>16</v>
      </c>
      <c r="D2" s="34" t="s">
        <v>26</v>
      </c>
    </row>
    <row r="3" spans="1:4" x14ac:dyDescent="0.25">
      <c r="A3" t="str">
        <f>B3&amp;"-"&amp;C3</f>
        <v>Conservador-PAPEL</v>
      </c>
      <c r="B3" t="s">
        <v>27</v>
      </c>
      <c r="C3" s="13" t="s">
        <v>19</v>
      </c>
      <c r="D3" s="25">
        <v>0.26</v>
      </c>
    </row>
    <row r="4" spans="1:4" x14ac:dyDescent="0.25">
      <c r="A4" t="str">
        <f t="shared" ref="A4:A20" si="0">B4&amp;"-"&amp;C4</f>
        <v>Conservador-TIJOLO</v>
      </c>
      <c r="B4" t="s">
        <v>27</v>
      </c>
      <c r="C4" s="13" t="s">
        <v>20</v>
      </c>
      <c r="D4" s="25">
        <v>0.48</v>
      </c>
    </row>
    <row r="5" spans="1:4" x14ac:dyDescent="0.25">
      <c r="A5" t="str">
        <f t="shared" si="0"/>
        <v>Conservador-HÍBRIDOS</v>
      </c>
      <c r="B5" t="s">
        <v>27</v>
      </c>
      <c r="C5" s="13" t="s">
        <v>21</v>
      </c>
      <c r="D5" s="25">
        <v>0.08</v>
      </c>
    </row>
    <row r="6" spans="1:4" x14ac:dyDescent="0.25">
      <c r="A6" t="str">
        <f t="shared" si="0"/>
        <v>Conservador-FOFs</v>
      </c>
      <c r="B6" t="s">
        <v>27</v>
      </c>
      <c r="C6" s="13" t="s">
        <v>22</v>
      </c>
      <c r="D6" s="25">
        <v>0.08</v>
      </c>
    </row>
    <row r="7" spans="1:4" x14ac:dyDescent="0.25">
      <c r="A7" t="str">
        <f t="shared" si="0"/>
        <v>Conservador-DESENVOLVIMENTO</v>
      </c>
      <c r="B7" t="s">
        <v>27</v>
      </c>
      <c r="C7" s="13" t="s">
        <v>23</v>
      </c>
      <c r="D7" s="25">
        <v>0.05</v>
      </c>
    </row>
    <row r="8" spans="1:4" ht="15.75" thickBot="1" x14ac:dyDescent="0.3">
      <c r="A8" s="26" t="str">
        <f t="shared" si="0"/>
        <v>Conservador-HOTELARIAS</v>
      </c>
      <c r="B8" s="26" t="s">
        <v>27</v>
      </c>
      <c r="C8" s="27" t="s">
        <v>24</v>
      </c>
      <c r="D8" s="28">
        <v>0.05</v>
      </c>
    </row>
    <row r="9" spans="1:4" x14ac:dyDescent="0.25">
      <c r="A9" t="str">
        <f t="shared" si="0"/>
        <v>Moderado-PAPEL</v>
      </c>
      <c r="B9" t="s">
        <v>13</v>
      </c>
      <c r="C9" s="13" t="s">
        <v>19</v>
      </c>
      <c r="D9" s="25">
        <v>0.32</v>
      </c>
    </row>
    <row r="10" spans="1:4" x14ac:dyDescent="0.25">
      <c r="A10" t="str">
        <f t="shared" si="0"/>
        <v>Moderado-TIJOLO</v>
      </c>
      <c r="B10" t="s">
        <v>13</v>
      </c>
      <c r="C10" s="13" t="s">
        <v>20</v>
      </c>
      <c r="D10" s="25">
        <v>0.35</v>
      </c>
    </row>
    <row r="11" spans="1:4" x14ac:dyDescent="0.25">
      <c r="A11" t="str">
        <f t="shared" si="0"/>
        <v>Moderado-HÍBRIDOS</v>
      </c>
      <c r="B11" t="s">
        <v>13</v>
      </c>
      <c r="C11" s="13" t="s">
        <v>21</v>
      </c>
      <c r="D11" s="25">
        <v>0.08</v>
      </c>
    </row>
    <row r="12" spans="1:4" x14ac:dyDescent="0.25">
      <c r="A12" t="str">
        <f t="shared" si="0"/>
        <v>Moderado-FOFs</v>
      </c>
      <c r="B12" t="s">
        <v>13</v>
      </c>
      <c r="C12" s="13" t="s">
        <v>22</v>
      </c>
      <c r="D12" s="25">
        <v>0.05</v>
      </c>
    </row>
    <row r="13" spans="1:4" x14ac:dyDescent="0.25">
      <c r="A13" t="str">
        <f t="shared" si="0"/>
        <v>Moderado-DESENVOLVIMENTO</v>
      </c>
      <c r="B13" t="s">
        <v>13</v>
      </c>
      <c r="C13" s="13" t="s">
        <v>23</v>
      </c>
      <c r="D13" s="25">
        <v>0.1</v>
      </c>
    </row>
    <row r="14" spans="1:4" ht="15.75" thickBot="1" x14ac:dyDescent="0.3">
      <c r="A14" s="26" t="str">
        <f t="shared" si="0"/>
        <v>Moderado-HOTELARIAS</v>
      </c>
      <c r="B14" s="26" t="s">
        <v>13</v>
      </c>
      <c r="C14" s="27" t="s">
        <v>24</v>
      </c>
      <c r="D14" s="28">
        <v>0.1</v>
      </c>
    </row>
    <row r="15" spans="1:4" x14ac:dyDescent="0.25">
      <c r="A15" t="str">
        <f t="shared" si="0"/>
        <v>Agressivo-PAPEL</v>
      </c>
      <c r="B15" t="s">
        <v>14</v>
      </c>
      <c r="C15" s="13" t="s">
        <v>19</v>
      </c>
      <c r="D15" s="25">
        <v>0.5</v>
      </c>
    </row>
    <row r="16" spans="1:4" x14ac:dyDescent="0.25">
      <c r="A16" t="str">
        <f t="shared" si="0"/>
        <v>Agressivo-TIJOLO</v>
      </c>
      <c r="B16" t="s">
        <v>14</v>
      </c>
      <c r="C16" s="13" t="s">
        <v>20</v>
      </c>
      <c r="D16" s="25">
        <v>0.1</v>
      </c>
    </row>
    <row r="17" spans="1:4" x14ac:dyDescent="0.25">
      <c r="A17" t="str">
        <f t="shared" si="0"/>
        <v>Agressivo-HÍBRIDOS</v>
      </c>
      <c r="B17" t="s">
        <v>14</v>
      </c>
      <c r="C17" s="13" t="s">
        <v>21</v>
      </c>
      <c r="D17" s="25">
        <v>0.05</v>
      </c>
    </row>
    <row r="18" spans="1:4" x14ac:dyDescent="0.25">
      <c r="A18" t="str">
        <f t="shared" si="0"/>
        <v>Agressivo-FOFs</v>
      </c>
      <c r="B18" t="s">
        <v>14</v>
      </c>
      <c r="C18" s="13" t="s">
        <v>22</v>
      </c>
      <c r="D18" s="25">
        <v>0.05</v>
      </c>
    </row>
    <row r="19" spans="1:4" x14ac:dyDescent="0.25">
      <c r="A19" t="str">
        <f t="shared" si="0"/>
        <v>Agressivo-DESENVOLVIMENTO</v>
      </c>
      <c r="B19" t="s">
        <v>14</v>
      </c>
      <c r="C19" s="13" t="s">
        <v>23</v>
      </c>
      <c r="D19" s="25">
        <v>0.2</v>
      </c>
    </row>
    <row r="20" spans="1:4" x14ac:dyDescent="0.25">
      <c r="A20" t="str">
        <f t="shared" si="0"/>
        <v>Agressivo-HOTELARIAS</v>
      </c>
      <c r="B20" t="s">
        <v>14</v>
      </c>
      <c r="C20" s="13" t="s">
        <v>24</v>
      </c>
      <c r="D20" s="25">
        <v>0.1</v>
      </c>
    </row>
    <row r="21" spans="1:4" x14ac:dyDescent="0.25">
      <c r="D21" s="1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8</vt:i4>
      </vt:variant>
    </vt:vector>
  </HeadingPairs>
  <TitlesOfParts>
    <vt:vector size="10" baseType="lpstr">
      <vt:lpstr>APP</vt:lpstr>
      <vt:lpstr>base_fundos</vt:lpstr>
      <vt:lpstr>aporte</vt:lpstr>
      <vt:lpstr>chave</vt:lpstr>
      <vt:lpstr>patrimonio</vt:lpstr>
      <vt:lpstr>qtde_anos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Nogueira</dc:creator>
  <cp:lastModifiedBy>Wagner Nogueira</cp:lastModifiedBy>
  <dcterms:created xsi:type="dcterms:W3CDTF">2025-05-21T15:21:15Z</dcterms:created>
  <dcterms:modified xsi:type="dcterms:W3CDTF">2025-05-24T15:07:45Z</dcterms:modified>
</cp:coreProperties>
</file>