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bjp\Documents\code_repository\R\compound_msdb\example\"/>
    </mc:Choice>
  </mc:AlternateContent>
  <xr:revisionPtr revIDLastSave="0" documentId="13_ncr:1_{D976BA63-341D-44CB-9717-D01B2428CD01}" xr6:coauthVersionLast="45" xr6:coauthVersionMax="45" xr10:uidLastSave="{00000000-0000-0000-0000-000000000000}"/>
  <bookViews>
    <workbookView xWindow="-28920" yWindow="-2040" windowWidth="29040" windowHeight="16440" xr2:uid="{90B8E717-CD35-4EBB-A047-3C52215825F8}"/>
  </bookViews>
  <sheets>
    <sheet name="Run" sheetId="10" r:id="rId1"/>
    <sheet name="Sample_Input" sheetId="5" r:id="rId2"/>
    <sheet name="Chromatography_Input" sheetId="1" r:id="rId3"/>
    <sheet name="Mass Spectrometry_Input" sheetId="3" r:id="rId4"/>
    <sheet name="QC Method_Input" sheetId="4" r:id="rId5"/>
    <sheet name="Peaks_Input" sheetId="8" r:id="rId6"/>
    <sheet name="Input_Validation" sheetId="11" state="hidden" r:id="rId7"/>
    <sheet name="Output" sheetId="2" state="hidden" r:id="rId8"/>
  </sheets>
  <definedNames>
    <definedName name="_xlnm._FilterDatabase" localSheetId="6" hidden="1">Input_Validation!$D$2:$D$6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0" l="1"/>
  <c r="C6" i="10"/>
  <c r="C7" i="10" l="1"/>
  <c r="H15" i="8"/>
  <c r="H16" i="8"/>
  <c r="H17" i="8"/>
  <c r="H18" i="8"/>
  <c r="H19" i="8"/>
  <c r="H20" i="8"/>
  <c r="H21" i="8"/>
  <c r="H22" i="8"/>
  <c r="H23" i="8"/>
  <c r="H24" i="8"/>
  <c r="H25" i="8"/>
  <c r="H26" i="8"/>
  <c r="H27" i="8"/>
  <c r="H28" i="8"/>
  <c r="H29" i="8"/>
  <c r="H30" i="8"/>
  <c r="H31" i="8"/>
  <c r="H32" i="8"/>
  <c r="H14" i="8"/>
  <c r="H4" i="8"/>
  <c r="H5" i="8"/>
  <c r="H6" i="8"/>
  <c r="H7" i="8"/>
  <c r="H8" i="8"/>
  <c r="H9" i="8"/>
  <c r="H10" i="8"/>
  <c r="H11" i="8"/>
  <c r="H12" i="8"/>
  <c r="H13" i="8"/>
  <c r="C8" i="10"/>
  <c r="C5" i="10"/>
  <c r="H3" i="8" l="1"/>
  <c r="E16" i="3" l="1"/>
  <c r="E15" i="3"/>
  <c r="E3" i="5"/>
  <c r="E7" i="5"/>
  <c r="E6" i="5"/>
  <c r="E5" i="5"/>
  <c r="E4" i="5"/>
  <c r="E5" i="4"/>
  <c r="E7" i="4"/>
  <c r="E8" i="4"/>
  <c r="E6" i="4"/>
  <c r="E3" i="4"/>
  <c r="E4" i="4"/>
  <c r="E3" i="3"/>
  <c r="E14" i="3"/>
  <c r="E13" i="3"/>
  <c r="E12" i="3"/>
  <c r="E11" i="3"/>
  <c r="E10" i="3"/>
  <c r="E9" i="3"/>
  <c r="E8" i="3"/>
  <c r="E7" i="3"/>
  <c r="E6" i="3"/>
  <c r="E5" i="3"/>
  <c r="E4" i="3"/>
  <c r="E5" i="1"/>
  <c r="E6" i="1"/>
  <c r="E7" i="1"/>
  <c r="E8" i="1"/>
  <c r="E9" i="1"/>
  <c r="E10" i="1"/>
  <c r="E11" i="1"/>
  <c r="E12" i="1"/>
  <c r="E13" i="1"/>
  <c r="E14" i="1"/>
  <c r="E15" i="1"/>
  <c r="E16" i="1"/>
  <c r="E17" i="1"/>
  <c r="E18" i="1"/>
  <c r="E19" i="1"/>
  <c r="E4" i="1"/>
  <c r="E3" i="1"/>
  <c r="A1" i="2" l="1"/>
</calcChain>
</file>

<file path=xl/sharedStrings.xml><?xml version="1.0" encoding="utf-8"?>
<sst xmlns="http://schemas.openxmlformats.org/spreadsheetml/2006/main" count="213" uniqueCount="163">
  <si>
    <t>Chromatography</t>
  </si>
  <si>
    <t>Mobile Phase 1 Solvent</t>
  </si>
  <si>
    <t>Mobile Phase 1 Additive</t>
  </si>
  <si>
    <t>Parameter</t>
  </si>
  <si>
    <t>Value</t>
  </si>
  <si>
    <t>Description</t>
  </si>
  <si>
    <t>Type of Chromatography</t>
  </si>
  <si>
    <t>User Input</t>
  </si>
  <si>
    <t>XML Output</t>
  </si>
  <si>
    <t>ThermoFisher Scientific</t>
  </si>
  <si>
    <t>Mobile Phase 2 Solvent</t>
  </si>
  <si>
    <t>Mobile Phase 2 Additive</t>
  </si>
  <si>
    <t>Mobile Phase 3 Solvent</t>
  </si>
  <si>
    <t>Mobile Phase 3 Additive</t>
  </si>
  <si>
    <t>Mobile Phase 4 Solvent</t>
  </si>
  <si>
    <t>Mobile Phase 4 Additive</t>
  </si>
  <si>
    <t>none</t>
  </si>
  <si>
    <t>Name of Chromatography Column</t>
  </si>
  <si>
    <t>cetype</t>
  </si>
  <si>
    <t>mp1solvent</t>
  </si>
  <si>
    <t>mp1add</t>
  </si>
  <si>
    <t>mp2add</t>
  </si>
  <si>
    <t>mp3solvent</t>
  </si>
  <si>
    <t>mp3add</t>
  </si>
  <si>
    <t>mp4solvent</t>
  </si>
  <si>
    <t>mp4add</t>
  </si>
  <si>
    <t>colname</t>
  </si>
  <si>
    <t>Column Phase</t>
  </si>
  <si>
    <t>colchemistry</t>
  </si>
  <si>
    <t>colid</t>
  </si>
  <si>
    <t>collen</t>
  </si>
  <si>
    <t>coldp</t>
  </si>
  <si>
    <t>Chromatography Column Vendor</t>
  </si>
  <si>
    <t>Chromatograph Vendor</t>
  </si>
  <si>
    <t>Agilent Technologies</t>
  </si>
  <si>
    <t>colvender</t>
  </si>
  <si>
    <t>cvendor</t>
  </si>
  <si>
    <t>&lt;/chromatography&gt;</t>
  </si>
  <si>
    <t>Mass Spectrometry</t>
  </si>
  <si>
    <t>&lt;/massspectrometry&gt;</t>
  </si>
  <si>
    <t>Mass Spectrometer Vendor</t>
  </si>
  <si>
    <t>mvendor</t>
  </si>
  <si>
    <t>Ionization Mode</t>
  </si>
  <si>
    <t>electrospray ionization</t>
  </si>
  <si>
    <t>imode</t>
  </si>
  <si>
    <t>Polarity</t>
  </si>
  <si>
    <t>negative</t>
  </si>
  <si>
    <t>polarity</t>
  </si>
  <si>
    <t>Ionization Voltage/Current</t>
  </si>
  <si>
    <t>vvalue</t>
  </si>
  <si>
    <t>Ionization Voltage/Current Units</t>
  </si>
  <si>
    <t>V</t>
  </si>
  <si>
    <t>vunits</t>
  </si>
  <si>
    <t>First Mass Analyzer</t>
  </si>
  <si>
    <t>quadrupole</t>
  </si>
  <si>
    <t>massanalyzer1</t>
  </si>
  <si>
    <t>Second Mass Analyzer</t>
  </si>
  <si>
    <t>orbitrap</t>
  </si>
  <si>
    <t>massanalyzer2</t>
  </si>
  <si>
    <t>HCD</t>
  </si>
  <si>
    <t>fragmode</t>
  </si>
  <si>
    <t>Collision Cell Type</t>
  </si>
  <si>
    <t>Fragmentation/Collision Energy</t>
  </si>
  <si>
    <t>cevalue</t>
  </si>
  <si>
    <t>Fragmentation/Collision Energy Type</t>
  </si>
  <si>
    <t>Fragmentation/Collision Energy Units</t>
  </si>
  <si>
    <t>ceunits</t>
  </si>
  <si>
    <t>qcused</t>
  </si>
  <si>
    <t>Mass Analyzer Calibration</t>
  </si>
  <si>
    <t>External Standard Verification</t>
  </si>
  <si>
    <t>Internal Standard Verification</t>
  </si>
  <si>
    <t>&lt;/qcmethod&gt;</t>
  </si>
  <si>
    <t>Matrix Standard Verification</t>
  </si>
  <si>
    <t>qctype</t>
  </si>
  <si>
    <t>QC Method</t>
  </si>
  <si>
    <t>&lt;/sample&gt;</t>
  </si>
  <si>
    <t>Sample Information</t>
  </si>
  <si>
    <t>File Name</t>
  </si>
  <si>
    <t>Sample Name</t>
  </si>
  <si>
    <t>filename</t>
  </si>
  <si>
    <t>description</t>
  </si>
  <si>
    <t>Sample Class</t>
  </si>
  <si>
    <t>class</t>
  </si>
  <si>
    <t>MS2 Experiment</t>
  </si>
  <si>
    <t>ms2exp</t>
  </si>
  <si>
    <t>Isolation Width/Window (Da)</t>
  </si>
  <si>
    <t>isowidth</t>
  </si>
  <si>
    <t>Submitter Name</t>
  </si>
  <si>
    <t>submitter</t>
  </si>
  <si>
    <t>name</t>
  </si>
  <si>
    <t>identifier</t>
  </si>
  <si>
    <t>mz</t>
  </si>
  <si>
    <t>rt</t>
  </si>
  <si>
    <t>peak_starttime</t>
  </si>
  <si>
    <t>peak_endtime</t>
  </si>
  <si>
    <t>analytical standard</t>
  </si>
  <si>
    <t>solution reference material</t>
  </si>
  <si>
    <t>matrix reference material</t>
  </si>
  <si>
    <t>drinking water</t>
  </si>
  <si>
    <t>groundwater / surface water</t>
  </si>
  <si>
    <t>aqueous film-forming foam (AFFF)</t>
  </si>
  <si>
    <t>commercial formulation</t>
  </si>
  <si>
    <t>landfill leachate</t>
  </si>
  <si>
    <t>soil/sediment</t>
  </si>
  <si>
    <t>Liquid Chromatography</t>
  </si>
  <si>
    <t>Gas Chromatography</t>
  </si>
  <si>
    <t>Capillary Electrophoresis</t>
  </si>
  <si>
    <t>None</t>
  </si>
  <si>
    <t>Waters Corporation</t>
  </si>
  <si>
    <t>Shimadzu Corporation</t>
  </si>
  <si>
    <t>SCIEX</t>
  </si>
  <si>
    <t>Bruker Corporation</t>
  </si>
  <si>
    <t>Dionex</t>
  </si>
  <si>
    <t>Column Inner Diameter</t>
  </si>
  <si>
    <t>Column Length</t>
  </si>
  <si>
    <t>Solvents</t>
  </si>
  <si>
    <t>Additives</t>
  </si>
  <si>
    <t>acetonitrile</t>
  </si>
  <si>
    <t>ammonium acetate</t>
  </si>
  <si>
    <t>methanol</t>
  </si>
  <si>
    <t>ammonium formate</t>
  </si>
  <si>
    <t>isopropanol</t>
  </si>
  <si>
    <t>ammonium hydroxide</t>
  </si>
  <si>
    <t>water</t>
  </si>
  <si>
    <t>formic acid</t>
  </si>
  <si>
    <t>acetic acid</t>
  </si>
  <si>
    <t>trifluoroacetic acid</t>
  </si>
  <si>
    <t>Higgins Analytical</t>
  </si>
  <si>
    <t>Particle Diameter/Film Thickness</t>
  </si>
  <si>
    <t>Step 1) Fill out the data in each Input sheet</t>
  </si>
  <si>
    <t>Sample_Input</t>
  </si>
  <si>
    <t>Chromatography_Input</t>
  </si>
  <si>
    <t>Mass Spectrometry_Input</t>
  </si>
  <si>
    <t>QC Method_Input</t>
  </si>
  <si>
    <t>Peaks_Input</t>
  </si>
  <si>
    <t>Sheet</t>
  </si>
  <si>
    <t>Complete?</t>
  </si>
  <si>
    <t>Contact pfas@nist.gov to find out how to share data.</t>
  </si>
  <si>
    <t>Was a QA/QC Method Used</t>
  </si>
  <si>
    <t>Method Reporting Tool for Non-Targeted Analyses</t>
  </si>
  <si>
    <t>atmospheric pressure chemical ionization</t>
  </si>
  <si>
    <t>atmospheric pressure photoionization</t>
  </si>
  <si>
    <t>chemical ionization</t>
  </si>
  <si>
    <t>electron ionization</t>
  </si>
  <si>
    <t>positive</t>
  </si>
  <si>
    <t>kV</t>
  </si>
  <si>
    <t>A</t>
  </si>
  <si>
    <t>μA</t>
  </si>
  <si>
    <t>eV</t>
  </si>
  <si>
    <t>Mass Analyzers</t>
  </si>
  <si>
    <t>linear ion-trap</t>
  </si>
  <si>
    <t>magnetic sector</t>
  </si>
  <si>
    <t>time-of-flight</t>
  </si>
  <si>
    <t>CID</t>
  </si>
  <si>
    <t>ECD</t>
  </si>
  <si>
    <t>in-source</t>
  </si>
  <si>
    <t>DDA</t>
  </si>
  <si>
    <t>DIA</t>
  </si>
  <si>
    <t>SWATH</t>
  </si>
  <si>
    <t>normalized</t>
  </si>
  <si>
    <t>stepped</t>
  </si>
  <si>
    <t>fixed</t>
  </si>
  <si>
    <t>Step 2) Give data to 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</si>
</sst>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
      <b/>
      <sz val="16"/>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2" fillId="0" borderId="0" xfId="0" applyFont="1"/>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0" xfId="0" applyFill="1"/>
    <xf numFmtId="0" fontId="3" fillId="0" borderId="0" xfId="0" applyFont="1"/>
    <xf numFmtId="0" fontId="4" fillId="0" borderId="0" xfId="0" applyFont="1"/>
    <xf numFmtId="0" fontId="5" fillId="0" borderId="0" xfId="1"/>
  </cellXfs>
  <cellStyles count="2">
    <cellStyle name="Hyperlink" xfId="1" builtinId="8"/>
    <cellStyle name="Normal" xfId="0" builtinId="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0949-81AC-4AFC-9466-DE0339095902}">
  <sheetPr codeName="Sheet3"/>
  <dimension ref="A1:C12"/>
  <sheetViews>
    <sheetView tabSelected="1" workbookViewId="0">
      <selection activeCell="D12" sqref="D12"/>
    </sheetView>
  </sheetViews>
  <sheetFormatPr defaultRowHeight="14.5" x14ac:dyDescent="0.35"/>
  <cols>
    <col min="2" max="2" width="22.90625" bestFit="1" customWidth="1"/>
  </cols>
  <sheetData>
    <row r="1" spans="1:3" ht="21" x14ac:dyDescent="0.5">
      <c r="A1" s="10" t="s">
        <v>139</v>
      </c>
    </row>
    <row r="3" spans="1:3" x14ac:dyDescent="0.35">
      <c r="A3" s="2" t="s">
        <v>129</v>
      </c>
    </row>
    <row r="4" spans="1:3" x14ac:dyDescent="0.35">
      <c r="B4" s="2" t="s">
        <v>135</v>
      </c>
      <c r="C4" s="2" t="s">
        <v>136</v>
      </c>
    </row>
    <row r="5" spans="1:3" x14ac:dyDescent="0.35">
      <c r="B5" s="11" t="s">
        <v>130</v>
      </c>
      <c r="C5" t="b">
        <f>IF(COUNTA(Sample_Input!B4:B7)=4, TRUE, FALSE)</f>
        <v>0</v>
      </c>
    </row>
    <row r="6" spans="1:3" x14ac:dyDescent="0.35">
      <c r="B6" s="11" t="s">
        <v>131</v>
      </c>
      <c r="C6" t="b">
        <f>IF(COUNTA(Chromatography_Input!B4:B19)=16,TRUE,FALSE)</f>
        <v>0</v>
      </c>
    </row>
    <row r="7" spans="1:3" x14ac:dyDescent="0.35">
      <c r="B7" s="11" t="s">
        <v>132</v>
      </c>
      <c r="C7" t="b">
        <f>IF(COUNTA('Mass Spectrometry_Input'!B4:B16)=13, TRUE, FALSE)</f>
        <v>0</v>
      </c>
    </row>
    <row r="8" spans="1:3" x14ac:dyDescent="0.35">
      <c r="B8" s="11" t="s">
        <v>133</v>
      </c>
      <c r="C8" t="b">
        <f>IF(COUNTA('QC Method_Input'!B4:B8)=5, TRUE, FALSE)</f>
        <v>0</v>
      </c>
    </row>
    <row r="9" spans="1:3" x14ac:dyDescent="0.35">
      <c r="B9" s="11" t="s">
        <v>134</v>
      </c>
      <c r="C9" t="b">
        <f>IF(COUNTA(Peaks_Input!A4:F1048576) = 0, FALSE, IF(COUNTA(Peaks_Input!A4:F1048576)/6 = COUNTA(Peaks_Input!A4:A1048576),TRUE,FALSE))</f>
        <v>0</v>
      </c>
    </row>
    <row r="11" spans="1:3" x14ac:dyDescent="0.35">
      <c r="A11" s="2" t="s">
        <v>162</v>
      </c>
    </row>
    <row r="12" spans="1:3" x14ac:dyDescent="0.35">
      <c r="B12" t="s">
        <v>137</v>
      </c>
    </row>
  </sheetData>
  <sheetProtection algorithmName="SHA-512" hashValue="vqjgxS80Wypoki3CDm90SMK6pXTe8xOiJU2GsgMIdEkjP0rpyB2PYv4GFnw5yfNo1Zt4HyxJS60xP8jsJ0snrg==" saltValue="T2RkgRovvOzjtSLOR7PoTw==" spinCount="100000" sheet="1" objects="1" scenarios="1"/>
  <conditionalFormatting sqref="C5">
    <cfRule type="containsText" dxfId="4" priority="5" operator="containsText" text="TRUE">
      <formula>NOT(ISERROR(SEARCH("TRUE",C5)))</formula>
    </cfRule>
  </conditionalFormatting>
  <conditionalFormatting sqref="C6">
    <cfRule type="containsText" dxfId="3" priority="4" operator="containsText" text="TRUE">
      <formula>NOT(ISERROR(SEARCH("TRUE",C6)))</formula>
    </cfRule>
  </conditionalFormatting>
  <conditionalFormatting sqref="C7">
    <cfRule type="containsText" dxfId="2" priority="3" operator="containsText" text="TRUE">
      <formula>NOT(ISERROR(SEARCH("TRUE",C7)))</formula>
    </cfRule>
  </conditionalFormatting>
  <conditionalFormatting sqref="C8">
    <cfRule type="containsText" dxfId="1" priority="2" operator="containsText" text="TRUE">
      <formula>NOT(ISERROR(SEARCH("TRUE",C8)))</formula>
    </cfRule>
  </conditionalFormatting>
  <conditionalFormatting sqref="C9">
    <cfRule type="containsText" dxfId="0" priority="1" operator="containsText" text="TRUE">
      <formula>NOT(ISERROR(SEARCH("TRUE",C9)))</formula>
    </cfRule>
  </conditionalFormatting>
  <hyperlinks>
    <hyperlink ref="B5" location="Sample_Input!A1" display="Sample_Input" xr:uid="{B272AF54-B3D5-41AB-83AD-BE37AC8A7169}"/>
    <hyperlink ref="B6" location="Chromatography_Input!A1" display="Chromatography_Input" xr:uid="{4AF59F78-92B5-4A30-8D0C-DC14521EA623}"/>
    <hyperlink ref="B7" location="'Mass Spectrometry_Input'!A1" display="Mass Spectrometry_Input" xr:uid="{DFD20BAD-3A97-43F0-82E7-93BED2676025}"/>
    <hyperlink ref="B8" location="'QC Method_Input'!A1" display="QC Method_Input" xr:uid="{7E3B0AC7-6067-4F6B-A447-1AE5B80FF0C6}"/>
    <hyperlink ref="B9" location="Peaks_Input!A1" display="Peaks_Input" xr:uid="{36F0FBE3-DC4E-425C-BBA8-DCEE39027CB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AB7E-3CEB-4C00-A929-29550EA60327}">
  <sheetPr codeName="Sheet4"/>
  <dimension ref="A1:E8"/>
  <sheetViews>
    <sheetView workbookViewId="0">
      <selection activeCell="B4" sqref="B4:B7"/>
    </sheetView>
  </sheetViews>
  <sheetFormatPr defaultRowHeight="14.5" x14ac:dyDescent="0.35"/>
  <cols>
    <col min="1" max="1" width="22.90625" bestFit="1" customWidth="1"/>
    <col min="2" max="2" width="23.81640625" style="4" bestFit="1" customWidth="1"/>
    <col min="3" max="3" width="23.81640625" style="4" customWidth="1"/>
    <col min="4" max="4" width="12.26953125" bestFit="1" customWidth="1"/>
    <col min="5" max="5" width="44.1796875" customWidth="1"/>
  </cols>
  <sheetData>
    <row r="1" spans="1:5" ht="18.5" x14ac:dyDescent="0.45">
      <c r="A1" s="3" t="s">
        <v>76</v>
      </c>
    </row>
    <row r="2" spans="1:5" x14ac:dyDescent="0.35">
      <c r="A2" s="2" t="s">
        <v>7</v>
      </c>
      <c r="E2" s="2" t="s">
        <v>8</v>
      </c>
    </row>
    <row r="3" spans="1:5" x14ac:dyDescent="0.35">
      <c r="A3" s="2" t="s">
        <v>5</v>
      </c>
      <c r="B3" s="5" t="s">
        <v>4</v>
      </c>
      <c r="C3" s="5"/>
      <c r="D3" s="2" t="s">
        <v>3</v>
      </c>
      <c r="E3" t="str">
        <f>CONCATENATE("&lt;sample&gt;", CHAR(10))</f>
        <v xml:space="preserve">&lt;sample&gt;
</v>
      </c>
    </row>
    <row r="4" spans="1:5" x14ac:dyDescent="0.35">
      <c r="A4" t="s">
        <v>77</v>
      </c>
      <c r="D4" t="s">
        <v>79</v>
      </c>
      <c r="E4" t="str">
        <f>CONCATENATE("&lt;", D4, "&gt;", B4, "&lt;/", D4, "&gt;", CHAR(10))</f>
        <v xml:space="preserve">&lt;filename&gt;&lt;/filename&gt;
</v>
      </c>
    </row>
    <row r="5" spans="1:5" x14ac:dyDescent="0.35">
      <c r="A5" t="s">
        <v>78</v>
      </c>
      <c r="D5" t="s">
        <v>80</v>
      </c>
      <c r="E5" t="str">
        <f t="shared" ref="E5:E7" si="0">CONCATENATE("&lt;", D5, "&gt;", B5, "&lt;/", D5, "&gt;", CHAR(10))</f>
        <v xml:space="preserve">&lt;description&gt;&lt;/description&gt;
</v>
      </c>
    </row>
    <row r="6" spans="1:5" x14ac:dyDescent="0.35">
      <c r="A6" t="s">
        <v>81</v>
      </c>
      <c r="D6" t="s">
        <v>82</v>
      </c>
      <c r="E6" t="str">
        <f t="shared" si="0"/>
        <v xml:space="preserve">&lt;class&gt;&lt;/class&gt;
</v>
      </c>
    </row>
    <row r="7" spans="1:5" x14ac:dyDescent="0.35">
      <c r="A7" t="s">
        <v>87</v>
      </c>
      <c r="B7" s="8"/>
      <c r="D7" t="s">
        <v>88</v>
      </c>
      <c r="E7" t="str">
        <f t="shared" si="0"/>
        <v xml:space="preserve">&lt;submitter&gt;&lt;/submitter&gt;
</v>
      </c>
    </row>
    <row r="8" spans="1:5" x14ac:dyDescent="0.35">
      <c r="E8" t="s">
        <v>75</v>
      </c>
    </row>
  </sheetData>
  <sheetProtection algorithmName="SHA-512" hashValue="IRxoBs/c5ItlZyccjrPVnBr6Wttep/GFBZny9lzqYIw8IbxOAuTCrKBHDljws3zxOEunO1PkiT4MToshTt1zrQ==" saltValue="JN8FLL9ftwoxClsV9Zf1lA==" spinCount="100000" sheet="1" objects="1" scenarios="1"/>
  <protectedRanges>
    <protectedRange sqref="B4:B7" name="sample"/>
  </protectedRanges>
  <dataValidations count="4">
    <dataValidation allowBlank="1" showInputMessage="1" showErrorMessage="1" promptTitle="File Name" prompt="The full name of the mzML file to be included. If there is no affiliated mzML file, just include any file name you want. mzML file must be in the same location as Excel file." sqref="A4" xr:uid="{7FE3EC26-9BEF-4BBC-833C-40DEAC74FB51}"/>
    <dataValidation allowBlank="1" showInputMessage="1" showErrorMessage="1" promptTitle="Sample Name" prompt="User description of the sample, no restrictions on input." sqref="A5" xr:uid="{74469155-4594-4BF5-8EBE-E6C6F5312D62}"/>
    <dataValidation allowBlank="1" showInputMessage="1" showErrorMessage="1" promptTitle="Sample Class" prompt="Type of sample analyzed. Input is restricted." sqref="A6" xr:uid="{A73E1FB3-60AE-4683-9AB2-5439F7163848}"/>
    <dataValidation allowBlank="1" showInputMessage="1" showErrorMessage="1" promptTitle="Submitter Name" prompt="Unique identifier for user who submits the data." sqref="A7" xr:uid="{92410B33-5412-4525-9CF5-46B1838E2B37}"/>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4E15227-017E-442D-AB79-07703094E1C1}">
          <x14:formula1>
            <xm:f>Input_Validation!$A$2:$A$1048576</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A8B1-FD66-4091-87C5-C4E896AF50C9}">
  <sheetPr codeName="Sheet1"/>
  <dimension ref="A1:G20"/>
  <sheetViews>
    <sheetView workbookViewId="0">
      <selection activeCell="B4" sqref="B4:B19"/>
    </sheetView>
  </sheetViews>
  <sheetFormatPr defaultRowHeight="14.5" x14ac:dyDescent="0.35"/>
  <cols>
    <col min="1" max="1" width="31.7265625" bestFit="1" customWidth="1"/>
    <col min="2" max="2" width="22.26953125" style="4" bestFit="1" customWidth="1"/>
    <col min="3" max="3" width="22.26953125" style="4" customWidth="1"/>
    <col min="4" max="4" width="12.26953125" bestFit="1" customWidth="1"/>
    <col min="5" max="5" width="44.1796875" customWidth="1"/>
  </cols>
  <sheetData>
    <row r="1" spans="1:7" ht="18.5" x14ac:dyDescent="0.45">
      <c r="A1" s="3" t="s">
        <v>0</v>
      </c>
    </row>
    <row r="2" spans="1:7" x14ac:dyDescent="0.35">
      <c r="A2" s="2" t="s">
        <v>7</v>
      </c>
      <c r="E2" s="2" t="s">
        <v>8</v>
      </c>
    </row>
    <row r="3" spans="1:7" x14ac:dyDescent="0.35">
      <c r="A3" s="2" t="s">
        <v>5</v>
      </c>
      <c r="B3" s="5" t="s">
        <v>4</v>
      </c>
      <c r="C3" s="5"/>
      <c r="D3" s="2" t="s">
        <v>3</v>
      </c>
      <c r="E3" t="str">
        <f>CONCATENATE("&lt;chromatography&gt;", CHAR(10))</f>
        <v xml:space="preserve">&lt;chromatography&gt;
</v>
      </c>
    </row>
    <row r="4" spans="1:7" x14ac:dyDescent="0.35">
      <c r="A4" t="s">
        <v>6</v>
      </c>
      <c r="D4" t="s">
        <v>18</v>
      </c>
      <c r="E4" t="str">
        <f>CONCATENATE("&lt;", D4, "&gt;", B4, "&lt;/", D4, "&gt;", CHAR(10))</f>
        <v xml:space="preserve">&lt;cetype&gt;&lt;/cetype&gt;
</v>
      </c>
    </row>
    <row r="5" spans="1:7" x14ac:dyDescent="0.35">
      <c r="A5" t="s">
        <v>33</v>
      </c>
      <c r="D5" t="s">
        <v>36</v>
      </c>
      <c r="E5" t="str">
        <f t="shared" ref="E5:E19" si="0">CONCATENATE("&lt;", D5, "&gt;", B5, "&lt;/", D5, "&gt;", CHAR(10))</f>
        <v xml:space="preserve">&lt;cvendor&gt;&lt;/cvendor&gt;
</v>
      </c>
    </row>
    <row r="6" spans="1:7" x14ac:dyDescent="0.35">
      <c r="A6" t="s">
        <v>1</v>
      </c>
      <c r="D6" t="s">
        <v>19</v>
      </c>
      <c r="E6" t="str">
        <f t="shared" si="0"/>
        <v xml:space="preserve">&lt;mp1solvent&gt;&lt;/mp1solvent&gt;
</v>
      </c>
    </row>
    <row r="7" spans="1:7" x14ac:dyDescent="0.35">
      <c r="A7" t="s">
        <v>2</v>
      </c>
      <c r="D7" t="s">
        <v>20</v>
      </c>
      <c r="E7" t="str">
        <f t="shared" si="0"/>
        <v xml:space="preserve">&lt;mp1add&gt;&lt;/mp1add&gt;
</v>
      </c>
    </row>
    <row r="8" spans="1:7" x14ac:dyDescent="0.35">
      <c r="A8" t="s">
        <v>10</v>
      </c>
      <c r="D8" t="s">
        <v>20</v>
      </c>
      <c r="E8" t="str">
        <f t="shared" si="0"/>
        <v xml:space="preserve">&lt;mp1add&gt;&lt;/mp1add&gt;
</v>
      </c>
    </row>
    <row r="9" spans="1:7" x14ac:dyDescent="0.35">
      <c r="A9" t="s">
        <v>11</v>
      </c>
      <c r="D9" t="s">
        <v>21</v>
      </c>
      <c r="E9" t="str">
        <f t="shared" si="0"/>
        <v xml:space="preserve">&lt;mp2add&gt;&lt;/mp2add&gt;
</v>
      </c>
      <c r="G9" s="9"/>
    </row>
    <row r="10" spans="1:7" x14ac:dyDescent="0.35">
      <c r="A10" t="s">
        <v>12</v>
      </c>
      <c r="D10" t="s">
        <v>22</v>
      </c>
      <c r="E10" t="str">
        <f t="shared" si="0"/>
        <v xml:space="preserve">&lt;mp3solvent&gt;&lt;/mp3solvent&gt;
</v>
      </c>
    </row>
    <row r="11" spans="1:7" x14ac:dyDescent="0.35">
      <c r="A11" t="s">
        <v>13</v>
      </c>
      <c r="D11" t="s">
        <v>23</v>
      </c>
      <c r="E11" t="str">
        <f t="shared" si="0"/>
        <v xml:space="preserve">&lt;mp3add&gt;&lt;/mp3add&gt;
</v>
      </c>
    </row>
    <row r="12" spans="1:7" x14ac:dyDescent="0.35">
      <c r="A12" t="s">
        <v>14</v>
      </c>
      <c r="D12" t="s">
        <v>24</v>
      </c>
      <c r="E12" t="str">
        <f t="shared" si="0"/>
        <v xml:space="preserve">&lt;mp4solvent&gt;&lt;/mp4solvent&gt;
</v>
      </c>
    </row>
    <row r="13" spans="1:7" x14ac:dyDescent="0.35">
      <c r="A13" t="s">
        <v>15</v>
      </c>
      <c r="D13" t="s">
        <v>25</v>
      </c>
      <c r="E13" t="str">
        <f t="shared" si="0"/>
        <v xml:space="preserve">&lt;mp4add&gt;&lt;/mp4add&gt;
</v>
      </c>
    </row>
    <row r="14" spans="1:7" x14ac:dyDescent="0.35">
      <c r="A14" t="s">
        <v>32</v>
      </c>
      <c r="D14" t="s">
        <v>35</v>
      </c>
      <c r="E14" t="str">
        <f t="shared" si="0"/>
        <v xml:space="preserve">&lt;colvender&gt;&lt;/colvender&gt;
</v>
      </c>
    </row>
    <row r="15" spans="1:7" x14ac:dyDescent="0.35">
      <c r="A15" t="s">
        <v>17</v>
      </c>
      <c r="D15" t="s">
        <v>26</v>
      </c>
      <c r="E15" t="str">
        <f t="shared" si="0"/>
        <v xml:space="preserve">&lt;colname&gt;&lt;/colname&gt;
</v>
      </c>
    </row>
    <row r="16" spans="1:7" x14ac:dyDescent="0.35">
      <c r="A16" t="s">
        <v>27</v>
      </c>
      <c r="D16" t="s">
        <v>28</v>
      </c>
      <c r="E16" t="str">
        <f t="shared" si="0"/>
        <v xml:space="preserve">&lt;colchemistry&gt;&lt;/colchemistry&gt;
</v>
      </c>
    </row>
    <row r="17" spans="1:5" x14ac:dyDescent="0.35">
      <c r="A17" t="s">
        <v>113</v>
      </c>
      <c r="D17" t="s">
        <v>29</v>
      </c>
      <c r="E17" t="str">
        <f t="shared" si="0"/>
        <v xml:space="preserve">&lt;colid&gt;&lt;/colid&gt;
</v>
      </c>
    </row>
    <row r="18" spans="1:5" x14ac:dyDescent="0.35">
      <c r="A18" t="s">
        <v>114</v>
      </c>
      <c r="D18" t="s">
        <v>30</v>
      </c>
      <c r="E18" t="str">
        <f t="shared" si="0"/>
        <v xml:space="preserve">&lt;collen&gt;&lt;/collen&gt;
</v>
      </c>
    </row>
    <row r="19" spans="1:5" x14ac:dyDescent="0.35">
      <c r="A19" t="s">
        <v>128</v>
      </c>
      <c r="D19" t="s">
        <v>31</v>
      </c>
      <c r="E19" t="str">
        <f t="shared" si="0"/>
        <v xml:space="preserve">&lt;coldp&gt;&lt;/coldp&gt;
</v>
      </c>
    </row>
    <row r="20" spans="1:5" x14ac:dyDescent="0.35">
      <c r="E20" t="s">
        <v>37</v>
      </c>
    </row>
  </sheetData>
  <sheetProtection algorithmName="SHA-512" hashValue="RqcwOYOaZW2HN65yh5lodTZUoRnYpw8wy4xqzlqb2+lSDkThj9cLCOLHQYj0+a+fIchAPAZi8247R7immGKxMA==" saltValue="1j8vVmzeP6IO7yPUnsw7ow==" spinCount="100000" sheet="1" objects="1" scenarios="1"/>
  <protectedRanges>
    <protectedRange sqref="B4:B19" name="chromatography"/>
  </protectedRanges>
  <dataValidations count="19">
    <dataValidation allowBlank="1" showInputMessage="1" showErrorMessage="1" promptTitle="Type of Chromatography" prompt="Type of Chromatography used for method." sqref="A4" xr:uid="{F9DCDE81-46C3-443B-8BD5-5DA566F264FA}"/>
    <dataValidation allowBlank="1" showInputMessage="1" showErrorMessage="1" promptTitle="Chromatograph Vendor" prompt="Vendor/Manufacturer of the chromatograph used" sqref="A5" xr:uid="{1093E443-B630-4E5F-8AFF-43B56A2D00D7}"/>
    <dataValidation allowBlank="1" showInputMessage="1" showErrorMessage="1" promptTitle="Mobile Phase 1 Solvent" prompt="The primary solvent component (&gt;= 50 %)of the chromatography mobile phase 1 (mobile phase A). Use 'none' if using GC or no chromatography." sqref="A6" xr:uid="{F7A7782D-1D7D-49C8-8D3F-0367B25053A8}"/>
    <dataValidation allowBlank="1" showInputMessage="1" showErrorMessage="1" promptTitle="Mobile Phase 2 Solvent" prompt="The primary solvent component (&gt;= 50 %)of the chromatography mobile phase 2 (mobile phase B). Use 'none' if using GC or no chromatography." sqref="A8" xr:uid="{CC623E8A-FFC5-4C4E-8BA5-19988213AF99}"/>
    <dataValidation allowBlank="1" showInputMessage="1" showErrorMessage="1" promptTitle="Mobile Phase 3 Solvent" prompt="The primary solvent component (&gt;= 50 %)of the chromatography mobile phase 3 (mobile phase C). Use 'none' if using GC or no chromatography." sqref="A10" xr:uid="{D762CC4D-CE0B-477A-825A-C6D7C4E223C2}"/>
    <dataValidation allowBlank="1" showInputMessage="1" showErrorMessage="1" promptTitle="Mobile Phase 4 Solvent" prompt="The primary solvent component (&gt;= 50 %)of the chromatography mobile phase 4 (mobile phase D). Use 'none' if using GC or no chromatography." sqref="A12" xr:uid="{504F4ABF-62B8-4A4D-A066-AD12C4E28BF6}"/>
    <dataValidation allowBlank="1" showInputMessage="1" showErrorMessage="1" promptTitle="Mobile Phase 1 Additive" prompt="The primary buffer/acid/base additive used in mobile phase 1 (mobile phase A)" sqref="A7" xr:uid="{E25C8887-8C99-487D-A7C8-C2389BC89AC3}"/>
    <dataValidation allowBlank="1" showInputMessage="1" showErrorMessage="1" promptTitle="Mobile Phase 2 Additive" prompt="The primary buffer/acid/base additive used in mobile phase 2 (mobile phase B)" sqref="A9" xr:uid="{AEAC643B-EFBC-4912-9C27-19A46DDC2208}"/>
    <dataValidation allowBlank="1" showInputMessage="1" showErrorMessage="1" promptTitle="Mobile Phase 3 Additive" prompt="The primary buffer/acid/base additive used in mobile phase 3 (mobile phase C)" sqref="A11" xr:uid="{6AC20B2D-C05F-4CA6-93E0-1B4B14386FD7}"/>
    <dataValidation allowBlank="1" showInputMessage="1" showErrorMessage="1" promptTitle="Mobile Phase 4 Additive" prompt="The primary buffer/acid/base additive used in mobile phase 4 (mobile phase D)" sqref="A13" xr:uid="{AD1A6E9A-9935-4225-BF2B-8DC9BF9171F5}"/>
    <dataValidation allowBlank="1" showInputMessage="1" showErrorMessage="1" promptTitle="Chromatography Column Vendor" prompt="Vendor/Manufacturer of the chromatography column" sqref="A14" xr:uid="{09015A4C-A8B3-4325-AE84-70762CABAFD2}"/>
    <dataValidation allowBlank="1" showInputMessage="1" showErrorMessage="1" promptTitle="Name of Chromatography Column" prompt="Vendor brand name of the column/stationary phase" sqref="A15" xr:uid="{D8FEE04C-0AC4-42FF-B7CE-A8EE838E5966}"/>
    <dataValidation allowBlank="1" showInputMessage="1" showErrorMessage="1" promptTitle="Column phase" prompt="Stationary phase chemistry/ligand of the chromatography column" sqref="A16" xr:uid="{46321A32-1616-4D08-A185-2687955DC0DA}"/>
    <dataValidation allowBlank="1" showInputMessage="1" showErrorMessage="1" promptTitle="Column Inner Diameter" prompt="Inner diameter (ID) of the chromatography column. For liquid chromatography, use mm units for inner diameter. For gas chromatography/capillary electrophoresis, us μm units for inner diameter." sqref="A17" xr:uid="{6172C91F-25E6-4960-98C9-84AE9AA491AB}"/>
    <dataValidation allowBlank="1" showInputMessage="1" showErrorMessage="1" promptTitle="Column Length" prompt="Length (L) of the chromatography column. For liquid chromatography and capillary electrophoresis, use mm units for length. For gas chromatography, use m units for length." sqref="A18" xr:uid="{5057E367-42B7-4882-AC35-2181FF17E8B7}"/>
    <dataValidation allowBlank="1" showInputMessage="1" showErrorMessage="1" promptTitle="Particle Diameter/Film Thickness" prompt="For liquid chromatography, use the particle diameter (dp in μm) of the stationary phase particles. For gas chromatography and capillary electrophoresis, use film thickness (in μm) if applicable." sqref="A19" xr:uid="{141F0105-DA38-4786-B21D-3042E6E0D34E}"/>
    <dataValidation type="decimal" allowBlank="1" showInputMessage="1" showErrorMessage="1" sqref="B17" xr:uid="{CA262829-3594-4B11-9023-E2EC92D54E4F}">
      <formula1>0</formula1>
      <formula2>10</formula2>
    </dataValidation>
    <dataValidation type="decimal" allowBlank="1" showInputMessage="1" showErrorMessage="1" sqref="B18" xr:uid="{517D2000-591B-4BF9-858C-0469DE47B5E1}">
      <formula1>0</formula1>
      <formula2>500</formula2>
    </dataValidation>
    <dataValidation type="decimal" allowBlank="1" showInputMessage="1" showErrorMessage="1" sqref="B19" xr:uid="{88B360AE-46B9-4BCE-A561-B4574B64F1A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9311FB33-49DB-44BD-A094-E7622D07CDC9}">
          <x14:formula1>
            <xm:f>Input_Validation!$B$2:$B$1048576</xm:f>
          </x14:formula1>
          <xm:sqref>B4</xm:sqref>
        </x14:dataValidation>
        <x14:dataValidation type="list" allowBlank="1" showInputMessage="1" showErrorMessage="1" xr:uid="{29D12A2E-DA82-4046-9B22-148D237AE686}">
          <x14:formula1>
            <xm:f>Input_Validation!$C$2:$C$1048576</xm:f>
          </x14:formula1>
          <xm:sqref>B5</xm:sqref>
        </x14:dataValidation>
        <x14:dataValidation type="list" allowBlank="1" showInputMessage="1" showErrorMessage="1" xr:uid="{6AE99EE7-85EF-48FD-A728-AEAB7AD4977A}">
          <x14:formula1>
            <xm:f>Input_Validation!$D$2:$D$1048576</xm:f>
          </x14:formula1>
          <xm:sqref>B6 B8 B10 B12</xm:sqref>
        </x14:dataValidation>
        <x14:dataValidation type="list" allowBlank="1" showInputMessage="1" showErrorMessage="1" xr:uid="{B7D6AF27-8908-4CF2-8047-402C9F9C2657}">
          <x14:formula1>
            <xm:f>Input_Validation!$E$2:$E$1048576</xm:f>
          </x14:formula1>
          <xm:sqref>B7 B9 B11 B13</xm:sqref>
        </x14:dataValidation>
        <x14:dataValidation type="list" allowBlank="1" showInputMessage="1" showErrorMessage="1" xr:uid="{431EC0AB-86BC-478F-98A2-3E3D6276A257}">
          <x14:formula1>
            <xm:f>Input_Validation!$F$2:$F$1048576</xm:f>
          </x14:formula1>
          <xm:sqref>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9FF2-431A-40FC-B169-F0026EF060BD}">
  <sheetPr codeName="Sheet5"/>
  <dimension ref="A1:E17"/>
  <sheetViews>
    <sheetView workbookViewId="0">
      <selection activeCell="B4" sqref="B4:B16"/>
    </sheetView>
  </sheetViews>
  <sheetFormatPr defaultRowHeight="14.5" x14ac:dyDescent="0.35"/>
  <cols>
    <col min="1" max="1" width="34.54296875" bestFit="1" customWidth="1"/>
    <col min="2" max="2" width="36.90625" style="4" bestFit="1" customWidth="1"/>
    <col min="3" max="3" width="22.26953125" style="4" customWidth="1"/>
    <col min="4" max="4" width="12.26953125" bestFit="1" customWidth="1"/>
    <col min="5" max="5" width="44.1796875" customWidth="1"/>
  </cols>
  <sheetData>
    <row r="1" spans="1:5" ht="18.5" x14ac:dyDescent="0.45">
      <c r="A1" s="3" t="s">
        <v>38</v>
      </c>
    </row>
    <row r="2" spans="1:5" x14ac:dyDescent="0.35">
      <c r="A2" s="2" t="s">
        <v>7</v>
      </c>
      <c r="E2" s="2" t="s">
        <v>8</v>
      </c>
    </row>
    <row r="3" spans="1:5" x14ac:dyDescent="0.35">
      <c r="A3" s="2" t="s">
        <v>5</v>
      </c>
      <c r="B3" s="5" t="s">
        <v>4</v>
      </c>
      <c r="C3" s="5"/>
      <c r="D3" s="2" t="s">
        <v>3</v>
      </c>
      <c r="E3" t="str">
        <f>CONCATENATE("&lt;massspectrometry&gt;", CHAR(10))</f>
        <v xml:space="preserve">&lt;massspectrometry&gt;
</v>
      </c>
    </row>
    <row r="4" spans="1:5" x14ac:dyDescent="0.35">
      <c r="A4" t="s">
        <v>40</v>
      </c>
      <c r="D4" t="s">
        <v>41</v>
      </c>
      <c r="E4" t="str">
        <f>CONCATENATE("&lt;", D4, "&gt;", B4, "&lt;/", D4, "&gt;", CHAR(10))</f>
        <v xml:space="preserve">&lt;mvendor&gt;&lt;/mvendor&gt;
</v>
      </c>
    </row>
    <row r="5" spans="1:5" x14ac:dyDescent="0.35">
      <c r="A5" t="s">
        <v>42</v>
      </c>
      <c r="D5" t="s">
        <v>44</v>
      </c>
      <c r="E5" t="str">
        <f t="shared" ref="E5:E16" si="0">CONCATENATE("&lt;", D5, "&gt;", B5, "&lt;/", D5, "&gt;", CHAR(10))</f>
        <v xml:space="preserve">&lt;imode&gt;&lt;/imode&gt;
</v>
      </c>
    </row>
    <row r="6" spans="1:5" x14ac:dyDescent="0.35">
      <c r="A6" t="s">
        <v>45</v>
      </c>
      <c r="D6" t="s">
        <v>47</v>
      </c>
      <c r="E6" t="str">
        <f t="shared" si="0"/>
        <v xml:space="preserve">&lt;polarity&gt;&lt;/polarity&gt;
</v>
      </c>
    </row>
    <row r="7" spans="1:5" x14ac:dyDescent="0.35">
      <c r="A7" t="s">
        <v>48</v>
      </c>
      <c r="D7" t="s">
        <v>49</v>
      </c>
      <c r="E7" t="str">
        <f t="shared" si="0"/>
        <v xml:space="preserve">&lt;vvalue&gt;&lt;/vvalue&gt;
</v>
      </c>
    </row>
    <row r="8" spans="1:5" x14ac:dyDescent="0.35">
      <c r="A8" t="s">
        <v>50</v>
      </c>
      <c r="D8" t="s">
        <v>52</v>
      </c>
      <c r="E8" t="str">
        <f t="shared" si="0"/>
        <v xml:space="preserve">&lt;vunits&gt;&lt;/vunits&gt;
</v>
      </c>
    </row>
    <row r="9" spans="1:5" x14ac:dyDescent="0.35">
      <c r="A9" t="s">
        <v>53</v>
      </c>
      <c r="D9" t="s">
        <v>55</v>
      </c>
      <c r="E9" t="str">
        <f t="shared" si="0"/>
        <v xml:space="preserve">&lt;massanalyzer1&gt;&lt;/massanalyzer1&gt;
</v>
      </c>
    </row>
    <row r="10" spans="1:5" x14ac:dyDescent="0.35">
      <c r="A10" t="s">
        <v>56</v>
      </c>
      <c r="D10" t="s">
        <v>58</v>
      </c>
      <c r="E10" t="str">
        <f t="shared" si="0"/>
        <v xml:space="preserve">&lt;massanalyzer2&gt;&lt;/massanalyzer2&gt;
</v>
      </c>
    </row>
    <row r="11" spans="1:5" x14ac:dyDescent="0.35">
      <c r="A11" t="s">
        <v>61</v>
      </c>
      <c r="D11" t="s">
        <v>60</v>
      </c>
      <c r="E11" t="str">
        <f t="shared" si="0"/>
        <v xml:space="preserve">&lt;fragmode&gt;&lt;/fragmode&gt;
</v>
      </c>
    </row>
    <row r="12" spans="1:5" x14ac:dyDescent="0.35">
      <c r="A12" t="s">
        <v>62</v>
      </c>
      <c r="D12" t="s">
        <v>63</v>
      </c>
      <c r="E12" t="str">
        <f t="shared" si="0"/>
        <v xml:space="preserve">&lt;cevalue&gt;&lt;/cevalue&gt;
</v>
      </c>
    </row>
    <row r="13" spans="1:5" x14ac:dyDescent="0.35">
      <c r="A13" t="s">
        <v>64</v>
      </c>
      <c r="D13" t="s">
        <v>18</v>
      </c>
      <c r="E13" t="str">
        <f t="shared" si="0"/>
        <v xml:space="preserve">&lt;cetype&gt;&lt;/cetype&gt;
</v>
      </c>
    </row>
    <row r="14" spans="1:5" x14ac:dyDescent="0.35">
      <c r="A14" t="s">
        <v>65</v>
      </c>
      <c r="D14" t="s">
        <v>66</v>
      </c>
      <c r="E14" t="str">
        <f t="shared" si="0"/>
        <v xml:space="preserve">&lt;ceunits&gt;&lt;/ceunits&gt;
</v>
      </c>
    </row>
    <row r="15" spans="1:5" x14ac:dyDescent="0.35">
      <c r="A15" t="s">
        <v>83</v>
      </c>
      <c r="D15" t="s">
        <v>84</v>
      </c>
      <c r="E15" t="str">
        <f t="shared" si="0"/>
        <v xml:space="preserve">&lt;ms2exp&gt;&lt;/ms2exp&gt;
</v>
      </c>
    </row>
    <row r="16" spans="1:5" x14ac:dyDescent="0.35">
      <c r="A16" t="s">
        <v>85</v>
      </c>
      <c r="D16" t="s">
        <v>86</v>
      </c>
      <c r="E16" t="str">
        <f t="shared" si="0"/>
        <v xml:space="preserve">&lt;isowidth&gt;&lt;/isowidth&gt;
</v>
      </c>
    </row>
    <row r="17" spans="5:5" x14ac:dyDescent="0.35">
      <c r="E17" t="s">
        <v>39</v>
      </c>
    </row>
  </sheetData>
  <sheetProtection algorithmName="SHA-512" hashValue="5LTwaFB8oMJMsBY1JtUa6WwmPRfIS+kKzH7vF/2hW3yuQtfkb4KWGQ+uBMbsQDNVslnqigMkuwYisc08L3PUJg==" saltValue="Fri1FeM5DlhiXG/WTWRvYw==" spinCount="100000" sheet="1" objects="1" scenarios="1"/>
  <protectedRanges>
    <protectedRange sqref="B4:B16" name="mass spectrometry"/>
  </protectedRanges>
  <dataValidations count="14">
    <dataValidation allowBlank="1" showInputMessage="1" showErrorMessage="1" promptTitle="Vendor of Mass Spectrometer" prompt="Vendor/Manufacturer of the mass spectrometer used." sqref="A4" xr:uid="{AB3706B0-9387-4880-A49D-D16082DE7FB5}"/>
    <dataValidation allowBlank="1" showInputMessage="1" showErrorMessage="1" promptTitle="Ionization Mode" prompt="Mode of ionization of the mass spectrometer." sqref="A5" xr:uid="{17CAC4F6-F2D1-4AC0-B0FE-26B48990EC6C}"/>
    <dataValidation allowBlank="1" showInputMessage="1" showErrorMessage="1" promptTitle="Ionization Polarity" prompt="Polarity of the ionization for the submitted compounds (one ionization polarity per submission)." sqref="A6" xr:uid="{A0E98779-AFBB-484D-A1A6-C643D92D422D}"/>
    <dataValidation allowBlank="1" showInputMessage="1" showErrorMessage="1" promptTitle="Ionization Voltage/Current" prompt="Voltage/current applied for ionization" sqref="A7" xr:uid="{13D51DB7-F678-40D6-AAB1-981D28A1E597}"/>
    <dataValidation allowBlank="1" showInputMessage="1" showErrorMessage="1" promptTitle="Units of ionization voltage/curr" prompt="Units for the above-noted ionization voltage or current." sqref="A8" xr:uid="{A33186FB-0F18-4471-B488-4AB815C081E6}"/>
    <dataValidation allowBlank="1" showInputMessage="1" showErrorMessage="1" promptTitle="First mass analyzer" prompt="First mass analyzer in the mass spectrometer" sqref="A9" xr:uid="{D49C04F7-EED0-403F-A817-FE23C657D10B}"/>
    <dataValidation allowBlank="1" showInputMessage="1" showErrorMessage="1" promptTitle="Last Mass Analyzer" prompt="Last mass analyzer in the mass spectrometer" sqref="A10" xr:uid="{515043A1-101B-4350-B4E6-9D4E7FA0855F}"/>
    <dataValidation allowBlank="1" showInputMessage="1" showErrorMessage="1" promptTitle="Collision Cell Type" prompt="type of collisional dissociation cell used with mass spectrometer" sqref="A11" xr:uid="{ACD9D73E-6F0A-4445-8433-E942A4A28E10}"/>
    <dataValidation allowBlank="1" showInputMessage="1" showErrorMessage="1" promptTitle="Fragmentation/Collision Energy" prompt="Value of the fragmentation or collision energy used in the collision cell, if ranged/stepped separate values with semicolon (;)" sqref="A12" xr:uid="{99CFDF53-2F7E-4856-810C-24BC7B53F445}"/>
    <dataValidation allowBlank="1" showInputMessage="1" showErrorMessage="1" promptTitle="Type of Fragmentation/Collision " prompt="Type of fragmentation/collision energy used for mass spectrometer. If a stepped/ranged collision energy is used, select &quot;Stepped&quot;, all other types select &quot;Fixed&quot;" sqref="A13" xr:uid="{8A8BD610-85A6-4F51-B828-E58D9B44F8BC}"/>
    <dataValidation allowBlank="1" showInputMessage="1" showErrorMessage="1" promptTitle="F/CE Units" prompt="Units of the fragmentation/collision energy value above." sqref="A14" xr:uid="{44FA1DE5-7137-4C2E-B514-35BD22E1BEA2}"/>
    <dataValidation allowBlank="1" showInputMessage="1" showErrorMessage="1" promptTitle="MS2 Experiment Type" prompt="Type of fragmentation (MS2) experiment._x000a_Data Dependent Analysis (DDA), also called TopN_x000a_SWATH - Sequential Windows of All Theoretical Mass Spectra_x000a_Data Independent Analysis (DIA), also called All Ion Fragmentation (AIF), MSe" sqref="A15" xr:uid="{F6ABF1FB-A492-4271-9A77-8F638FD92FFC}"/>
    <dataValidation allowBlank="1" showInputMessage="1" showErrorMessage="1" promptTitle="Isolation Width/Window" prompt="For TopN/DDA, the isolation width of the first mass analyzer (in Da)_x000a_For SWATH, the sequential window width of the first mass analyzer (in Da)_x000a_For AIF/DIA, not applicable" sqref="A16" xr:uid="{5628A615-D224-49BC-B979-F79B18A50BC7}"/>
    <dataValidation type="decimal" allowBlank="1" showInputMessage="1" showErrorMessage="1" sqref="B7" xr:uid="{35095733-7E26-4C6D-A35B-D0C3E6DFE5CE}">
      <formula1>0</formula1>
      <formula2>10000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D03EF809-9F0E-463C-969F-9391E077A0CD}">
          <x14:formula1>
            <xm:f>Input_Validation!$G$2:$G$1048576</xm:f>
          </x14:formula1>
          <xm:sqref>B4</xm:sqref>
        </x14:dataValidation>
        <x14:dataValidation type="list" allowBlank="1" showInputMessage="1" showErrorMessage="1" xr:uid="{F649D416-F51F-45E1-986B-64AF9B9D743C}">
          <x14:formula1>
            <xm:f>Input_Validation!$H$2:$H$1048576</xm:f>
          </x14:formula1>
          <xm:sqref>B5</xm:sqref>
        </x14:dataValidation>
        <x14:dataValidation type="list" allowBlank="1" showInputMessage="1" showErrorMessage="1" xr:uid="{330F47BF-6B64-4615-B655-AF90111B38CC}">
          <x14:formula1>
            <xm:f>Input_Validation!$I$2:$I$9</xm:f>
          </x14:formula1>
          <xm:sqref>B6</xm:sqref>
        </x14:dataValidation>
        <x14:dataValidation type="list" allowBlank="1" showInputMessage="1" showErrorMessage="1" xr:uid="{BEA77C32-33A9-4B84-AF93-6D37403A3FE8}">
          <x14:formula1>
            <xm:f>Input_Validation!$J$2:$J$1048576</xm:f>
          </x14:formula1>
          <xm:sqref>B8</xm:sqref>
        </x14:dataValidation>
        <x14:dataValidation type="list" allowBlank="1" showInputMessage="1" showErrorMessage="1" xr:uid="{10274ED4-512F-459F-9E10-35A9CBE99FA9}">
          <x14:formula1>
            <xm:f>Input_Validation!$K$2:$K$1048576</xm:f>
          </x14:formula1>
          <xm:sqref>B9:B10</xm:sqref>
        </x14:dataValidation>
        <x14:dataValidation type="list" allowBlank="1" showInputMessage="1" showErrorMessage="1" xr:uid="{592DEA97-875F-4FA3-BFE4-0F7F320D1FB8}">
          <x14:formula1>
            <xm:f>Input_Validation!$L$2:$L$1048576</xm:f>
          </x14:formula1>
          <xm:sqref>B11</xm:sqref>
        </x14:dataValidation>
        <x14:dataValidation type="list" allowBlank="1" showInputMessage="1" showErrorMessage="1" xr:uid="{B4F92911-12A9-4597-8E45-92CD19A05BB9}">
          <x14:formula1>
            <xm:f>Input_Validation!$M$2:$M$1048576</xm:f>
          </x14:formula1>
          <xm:sqref>B13</xm:sqref>
        </x14:dataValidation>
        <x14:dataValidation type="list" allowBlank="1" showInputMessage="1" showErrorMessage="1" xr:uid="{1DA3AEE0-3A29-4C5B-B0C2-34D75E993A53}">
          <x14:formula1>
            <xm:f>Input_Validation!$N$2:$N$1048576</xm:f>
          </x14:formula1>
          <xm:sqref>B14</xm:sqref>
        </x14:dataValidation>
        <x14:dataValidation type="list" allowBlank="1" showInputMessage="1" showErrorMessage="1" xr:uid="{31572AAB-ACBB-439E-B48A-B9225FC1F34C}">
          <x14:formula1>
            <xm:f>Input_Validation!$O$2:$O$1048576</xm:f>
          </x14:formula1>
          <xm:sqref>B15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56CCF-8BEC-42AF-A631-2EDAB30E3D22}">
  <sheetPr codeName="Sheet6"/>
  <dimension ref="A1:E9"/>
  <sheetViews>
    <sheetView workbookViewId="0">
      <selection activeCell="B4" sqref="B4:B8"/>
    </sheetView>
  </sheetViews>
  <sheetFormatPr defaultRowHeight="14.5" x14ac:dyDescent="0.35"/>
  <cols>
    <col min="1" max="1" width="28" bestFit="1" customWidth="1"/>
    <col min="2" max="2" width="22.26953125" style="4" bestFit="1" customWidth="1"/>
    <col min="3" max="3" width="22.26953125" style="4" customWidth="1"/>
    <col min="4" max="4" width="14.54296875" bestFit="1" customWidth="1"/>
    <col min="5" max="5" width="60.54296875" customWidth="1"/>
  </cols>
  <sheetData>
    <row r="1" spans="1:5" ht="18.5" x14ac:dyDescent="0.45">
      <c r="A1" s="3" t="s">
        <v>74</v>
      </c>
    </row>
    <row r="2" spans="1:5" x14ac:dyDescent="0.35">
      <c r="A2" s="2" t="s">
        <v>7</v>
      </c>
      <c r="E2" s="2" t="s">
        <v>8</v>
      </c>
    </row>
    <row r="3" spans="1:5" x14ac:dyDescent="0.35">
      <c r="A3" s="2" t="s">
        <v>5</v>
      </c>
      <c r="B3" s="5" t="s">
        <v>4</v>
      </c>
      <c r="C3" s="5"/>
      <c r="D3" s="2" t="s">
        <v>3</v>
      </c>
      <c r="E3" t="str">
        <f>CONCATENATE("&lt;qcmethod&gt;", CHAR(10))</f>
        <v xml:space="preserve">&lt;qcmethod&gt;
</v>
      </c>
    </row>
    <row r="4" spans="1:5" x14ac:dyDescent="0.35">
      <c r="A4" t="s">
        <v>138</v>
      </c>
      <c r="D4" t="s">
        <v>67</v>
      </c>
      <c r="E4" t="str">
        <f>CONCATENATE("&lt;", D4, "&gt;", B4, "&lt;/", D4, "&gt;", CHAR(10))</f>
        <v xml:space="preserve">&lt;qcused&gt;&lt;/qcused&gt;
</v>
      </c>
    </row>
    <row r="5" spans="1:5" x14ac:dyDescent="0.35">
      <c r="A5" t="s">
        <v>68</v>
      </c>
      <c r="D5" t="s">
        <v>73</v>
      </c>
      <c r="E5" t="str">
        <f>CONCATENATE("&lt;", D5, " name =", CHAR(34), A5, CHAR(34), "&gt;", B5, "&lt;/", D5, "&gt;", CHAR(10))</f>
        <v xml:space="preserve">&lt;qctype name ="Mass Analyzer Calibration"&gt;&lt;/qctype&gt;
</v>
      </c>
    </row>
    <row r="6" spans="1:5" x14ac:dyDescent="0.35">
      <c r="A6" t="s">
        <v>69</v>
      </c>
      <c r="D6" t="s">
        <v>73</v>
      </c>
      <c r="E6" t="str">
        <f>CONCATENATE("&lt;", D6, " name =", CHAR(34), A6, CHAR(34), "&gt;", B6, "&lt;/", D6, "&gt;", CHAR(10))</f>
        <v xml:space="preserve">&lt;qctype name ="External Standard Verification"&gt;&lt;/qctype&gt;
</v>
      </c>
    </row>
    <row r="7" spans="1:5" x14ac:dyDescent="0.35">
      <c r="A7" t="s">
        <v>70</v>
      </c>
      <c r="D7" t="s">
        <v>73</v>
      </c>
      <c r="E7" t="str">
        <f t="shared" ref="E7:E8" si="0">CONCATENATE("&lt;", D7, " name =", CHAR(34), A7, CHAR(34), "&gt;", B7, "&lt;/", D7, "&gt;", CHAR(10))</f>
        <v xml:space="preserve">&lt;qctype name ="Internal Standard Verification"&gt;&lt;/qctype&gt;
</v>
      </c>
    </row>
    <row r="8" spans="1:5" x14ac:dyDescent="0.35">
      <c r="A8" t="s">
        <v>72</v>
      </c>
      <c r="D8" t="s">
        <v>73</v>
      </c>
      <c r="E8" t="str">
        <f t="shared" si="0"/>
        <v xml:space="preserve">&lt;qctype name ="Matrix Standard Verification"&gt;&lt;/qctype&gt;
</v>
      </c>
    </row>
    <row r="9" spans="1:5" x14ac:dyDescent="0.35">
      <c r="E9" t="s">
        <v>71</v>
      </c>
    </row>
  </sheetData>
  <sheetProtection algorithmName="SHA-512" hashValue="ECnPNGOw2QYuOJbeM6pU2Qm3+lGIFtnXWwmeaygPeJ+b4qD0uET/QXKLdjCOoeambr7ovqcZaTqUCfI11YabVw==" saltValue="wI4cgYACs68Nr49kKXL8Yg==" spinCount="100000" sheet="1" objects="1" scenarios="1"/>
  <protectedRanges>
    <protectedRange sqref="B4:B8" name="qc method"/>
  </protectedRanges>
  <dataValidations count="6">
    <dataValidation type="list" allowBlank="1" showInputMessage="1" showErrorMessage="1" sqref="B4:B8" xr:uid="{56E8DC6E-BF2D-427C-9732-764A5A97AB1E}">
      <formula1>"TRUE,FALSE"</formula1>
    </dataValidation>
    <dataValidation allowBlank="1" showInputMessage="1" showErrorMessage="1" promptTitle="Was a QA/QC Method Used" prompt="During the collection of the submitted data, did the user apply a quality assurance or quality control protocol?" sqref="A4" xr:uid="{6CF38FE4-4E13-45FB-B75F-651CB4793E63}"/>
    <dataValidation allowBlank="1" showInputMessage="1" showErrorMessage="1" promptTitle="Mass Analyzer Calibration" prompt="Was the mass analyzer (quadrupole, orbitrap, time-of-flight, ion trap, etc.) calibrated and within performance requirements during analysis?" sqref="A5" xr:uid="{72AFA927-4FA2-44F9-8EE1-CBA6910866F1}"/>
    <dataValidation allowBlank="1" showInputMessage="1" showErrorMessage="1" promptTitle="External Standard Verification" prompt="Was the performance of the method verified using chemical standards spiked in a blank solvent (non-matrix) solution?" sqref="A6" xr:uid="{2D0E0E0D-95B9-45DF-AB5B-1F72E27F94CC}"/>
    <dataValidation allowBlank="1" showInputMessage="1" showErrorMessage="1" promptTitle="Internal Standard Verification" prompt="Was the performance of the method verified using chemical standards spiked into the sample solutions?" sqref="A7" xr:uid="{64AC82E4-BA1F-4A71-A37A-7FBE79775A7B}"/>
    <dataValidation allowBlank="1" showInputMessage="1" showErrorMessage="1" promptTitle="Matrix Standard Verication" prompt="Was the performance of the method verified using matrix-matched solution containing known chemicals?" sqref="A8" xr:uid="{D2B87325-E95C-44D8-BBD6-6046AB2F37EB}"/>
  </dataValidations>
  <pageMargins left="0.7" right="0.7" top="0.75" bottom="0.75" header="0.3" footer="0.3"/>
  <ignoredErrors>
    <ignoredError sqref="E6"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2DED-D957-4D80-BC4C-2B28DBD82358}">
  <sheetPr codeName="Sheet7"/>
  <dimension ref="A1:H32"/>
  <sheetViews>
    <sheetView workbookViewId="0">
      <selection activeCell="A4" sqref="A4:F13"/>
    </sheetView>
  </sheetViews>
  <sheetFormatPr defaultRowHeight="14.5" x14ac:dyDescent="0.35"/>
  <cols>
    <col min="1" max="1" width="24" bestFit="1" customWidth="1"/>
    <col min="2" max="2" width="34.1796875" bestFit="1" customWidth="1"/>
    <col min="3" max="3" width="9" bestFit="1" customWidth="1"/>
    <col min="4" max="4" width="6" bestFit="1" customWidth="1"/>
    <col min="5" max="5" width="16.54296875" bestFit="1" customWidth="1"/>
    <col min="6" max="6" width="14.81640625" bestFit="1" customWidth="1"/>
    <col min="8" max="8" width="8.7265625" customWidth="1"/>
  </cols>
  <sheetData>
    <row r="1" spans="1:8" ht="18.5" x14ac:dyDescent="0.45">
      <c r="A1" s="3" t="s">
        <v>38</v>
      </c>
    </row>
    <row r="2" spans="1:8" x14ac:dyDescent="0.35">
      <c r="A2" s="2" t="s">
        <v>7</v>
      </c>
      <c r="H2" s="2" t="s">
        <v>8</v>
      </c>
    </row>
    <row r="3" spans="1:8" x14ac:dyDescent="0.35">
      <c r="A3" s="6" t="s">
        <v>89</v>
      </c>
      <c r="B3" s="6" t="s">
        <v>90</v>
      </c>
      <c r="C3" s="6" t="s">
        <v>91</v>
      </c>
      <c r="D3" s="6" t="s">
        <v>92</v>
      </c>
      <c r="E3" s="6" t="s">
        <v>93</v>
      </c>
      <c r="F3" s="6" t="s">
        <v>94</v>
      </c>
      <c r="H3" s="7" t="str">
        <f>_xlfn.CONCAT("&lt;peaks&gt;", CHAR(10))</f>
        <v xml:space="preserve">&lt;peaks&gt;
</v>
      </c>
    </row>
    <row r="4" spans="1:8" x14ac:dyDescent="0.35">
      <c r="H4" t="str">
        <f t="shared" ref="H4:H12" si="0">IF(COUNTA(A4:F4)=6, CONCATENATE("&lt;peak count=",CHAR(34), ROW(A4)-3,CHAR(34),"&gt;",CHAR(10),"&lt;",A$3,"&gt;",A4,"&lt;/",A$3,"&gt;",CHAR(10),"&lt;",B$3,"&gt;",B4,"&lt;/",B$3,"&gt;",CHAR(10),"&lt;",C$3,"&gt;",C4,"&lt;/",C$3,"&gt;",CHAR(10),"&lt;",D$3,"&gt;",D4,"&lt;/",D$3,"&gt;",CHAR(10), "&lt;", E$3, "&gt;", E4, "&lt;/", E$3, "&gt;", CHAR(10), "&lt;", F$3, "&gt;", F4, "&lt;/", F$3, "&gt;", CHAR(10), "&lt;/peak&gt;", CHAR(10)),"")</f>
        <v/>
      </c>
    </row>
    <row r="5" spans="1:8" x14ac:dyDescent="0.35">
      <c r="H5" t="str">
        <f t="shared" si="0"/>
        <v/>
      </c>
    </row>
    <row r="6" spans="1:8" x14ac:dyDescent="0.35">
      <c r="H6" t="str">
        <f t="shared" si="0"/>
        <v/>
      </c>
    </row>
    <row r="7" spans="1:8" x14ac:dyDescent="0.35">
      <c r="H7" t="str">
        <f t="shared" si="0"/>
        <v/>
      </c>
    </row>
    <row r="8" spans="1:8" x14ac:dyDescent="0.35">
      <c r="H8" t="str">
        <f t="shared" si="0"/>
        <v/>
      </c>
    </row>
    <row r="9" spans="1:8" x14ac:dyDescent="0.35">
      <c r="H9" t="str">
        <f t="shared" si="0"/>
        <v/>
      </c>
    </row>
    <row r="10" spans="1:8" x14ac:dyDescent="0.35">
      <c r="H10" t="str">
        <f t="shared" si="0"/>
        <v/>
      </c>
    </row>
    <row r="11" spans="1:8" x14ac:dyDescent="0.35">
      <c r="H11" t="str">
        <f t="shared" si="0"/>
        <v/>
      </c>
    </row>
    <row r="12" spans="1:8" x14ac:dyDescent="0.35">
      <c r="H12" t="str">
        <f t="shared" si="0"/>
        <v/>
      </c>
    </row>
    <row r="13" spans="1:8" x14ac:dyDescent="0.35">
      <c r="H13" t="str">
        <f>IF(COUNTA(A13:F13)=6, CONCATENATE("&lt;peak count=",CHAR(34), ROW(A13)-3,CHAR(34),"&gt;",CHAR(10),"&lt;",A$3,"&gt;",A13,"&lt;/",A$3,"&gt;",CHAR(10),"&lt;",B$3,"&gt;",B13,"&lt;/",B$3,"&gt;",CHAR(10),"&lt;",C$3,"&gt;",C13,"&lt;/",C$3,"&gt;",CHAR(10),"&lt;",D$3,"&gt;",D13,"&lt;/",D$3,"&gt;",CHAR(10), "&lt;", E$3, "&gt;", E13, "&lt;/", E$3, "&gt;", CHAR(10), "&lt;", F$3, "&gt;", F13, "&lt;/", F$3, "&gt;", CHAR(10), "&lt;/peak&gt;", CHAR(10)),"")</f>
        <v/>
      </c>
    </row>
    <row r="14" spans="1:8" x14ac:dyDescent="0.35">
      <c r="H14" t="str">
        <f t="shared" ref="H14:H32" si="1">IF(COUNTA(A14:F14)=6, CONCATENATE("&lt;peak count=",CHAR(34), ROW(A14)-3,CHAR(34),"&gt;",CHAR(10),"&lt;",A$3,"&gt;",A14,"&lt;/",A$3,"&gt;",CHAR(10),"&lt;",B$3,"&gt;",B14,"&lt;/",B$3,"&gt;",CHAR(10),"&lt;",C$3,"&gt;",C14,"&lt;/",C$3,"&gt;",CHAR(10),"&lt;",D$3,"&gt;",D14,"&lt;/",D$3,"&gt;",CHAR(10), "&lt;", E$3, "&gt;", E14, "&lt;/", E$3, "&gt;", CHAR(10), "&lt;", F$3, "&gt;", F14, "&lt;/", F$3, "&gt;", CHAR(10), "&lt;/peak&gt;", CHAR(10)),"")</f>
        <v/>
      </c>
    </row>
    <row r="15" spans="1:8" x14ac:dyDescent="0.35">
      <c r="H15" t="str">
        <f t="shared" si="1"/>
        <v/>
      </c>
    </row>
    <row r="16" spans="1:8" x14ac:dyDescent="0.35">
      <c r="H16" t="str">
        <f t="shared" si="1"/>
        <v/>
      </c>
    </row>
    <row r="17" spans="8:8" x14ac:dyDescent="0.35">
      <c r="H17" t="str">
        <f t="shared" si="1"/>
        <v/>
      </c>
    </row>
    <row r="18" spans="8:8" x14ac:dyDescent="0.35">
      <c r="H18" t="str">
        <f t="shared" si="1"/>
        <v/>
      </c>
    </row>
    <row r="19" spans="8:8" x14ac:dyDescent="0.35">
      <c r="H19" t="str">
        <f t="shared" si="1"/>
        <v/>
      </c>
    </row>
    <row r="20" spans="8:8" x14ac:dyDescent="0.35">
      <c r="H20" t="str">
        <f t="shared" si="1"/>
        <v/>
      </c>
    </row>
    <row r="21" spans="8:8" x14ac:dyDescent="0.35">
      <c r="H21" t="str">
        <f t="shared" si="1"/>
        <v/>
      </c>
    </row>
    <row r="22" spans="8:8" x14ac:dyDescent="0.35">
      <c r="H22" t="str">
        <f t="shared" si="1"/>
        <v/>
      </c>
    </row>
    <row r="23" spans="8:8" x14ac:dyDescent="0.35">
      <c r="H23" t="str">
        <f t="shared" si="1"/>
        <v/>
      </c>
    </row>
    <row r="24" spans="8:8" x14ac:dyDescent="0.35">
      <c r="H24" t="str">
        <f t="shared" si="1"/>
        <v/>
      </c>
    </row>
    <row r="25" spans="8:8" x14ac:dyDescent="0.35">
      <c r="H25" t="str">
        <f t="shared" si="1"/>
        <v/>
      </c>
    </row>
    <row r="26" spans="8:8" x14ac:dyDescent="0.35">
      <c r="H26" t="str">
        <f t="shared" si="1"/>
        <v/>
      </c>
    </row>
    <row r="27" spans="8:8" x14ac:dyDescent="0.35">
      <c r="H27" t="str">
        <f t="shared" si="1"/>
        <v/>
      </c>
    </row>
    <row r="28" spans="8:8" x14ac:dyDescent="0.35">
      <c r="H28" t="str">
        <f t="shared" si="1"/>
        <v/>
      </c>
    </row>
    <row r="29" spans="8:8" x14ac:dyDescent="0.35">
      <c r="H29" t="str">
        <f t="shared" si="1"/>
        <v/>
      </c>
    </row>
    <row r="30" spans="8:8" x14ac:dyDescent="0.35">
      <c r="H30" t="str">
        <f t="shared" si="1"/>
        <v/>
      </c>
    </row>
    <row r="31" spans="8:8" x14ac:dyDescent="0.35">
      <c r="H31" t="str">
        <f t="shared" si="1"/>
        <v/>
      </c>
    </row>
    <row r="32" spans="8:8" x14ac:dyDescent="0.35">
      <c r="H32" t="str">
        <f t="shared" si="1"/>
        <v/>
      </c>
    </row>
  </sheetData>
  <sheetProtection algorithmName="SHA-512" hashValue="IIz+cvTZ9TJiLF9I4Wz97xfBwEnAQL1Dht3ocakGBjQCjwSReByFvNJHmEqyklRlFlMxJ/hIOKqCo/5O8g3CRQ==" saltValue="/yMw+PL1pbygbV6f313lzg==" spinCount="100000" sheet="1" objects="1" scenarios="1"/>
  <protectedRanges>
    <protectedRange sqref="A4:F1048576" name="peaks"/>
  </protectedRanges>
  <dataValidations count="6">
    <dataValidation allowBlank="1" showInputMessage="1" showErrorMessage="1" promptTitle="name" prompt="User input name for compound, unrestricted." sqref="A3" xr:uid="{E53FD2EE-6C59-41BA-A662-81D4D3D76D7C}"/>
    <dataValidation allowBlank="1" showInputMessage="1" showErrorMessage="1" promptTitle="identifier" prompt="unique identifier for reference to PFAS suspect list (url)" sqref="B3" xr:uid="{A993DF2C-3443-4049-B886-DFDBF942AE07}"/>
    <dataValidation allowBlank="1" showInputMessage="1" showErrorMessage="1" promptTitle="m/z" prompt="measured m/z for the precursor/parent ion of the compound" sqref="C3" xr:uid="{237BD59A-77E2-4107-A9A4-FFC8B6A7DD15}"/>
    <dataValidation allowBlank="1" showInputMessage="1" showErrorMessage="1" promptTitle="retention time" prompt="chromatographic retention time of the peak apex" sqref="D3" xr:uid="{3022F5C0-FB4D-4E21-976E-B1C4B4CABEE7}"/>
    <dataValidation allowBlank="1" showInputMessage="1" showErrorMessage="1" promptTitle="start time of peak" prompt="retention time of the start of the chromatographic peak (left)_x000a_" sqref="E3" xr:uid="{2464E5AD-262F-46F6-ABA1-75CC3839401A}"/>
    <dataValidation allowBlank="1" showInputMessage="1" showErrorMessage="1" promptTitle="end time of peak" prompt="retention time of the end of the chromatographic peak (right)" sqref="F3" xr:uid="{D0663693-206C-4AF1-AF25-36401A7CEBA3}"/>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FA6B-F176-4940-836A-57EB7B3FF2E3}">
  <sheetPr codeName="Sheet8"/>
  <dimension ref="A1:O10"/>
  <sheetViews>
    <sheetView topLeftCell="H1" workbookViewId="0">
      <selection activeCell="N3" sqref="N3"/>
    </sheetView>
  </sheetViews>
  <sheetFormatPr defaultRowHeight="14.5" x14ac:dyDescent="0.35"/>
  <cols>
    <col min="1" max="1" width="30.6328125" bestFit="1" customWidth="1"/>
    <col min="2" max="2" width="22.08984375" bestFit="1" customWidth="1"/>
    <col min="3" max="3" width="21.26953125" bestFit="1" customWidth="1"/>
    <col min="4" max="4" width="11" bestFit="1" customWidth="1"/>
    <col min="5" max="5" width="19.90625" bestFit="1" customWidth="1"/>
    <col min="6" max="6" width="29.26953125" bestFit="1" customWidth="1"/>
    <col min="7" max="7" width="24.36328125" bestFit="1" customWidth="1"/>
    <col min="8" max="8" width="36.90625" bestFit="1" customWidth="1"/>
    <col min="10" max="10" width="29" bestFit="1" customWidth="1"/>
    <col min="11" max="11" width="14.453125" bestFit="1" customWidth="1"/>
    <col min="12" max="12" width="16.7265625" bestFit="1" customWidth="1"/>
    <col min="13" max="13" width="33" bestFit="1" customWidth="1"/>
    <col min="14" max="14" width="33.26953125" bestFit="1" customWidth="1"/>
    <col min="15" max="15" width="14.81640625" bestFit="1" customWidth="1"/>
  </cols>
  <sheetData>
    <row r="1" spans="1:15" x14ac:dyDescent="0.35">
      <c r="A1" t="s">
        <v>81</v>
      </c>
      <c r="B1" t="s">
        <v>6</v>
      </c>
      <c r="C1" t="s">
        <v>33</v>
      </c>
      <c r="D1" t="s">
        <v>115</v>
      </c>
      <c r="E1" t="s">
        <v>116</v>
      </c>
      <c r="F1" t="s">
        <v>32</v>
      </c>
      <c r="G1" t="s">
        <v>40</v>
      </c>
      <c r="H1" t="s">
        <v>42</v>
      </c>
      <c r="I1" t="s">
        <v>45</v>
      </c>
      <c r="J1" t="s">
        <v>50</v>
      </c>
      <c r="K1" t="s">
        <v>149</v>
      </c>
      <c r="L1" t="s">
        <v>61</v>
      </c>
      <c r="M1" t="s">
        <v>64</v>
      </c>
      <c r="N1" t="s">
        <v>65</v>
      </c>
      <c r="O1" t="s">
        <v>83</v>
      </c>
    </row>
    <row r="2" spans="1:15" x14ac:dyDescent="0.35">
      <c r="A2" t="s">
        <v>95</v>
      </c>
      <c r="B2" t="s">
        <v>104</v>
      </c>
      <c r="C2" t="s">
        <v>9</v>
      </c>
      <c r="D2" t="s">
        <v>16</v>
      </c>
      <c r="E2" t="s">
        <v>16</v>
      </c>
      <c r="F2" t="s">
        <v>9</v>
      </c>
      <c r="G2" t="s">
        <v>9</v>
      </c>
      <c r="H2" t="s">
        <v>43</v>
      </c>
      <c r="I2" t="s">
        <v>144</v>
      </c>
      <c r="J2" t="s">
        <v>51</v>
      </c>
      <c r="K2" t="s">
        <v>54</v>
      </c>
      <c r="L2" t="s">
        <v>59</v>
      </c>
      <c r="M2" t="s">
        <v>160</v>
      </c>
      <c r="N2" t="s">
        <v>159</v>
      </c>
      <c r="O2" t="s">
        <v>156</v>
      </c>
    </row>
    <row r="3" spans="1:15" x14ac:dyDescent="0.35">
      <c r="A3" t="s">
        <v>96</v>
      </c>
      <c r="B3" t="s">
        <v>105</v>
      </c>
      <c r="C3" t="s">
        <v>34</v>
      </c>
      <c r="D3" t="s">
        <v>117</v>
      </c>
      <c r="E3" t="s">
        <v>118</v>
      </c>
      <c r="F3" t="s">
        <v>34</v>
      </c>
      <c r="G3" t="s">
        <v>34</v>
      </c>
      <c r="H3" t="s">
        <v>140</v>
      </c>
      <c r="I3" t="s">
        <v>46</v>
      </c>
      <c r="J3" t="s">
        <v>145</v>
      </c>
      <c r="K3" t="s">
        <v>150</v>
      </c>
      <c r="L3" t="s">
        <v>153</v>
      </c>
      <c r="M3" t="s">
        <v>161</v>
      </c>
      <c r="N3" t="s">
        <v>51</v>
      </c>
      <c r="O3" t="s">
        <v>158</v>
      </c>
    </row>
    <row r="4" spans="1:15" x14ac:dyDescent="0.35">
      <c r="A4" t="s">
        <v>97</v>
      </c>
      <c r="B4" t="s">
        <v>106</v>
      </c>
      <c r="C4" t="s">
        <v>108</v>
      </c>
      <c r="D4" t="s">
        <v>121</v>
      </c>
      <c r="E4" t="s">
        <v>120</v>
      </c>
      <c r="F4" t="s">
        <v>108</v>
      </c>
      <c r="G4" t="s">
        <v>108</v>
      </c>
      <c r="H4" t="s">
        <v>141</v>
      </c>
      <c r="J4" t="s">
        <v>146</v>
      </c>
      <c r="K4" t="s">
        <v>151</v>
      </c>
      <c r="L4" t="s">
        <v>154</v>
      </c>
      <c r="O4" t="s">
        <v>157</v>
      </c>
    </row>
    <row r="5" spans="1:15" x14ac:dyDescent="0.35">
      <c r="A5" t="s">
        <v>99</v>
      </c>
      <c r="B5" t="s">
        <v>107</v>
      </c>
      <c r="C5" t="s">
        <v>109</v>
      </c>
      <c r="D5" t="s">
        <v>119</v>
      </c>
      <c r="E5" t="s">
        <v>122</v>
      </c>
      <c r="F5" t="s">
        <v>109</v>
      </c>
      <c r="G5" t="s">
        <v>109</v>
      </c>
      <c r="H5" t="s">
        <v>142</v>
      </c>
      <c r="J5" t="s">
        <v>147</v>
      </c>
      <c r="K5" t="s">
        <v>152</v>
      </c>
      <c r="L5" t="s">
        <v>155</v>
      </c>
    </row>
    <row r="6" spans="1:15" x14ac:dyDescent="0.35">
      <c r="A6" t="s">
        <v>98</v>
      </c>
      <c r="C6" t="s">
        <v>110</v>
      </c>
      <c r="D6" t="s">
        <v>123</v>
      </c>
      <c r="E6" t="s">
        <v>124</v>
      </c>
      <c r="F6" t="s">
        <v>110</v>
      </c>
      <c r="G6" t="s">
        <v>110</v>
      </c>
      <c r="H6" t="s">
        <v>143</v>
      </c>
      <c r="J6" t="s">
        <v>148</v>
      </c>
      <c r="K6" t="s">
        <v>57</v>
      </c>
    </row>
    <row r="7" spans="1:15" x14ac:dyDescent="0.35">
      <c r="A7" t="s">
        <v>100</v>
      </c>
      <c r="C7" t="s">
        <v>111</v>
      </c>
      <c r="E7" t="s">
        <v>125</v>
      </c>
      <c r="F7" t="s">
        <v>111</v>
      </c>
      <c r="G7" t="s">
        <v>111</v>
      </c>
    </row>
    <row r="8" spans="1:15" x14ac:dyDescent="0.35">
      <c r="A8" t="s">
        <v>101</v>
      </c>
      <c r="C8" t="s">
        <v>112</v>
      </c>
      <c r="E8" t="s">
        <v>126</v>
      </c>
      <c r="F8" t="s">
        <v>112</v>
      </c>
    </row>
    <row r="9" spans="1:15" x14ac:dyDescent="0.35">
      <c r="A9" t="s">
        <v>102</v>
      </c>
      <c r="F9" t="s">
        <v>127</v>
      </c>
    </row>
    <row r="10" spans="1:15" x14ac:dyDescent="0.35">
      <c r="A10" t="s">
        <v>103</v>
      </c>
    </row>
  </sheetData>
  <sheetProtection algorithmName="SHA-512" hashValue="uesivcDbbQTtNVz9eSsnzcLGzi0/0spEBDp5I7EMZ4xiQY3vEU1TUctfPisr0r7Zk+KP2XIGiECeHEF/MnqpHw==" saltValue="YtEMfYT4ppdj6KJSraonM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0483-F035-4559-9986-E71E8FB8B114}">
  <sheetPr codeName="Sheet2"/>
  <dimension ref="A1"/>
  <sheetViews>
    <sheetView zoomScale="70" zoomScaleNormal="70" workbookViewId="0">
      <selection activeCell="D9" sqref="D9"/>
    </sheetView>
  </sheetViews>
  <sheetFormatPr defaultRowHeight="14.5" x14ac:dyDescent="0.35"/>
  <cols>
    <col min="1" max="1" width="111.7265625" style="1" customWidth="1"/>
  </cols>
  <sheetData>
    <row r="1" spans="1:1" ht="35" customHeight="1" x14ac:dyDescent="0.35">
      <c r="A1" s="1" t="str">
        <f>_xlfn.CONCAT("&lt;metadata&gt;", CHAR(10), "&lt;method&gt;", CHAR(10), Sample_Input!E3:E8, CHAR(10), Chromatography_Input!E3:E20, CHAR(10), 'Mass Spectrometry_Input'!E3:E17, CHAR(10), 'QC Method_Input'!E3:E9, CHAR(10), "&lt;/method&gt;", CHAR(10), Peaks_Input!H3:H100, CHAR(10), "&lt;/peaks&gt;", CHAR(10), "&lt;/metadata&gt;", CHAR(10))</f>
        <v xml:space="preserve">&lt;metadata&gt;
&lt;method&gt;
&lt;sample&gt;
&lt;filename&gt;&lt;/filename&gt;
&lt;description&gt;&lt;/description&gt;
&lt;class&gt;&lt;/class&gt;
&lt;submitter&gt;&lt;/submitter&gt;
&lt;/sample&gt;
&lt;chromatography&gt;
&lt;cetype&gt;&lt;/cetype&gt;
&lt;cvendor&gt;&lt;/cvendor&gt;
&lt;mp1solvent&gt;&lt;/mp1solvent&gt;
&lt;mp1add&gt;&lt;/mp1add&gt;
&lt;mp1add&gt;&lt;/mp1add&gt;
&lt;mp2add&gt;&lt;/mp2add&gt;
&lt;mp3solvent&gt;&lt;/mp3solvent&gt;
&lt;mp3add&gt;&lt;/mp3add&gt;
&lt;mp4solvent&gt;&lt;/mp4solvent&gt;
&lt;mp4add&gt;&lt;/mp4add&gt;
&lt;colvender&gt;&lt;/colvender&gt;
&lt;colname&gt;&lt;/colname&gt;
&lt;colchemistry&gt;&lt;/colchemistry&gt;
&lt;colid&gt;&lt;/colid&gt;
&lt;collen&gt;&lt;/collen&gt;
&lt;coldp&gt;&lt;/coldp&gt;
&lt;/chromatography&gt;
&lt;massspectrometry&gt;
&lt;mvendor&gt;&lt;/mvendor&gt;
&lt;imode&gt;&lt;/imode&gt;
&lt;polarity&gt;&lt;/polarity&gt;
&lt;vvalue&gt;&lt;/vvalue&gt;
&lt;vunits&gt;&lt;/vunits&gt;
&lt;massanalyzer1&gt;&lt;/massanalyzer1&gt;
&lt;massanalyzer2&gt;&lt;/massanalyzer2&gt;
&lt;fragmode&gt;&lt;/fragmode&gt;
&lt;cevalue&gt;&lt;/cevalue&gt;
&lt;cetype&gt;&lt;/cetype&gt;
&lt;ceunits&gt;&lt;/ceunits&gt;
&lt;ms2exp&gt;&lt;/ms2exp&gt;
&lt;isowidth&gt;&lt;/isowidth&gt;
&lt;/massspectrometry&gt;
&lt;qcmethod&gt;
&lt;qcused&gt;&lt;/qcused&gt;
&lt;qctype name ="Mass Analyzer Calibration"&gt;&lt;/qctype&gt;
&lt;qctype name ="External Standard Verification"&gt;&lt;/qctype&gt;
&lt;qctype name ="Internal Standard Verification"&gt;&lt;/qctype&gt;
&lt;qctype name ="Matrix Standard Verification"&gt;&lt;/qctype&gt;
&lt;/qcmethod&gt;
&lt;/method&gt;
&lt;peaks&gt;
&lt;/peaks&gt;
&lt;/metadata&gt;
</v>
      </c>
    </row>
  </sheetData>
  <sheetProtection algorithmName="SHA-512" hashValue="CGSNYG/axQjdS/WeD+sv2J2MeSjI1B/HEO0QgN5S4yLfbMedXjc5MUF+IT54aintVaEXsvtsBN6/7QIYvibWMg==" saltValue="m4D5hjJQr/FG4HX1jXrwwA=="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vt:lpstr>
      <vt:lpstr>Sample_Input</vt:lpstr>
      <vt:lpstr>Chromatography_Input</vt:lpstr>
      <vt:lpstr>Mass Spectrometry_Input</vt:lpstr>
      <vt:lpstr>QC Method_Input</vt:lpstr>
      <vt:lpstr>Peaks_Input</vt:lpstr>
      <vt:lpstr>Input_Validation</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Place, Benjamin J. (Fed)</dc:creator>
  <cp:lastModifiedBy>Place, Benjamin J. (Fed)</cp:lastModifiedBy>
  <dcterms:created xsi:type="dcterms:W3CDTF">2021-05-27T17:33:27Z</dcterms:created>
  <dcterms:modified xsi:type="dcterms:W3CDTF">2021-06-04T00:00:32Z</dcterms:modified>
</cp:coreProperties>
</file>