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7.8\buzon\CESAR\Formatos 2015\"/>
    </mc:Choice>
  </mc:AlternateContent>
  <bookViews>
    <workbookView xWindow="984" yWindow="0" windowWidth="18216" windowHeight="7812" tabRatio="780" activeTab="3"/>
  </bookViews>
  <sheets>
    <sheet name="DAF_PROFOCIE_01" sheetId="19" r:id="rId1"/>
    <sheet name="DAF_PROFOCIE_02" sheetId="18" r:id="rId2"/>
    <sheet name="DAF_PROFOCIE_02 (2)" sheetId="20" r:id="rId3"/>
    <sheet name="DAF_PROFOCIE_03" sheetId="17" r:id="rId4"/>
  </sheets>
  <definedNames>
    <definedName name="_xlnm.Print_Area" localSheetId="1">DAF_PROFOCIE_02!$A$1:$L$48</definedName>
    <definedName name="_xlnm.Print_Area" localSheetId="2">'DAF_PROFOCIE_02 (2)'!$A$1:$L$36</definedName>
    <definedName name="RANGO" localSheetId="0">#REF!</definedName>
    <definedName name="RANGO" localSheetId="1">#REF!</definedName>
    <definedName name="RANGO" localSheetId="2">#REF!</definedName>
    <definedName name="RANGO" localSheetId="3">#REF!</definedName>
    <definedName name="RANGO">#REF!</definedName>
    <definedName name="_xlnm.Print_Titles" localSheetId="0">DAF_PROFOCIE_01!$1:$13</definedName>
    <definedName name="_xlnm.Print_Titles" localSheetId="1">DAF_PROFOCIE_02!$1:$12</definedName>
    <definedName name="_xlnm.Print_Titles" localSheetId="2">'DAF_PROFOCIE_02 (2)'!$1:$12</definedName>
    <definedName name="Tulanc" localSheetId="0">#REF!</definedName>
    <definedName name="Tulanc" localSheetId="1">#REF!</definedName>
    <definedName name="Tulanc" localSheetId="2">#REF!</definedName>
    <definedName name="Tulanc" localSheetId="3">#REF!</definedName>
    <definedName name="Tulanc">#REF!</definedName>
  </definedNames>
  <calcPr calcId="152511"/>
</workbook>
</file>

<file path=xl/calcChain.xml><?xml version="1.0" encoding="utf-8"?>
<calcChain xmlns="http://schemas.openxmlformats.org/spreadsheetml/2006/main">
  <c r="J54" i="17" l="1"/>
  <c r="D54" i="17"/>
  <c r="A54" i="17"/>
  <c r="M46" i="17"/>
  <c r="K46" i="17"/>
  <c r="I46" i="17"/>
  <c r="G46" i="17"/>
  <c r="E46" i="17"/>
  <c r="C46" i="17"/>
  <c r="B46" i="17"/>
  <c r="N44" i="17"/>
  <c r="M44" i="17"/>
  <c r="K44" i="17"/>
  <c r="I44" i="17"/>
  <c r="G44" i="17"/>
  <c r="E44" i="17"/>
  <c r="N42" i="17"/>
  <c r="M42" i="17"/>
  <c r="L42" i="17"/>
  <c r="K42" i="17"/>
  <c r="J42" i="17"/>
  <c r="I42" i="17"/>
  <c r="H42" i="17"/>
  <c r="G42" i="17"/>
  <c r="F42" i="17"/>
  <c r="E42" i="17"/>
  <c r="D42" i="17"/>
  <c r="D45" i="17"/>
  <c r="N45" i="17" s="1"/>
  <c r="M39" i="17"/>
  <c r="K39" i="17"/>
  <c r="I39" i="17"/>
  <c r="G39" i="17"/>
  <c r="E39" i="17"/>
  <c r="B40" i="17"/>
  <c r="K35" i="17"/>
  <c r="I35" i="17"/>
  <c r="G35" i="17"/>
  <c r="E35" i="17"/>
  <c r="C35" i="17"/>
  <c r="K32" i="17"/>
  <c r="I32" i="17"/>
  <c r="G32" i="17"/>
  <c r="E32" i="17"/>
  <c r="K30" i="17"/>
  <c r="I30" i="17"/>
  <c r="G30" i="17"/>
  <c r="E30" i="17"/>
  <c r="M33" i="17"/>
  <c r="D33" i="17"/>
  <c r="H33" i="17" s="1"/>
  <c r="M34" i="17"/>
  <c r="D34" i="17"/>
  <c r="H34" i="17" s="1"/>
  <c r="K20" i="17"/>
  <c r="I20" i="17"/>
  <c r="G20" i="17"/>
  <c r="E20" i="17"/>
  <c r="B21" i="17"/>
  <c r="D21" i="17" s="1"/>
  <c r="D20" i="17" s="1"/>
  <c r="K18" i="17"/>
  <c r="I18" i="17"/>
  <c r="G18" i="17"/>
  <c r="E18" i="17"/>
  <c r="B19" i="17"/>
  <c r="B35" i="17" s="1"/>
  <c r="M21" i="17"/>
  <c r="M20" i="17" s="1"/>
  <c r="M24" i="17"/>
  <c r="D24" i="17"/>
  <c r="F24" i="17" s="1"/>
  <c r="M23" i="17"/>
  <c r="D23" i="17"/>
  <c r="L23" i="17" s="1"/>
  <c r="K22" i="17"/>
  <c r="I22" i="17"/>
  <c r="G22" i="17"/>
  <c r="E22" i="17"/>
  <c r="M9" i="17"/>
  <c r="M7" i="17"/>
  <c r="B7" i="17"/>
  <c r="I34" i="20"/>
  <c r="E34" i="20"/>
  <c r="A34" i="20"/>
  <c r="K31" i="20"/>
  <c r="K30" i="20"/>
  <c r="D28" i="20"/>
  <c r="I25" i="20" s="1"/>
  <c r="D27" i="20"/>
  <c r="L27" i="20" s="1"/>
  <c r="K26" i="20"/>
  <c r="D26" i="20"/>
  <c r="K25" i="20"/>
  <c r="J25" i="20"/>
  <c r="D39" i="18"/>
  <c r="I46" i="18"/>
  <c r="E46" i="18"/>
  <c r="A46" i="18"/>
  <c r="K30" i="18"/>
  <c r="K25" i="18"/>
  <c r="K21" i="18"/>
  <c r="K17" i="18"/>
  <c r="J45" i="17" l="1"/>
  <c r="J44" i="17" s="1"/>
  <c r="D44" i="17"/>
  <c r="N33" i="17"/>
  <c r="H32" i="17"/>
  <c r="M32" i="17"/>
  <c r="H45" i="17"/>
  <c r="H44" i="17" s="1"/>
  <c r="L45" i="17"/>
  <c r="L44" i="17" s="1"/>
  <c r="F45" i="17"/>
  <c r="F44" i="17" s="1"/>
  <c r="D35" i="17"/>
  <c r="L35" i="17" s="1"/>
  <c r="J33" i="17"/>
  <c r="D32" i="17"/>
  <c r="J34" i="17"/>
  <c r="N34" i="17"/>
  <c r="L33" i="17"/>
  <c r="F33" i="17"/>
  <c r="F34" i="17"/>
  <c r="L34" i="17"/>
  <c r="J24" i="17"/>
  <c r="N24" i="17"/>
  <c r="J23" i="17"/>
  <c r="D22" i="17"/>
  <c r="F21" i="17"/>
  <c r="F20" i="17" s="1"/>
  <c r="H21" i="17"/>
  <c r="H20" i="17" s="1"/>
  <c r="J21" i="17"/>
  <c r="J20" i="17" s="1"/>
  <c r="N21" i="17"/>
  <c r="N20" i="17" s="1"/>
  <c r="N23" i="17"/>
  <c r="F23" i="17"/>
  <c r="H23" i="17"/>
  <c r="H24" i="17"/>
  <c r="L21" i="17"/>
  <c r="L20" i="17" s="1"/>
  <c r="M22" i="17"/>
  <c r="L24" i="17"/>
  <c r="L25" i="20"/>
  <c r="L26" i="20"/>
  <c r="J35" i="17" l="1"/>
  <c r="N32" i="17"/>
  <c r="F32" i="17"/>
  <c r="L32" i="17"/>
  <c r="F35" i="17"/>
  <c r="J32" i="17"/>
  <c r="H35" i="17"/>
  <c r="L22" i="17"/>
  <c r="H22" i="17"/>
  <c r="J22" i="17"/>
  <c r="N22" i="17"/>
  <c r="F22" i="17"/>
  <c r="D23" i="18" l="1"/>
  <c r="L23" i="18" s="1"/>
  <c r="D22" i="18"/>
  <c r="L22" i="18" s="1"/>
  <c r="K20" i="18"/>
  <c r="D21" i="18"/>
  <c r="J20" i="18"/>
  <c r="D27" i="18"/>
  <c r="L27" i="18" s="1"/>
  <c r="D26" i="18"/>
  <c r="L26" i="18" s="1"/>
  <c r="K24" i="18"/>
  <c r="D25" i="18"/>
  <c r="J24" i="18"/>
  <c r="D24" i="20"/>
  <c r="D23" i="20"/>
  <c r="L23" i="20" s="1"/>
  <c r="K22" i="20"/>
  <c r="K21" i="20" s="1"/>
  <c r="K20" i="20" s="1"/>
  <c r="D22" i="20"/>
  <c r="J21" i="20"/>
  <c r="J20" i="20" s="1"/>
  <c r="D19" i="20"/>
  <c r="L19" i="20" s="1"/>
  <c r="D18" i="20"/>
  <c r="L18" i="20" s="1"/>
  <c r="K17" i="20"/>
  <c r="K16" i="20" s="1"/>
  <c r="K15" i="20" s="1"/>
  <c r="D17" i="20"/>
  <c r="L17" i="20" s="1"/>
  <c r="J16" i="20"/>
  <c r="J15" i="20" s="1"/>
  <c r="L10" i="20"/>
  <c r="B10" i="20"/>
  <c r="B9" i="20"/>
  <c r="L6" i="20"/>
  <c r="L10" i="18"/>
  <c r="B10" i="18"/>
  <c r="B9" i="18"/>
  <c r="L6" i="18"/>
  <c r="I16" i="20" l="1"/>
  <c r="I15" i="20" s="1"/>
  <c r="L15" i="20" s="1"/>
  <c r="I21" i="20"/>
  <c r="I20" i="20" s="1"/>
  <c r="L25" i="18"/>
  <c r="L21" i="18"/>
  <c r="I20" i="18"/>
  <c r="L20" i="18" s="1"/>
  <c r="I24" i="18"/>
  <c r="L24" i="18" s="1"/>
  <c r="L21" i="20"/>
  <c r="L20" i="20" s="1"/>
  <c r="L30" i="20"/>
  <c r="L22" i="20"/>
  <c r="D43" i="17"/>
  <c r="L43" i="17" s="1"/>
  <c r="K41" i="17"/>
  <c r="G41" i="17"/>
  <c r="D40" i="17"/>
  <c r="I38" i="17"/>
  <c r="A37" i="17"/>
  <c r="M31" i="17"/>
  <c r="D31" i="17"/>
  <c r="I29" i="17"/>
  <c r="E29" i="17"/>
  <c r="M28" i="17"/>
  <c r="D28" i="17"/>
  <c r="M27" i="17"/>
  <c r="D27" i="17"/>
  <c r="K26" i="17"/>
  <c r="I26" i="17"/>
  <c r="I25" i="17" s="1"/>
  <c r="G26" i="17"/>
  <c r="E26" i="17"/>
  <c r="E25" i="17" s="1"/>
  <c r="M19" i="17"/>
  <c r="M18" i="17" s="1"/>
  <c r="D19" i="17"/>
  <c r="E17" i="17"/>
  <c r="K17" i="17"/>
  <c r="I17" i="17"/>
  <c r="G17" i="17"/>
  <c r="D40" i="18"/>
  <c r="L40" i="18" s="1"/>
  <c r="K38" i="18"/>
  <c r="D38" i="18"/>
  <c r="J37" i="18"/>
  <c r="D36" i="18"/>
  <c r="L36" i="18" s="1"/>
  <c r="K35" i="18"/>
  <c r="K34" i="18" s="1"/>
  <c r="D35" i="18"/>
  <c r="J34" i="18"/>
  <c r="D32" i="18"/>
  <c r="D31" i="18"/>
  <c r="L31" i="18" s="1"/>
  <c r="K29" i="18"/>
  <c r="K28" i="18" s="1"/>
  <c r="D30" i="18"/>
  <c r="I29" i="18" s="1"/>
  <c r="J29" i="18"/>
  <c r="J28" i="18" s="1"/>
  <c r="D19" i="18"/>
  <c r="L19" i="18" s="1"/>
  <c r="D18" i="18"/>
  <c r="L18" i="18" s="1"/>
  <c r="K16" i="18"/>
  <c r="K15" i="18" s="1"/>
  <c r="D17" i="18"/>
  <c r="J16" i="18"/>
  <c r="J15" i="18" s="1"/>
  <c r="H31" i="19"/>
  <c r="G31" i="19"/>
  <c r="F31" i="19"/>
  <c r="E31" i="19"/>
  <c r="D31" i="19"/>
  <c r="C31" i="19"/>
  <c r="H29" i="19"/>
  <c r="E29" i="19"/>
  <c r="H28" i="19"/>
  <c r="E28" i="19"/>
  <c r="H27" i="19"/>
  <c r="E27" i="19"/>
  <c r="H26" i="19"/>
  <c r="E26" i="19"/>
  <c r="H25" i="19"/>
  <c r="E25" i="19"/>
  <c r="H24" i="19"/>
  <c r="E24" i="19"/>
  <c r="H23" i="19"/>
  <c r="E23" i="19"/>
  <c r="H22" i="19"/>
  <c r="E22" i="19"/>
  <c r="H21" i="19"/>
  <c r="E21" i="19"/>
  <c r="H20" i="19"/>
  <c r="E20" i="19"/>
  <c r="H19" i="19"/>
  <c r="E19" i="19"/>
  <c r="H18" i="19"/>
  <c r="E18" i="19"/>
  <c r="H17" i="19"/>
  <c r="E17" i="19"/>
  <c r="I16" i="19"/>
  <c r="B17" i="19" s="1"/>
  <c r="I17" i="19" s="1"/>
  <c r="B18" i="19" s="1"/>
  <c r="I18" i="19" s="1"/>
  <c r="B19" i="19" s="1"/>
  <c r="I19" i="19" s="1"/>
  <c r="B20" i="19" s="1"/>
  <c r="I20" i="19" s="1"/>
  <c r="B21" i="19" s="1"/>
  <c r="I21" i="19" s="1"/>
  <c r="B22" i="19" s="1"/>
  <c r="I22" i="19" s="1"/>
  <c r="B23" i="19" s="1"/>
  <c r="I23" i="19" s="1"/>
  <c r="B24" i="19" s="1"/>
  <c r="I24" i="19" s="1"/>
  <c r="B25" i="19" s="1"/>
  <c r="I25" i="19" s="1"/>
  <c r="B26" i="19" s="1"/>
  <c r="I26" i="19" s="1"/>
  <c r="B27" i="19" s="1"/>
  <c r="I27" i="19" s="1"/>
  <c r="B28" i="19" s="1"/>
  <c r="I28" i="19" s="1"/>
  <c r="B29" i="19" s="1"/>
  <c r="I29" i="19" s="1"/>
  <c r="H16" i="19"/>
  <c r="E16" i="19"/>
  <c r="B16" i="19"/>
  <c r="L40" i="17" l="1"/>
  <c r="L39" i="17" s="1"/>
  <c r="D39" i="17"/>
  <c r="M35" i="17"/>
  <c r="N35" i="17" s="1"/>
  <c r="M30" i="17"/>
  <c r="L31" i="17"/>
  <c r="L30" i="17" s="1"/>
  <c r="D30" i="17"/>
  <c r="D29" i="17" s="1"/>
  <c r="J43" i="17"/>
  <c r="F43" i="17"/>
  <c r="H43" i="17"/>
  <c r="N27" i="17"/>
  <c r="E48" i="17"/>
  <c r="J40" i="17"/>
  <c r="J39" i="17" s="1"/>
  <c r="N28" i="17"/>
  <c r="E38" i="17"/>
  <c r="F19" i="17"/>
  <c r="F18" i="17" s="1"/>
  <c r="D18" i="17"/>
  <c r="D17" i="17" s="1"/>
  <c r="N31" i="17"/>
  <c r="N30" i="17" s="1"/>
  <c r="B48" i="17"/>
  <c r="N43" i="17"/>
  <c r="D46" i="17"/>
  <c r="L46" i="17" s="1"/>
  <c r="G25" i="17"/>
  <c r="K29" i="17"/>
  <c r="I41" i="17"/>
  <c r="M17" i="17"/>
  <c r="H27" i="17"/>
  <c r="F27" i="17"/>
  <c r="D26" i="17"/>
  <c r="L26" i="17" s="1"/>
  <c r="J28" i="17"/>
  <c r="H28" i="17"/>
  <c r="G29" i="17"/>
  <c r="K38" i="17"/>
  <c r="E41" i="17"/>
  <c r="M26" i="17"/>
  <c r="J27" i="17"/>
  <c r="F28" i="17"/>
  <c r="H31" i="17"/>
  <c r="H30" i="17" s="1"/>
  <c r="F31" i="17"/>
  <c r="F30" i="17" s="1"/>
  <c r="M38" i="17"/>
  <c r="G38" i="17"/>
  <c r="K25" i="17"/>
  <c r="L27" i="17"/>
  <c r="L28" i="17"/>
  <c r="J31" i="17"/>
  <c r="J30" i="17" s="1"/>
  <c r="C48" i="17"/>
  <c r="K48" i="17"/>
  <c r="H40" i="17"/>
  <c r="H39" i="17" s="1"/>
  <c r="N40" i="17"/>
  <c r="N39" i="17" s="1"/>
  <c r="F40" i="17"/>
  <c r="F39" i="17" s="1"/>
  <c r="G48" i="17"/>
  <c r="I48" i="17"/>
  <c r="J19" i="17"/>
  <c r="J18" i="17" s="1"/>
  <c r="L19" i="17"/>
  <c r="L18" i="17" s="1"/>
  <c r="H19" i="17"/>
  <c r="H18" i="17" s="1"/>
  <c r="N19" i="17"/>
  <c r="N18" i="17" s="1"/>
  <c r="L16" i="20"/>
  <c r="L35" i="18"/>
  <c r="L38" i="18"/>
  <c r="J33" i="18"/>
  <c r="I28" i="18"/>
  <c r="L28" i="18" s="1"/>
  <c r="L29" i="18"/>
  <c r="K37" i="18"/>
  <c r="K33" i="18" s="1"/>
  <c r="K42" i="18" s="1"/>
  <c r="L42" i="18" s="1"/>
  <c r="L30" i="18"/>
  <c r="I34" i="18"/>
  <c r="L17" i="18"/>
  <c r="I37" i="18"/>
  <c r="L37" i="18" s="1"/>
  <c r="I16" i="18"/>
  <c r="I15" i="18" s="1"/>
  <c r="L31" i="20"/>
  <c r="D41" i="17" l="1"/>
  <c r="H41" i="17" s="1"/>
  <c r="F46" i="17"/>
  <c r="D48" i="17"/>
  <c r="J48" i="17" s="1"/>
  <c r="J46" i="17"/>
  <c r="H46" i="17"/>
  <c r="M48" i="17"/>
  <c r="N46" i="17"/>
  <c r="D38" i="17"/>
  <c r="N38" i="17" s="1"/>
  <c r="M29" i="17"/>
  <c r="H29" i="17"/>
  <c r="N26" i="17"/>
  <c r="M25" i="17"/>
  <c r="M41" i="17"/>
  <c r="D25" i="17"/>
  <c r="F26" i="17"/>
  <c r="J26" i="17"/>
  <c r="H26" i="17"/>
  <c r="I33" i="18"/>
  <c r="L33" i="18" s="1"/>
  <c r="L34" i="18"/>
  <c r="L15" i="18"/>
  <c r="L16" i="18"/>
  <c r="J41" i="17" l="1"/>
  <c r="N41" i="17"/>
  <c r="L41" i="17"/>
  <c r="L48" i="17"/>
  <c r="F41" i="17"/>
  <c r="L29" i="17"/>
  <c r="N29" i="17"/>
  <c r="H48" i="17"/>
  <c r="N48" i="17"/>
  <c r="F48" i="17"/>
  <c r="J25" i="17"/>
  <c r="F25" i="17"/>
  <c r="H25" i="17"/>
  <c r="J38" i="17"/>
  <c r="F38" i="17"/>
  <c r="L25" i="17"/>
  <c r="N25" i="17"/>
  <c r="J29" i="17"/>
  <c r="F29" i="17"/>
  <c r="H38" i="17"/>
  <c r="L38" i="17"/>
  <c r="J17" i="17"/>
  <c r="L17" i="17"/>
  <c r="H17" i="17"/>
  <c r="N17" i="17"/>
  <c r="F17" i="17"/>
  <c r="K43" i="18"/>
  <c r="L43" i="18" s="1"/>
</calcChain>
</file>

<file path=xl/sharedStrings.xml><?xml version="1.0" encoding="utf-8"?>
<sst xmlns="http://schemas.openxmlformats.org/spreadsheetml/2006/main" count="217" uniqueCount="131">
  <si>
    <t>TOTAL</t>
  </si>
  <si>
    <t>MES</t>
  </si>
  <si>
    <t>RECTOR</t>
  </si>
  <si>
    <t>______________________________________________________</t>
  </si>
  <si>
    <t>___________________________________</t>
  </si>
  <si>
    <t>RENDIMIENTO BRUTO</t>
  </si>
  <si>
    <t>RENDIMIENTO NETO</t>
  </si>
  <si>
    <t>REINTEGROS</t>
  </si>
  <si>
    <t>EJERCIDO NETO</t>
  </si>
  <si>
    <t>ASIGNACION</t>
  </si>
  <si>
    <t>____________________________________________</t>
  </si>
  <si>
    <t>%</t>
  </si>
  <si>
    <t>2DO.</t>
  </si>
  <si>
    <t xml:space="preserve">COMPROBACIÓN FINANCIERA ACUMULADA </t>
  </si>
  <si>
    <t>GRAN TOTAL</t>
  </si>
  <si>
    <t>DIRECCIÓN DE ADMINISTRACIÓN Y FINANZAS</t>
  </si>
  <si>
    <t>CONTRALOR DE LA  INSTITUCIÓN</t>
  </si>
  <si>
    <t>PAGO A PROVEEDORES</t>
  </si>
  <si>
    <t>DIRECTOR DE ADMINISTRACIÓN Y FINANZAS</t>
  </si>
  <si>
    <t>TRIMESTRE</t>
  </si>
  <si>
    <t>1RO.</t>
  </si>
  <si>
    <t>3RO.</t>
  </si>
  <si>
    <t>4TO.</t>
  </si>
  <si>
    <t>NO, DE OBJETIVO</t>
  </si>
  <si>
    <t>COORDINACIÓN GENERAL DE UNIVERSIDADES TECNOLÓGICAS Y POLITÉCNICAS</t>
  </si>
  <si>
    <t>Subsecretaría de Educación Superior</t>
  </si>
  <si>
    <t xml:space="preserve"> Subsecretaría de Educación Superior</t>
  </si>
  <si>
    <t>Asignado al Proyecto</t>
  </si>
  <si>
    <t>Fecha de entrega:</t>
  </si>
  <si>
    <t xml:space="preserve">Clave del Convenio : </t>
  </si>
  <si>
    <t>Nombre de la Institución:</t>
  </si>
  <si>
    <t>Número de cuenta:</t>
  </si>
  <si>
    <t>Informe acumulado</t>
  </si>
  <si>
    <t xml:space="preserve"> REVISADO EN COMPROBACIONES ANTERIORES</t>
  </si>
  <si>
    <t>( c )</t>
  </si>
  <si>
    <t>1ro.</t>
  </si>
  <si>
    <t>2do.</t>
  </si>
  <si>
    <t>3ro.</t>
  </si>
  <si>
    <t>4to.</t>
  </si>
  <si>
    <t>Final</t>
  </si>
  <si>
    <t>SALDO FINAL</t>
  </si>
  <si>
    <t>SALDO INICIAL</t>
  </si>
  <si>
    <t>PROFOCIE 2015</t>
  </si>
  <si>
    <t>RELACIÓN DE DOCUMENTACIÓN COMPROBATORIA POR PROYECTO, BIEN O SERVICIO</t>
  </si>
  <si>
    <t>Institución Bancaria:</t>
  </si>
  <si>
    <t>COMISIONES</t>
  </si>
  <si>
    <t>SUBDIRECCIÓN DE PROGRAMAS DE FINANCIAMIENTO</t>
  </si>
  <si>
    <t>( f )</t>
  </si>
  <si>
    <t>REPORTE DE LA CUENTA BANCARIA PRODUCTIVA y/o FIDEICOMISO</t>
  </si>
  <si>
    <t>Cantidad</t>
  </si>
  <si>
    <t>Acción</t>
  </si>
  <si>
    <t>Importe</t>
  </si>
  <si>
    <t>Costo Unitario</t>
  </si>
  <si>
    <t>Total</t>
  </si>
  <si>
    <t>RFC</t>
  </si>
  <si>
    <t>Número de Factura</t>
  </si>
  <si>
    <t>Fecha de Factura</t>
  </si>
  <si>
    <t>Descripción del Bien o Servicio</t>
  </si>
  <si>
    <t>Nombre del Proyecto</t>
  </si>
  <si>
    <t>COMPROBADO</t>
  </si>
  <si>
    <t>ACUMULADO</t>
  </si>
  <si>
    <t>C. PARCIAL</t>
  </si>
  <si>
    <t>COMPROBACIÓN</t>
  </si>
  <si>
    <t>Comprobado Acumulado</t>
  </si>
  <si>
    <t>POR COMPROBAR</t>
  </si>
  <si>
    <t>Por Comprobar</t>
  </si>
  <si>
    <t>Proveedor</t>
  </si>
  <si>
    <t xml:space="preserve">        Subsecretaría de Educación Superior</t>
  </si>
  <si>
    <t>Fecha de Entrega:</t>
  </si>
  <si>
    <t>( a )</t>
  </si>
  <si>
    <t>( b )</t>
  </si>
  <si>
    <t>( d ) = b-c</t>
  </si>
  <si>
    <t>( e )</t>
  </si>
  <si>
    <t>( g ) = e-f</t>
  </si>
  <si>
    <t>( h ) = a+d-g</t>
  </si>
  <si>
    <t>RECURSO ASIGNADO        
(a)</t>
  </si>
  <si>
    <t>TRANFERENCIAS  AUTORIZADAS
(b)</t>
  </si>
  <si>
    <t>RECURSO MODIFICADO                  c = a+b</t>
  </si>
  <si>
    <t>OBSERVACIONES:</t>
  </si>
  <si>
    <t>Universidad Tecnológica de Tabasco</t>
  </si>
  <si>
    <t>X</t>
  </si>
  <si>
    <t>31 enero de 2015</t>
  </si>
  <si>
    <t>Banco Mercantil del Norte</t>
  </si>
  <si>
    <t>Sergio Hermilo Jiménez Torres</t>
  </si>
  <si>
    <t>María Patricia Alor López</t>
  </si>
  <si>
    <t>Fernando Calzada Falcón</t>
  </si>
  <si>
    <t>22667/15</t>
  </si>
  <si>
    <t>x</t>
  </si>
  <si>
    <t xml:space="preserve">Mejora de la capacidad y competitividad de los PE de la Universidad Tecnológica de Tabasco </t>
  </si>
  <si>
    <t>Objetivo Particular: Incrementar la competitividad académica de los PE, aumentando el número de programas educativos evaluados y acreditados, solventando las recomendaciones de los organismos acreditadores, el impulso a la innovación y la movilidad estudiantil</t>
  </si>
  <si>
    <t>Meta: Atender las recomendaciones emitidas por los CIEES y COPAES referente al otorgamiento de servicios de internet a los alumnos dentro del campus</t>
  </si>
  <si>
    <t>Meta: Lograr la visita de seguimiento de 2 PE de TSU en Administración y Evaluación de Proyectos, TSU en Gastronomía por parte de COPAES</t>
  </si>
  <si>
    <t>Meta: Lograr la movilidad de 10 alumnos a nivel nacional y 12 a nivel internacional, para lo cual se reforzaran los cursos de inglés y francés con la adquisición de bibliografía especializada y herramientas didácticas, con el objetivo de obtener mejores resultados en las convocatorias en que se participa de forma anual</t>
  </si>
  <si>
    <t>Objetivo Particular: Fortalecer el modelo educativo práctico a través de la ampliación y modernización de los equipos de laboratorios, talleres, aulas y plantas piloto para que alumnos, docentes y cuerpos académicos cuenten con las mejores condiciones para su desarrollo, así como fortalecer la bibliografía y software especializado</t>
  </si>
  <si>
    <t>Meta: Fortalecer el acervo bibliográfico de 5 programas educativos y software especializado para 1 PE</t>
  </si>
  <si>
    <t>Objetivo Particular: Contribuir en la formación integral de los estudiantes para la mejora de su desempeño académico, con el fortalecimiento del programa de tutorías y solidez del programa de valores y actitudes</t>
  </si>
  <si>
    <t>Meta: Fortalecer el programa de tutorías, a través de acciones de capacitación que permitan mejorar las habilidades de los maestros para su práctica tutorial</t>
  </si>
  <si>
    <t>Meta: Fortalecer el programa de valores y actitudes, a través de la alineación de las cinco asignaturas de valores y actitudes conforme al modelo basado en competencias profesionales</t>
  </si>
  <si>
    <t xml:space="preserve">Modernización y equipamiento tecnológico de la biblioteca </t>
  </si>
  <si>
    <t>Objetivo Particular: Modernizar la sala audiovisual con nuevas tecnologías y equipo que permita emplear otras opciones de enseñanza a los  estudiantes</t>
  </si>
  <si>
    <t>Meta: Impulsar la innovación educativa mediante el equipamiento tecnológico de la sala audiovisual para incrementar en 20% su uso</t>
  </si>
  <si>
    <t>Objetivo Particular: Contribuir en la formación integral del estudiante y mejorar su desempeño académico, mediante la implementación de estrategias para el uso de los servicios bibliotecarios y de información</t>
  </si>
  <si>
    <t>Meta: Continuar con los servicios de la biblioteca digital de la UT de León para incrementar al término del año2015 un 10%e l uso de la biblioteca digital y acceso a bases de datos</t>
  </si>
  <si>
    <t>Meta:Proveer de acervo documental para incrementar en un 25% el uso de libros que fomenten el hábito y gusto por la lectura como elemento fundamental de la superación personal y profesional</t>
  </si>
  <si>
    <t xml:space="preserve">Proyecto: Mejora de la capacidad y competitividad de los PE de la Universidad Tecnológica de Tabasco </t>
  </si>
  <si>
    <t>Objetivo: Incrementar la competitividad académica de los PE, aumentando el número de programas educativos evaluados y acreditados, solventando las recomendaciones de los organismos acreditadores, el impulso a la innovación y la movilidad estudiantil</t>
  </si>
  <si>
    <r>
      <rPr>
        <b/>
        <sz val="8"/>
        <rFont val="Calibri"/>
        <family val="2"/>
      </rPr>
      <t>Meta:</t>
    </r>
    <r>
      <rPr>
        <sz val="8"/>
        <rFont val="Calibri"/>
        <family val="2"/>
      </rPr>
      <t xml:space="preserve"> Atender las recomendaciones emitidas por los CIEES y COPAES referente al otorgamiento de servicios de internet a los alumnos dentro del campus</t>
    </r>
  </si>
  <si>
    <r>
      <rPr>
        <b/>
        <sz val="8"/>
        <rFont val="Calibri"/>
        <family val="2"/>
      </rPr>
      <t>Acción:</t>
    </r>
    <r>
      <rPr>
        <sz val="8"/>
        <rFont val="Calibri"/>
        <family val="2"/>
      </rPr>
      <t xml:space="preserve"> Fortalecer el proceso de enseñanza-aprendizaje de los programas educativos a través de la implementación de la red inalámbrica Wi-Fi en los 5 edificios de docencia del campus universitario</t>
    </r>
  </si>
  <si>
    <r>
      <rPr>
        <b/>
        <sz val="8"/>
        <rFont val="Calibri"/>
        <family val="2"/>
      </rPr>
      <t>Meta:</t>
    </r>
    <r>
      <rPr>
        <sz val="8"/>
        <rFont val="Calibri"/>
        <family val="2"/>
      </rPr>
      <t>Lograr la visita de seguimiento de 2 PE de TSU en Administración y Evaluación de Proyectos, TSU en Gastronomía por parte de COPAES</t>
    </r>
  </si>
  <si>
    <r>
      <rPr>
        <b/>
        <sz val="8"/>
        <rFont val="Calibri"/>
        <family val="2"/>
      </rPr>
      <t>Acción:</t>
    </r>
    <r>
      <rPr>
        <sz val="8"/>
        <rFont val="Calibri"/>
        <family val="2"/>
      </rPr>
      <t xml:space="preserve"> Realizar el pago de la acreditación de 1 PE de nivel TSU y de visitas de 2 PE de nivel TSU por parte de COPAES</t>
    </r>
  </si>
  <si>
    <r>
      <rPr>
        <b/>
        <sz val="8"/>
        <rFont val="Calibri"/>
        <family val="2"/>
      </rPr>
      <t xml:space="preserve">Meta: </t>
    </r>
    <r>
      <rPr>
        <sz val="8"/>
        <rFont val="Calibri"/>
        <family val="2"/>
      </rPr>
      <t>Lograr la movilidad de 10 alumnos a nivel nacional y 12 a nivel internacional, para lo cual se reforzaran los cursos de inglés y francés con la adquisición de bibliografía especializada y herramientas didácticas, con el objetivo de obtener mejores resultados en las convocatorias en que se participa de forma anual</t>
    </r>
  </si>
  <si>
    <r>
      <rPr>
        <b/>
        <sz val="8"/>
        <rFont val="Calibri"/>
        <family val="2"/>
      </rPr>
      <t>Acción:</t>
    </r>
    <r>
      <rPr>
        <sz val="8"/>
        <rFont val="Calibri"/>
        <family val="2"/>
      </rPr>
      <t xml:space="preserve"> Adquirir bibliografía especializada como apoyo de los profesores y alumnos durante su proceso de enseñanza del idioma inglés y francés (libros de preparación para el TCF,TOEFL y TOIEC)</t>
    </r>
  </si>
  <si>
    <r>
      <rPr>
        <b/>
        <sz val="8"/>
        <rFont val="Calibri"/>
        <family val="2"/>
      </rPr>
      <t>Acción:</t>
    </r>
    <r>
      <rPr>
        <sz val="8"/>
        <rFont val="Calibri"/>
        <family val="2"/>
      </rPr>
      <t xml:space="preserve"> Adquirir equipamiento menor (videoproyector) para mejorar la efectividad del curso intensivo de francés, así mismo implementar cursos de inglés intensivo dirigido a alumnos y docentes, para mejorar sus habilidades en el dominio del idioma</t>
    </r>
  </si>
  <si>
    <t>Objetivo: Fortalecer el modelo educativo práctico a través de la ampliación y modernización de los equipos de laboratorios, talleres, aulas y plantas piloto para que alumnos, docentes y cuerpos académicos cuenten con las mejores condiciones para su desarrollo, así como fortalecer la bibliografía y software especializado</t>
  </si>
  <si>
    <r>
      <rPr>
        <b/>
        <sz val="8"/>
        <rFont val="Calibri"/>
        <family val="2"/>
      </rPr>
      <t>Meta:</t>
    </r>
    <r>
      <rPr>
        <sz val="8"/>
        <rFont val="Calibri"/>
        <family val="2"/>
      </rPr>
      <t xml:space="preserve"> Fortalecer el acervo bibliográfico de 5 programas educativos y software especializado para 1 PE.</t>
    </r>
  </si>
  <si>
    <r>
      <rPr>
        <b/>
        <sz val="8"/>
        <rFont val="Calibri"/>
        <family val="2"/>
      </rPr>
      <t>Acción:</t>
    </r>
    <r>
      <rPr>
        <sz val="8"/>
        <rFont val="Calibri"/>
        <family val="2"/>
      </rPr>
      <t xml:space="preserve"> Adquirir un lote de bibliografía para 5 PE</t>
    </r>
  </si>
  <si>
    <r>
      <t xml:space="preserve">Acción: </t>
    </r>
    <r>
      <rPr>
        <sz val="8"/>
        <rFont val="Calibri"/>
        <family val="2"/>
      </rPr>
      <t>Adquirir un lote de software especializado para 1 programas de Ingeniería</t>
    </r>
  </si>
  <si>
    <t>Objetivo: Contribuir en la formación integral de los estudiantes para la mejora de su desempeño académico, con el fortalecimiento del programa de tutorías y solidez del programa de valores y actitudes</t>
  </si>
  <si>
    <r>
      <rPr>
        <b/>
        <sz val="8"/>
        <rFont val="Calibri"/>
        <family val="2"/>
      </rPr>
      <t>Meta:</t>
    </r>
    <r>
      <rPr>
        <sz val="8"/>
        <rFont val="Calibri"/>
        <family val="2"/>
      </rPr>
      <t xml:space="preserve"> Fortalecer el programa de tutorías, a través de acciones de capacitación que permitan mejorar las habilidades de los maestros para su práctica tutorial</t>
    </r>
  </si>
  <si>
    <r>
      <rPr>
        <b/>
        <sz val="8"/>
        <rFont val="Calibri"/>
        <family val="2"/>
      </rPr>
      <t>Acción:</t>
    </r>
    <r>
      <rPr>
        <sz val="8"/>
        <rFont val="Calibri"/>
        <family val="2"/>
      </rPr>
      <t xml:space="preserve"> Capacitar en la línea de desarrollo humano a 25 personas, entre tutores y psicólogos del consultorio psicopedagógico de la UTTAB</t>
    </r>
  </si>
  <si>
    <r>
      <rPr>
        <b/>
        <sz val="8"/>
        <rFont val="Calibri"/>
        <family val="2"/>
      </rPr>
      <t>Meta:</t>
    </r>
    <r>
      <rPr>
        <sz val="8"/>
        <rFont val="Calibri"/>
        <family val="2"/>
      </rPr>
      <t xml:space="preserve"> Fortalecer el programa de valores y actitudes, a través de la alineación de las cinco asignaturas de valores y actitudes conforme al modelo basado en competencias profesionales</t>
    </r>
  </si>
  <si>
    <r>
      <rPr>
        <b/>
        <sz val="8"/>
        <rFont val="Calibri"/>
        <family val="2"/>
      </rPr>
      <t>Acción:</t>
    </r>
    <r>
      <rPr>
        <sz val="8"/>
        <rFont val="Calibri"/>
        <family val="2"/>
      </rPr>
      <t xml:space="preserve"> Adquisición de bibliografía especializada: en diseño curricular bajo el enfoque de competencias y en educación en valores y en diseño de repositorios de objetos de aprendizaje y contenidos multimedia para educación</t>
    </r>
  </si>
  <si>
    <r>
      <rPr>
        <b/>
        <sz val="8"/>
        <rFont val="Calibri"/>
        <family val="2"/>
      </rPr>
      <t>Acción:</t>
    </r>
    <r>
      <rPr>
        <sz val="8"/>
        <rFont val="Calibri"/>
        <family val="2"/>
      </rPr>
      <t xml:space="preserve"> Diseñar y subir a la página de la UTTAB 3 repositorios de objetos de aprendizaje con contenidos basados en las asignaturas de valores y actitudes, para lo cual es necesario 1 equipo de cómputo para diseñar, desarrollar y dar seguimiento a los trabajos de los repositorios</t>
    </r>
  </si>
  <si>
    <t>Objetivo: Modernizar la sala audiovisual con nuevas tecnologías y equipo que permita emplear otras opciones de enseñanza a los  estudiantes</t>
  </si>
  <si>
    <r>
      <rPr>
        <b/>
        <sz val="8"/>
        <rFont val="Calibri"/>
        <family val="2"/>
      </rPr>
      <t xml:space="preserve">Meta: </t>
    </r>
    <r>
      <rPr>
        <sz val="8"/>
        <rFont val="Calibri"/>
        <family val="2"/>
      </rPr>
      <t>Impulsar la innovación educativa mediante el equipamiento tecnológico de la sala audiovisual para incrementar en 20% su uso</t>
    </r>
  </si>
  <si>
    <r>
      <rPr>
        <b/>
        <sz val="8"/>
        <rFont val="Calibri"/>
        <family val="2"/>
      </rPr>
      <t xml:space="preserve">Acción: </t>
    </r>
    <r>
      <rPr>
        <sz val="8"/>
        <rFont val="Calibri"/>
        <family val="2"/>
      </rPr>
      <t>Renovar y equipar la sala audiovisual para la innovación educativa</t>
    </r>
  </si>
  <si>
    <t>Objetivo: Contribuir en la formación integral del estudiante y mejorar su desempeño académico, mediante la implementación de estrategias para el uso de los servicios bibliotecarios y de información</t>
  </si>
  <si>
    <r>
      <rPr>
        <b/>
        <sz val="8"/>
        <rFont val="Calibri"/>
        <family val="2"/>
      </rPr>
      <t xml:space="preserve">Meta: </t>
    </r>
    <r>
      <rPr>
        <sz val="8"/>
        <rFont val="Calibri"/>
        <family val="2"/>
      </rPr>
      <t>Continuar con los servicios de la biblioteca digital de la UT de León para incrementar al término del año2015 un 10%e l uso de la biblioteca digital y acceso a bases de datos</t>
    </r>
  </si>
  <si>
    <r>
      <rPr>
        <b/>
        <sz val="8"/>
        <rFont val="Calibri"/>
        <family val="2"/>
      </rPr>
      <t xml:space="preserve">Acción: </t>
    </r>
    <r>
      <rPr>
        <sz val="8"/>
        <rFont val="Calibri"/>
        <family val="2"/>
      </rPr>
      <t>Pago de la biblioteca digital de la UT de León, por la matrícula de 2,546 alumnos correspondiente al cuatrimestre enero-abril 2014</t>
    </r>
  </si>
  <si>
    <r>
      <rPr>
        <b/>
        <sz val="8"/>
        <rFont val="Calibri"/>
        <family val="2"/>
      </rPr>
      <t xml:space="preserve">Meta: </t>
    </r>
    <r>
      <rPr>
        <sz val="8"/>
        <rFont val="Calibri"/>
        <family val="2"/>
      </rPr>
      <t>Proveer de acervo documental para incrementar en un 25% el uso de libros que fomenten el hábito y gusto por la lectura como elemento fundamental de la superación personal y profesional</t>
    </r>
  </si>
  <si>
    <r>
      <rPr>
        <b/>
        <sz val="8"/>
        <rFont val="Calibri"/>
        <family val="2"/>
      </rPr>
      <t xml:space="preserve">Acción: </t>
    </r>
    <r>
      <rPr>
        <sz val="8"/>
        <rFont val="Calibri"/>
        <family val="2"/>
      </rPr>
      <t>Adquirir libros relacionados con los valores, la equidad de género y la superación personal para reforzar la formación integral de los estudiantes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</si>
</sst>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&quot;$&quot;#.00"/>
    <numFmt numFmtId="166" formatCode="#.00"/>
    <numFmt numFmtId="167" formatCode="%#.00"/>
    <numFmt numFmtId="168" formatCode="#."/>
    <numFmt numFmtId="169" formatCode="m\o\n\th\ d\,\ \y\y\y\y"/>
    <numFmt numFmtId="170" formatCode="#,##0_ ;\-#,##0\ "/>
    <numFmt numFmtId="171" formatCode="d\-mmm\-yyyy"/>
    <numFmt numFmtId="172" formatCode="#,##0.00_ ;\-#,##0.00\ "/>
    <numFmt numFmtId="173" formatCode="0.000%"/>
    <numFmt numFmtId="174" formatCode="_-&quot;$&quot;* #,##0_-;\-&quot;$&quot;* #,##0_-;_-&quot;$&quot;* &quot;-&quot;??_-;_-@_-"/>
    <numFmt numFmtId="175" formatCode="_(* #,##0_);_(* \(#,##0\);_(* &quot;-&quot;??_);_(@_)"/>
  </numFmts>
  <fonts count="24" x14ac:knownFonts="1">
    <font>
      <sz val="10"/>
      <name val="Arial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Calibri"/>
      <family val="2"/>
    </font>
    <font>
      <i/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i/>
      <sz val="10"/>
      <name val="Calibri"/>
      <family val="2"/>
    </font>
    <font>
      <sz val="7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9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7"/>
      <name val="Calibri"/>
      <family val="2"/>
      <scheme val="minor"/>
    </font>
    <font>
      <b/>
      <sz val="7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4" fontId="2" fillId="0" borderId="0">
      <protection locked="0"/>
    </xf>
    <xf numFmtId="165" fontId="2" fillId="0" borderId="0">
      <protection locked="0"/>
    </xf>
    <xf numFmtId="169" fontId="2" fillId="0" borderId="0">
      <protection locked="0"/>
    </xf>
    <xf numFmtId="166" fontId="2" fillId="0" borderId="0">
      <protection locked="0"/>
    </xf>
    <xf numFmtId="168" fontId="3" fillId="0" borderId="0">
      <protection locked="0"/>
    </xf>
    <xf numFmtId="168" fontId="3" fillId="0" borderId="0"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2" fillId="0" borderId="0">
      <protection locked="0"/>
    </xf>
    <xf numFmtId="9" fontId="1" fillId="0" borderId="0" applyFont="0" applyFill="0" applyBorder="0" applyAlignment="0" applyProtection="0"/>
    <xf numFmtId="168" fontId="2" fillId="0" borderId="1">
      <protection locked="0"/>
    </xf>
    <xf numFmtId="0" fontId="1" fillId="0" borderId="0"/>
  </cellStyleXfs>
  <cellXfs count="234">
    <xf numFmtId="0" fontId="0" fillId="0" borderId="0" xfId="0"/>
    <xf numFmtId="0" fontId="4" fillId="0" borderId="0" xfId="12" applyFont="1" applyBorder="1" applyAlignment="1">
      <alignment vertical="center"/>
    </xf>
    <xf numFmtId="0" fontId="5" fillId="0" borderId="0" xfId="12" applyFont="1" applyBorder="1" applyAlignment="1">
      <alignment horizontal="right" vertical="center"/>
    </xf>
    <xf numFmtId="0" fontId="4" fillId="0" borderId="0" xfId="12" applyFont="1" applyAlignment="1">
      <alignment vertical="center"/>
    </xf>
    <xf numFmtId="0" fontId="4" fillId="0" borderId="17" xfId="12" applyFont="1" applyBorder="1" applyAlignment="1">
      <alignment horizontal="centerContinuous" vertical="center"/>
    </xf>
    <xf numFmtId="0" fontId="4" fillId="0" borderId="16" xfId="12" applyFont="1" applyBorder="1" applyAlignment="1">
      <alignment horizontal="centerContinuous" vertical="center"/>
    </xf>
    <xf numFmtId="0" fontId="4" fillId="0" borderId="16" xfId="12" applyFont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4" fillId="0" borderId="20" xfId="12" applyFont="1" applyBorder="1" applyAlignment="1">
      <alignment horizontal="centerContinuous" vertical="center"/>
    </xf>
    <xf numFmtId="0" fontId="4" fillId="0" borderId="0" xfId="12" applyFont="1" applyBorder="1" applyAlignment="1">
      <alignment horizontal="center" vertical="center"/>
    </xf>
    <xf numFmtId="0" fontId="6" fillId="0" borderId="21" xfId="0" applyFont="1" applyBorder="1" applyAlignment="1">
      <alignment horizontal="right" vertical="center"/>
    </xf>
    <xf numFmtId="0" fontId="4" fillId="0" borderId="0" xfId="12" applyFont="1" applyBorder="1" applyAlignment="1">
      <alignment horizontal="centerContinuous" vertical="center"/>
    </xf>
    <xf numFmtId="0" fontId="7" fillId="0" borderId="0" xfId="12" applyFont="1" applyBorder="1" applyAlignment="1">
      <alignment horizontal="center" vertical="center"/>
    </xf>
    <xf numFmtId="0" fontId="8" fillId="0" borderId="21" xfId="0" applyFont="1" applyBorder="1" applyAlignment="1">
      <alignment horizontal="right" vertical="center"/>
    </xf>
    <xf numFmtId="0" fontId="9" fillId="0" borderId="22" xfId="12" applyFont="1" applyBorder="1" applyAlignment="1">
      <alignment vertical="top"/>
    </xf>
    <xf numFmtId="0" fontId="4" fillId="0" borderId="2" xfId="12" applyFont="1" applyBorder="1" applyAlignment="1">
      <alignment horizontal="centerContinuous" vertical="center"/>
    </xf>
    <xf numFmtId="0" fontId="4" fillId="0" borderId="2" xfId="12" applyFont="1" applyBorder="1" applyAlignment="1">
      <alignment vertical="center"/>
    </xf>
    <xf numFmtId="0" fontId="8" fillId="0" borderId="23" xfId="0" applyFont="1" applyBorder="1" applyAlignment="1">
      <alignment horizontal="right" vertical="center"/>
    </xf>
    <xf numFmtId="0" fontId="10" fillId="2" borderId="8" xfId="12" applyFont="1" applyFill="1" applyBorder="1" applyAlignment="1">
      <alignment horizontal="center" vertical="center" wrapText="1"/>
    </xf>
    <xf numFmtId="0" fontId="11" fillId="0" borderId="0" xfId="12" applyFont="1" applyAlignment="1">
      <alignment vertical="center"/>
    </xf>
    <xf numFmtId="170" fontId="12" fillId="0" borderId="0" xfId="12" applyNumberFormat="1" applyFont="1" applyBorder="1" applyAlignment="1">
      <alignment vertical="center"/>
    </xf>
    <xf numFmtId="172" fontId="4" fillId="0" borderId="0" xfId="12" applyNumberFormat="1" applyFont="1" applyBorder="1" applyAlignment="1">
      <alignment vertical="center"/>
    </xf>
    <xf numFmtId="0" fontId="11" fillId="0" borderId="0" xfId="12" applyFont="1" applyBorder="1" applyAlignment="1">
      <alignment horizontal="center" vertical="center" wrapText="1"/>
    </xf>
    <xf numFmtId="170" fontId="11" fillId="0" borderId="0" xfId="12" applyNumberFormat="1" applyFont="1" applyBorder="1" applyAlignment="1">
      <alignment horizontal="right" vertical="center"/>
    </xf>
    <xf numFmtId="172" fontId="11" fillId="0" borderId="0" xfId="12" applyNumberFormat="1" applyFont="1" applyBorder="1" applyAlignment="1">
      <alignment horizontal="right" vertical="center"/>
    </xf>
    <xf numFmtId="172" fontId="11" fillId="0" borderId="0" xfId="12" applyNumberFormat="1" applyFont="1" applyBorder="1" applyAlignment="1">
      <alignment vertical="center"/>
    </xf>
    <xf numFmtId="0" fontId="7" fillId="0" borderId="0" xfId="12" applyFont="1" applyBorder="1" applyAlignment="1">
      <alignment horizontal="center" vertical="center" wrapText="1"/>
    </xf>
    <xf numFmtId="172" fontId="7" fillId="0" borderId="0" xfId="12" applyNumberFormat="1" applyFont="1" applyBorder="1" applyAlignment="1">
      <alignment horizontal="right" vertical="center"/>
    </xf>
    <xf numFmtId="172" fontId="13" fillId="0" borderId="0" xfId="12" applyNumberFormat="1" applyFont="1" applyBorder="1" applyAlignment="1">
      <alignment vertical="center"/>
    </xf>
    <xf numFmtId="172" fontId="4" fillId="0" borderId="0" xfId="12" applyNumberFormat="1" applyFont="1" applyAlignment="1">
      <alignment vertical="center"/>
    </xf>
    <xf numFmtId="172" fontId="4" fillId="0" borderId="0" xfId="12" applyNumberFormat="1" applyFont="1" applyFill="1" applyBorder="1" applyAlignment="1">
      <alignment vertical="center"/>
    </xf>
    <xf numFmtId="0" fontId="4" fillId="0" borderId="0" xfId="12" applyFont="1" applyFill="1" applyBorder="1" applyAlignment="1">
      <alignment vertical="center"/>
    </xf>
    <xf numFmtId="0" fontId="4" fillId="0" borderId="0" xfId="12" applyFont="1" applyAlignment="1">
      <alignment horizontal="center" vertical="center"/>
    </xf>
    <xf numFmtId="0" fontId="7" fillId="0" borderId="0" xfId="12" applyFont="1" applyAlignment="1">
      <alignment horizontal="center" vertical="center"/>
    </xf>
    <xf numFmtId="0" fontId="4" fillId="0" borderId="0" xfId="12" applyFont="1" applyAlignment="1">
      <alignment horizontal="right" vertical="center"/>
    </xf>
    <xf numFmtId="0" fontId="14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5" fillId="0" borderId="16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2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16" fillId="0" borderId="21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0" fontId="17" fillId="0" borderId="21" xfId="0" applyFont="1" applyBorder="1" applyAlignment="1">
      <alignment horizontal="right" vertical="center"/>
    </xf>
    <xf numFmtId="0" fontId="18" fillId="0" borderId="22" xfId="0" applyFont="1" applyBorder="1" applyAlignment="1">
      <alignment vertical="top"/>
    </xf>
    <xf numFmtId="0" fontId="14" fillId="0" borderId="2" xfId="0" applyFont="1" applyBorder="1" applyAlignment="1">
      <alignment vertical="center"/>
    </xf>
    <xf numFmtId="0" fontId="19" fillId="0" borderId="2" xfId="0" applyFont="1" applyBorder="1" applyAlignment="1">
      <alignment horizontal="right" vertical="center"/>
    </xf>
    <xf numFmtId="0" fontId="17" fillId="0" borderId="23" xfId="0" applyFont="1" applyBorder="1" applyAlignment="1">
      <alignment horizontal="right" vertical="center"/>
    </xf>
    <xf numFmtId="0" fontId="20" fillId="0" borderId="0" xfId="0" applyFont="1" applyBorder="1" applyAlignment="1">
      <alignment horizontal="centerContinuous"/>
    </xf>
    <xf numFmtId="0" fontId="21" fillId="0" borderId="0" xfId="0" applyFont="1" applyBorder="1" applyAlignment="1"/>
    <xf numFmtId="0" fontId="21" fillId="0" borderId="2" xfId="0" applyFont="1" applyBorder="1" applyAlignment="1">
      <alignment horizontal="center"/>
    </xf>
    <xf numFmtId="0" fontId="21" fillId="0" borderId="2" xfId="0" applyFont="1" applyBorder="1" applyAlignment="1"/>
    <xf numFmtId="0" fontId="21" fillId="0" borderId="0" xfId="0" applyFont="1" applyBorder="1" applyAlignment="1">
      <alignment horizontal="right"/>
    </xf>
    <xf numFmtId="0" fontId="21" fillId="0" borderId="0" xfId="0" applyFont="1" applyBorder="1" applyAlignment="1">
      <alignment horizont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 applyAlignment="1"/>
    <xf numFmtId="0" fontId="21" fillId="0" borderId="0" xfId="0" applyFont="1" applyAlignment="1">
      <alignment horizontal="right"/>
    </xf>
    <xf numFmtId="0" fontId="21" fillId="5" borderId="8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/>
    </xf>
    <xf numFmtId="174" fontId="21" fillId="0" borderId="0" xfId="8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49" fontId="21" fillId="0" borderId="3" xfId="0" applyNumberFormat="1" applyFont="1" applyFill="1" applyBorder="1" applyAlignment="1">
      <alignment vertical="center" wrapText="1"/>
    </xf>
    <xf numFmtId="0" fontId="21" fillId="0" borderId="3" xfId="0" applyNumberFormat="1" applyFont="1" applyFill="1" applyBorder="1" applyAlignment="1">
      <alignment horizontal="center" vertical="center"/>
    </xf>
    <xf numFmtId="0" fontId="21" fillId="0" borderId="3" xfId="7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vertical="center" wrapText="1"/>
    </xf>
    <xf numFmtId="49" fontId="21" fillId="0" borderId="0" xfId="0" applyNumberFormat="1" applyFont="1" applyFill="1" applyBorder="1" applyAlignment="1">
      <alignment horizontal="center" vertical="center"/>
    </xf>
    <xf numFmtId="171" fontId="21" fillId="0" borderId="0" xfId="0" applyNumberFormat="1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horizontal="center" vertical="center"/>
    </xf>
    <xf numFmtId="3" fontId="21" fillId="0" borderId="4" xfId="7" applyNumberFormat="1" applyFont="1" applyFill="1" applyBorder="1" applyAlignment="1">
      <alignment vertical="center"/>
    </xf>
    <xf numFmtId="3" fontId="21" fillId="0" borderId="4" xfId="7" applyNumberFormat="1" applyFont="1" applyFill="1" applyBorder="1" applyAlignment="1">
      <alignment horizontal="center" vertical="center"/>
    </xf>
    <xf numFmtId="3" fontId="21" fillId="0" borderId="12" xfId="7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172" fontId="21" fillId="0" borderId="3" xfId="0" applyNumberFormat="1" applyFont="1" applyBorder="1" applyAlignment="1">
      <alignment vertical="center" wrapText="1"/>
    </xf>
    <xf numFmtId="172" fontId="21" fillId="0" borderId="3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7" xfId="0" applyFont="1" applyFill="1" applyBorder="1" applyAlignment="1">
      <alignment horizontal="centerContinuous" vertical="center"/>
    </xf>
    <xf numFmtId="0" fontId="19" fillId="0" borderId="16" xfId="0" applyFont="1" applyFill="1" applyBorder="1" applyAlignment="1">
      <alignment horizontal="centerContinuous" vertical="center"/>
    </xf>
    <xf numFmtId="0" fontId="15" fillId="0" borderId="16" xfId="0" applyFont="1" applyFill="1" applyBorder="1" applyAlignment="1">
      <alignment horizontal="right" vertical="center"/>
    </xf>
    <xf numFmtId="0" fontId="16" fillId="0" borderId="18" xfId="0" applyFont="1" applyFill="1" applyBorder="1" applyAlignment="1">
      <alignment horizontal="right" vertical="center"/>
    </xf>
    <xf numFmtId="0" fontId="19" fillId="0" borderId="20" xfId="0" applyFont="1" applyFill="1" applyBorder="1" applyAlignment="1">
      <alignment horizontal="centerContinuous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0" fontId="16" fillId="0" borderId="21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centerContinuous" vertic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right" vertical="center"/>
    </xf>
    <xf numFmtId="0" fontId="18" fillId="0" borderId="22" xfId="0" applyFont="1" applyFill="1" applyBorder="1" applyAlignment="1">
      <alignment vertical="top"/>
    </xf>
    <xf numFmtId="0" fontId="19" fillId="0" borderId="2" xfId="0" applyFont="1" applyFill="1" applyBorder="1" applyAlignment="1">
      <alignment horizontal="centerContinuous" vertical="center"/>
    </xf>
    <xf numFmtId="0" fontId="19" fillId="0" borderId="2" xfId="0" applyFont="1" applyFill="1" applyBorder="1"/>
    <xf numFmtId="0" fontId="19" fillId="0" borderId="2" xfId="0" applyFont="1" applyFill="1" applyBorder="1" applyAlignment="1">
      <alignment horizontal="center" vertical="center"/>
    </xf>
    <xf numFmtId="0" fontId="19" fillId="0" borderId="0" xfId="0" applyFont="1" applyBorder="1" applyAlignment="1"/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/>
    <xf numFmtId="0" fontId="19" fillId="0" borderId="0" xfId="0" applyFont="1" applyBorder="1" applyAlignment="1">
      <alignment horizontal="right"/>
    </xf>
    <xf numFmtId="0" fontId="19" fillId="0" borderId="8" xfId="0" applyFont="1" applyBorder="1" applyAlignment="1">
      <alignment horizontal="center"/>
    </xf>
    <xf numFmtId="0" fontId="19" fillId="0" borderId="0" xfId="0" applyFont="1" applyAlignment="1"/>
    <xf numFmtId="0" fontId="19" fillId="0" borderId="0" xfId="0" applyFont="1" applyBorder="1" applyAlignment="1">
      <alignment horizontal="center"/>
    </xf>
    <xf numFmtId="0" fontId="20" fillId="2" borderId="15" xfId="0" applyFont="1" applyFill="1" applyBorder="1" applyAlignment="1">
      <alignment horizontal="center" vertical="center" wrapText="1"/>
    </xf>
    <xf numFmtId="49" fontId="20" fillId="2" borderId="1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20" fillId="0" borderId="3" xfId="0" applyNumberFormat="1" applyFont="1" applyBorder="1" applyAlignment="1"/>
    <xf numFmtId="172" fontId="19" fillId="0" borderId="3" xfId="0" applyNumberFormat="1" applyFont="1" applyBorder="1" applyAlignment="1">
      <alignment horizontal="right"/>
    </xf>
    <xf numFmtId="17" fontId="19" fillId="0" borderId="3" xfId="0" applyNumberFormat="1" applyFont="1" applyBorder="1" applyAlignment="1"/>
    <xf numFmtId="164" fontId="19" fillId="0" borderId="3" xfId="7" applyFont="1" applyBorder="1" applyAlignment="1"/>
    <xf numFmtId="164" fontId="19" fillId="0" borderId="3" xfId="7" applyFont="1" applyFill="1" applyBorder="1" applyAlignment="1"/>
    <xf numFmtId="173" fontId="19" fillId="0" borderId="0" xfId="10" applyNumberFormat="1" applyFont="1" applyAlignment="1">
      <alignment vertical="center"/>
    </xf>
    <xf numFmtId="172" fontId="19" fillId="0" borderId="0" xfId="0" applyNumberFormat="1" applyFont="1" applyAlignment="1">
      <alignment vertical="center"/>
    </xf>
    <xf numFmtId="172" fontId="19" fillId="0" borderId="0" xfId="0" applyNumberFormat="1" applyFont="1" applyBorder="1" applyAlignment="1">
      <alignment horizontal="right"/>
    </xf>
    <xf numFmtId="172" fontId="20" fillId="0" borderId="0" xfId="0" applyNumberFormat="1" applyFont="1" applyBorder="1" applyAlignment="1">
      <alignment horizontal="center" wrapText="1"/>
    </xf>
    <xf numFmtId="172" fontId="20" fillId="0" borderId="8" xfId="0" applyNumberFormat="1" applyFont="1" applyBorder="1" applyAlignment="1">
      <alignment horizontal="right"/>
    </xf>
    <xf numFmtId="172" fontId="20" fillId="0" borderId="0" xfId="0" applyNumberFormat="1" applyFont="1" applyBorder="1" applyAlignment="1">
      <alignment horizontal="right"/>
    </xf>
    <xf numFmtId="172" fontId="19" fillId="0" borderId="0" xfId="0" applyNumberFormat="1" applyFont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7" fillId="0" borderId="16" xfId="12" applyFont="1" applyBorder="1" applyAlignment="1">
      <alignment horizontal="centerContinuous" vertical="center"/>
    </xf>
    <xf numFmtId="0" fontId="7" fillId="0" borderId="0" xfId="12" applyFont="1" applyBorder="1" applyAlignment="1">
      <alignment horizontal="right" vertical="center"/>
    </xf>
    <xf numFmtId="0" fontId="4" fillId="0" borderId="0" xfId="12" applyFont="1" applyBorder="1" applyAlignment="1">
      <alignment horizontal="right" vertical="center"/>
    </xf>
    <xf numFmtId="0" fontId="21" fillId="0" borderId="3" xfId="0" applyNumberFormat="1" applyFont="1" applyFill="1" applyBorder="1" applyAlignment="1">
      <alignment horizontal="center" vertical="center" wrapText="1"/>
    </xf>
    <xf numFmtId="0" fontId="21" fillId="0" borderId="3" xfId="0" applyNumberFormat="1" applyFont="1" applyFill="1" applyBorder="1" applyAlignment="1">
      <alignment vertical="center"/>
    </xf>
    <xf numFmtId="0" fontId="21" fillId="0" borderId="3" xfId="0" applyNumberFormat="1" applyFont="1" applyFill="1" applyBorder="1" applyAlignment="1">
      <alignment vertical="center" wrapText="1"/>
    </xf>
    <xf numFmtId="0" fontId="21" fillId="0" borderId="3" xfId="0" applyNumberFormat="1" applyFont="1" applyFill="1" applyBorder="1" applyAlignment="1">
      <alignment horizontal="right" vertical="center"/>
    </xf>
    <xf numFmtId="0" fontId="12" fillId="0" borderId="3" xfId="12" applyNumberFormat="1" applyFont="1" applyBorder="1" applyAlignment="1">
      <alignment vertical="center"/>
    </xf>
    <xf numFmtId="0" fontId="12" fillId="0" borderId="4" xfId="12" applyNumberFormat="1" applyFont="1" applyBorder="1" applyAlignment="1">
      <alignment vertical="center"/>
    </xf>
    <xf numFmtId="0" fontId="12" fillId="0" borderId="4" xfId="7" applyNumberFormat="1" applyFont="1" applyBorder="1" applyAlignment="1">
      <alignment vertical="center"/>
    </xf>
    <xf numFmtId="0" fontId="20" fillId="0" borderId="0" xfId="0" applyFont="1" applyAlignment="1">
      <alignment horizontal="center"/>
    </xf>
    <xf numFmtId="175" fontId="20" fillId="0" borderId="2" xfId="0" applyNumberFormat="1" applyFont="1" applyBorder="1" applyAlignment="1">
      <alignment horizontal="center"/>
    </xf>
    <xf numFmtId="175" fontId="20" fillId="0" borderId="8" xfId="0" applyNumberFormat="1" applyFont="1" applyBorder="1" applyAlignment="1">
      <alignment horizontal="center"/>
    </xf>
    <xf numFmtId="175" fontId="20" fillId="3" borderId="8" xfId="0" applyNumberFormat="1" applyFont="1" applyFill="1" applyBorder="1" applyAlignment="1">
      <alignment horizontal="center"/>
    </xf>
    <xf numFmtId="0" fontId="20" fillId="0" borderId="0" xfId="0" applyFont="1" applyAlignment="1"/>
    <xf numFmtId="0" fontId="20" fillId="0" borderId="0" xfId="0" applyFont="1" applyAlignment="1">
      <alignment vertical="center"/>
    </xf>
    <xf numFmtId="175" fontId="22" fillId="0" borderId="2" xfId="0" applyNumberFormat="1" applyFont="1" applyBorder="1" applyAlignment="1">
      <alignment horizontal="center"/>
    </xf>
    <xf numFmtId="175" fontId="22" fillId="0" borderId="8" xfId="0" applyNumberFormat="1" applyFont="1" applyBorder="1" applyAlignment="1">
      <alignment horizontal="center" vertical="center"/>
    </xf>
    <xf numFmtId="175" fontId="22" fillId="0" borderId="3" xfId="0" applyNumberFormat="1" applyFont="1" applyFill="1" applyBorder="1" applyAlignment="1">
      <alignment horizontal="center" vertical="center" wrapText="1"/>
    </xf>
    <xf numFmtId="175" fontId="22" fillId="0" borderId="3" xfId="0" applyNumberFormat="1" applyFont="1" applyFill="1" applyBorder="1" applyAlignment="1">
      <alignment horizontal="center" vertical="center"/>
    </xf>
    <xf numFmtId="175" fontId="22" fillId="4" borderId="5" xfId="8" applyNumberFormat="1" applyFont="1" applyFill="1" applyBorder="1" applyAlignment="1">
      <alignment vertical="center"/>
    </xf>
    <xf numFmtId="175" fontId="22" fillId="3" borderId="8" xfId="0" applyNumberFormat="1" applyFont="1" applyFill="1" applyBorder="1" applyAlignment="1">
      <alignment horizontal="center" vertical="center"/>
    </xf>
    <xf numFmtId="175" fontId="22" fillId="0" borderId="3" xfId="8" applyNumberFormat="1" applyFont="1" applyBorder="1" applyAlignment="1">
      <alignment horizontal="right" vertical="center"/>
    </xf>
    <xf numFmtId="175" fontId="11" fillId="5" borderId="3" xfId="12" applyNumberFormat="1" applyFont="1" applyFill="1" applyBorder="1" applyAlignment="1">
      <alignment vertical="center"/>
    </xf>
    <xf numFmtId="175" fontId="11" fillId="4" borderId="3" xfId="12" applyNumberFormat="1" applyFont="1" applyFill="1" applyBorder="1" applyAlignment="1">
      <alignment vertical="center"/>
    </xf>
    <xf numFmtId="175" fontId="7" fillId="0" borderId="0" xfId="12" applyNumberFormat="1" applyFont="1" applyAlignment="1">
      <alignment horizontal="center" vertical="center"/>
    </xf>
    <xf numFmtId="0" fontId="7" fillId="0" borderId="0" xfId="12" applyFont="1" applyBorder="1" applyAlignment="1">
      <alignment vertical="center"/>
    </xf>
    <xf numFmtId="175" fontId="20" fillId="0" borderId="0" xfId="0" applyNumberFormat="1" applyFont="1" applyAlignment="1">
      <alignment horizontal="center"/>
    </xf>
    <xf numFmtId="172" fontId="20" fillId="0" borderId="0" xfId="0" applyNumberFormat="1" applyFont="1" applyAlignment="1">
      <alignment horizontal="center"/>
    </xf>
    <xf numFmtId="17" fontId="19" fillId="0" borderId="3" xfId="0" quotePrefix="1" applyNumberFormat="1" applyFont="1" applyBorder="1" applyAlignment="1"/>
    <xf numFmtId="172" fontId="19" fillId="4" borderId="3" xfId="0" applyNumberFormat="1" applyFont="1" applyFill="1" applyBorder="1" applyAlignment="1">
      <alignment horizontal="right"/>
    </xf>
    <xf numFmtId="172" fontId="20" fillId="0" borderId="6" xfId="0" applyNumberFormat="1" applyFont="1" applyFill="1" applyBorder="1" applyAlignment="1">
      <alignment horizontal="right"/>
    </xf>
    <xf numFmtId="172" fontId="20" fillId="4" borderId="6" xfId="0" applyNumberFormat="1" applyFont="1" applyFill="1" applyBorder="1" applyAlignment="1">
      <alignment horizontal="right"/>
    </xf>
    <xf numFmtId="9" fontId="11" fillId="5" borderId="3" xfId="10" applyFont="1" applyFill="1" applyBorder="1" applyAlignment="1">
      <alignment vertical="center"/>
    </xf>
    <xf numFmtId="9" fontId="11" fillId="4" borderId="3" xfId="10" applyFont="1" applyFill="1" applyBorder="1" applyAlignment="1">
      <alignment vertical="center"/>
    </xf>
    <xf numFmtId="9" fontId="11" fillId="0" borderId="3" xfId="10" applyFont="1" applyBorder="1" applyAlignment="1">
      <alignment vertical="center"/>
    </xf>
    <xf numFmtId="0" fontId="11" fillId="0" borderId="3" xfId="10" applyNumberFormat="1" applyFont="1" applyBorder="1" applyAlignment="1">
      <alignment vertical="center"/>
    </xf>
    <xf numFmtId="0" fontId="11" fillId="6" borderId="3" xfId="12" applyNumberFormat="1" applyFont="1" applyFill="1" applyBorder="1" applyAlignment="1">
      <alignment vertical="center"/>
    </xf>
    <xf numFmtId="9" fontId="11" fillId="6" borderId="3" xfId="10" applyFont="1" applyFill="1" applyBorder="1" applyAlignment="1">
      <alignment vertical="center"/>
    </xf>
    <xf numFmtId="9" fontId="22" fillId="0" borderId="3" xfId="10" applyFont="1" applyBorder="1" applyAlignment="1">
      <alignment horizontal="right" vertical="center"/>
    </xf>
    <xf numFmtId="175" fontId="21" fillId="5" borderId="5" xfId="8" applyNumberFormat="1" applyFont="1" applyFill="1" applyBorder="1" applyAlignment="1">
      <alignment vertical="center"/>
    </xf>
    <xf numFmtId="175" fontId="22" fillId="5" borderId="3" xfId="8" applyNumberFormat="1" applyFont="1" applyFill="1" applyBorder="1" applyAlignment="1">
      <alignment vertical="center"/>
    </xf>
    <xf numFmtId="175" fontId="22" fillId="4" borderId="3" xfId="8" applyNumberFormat="1" applyFont="1" applyFill="1" applyBorder="1" applyAlignment="1"/>
    <xf numFmtId="175" fontId="22" fillId="0" borderId="3" xfId="0" applyNumberFormat="1" applyFont="1" applyFill="1" applyBorder="1" applyAlignment="1">
      <alignment vertical="center" wrapText="1"/>
    </xf>
    <xf numFmtId="0" fontId="19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0" fillId="0" borderId="2" xfId="0" applyNumberFormat="1" applyFont="1" applyBorder="1" applyAlignment="1">
      <alignment horizontal="center"/>
    </xf>
    <xf numFmtId="175" fontId="22" fillId="0" borderId="2" xfId="0" applyNumberFormat="1" applyFont="1" applyBorder="1" applyAlignment="1">
      <alignment horizontal="left"/>
    </xf>
    <xf numFmtId="175" fontId="22" fillId="3" borderId="2" xfId="0" applyNumberFormat="1" applyFont="1" applyFill="1" applyBorder="1" applyAlignment="1">
      <alignment horizontal="center"/>
    </xf>
    <xf numFmtId="175" fontId="20" fillId="3" borderId="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11" xfId="0" applyFont="1" applyBorder="1" applyAlignment="1">
      <alignment horizontal="left" vertical="top"/>
    </xf>
    <xf numFmtId="0" fontId="19" fillId="0" borderId="13" xfId="0" applyFont="1" applyBorder="1" applyAlignment="1">
      <alignment horizontal="left" vertical="top"/>
    </xf>
    <xf numFmtId="0" fontId="19" fillId="0" borderId="14" xfId="0" applyFont="1" applyBorder="1" applyAlignment="1">
      <alignment horizontal="left" vertical="top"/>
    </xf>
    <xf numFmtId="0" fontId="20" fillId="0" borderId="0" xfId="0" applyFont="1" applyAlignment="1">
      <alignment horizontal="center"/>
    </xf>
    <xf numFmtId="0" fontId="22" fillId="0" borderId="13" xfId="7" applyNumberFormat="1" applyFont="1" applyBorder="1" applyAlignment="1">
      <alignment horizontal="left"/>
    </xf>
    <xf numFmtId="44" fontId="22" fillId="0" borderId="11" xfId="8" applyFont="1" applyBorder="1" applyAlignment="1">
      <alignment horizontal="center" vertical="center"/>
    </xf>
    <xf numFmtId="44" fontId="22" fillId="0" borderId="14" xfId="8" applyFont="1" applyBorder="1" applyAlignment="1">
      <alignment horizontal="center" vertical="center"/>
    </xf>
    <xf numFmtId="49" fontId="21" fillId="4" borderId="9" xfId="0" applyNumberFormat="1" applyFont="1" applyFill="1" applyBorder="1" applyAlignment="1">
      <alignment horizontal="left" vertical="center" wrapText="1"/>
    </xf>
    <xf numFmtId="49" fontId="21" fillId="4" borderId="4" xfId="0" applyNumberFormat="1" applyFont="1" applyFill="1" applyBorder="1" applyAlignment="1">
      <alignment horizontal="left" vertical="center" wrapText="1"/>
    </xf>
    <xf numFmtId="49" fontId="21" fillId="4" borderId="5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175" fontId="22" fillId="0" borderId="11" xfId="0" applyNumberFormat="1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49" fontId="21" fillId="5" borderId="9" xfId="0" applyNumberFormat="1" applyFont="1" applyFill="1" applyBorder="1" applyAlignment="1">
      <alignment horizontal="left" vertical="center" wrapText="1"/>
    </xf>
    <xf numFmtId="49" fontId="21" fillId="5" borderId="4" xfId="0" applyNumberFormat="1" applyFont="1" applyFill="1" applyBorder="1" applyAlignment="1">
      <alignment horizontal="left" vertical="center" wrapText="1"/>
    </xf>
    <xf numFmtId="49" fontId="21" fillId="5" borderId="5" xfId="0" applyNumberFormat="1" applyFont="1" applyFill="1" applyBorder="1" applyAlignment="1">
      <alignment horizontal="left" vertical="center" wrapText="1"/>
    </xf>
    <xf numFmtId="175" fontId="11" fillId="0" borderId="11" xfId="12" applyNumberFormat="1" applyFont="1" applyBorder="1" applyAlignment="1">
      <alignment vertical="center" wrapText="1"/>
    </xf>
    <xf numFmtId="0" fontId="11" fillId="0" borderId="13" xfId="12" applyFont="1" applyBorder="1" applyAlignment="1">
      <alignment vertical="center" wrapText="1"/>
    </xf>
    <xf numFmtId="0" fontId="11" fillId="0" borderId="14" xfId="12" applyFont="1" applyBorder="1" applyAlignment="1">
      <alignment vertical="center" wrapText="1"/>
    </xf>
    <xf numFmtId="0" fontId="11" fillId="0" borderId="13" xfId="12" applyNumberFormat="1" applyFont="1" applyBorder="1" applyAlignment="1">
      <alignment vertical="center" wrapText="1"/>
    </xf>
    <xf numFmtId="0" fontId="11" fillId="0" borderId="14" xfId="12" applyNumberFormat="1" applyFont="1" applyBorder="1" applyAlignment="1">
      <alignment vertical="center" wrapText="1"/>
    </xf>
    <xf numFmtId="0" fontId="10" fillId="2" borderId="8" xfId="12" applyFont="1" applyFill="1" applyBorder="1" applyAlignment="1">
      <alignment horizontal="center" vertical="center" wrapText="1"/>
    </xf>
    <xf numFmtId="0" fontId="10" fillId="0" borderId="8" xfId="12" applyFont="1" applyBorder="1" applyAlignment="1">
      <alignment horizontal="center" vertical="center" wrapText="1"/>
    </xf>
    <xf numFmtId="0" fontId="10" fillId="2" borderId="11" xfId="12" applyFont="1" applyFill="1" applyBorder="1" applyAlignment="1">
      <alignment horizontal="center" vertical="center" wrapText="1"/>
    </xf>
    <xf numFmtId="0" fontId="10" fillId="2" borderId="13" xfId="12" applyFont="1" applyFill="1" applyBorder="1" applyAlignment="1">
      <alignment horizontal="center" vertical="center" wrapText="1"/>
    </xf>
    <xf numFmtId="0" fontId="10" fillId="2" borderId="14" xfId="12" applyFont="1" applyFill="1" applyBorder="1" applyAlignment="1">
      <alignment horizontal="center" vertical="center" wrapText="1"/>
    </xf>
    <xf numFmtId="175" fontId="11" fillId="5" borderId="24" xfId="0" applyNumberFormat="1" applyFont="1" applyFill="1" applyBorder="1" applyAlignment="1">
      <alignment horizontal="left" vertical="center" wrapText="1"/>
    </xf>
    <xf numFmtId="175" fontId="11" fillId="5" borderId="25" xfId="0" applyNumberFormat="1" applyFont="1" applyFill="1" applyBorder="1" applyAlignment="1">
      <alignment horizontal="left" vertical="center" wrapText="1"/>
    </xf>
    <xf numFmtId="175" fontId="21" fillId="0" borderId="3" xfId="0" applyNumberFormat="1" applyFont="1" applyFill="1" applyBorder="1" applyAlignment="1">
      <alignment horizontal="left" vertical="center" wrapText="1"/>
    </xf>
    <xf numFmtId="1" fontId="22" fillId="0" borderId="3" xfId="7" applyNumberFormat="1" applyFont="1" applyFill="1" applyBorder="1" applyAlignment="1">
      <alignment horizontal="center" vertical="center" wrapText="1"/>
    </xf>
    <xf numFmtId="44" fontId="22" fillId="0" borderId="3" xfId="8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4" fontId="22" fillId="0" borderId="8" xfId="8" applyFont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left" vertical="center" wrapText="1"/>
    </xf>
    <xf numFmtId="0" fontId="11" fillId="5" borderId="25" xfId="0" applyNumberFormat="1" applyFont="1" applyFill="1" applyBorder="1" applyAlignment="1">
      <alignment horizontal="left" vertical="center" wrapText="1"/>
    </xf>
    <xf numFmtId="44" fontId="12" fillId="0" borderId="3" xfId="8" applyFont="1" applyBorder="1" applyAlignment="1">
      <alignment vertical="center"/>
    </xf>
    <xf numFmtId="44" fontId="11" fillId="5" borderId="25" xfId="8" applyFont="1" applyFill="1" applyBorder="1" applyAlignment="1">
      <alignment vertical="center" wrapText="1"/>
    </xf>
    <xf numFmtId="44" fontId="11" fillId="4" borderId="4" xfId="8" applyFont="1" applyFill="1" applyBorder="1" applyAlignment="1">
      <alignment vertical="center" wrapText="1"/>
    </xf>
    <xf numFmtId="44" fontId="11" fillId="6" borderId="3" xfId="8" applyFont="1" applyFill="1" applyBorder="1" applyAlignment="1">
      <alignment vertical="center"/>
    </xf>
    <xf numFmtId="0" fontId="12" fillId="4" borderId="9" xfId="0" applyNumberFormat="1" applyFont="1" applyFill="1" applyBorder="1" applyAlignment="1">
      <alignment horizontal="left" vertical="center" wrapText="1"/>
    </xf>
    <xf numFmtId="0" fontId="12" fillId="4" borderId="4" xfId="0" applyNumberFormat="1" applyFont="1" applyFill="1" applyBorder="1" applyAlignment="1">
      <alignment horizontal="left" vertical="center" wrapText="1"/>
    </xf>
    <xf numFmtId="0" fontId="12" fillId="0" borderId="3" xfId="12" applyNumberFormat="1" applyFont="1" applyBorder="1" applyAlignment="1">
      <alignment vertical="center" wrapText="1"/>
    </xf>
    <xf numFmtId="0" fontId="11" fillId="0" borderId="3" xfId="12" applyNumberFormat="1" applyFont="1" applyBorder="1" applyAlignment="1">
      <alignment vertical="center" wrapText="1"/>
    </xf>
    <xf numFmtId="44" fontId="11" fillId="6" borderId="3" xfId="12" applyNumberFormat="1" applyFont="1" applyFill="1" applyBorder="1" applyAlignment="1">
      <alignment vertical="center"/>
    </xf>
    <xf numFmtId="44" fontId="11" fillId="0" borderId="0" xfId="8" applyFont="1" applyBorder="1" applyAlignment="1">
      <alignment horizontal="right" vertical="center"/>
    </xf>
    <xf numFmtId="0" fontId="4" fillId="0" borderId="0" xfId="12" applyFont="1" applyAlignment="1">
      <alignment horizontal="center" vertical="center"/>
    </xf>
    <xf numFmtId="0" fontId="7" fillId="0" borderId="0" xfId="12" applyFont="1" applyAlignment="1">
      <alignment horizontal="center" vertical="center"/>
    </xf>
  </cellXfs>
  <cellStyles count="13">
    <cellStyle name="Comma" xfId="1"/>
    <cellStyle name="Currency" xfId="2"/>
    <cellStyle name="Date" xfId="3"/>
    <cellStyle name="Fixed" xfId="4"/>
    <cellStyle name="Heading1" xfId="5"/>
    <cellStyle name="Heading2" xfId="6"/>
    <cellStyle name="Millares" xfId="7" builtinId="3"/>
    <cellStyle name="Moneda" xfId="8" builtinId="4"/>
    <cellStyle name="Normal" xfId="0" builtinId="0"/>
    <cellStyle name="Normal 2" xfId="12"/>
    <cellStyle name="Percent" xfId="9"/>
    <cellStyle name="Porcentaje" xfId="10" builtinId="5"/>
    <cellStyle name="Total" xfId="1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116416</xdr:rowOff>
    </xdr:from>
    <xdr:to>
      <xdr:col>1</xdr:col>
      <xdr:colOff>707495</xdr:colOff>
      <xdr:row>2</xdr:row>
      <xdr:rowOff>122766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116416"/>
          <a:ext cx="1585912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34924</xdr:rowOff>
    </xdr:from>
    <xdr:to>
      <xdr:col>1</xdr:col>
      <xdr:colOff>515937</xdr:colOff>
      <xdr:row>2</xdr:row>
      <xdr:rowOff>117474</xdr:rowOff>
    </xdr:to>
    <xdr:pic>
      <xdr:nvPicPr>
        <xdr:cNvPr id="2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185737"/>
          <a:ext cx="1582737" cy="487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34924</xdr:rowOff>
    </xdr:from>
    <xdr:to>
      <xdr:col>1</xdr:col>
      <xdr:colOff>515937</xdr:colOff>
      <xdr:row>2</xdr:row>
      <xdr:rowOff>117474</xdr:rowOff>
    </xdr:to>
    <xdr:pic>
      <xdr:nvPicPr>
        <xdr:cNvPr id="2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34924"/>
          <a:ext cx="1614487" cy="478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1</xdr:row>
      <xdr:rowOff>28575</xdr:rowOff>
    </xdr:from>
    <xdr:to>
      <xdr:col>0</xdr:col>
      <xdr:colOff>2242705</xdr:colOff>
      <xdr:row>3</xdr:row>
      <xdr:rowOff>89189</xdr:rowOff>
    </xdr:to>
    <xdr:pic>
      <xdr:nvPicPr>
        <xdr:cNvPr id="2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123825"/>
          <a:ext cx="215264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zoomScale="90" zoomScaleNormal="90" zoomScaleSheetLayoutView="100" workbookViewId="0">
      <selection activeCell="A38" sqref="A38:C38"/>
    </sheetView>
  </sheetViews>
  <sheetFormatPr baseColWidth="10" defaultColWidth="11.44140625" defaultRowHeight="10.199999999999999" x14ac:dyDescent="0.25"/>
  <cols>
    <col min="1" max="1" width="17" style="84" customWidth="1"/>
    <col min="2" max="9" width="16.6640625" style="84" customWidth="1"/>
    <col min="10" max="16384" width="11.44140625" style="84"/>
  </cols>
  <sheetData>
    <row r="1" spans="1:9" ht="18" customHeight="1" x14ac:dyDescent="0.25">
      <c r="A1" s="85"/>
      <c r="B1" s="86"/>
      <c r="C1" s="86"/>
      <c r="D1" s="87"/>
      <c r="E1" s="87"/>
      <c r="F1" s="87"/>
      <c r="G1" s="87"/>
      <c r="H1" s="87"/>
      <c r="I1" s="88" t="s">
        <v>24</v>
      </c>
    </row>
    <row r="2" spans="1:9" ht="19.5" customHeight="1" x14ac:dyDescent="0.25">
      <c r="A2" s="89"/>
      <c r="B2" s="90"/>
      <c r="C2" s="90"/>
      <c r="D2" s="91"/>
      <c r="E2" s="92"/>
      <c r="F2" s="93"/>
      <c r="G2" s="93"/>
      <c r="H2" s="93"/>
      <c r="I2" s="94" t="s">
        <v>15</v>
      </c>
    </row>
    <row r="3" spans="1:9" ht="15.6" x14ac:dyDescent="0.2">
      <c r="A3" s="89"/>
      <c r="B3" s="95"/>
      <c r="C3" s="96"/>
      <c r="D3" s="97"/>
      <c r="E3" s="92"/>
      <c r="F3" s="98"/>
      <c r="G3" s="98"/>
      <c r="H3" s="98"/>
      <c r="I3" s="99" t="s">
        <v>46</v>
      </c>
    </row>
    <row r="4" spans="1:9" ht="13.8" x14ac:dyDescent="0.2">
      <c r="A4" s="100" t="s">
        <v>26</v>
      </c>
      <c r="B4" s="101"/>
      <c r="C4" s="102"/>
      <c r="D4" s="103"/>
      <c r="E4" s="103"/>
      <c r="F4" s="103"/>
      <c r="G4" s="103"/>
      <c r="H4" s="103"/>
      <c r="I4" s="51" t="s">
        <v>42</v>
      </c>
    </row>
    <row r="5" spans="1:9" x14ac:dyDescent="0.2">
      <c r="A5" s="52" t="s">
        <v>48</v>
      </c>
      <c r="B5" s="52"/>
      <c r="C5" s="52"/>
      <c r="D5" s="52"/>
      <c r="E5" s="52"/>
      <c r="F5" s="52"/>
      <c r="G5" s="52"/>
      <c r="H5" s="52"/>
      <c r="I5" s="52"/>
    </row>
    <row r="6" spans="1:9" ht="17.25" customHeight="1" x14ac:dyDescent="0.2">
      <c r="A6" s="104" t="s">
        <v>30</v>
      </c>
      <c r="B6" s="173" t="s">
        <v>79</v>
      </c>
      <c r="C6" s="140"/>
      <c r="D6" s="106"/>
      <c r="E6" s="106"/>
      <c r="F6" s="106"/>
      <c r="G6" s="104"/>
      <c r="H6" s="107" t="s">
        <v>29</v>
      </c>
      <c r="I6" s="175" t="s">
        <v>86</v>
      </c>
    </row>
    <row r="7" spans="1:9" ht="17.25" customHeight="1" x14ac:dyDescent="0.2">
      <c r="A7" s="104" t="s">
        <v>32</v>
      </c>
      <c r="B7" s="110" t="s">
        <v>35</v>
      </c>
      <c r="C7" s="110" t="s">
        <v>36</v>
      </c>
      <c r="D7" s="110" t="s">
        <v>37</v>
      </c>
      <c r="E7" s="110" t="s">
        <v>38</v>
      </c>
      <c r="F7" s="110" t="s">
        <v>39</v>
      </c>
    </row>
    <row r="8" spans="1:9" x14ac:dyDescent="0.2">
      <c r="A8" s="104"/>
      <c r="B8" s="141" t="s">
        <v>80</v>
      </c>
      <c r="C8" s="108"/>
      <c r="D8" s="108"/>
      <c r="E8" s="108"/>
      <c r="F8" s="108"/>
      <c r="H8" s="109" t="s">
        <v>28</v>
      </c>
      <c r="I8" s="178" t="s">
        <v>81</v>
      </c>
    </row>
    <row r="9" spans="1:9" ht="17.25" customHeight="1" x14ac:dyDescent="0.2">
      <c r="A9" s="104" t="s">
        <v>44</v>
      </c>
      <c r="B9" s="105" t="s">
        <v>82</v>
      </c>
      <c r="C9" s="140"/>
      <c r="D9" s="106"/>
      <c r="E9" s="106"/>
      <c r="F9" s="106"/>
      <c r="G9" s="104"/>
      <c r="H9" s="109"/>
      <c r="I9" s="109"/>
    </row>
    <row r="10" spans="1:9" ht="17.25" customHeight="1" x14ac:dyDescent="0.2">
      <c r="A10" s="104" t="s">
        <v>31</v>
      </c>
      <c r="B10" s="105">
        <v>416505025</v>
      </c>
      <c r="C10" s="140"/>
      <c r="D10" s="106"/>
      <c r="E10" s="106"/>
      <c r="F10" s="106"/>
      <c r="G10" s="109"/>
    </row>
    <row r="11" spans="1:9" ht="9.75" customHeight="1" x14ac:dyDescent="0.2">
      <c r="A11" s="181"/>
      <c r="B11" s="181"/>
      <c r="C11" s="181"/>
      <c r="D11" s="181"/>
      <c r="E11" s="181"/>
      <c r="F11" s="181"/>
      <c r="G11" s="181"/>
      <c r="H11" s="181"/>
      <c r="I11" s="181"/>
    </row>
    <row r="12" spans="1:9" x14ac:dyDescent="0.25">
      <c r="A12" s="111" t="s">
        <v>1</v>
      </c>
      <c r="B12" s="111" t="s">
        <v>41</v>
      </c>
      <c r="C12" s="111" t="s">
        <v>5</v>
      </c>
      <c r="D12" s="111" t="s">
        <v>45</v>
      </c>
      <c r="E12" s="111" t="s">
        <v>6</v>
      </c>
      <c r="F12" s="111" t="s">
        <v>17</v>
      </c>
      <c r="G12" s="111" t="s">
        <v>7</v>
      </c>
      <c r="H12" s="111" t="s">
        <v>8</v>
      </c>
      <c r="I12" s="111" t="s">
        <v>40</v>
      </c>
    </row>
    <row r="13" spans="1:9" x14ac:dyDescent="0.25">
      <c r="A13" s="112"/>
      <c r="B13" s="112" t="s">
        <v>69</v>
      </c>
      <c r="C13" s="112" t="s">
        <v>70</v>
      </c>
      <c r="D13" s="112" t="s">
        <v>34</v>
      </c>
      <c r="E13" s="112" t="s">
        <v>71</v>
      </c>
      <c r="F13" s="112" t="s">
        <v>72</v>
      </c>
      <c r="G13" s="112" t="s">
        <v>47</v>
      </c>
      <c r="H13" s="112" t="s">
        <v>73</v>
      </c>
      <c r="I13" s="112" t="s">
        <v>74</v>
      </c>
    </row>
    <row r="14" spans="1:9" ht="8.1" customHeight="1" x14ac:dyDescent="0.25">
      <c r="A14" s="113"/>
      <c r="B14" s="113"/>
      <c r="C14" s="113"/>
      <c r="D14" s="113"/>
      <c r="E14" s="113"/>
      <c r="F14" s="113"/>
      <c r="G14" s="113"/>
      <c r="H14" s="113"/>
      <c r="I14" s="113"/>
    </row>
    <row r="15" spans="1:9" ht="15" customHeight="1" x14ac:dyDescent="0.2">
      <c r="A15" s="114" t="s">
        <v>9</v>
      </c>
      <c r="B15" s="160">
        <v>4077690</v>
      </c>
      <c r="C15" s="115"/>
      <c r="D15" s="115"/>
      <c r="E15" s="159"/>
      <c r="F15" s="115"/>
      <c r="G15" s="115"/>
      <c r="H15" s="159"/>
      <c r="I15" s="159"/>
    </row>
    <row r="16" spans="1:9" ht="15" customHeight="1" x14ac:dyDescent="0.2">
      <c r="A16" s="116">
        <v>42309</v>
      </c>
      <c r="B16" s="161">
        <f>+B15</f>
        <v>4077690</v>
      </c>
      <c r="C16" s="117">
        <v>0</v>
      </c>
      <c r="D16" s="117">
        <v>0</v>
      </c>
      <c r="E16" s="161">
        <f>+C16-D16</f>
        <v>0</v>
      </c>
      <c r="F16" s="118">
        <v>0</v>
      </c>
      <c r="G16" s="118">
        <v>0</v>
      </c>
      <c r="H16" s="161">
        <f>+F16-G16</f>
        <v>0</v>
      </c>
      <c r="I16" s="161">
        <f>+B16+E16-H16</f>
        <v>4077690</v>
      </c>
    </row>
    <row r="17" spans="1:10" ht="15" customHeight="1" x14ac:dyDescent="0.2">
      <c r="A17" s="116">
        <v>42339</v>
      </c>
      <c r="B17" s="161">
        <f>+I16</f>
        <v>4077690</v>
      </c>
      <c r="C17" s="117">
        <v>0</v>
      </c>
      <c r="D17" s="117">
        <v>0</v>
      </c>
      <c r="E17" s="161">
        <f t="shared" ref="E17:E29" si="0">+C17-D17</f>
        <v>0</v>
      </c>
      <c r="F17" s="118">
        <v>0</v>
      </c>
      <c r="G17" s="118">
        <v>0</v>
      </c>
      <c r="H17" s="161">
        <f t="shared" ref="H17:H29" si="1">+F17-G17</f>
        <v>0</v>
      </c>
      <c r="I17" s="161">
        <f t="shared" ref="I17:I29" si="2">+B17+E17-H17</f>
        <v>4077690</v>
      </c>
    </row>
    <row r="18" spans="1:10" ht="15" customHeight="1" x14ac:dyDescent="0.2">
      <c r="A18" s="116">
        <v>42370</v>
      </c>
      <c r="B18" s="161">
        <f t="shared" ref="B18:B29" si="3">+I17</f>
        <v>4077690</v>
      </c>
      <c r="C18" s="117">
        <v>0</v>
      </c>
      <c r="D18" s="117">
        <v>0</v>
      </c>
      <c r="E18" s="161">
        <f t="shared" si="0"/>
        <v>0</v>
      </c>
      <c r="F18" s="118">
        <v>0</v>
      </c>
      <c r="G18" s="118">
        <v>0</v>
      </c>
      <c r="H18" s="161">
        <f t="shared" si="1"/>
        <v>0</v>
      </c>
      <c r="I18" s="161">
        <f t="shared" si="2"/>
        <v>4077690</v>
      </c>
    </row>
    <row r="19" spans="1:10" ht="15" customHeight="1" x14ac:dyDescent="0.2">
      <c r="A19" s="116">
        <v>42401</v>
      </c>
      <c r="B19" s="161">
        <f t="shared" si="3"/>
        <v>4077690</v>
      </c>
      <c r="C19" s="117">
        <v>0</v>
      </c>
      <c r="D19" s="117">
        <v>0</v>
      </c>
      <c r="E19" s="161">
        <f t="shared" si="0"/>
        <v>0</v>
      </c>
      <c r="F19" s="118">
        <v>0</v>
      </c>
      <c r="G19" s="118">
        <v>0</v>
      </c>
      <c r="H19" s="161">
        <f t="shared" si="1"/>
        <v>0</v>
      </c>
      <c r="I19" s="161">
        <f t="shared" si="2"/>
        <v>4077690</v>
      </c>
    </row>
    <row r="20" spans="1:10" ht="15" customHeight="1" x14ac:dyDescent="0.2">
      <c r="A20" s="116">
        <v>42430</v>
      </c>
      <c r="B20" s="161">
        <f t="shared" si="3"/>
        <v>4077690</v>
      </c>
      <c r="C20" s="117">
        <v>0</v>
      </c>
      <c r="D20" s="117">
        <v>0</v>
      </c>
      <c r="E20" s="161">
        <f t="shared" si="0"/>
        <v>0</v>
      </c>
      <c r="F20" s="118">
        <v>0</v>
      </c>
      <c r="G20" s="118">
        <v>0</v>
      </c>
      <c r="H20" s="161">
        <f t="shared" si="1"/>
        <v>0</v>
      </c>
      <c r="I20" s="161">
        <f t="shared" si="2"/>
        <v>4077690</v>
      </c>
    </row>
    <row r="21" spans="1:10" ht="15" customHeight="1" x14ac:dyDescent="0.2">
      <c r="A21" s="116">
        <v>42461</v>
      </c>
      <c r="B21" s="161">
        <f t="shared" si="3"/>
        <v>4077690</v>
      </c>
      <c r="C21" s="117">
        <v>0</v>
      </c>
      <c r="D21" s="117">
        <v>0</v>
      </c>
      <c r="E21" s="161">
        <f t="shared" si="0"/>
        <v>0</v>
      </c>
      <c r="F21" s="118">
        <v>0</v>
      </c>
      <c r="G21" s="118">
        <v>0</v>
      </c>
      <c r="H21" s="161">
        <f t="shared" si="1"/>
        <v>0</v>
      </c>
      <c r="I21" s="161">
        <f t="shared" si="2"/>
        <v>4077690</v>
      </c>
    </row>
    <row r="22" spans="1:10" ht="15" customHeight="1" x14ac:dyDescent="0.2">
      <c r="A22" s="158">
        <v>42491</v>
      </c>
      <c r="B22" s="161">
        <f t="shared" si="3"/>
        <v>4077690</v>
      </c>
      <c r="C22" s="117">
        <v>0</v>
      </c>
      <c r="D22" s="117">
        <v>0</v>
      </c>
      <c r="E22" s="161">
        <f t="shared" si="0"/>
        <v>0</v>
      </c>
      <c r="F22" s="118">
        <v>0</v>
      </c>
      <c r="G22" s="118">
        <v>0</v>
      </c>
      <c r="H22" s="161">
        <f t="shared" si="1"/>
        <v>0</v>
      </c>
      <c r="I22" s="161">
        <f t="shared" si="2"/>
        <v>4077690</v>
      </c>
    </row>
    <row r="23" spans="1:10" ht="15" customHeight="1" x14ac:dyDescent="0.2">
      <c r="A23" s="158">
        <v>42522</v>
      </c>
      <c r="B23" s="161">
        <f t="shared" si="3"/>
        <v>4077690</v>
      </c>
      <c r="C23" s="117">
        <v>0</v>
      </c>
      <c r="D23" s="117">
        <v>0</v>
      </c>
      <c r="E23" s="161">
        <f t="shared" si="0"/>
        <v>0</v>
      </c>
      <c r="F23" s="118">
        <v>0</v>
      </c>
      <c r="G23" s="118">
        <v>0</v>
      </c>
      <c r="H23" s="161">
        <f t="shared" si="1"/>
        <v>0</v>
      </c>
      <c r="I23" s="161">
        <f t="shared" si="2"/>
        <v>4077690</v>
      </c>
      <c r="J23" s="119"/>
    </row>
    <row r="24" spans="1:10" ht="15" customHeight="1" x14ac:dyDescent="0.2">
      <c r="A24" s="158">
        <v>42552</v>
      </c>
      <c r="B24" s="161">
        <f t="shared" si="3"/>
        <v>4077690</v>
      </c>
      <c r="C24" s="117">
        <v>0</v>
      </c>
      <c r="D24" s="117">
        <v>0</v>
      </c>
      <c r="E24" s="161">
        <f t="shared" si="0"/>
        <v>0</v>
      </c>
      <c r="F24" s="118">
        <v>0</v>
      </c>
      <c r="G24" s="118">
        <v>0</v>
      </c>
      <c r="H24" s="161">
        <f t="shared" si="1"/>
        <v>0</v>
      </c>
      <c r="I24" s="161">
        <f t="shared" si="2"/>
        <v>4077690</v>
      </c>
      <c r="J24" s="119"/>
    </row>
    <row r="25" spans="1:10" ht="15" customHeight="1" x14ac:dyDescent="0.2">
      <c r="A25" s="158">
        <v>42583</v>
      </c>
      <c r="B25" s="161">
        <f t="shared" si="3"/>
        <v>4077690</v>
      </c>
      <c r="C25" s="117">
        <v>0</v>
      </c>
      <c r="D25" s="117">
        <v>0</v>
      </c>
      <c r="E25" s="161">
        <f t="shared" si="0"/>
        <v>0</v>
      </c>
      <c r="F25" s="118">
        <v>0</v>
      </c>
      <c r="G25" s="118">
        <v>0</v>
      </c>
      <c r="H25" s="161">
        <f t="shared" si="1"/>
        <v>0</v>
      </c>
      <c r="I25" s="161">
        <f t="shared" si="2"/>
        <v>4077690</v>
      </c>
      <c r="J25" s="119"/>
    </row>
    <row r="26" spans="1:10" ht="15" customHeight="1" x14ac:dyDescent="0.2">
      <c r="A26" s="158">
        <v>42614</v>
      </c>
      <c r="B26" s="161">
        <f t="shared" si="3"/>
        <v>4077690</v>
      </c>
      <c r="C26" s="117">
        <v>0</v>
      </c>
      <c r="D26" s="117">
        <v>0</v>
      </c>
      <c r="E26" s="161">
        <f t="shared" si="0"/>
        <v>0</v>
      </c>
      <c r="F26" s="118">
        <v>0</v>
      </c>
      <c r="G26" s="118">
        <v>0</v>
      </c>
      <c r="H26" s="161">
        <f t="shared" si="1"/>
        <v>0</v>
      </c>
      <c r="I26" s="161">
        <f t="shared" si="2"/>
        <v>4077690</v>
      </c>
      <c r="J26" s="119"/>
    </row>
    <row r="27" spans="1:10" ht="15" customHeight="1" x14ac:dyDescent="0.2">
      <c r="A27" s="158">
        <v>42644</v>
      </c>
      <c r="B27" s="161">
        <f t="shared" si="3"/>
        <v>4077690</v>
      </c>
      <c r="C27" s="117">
        <v>0</v>
      </c>
      <c r="D27" s="117">
        <v>0</v>
      </c>
      <c r="E27" s="161">
        <f t="shared" si="0"/>
        <v>0</v>
      </c>
      <c r="F27" s="118">
        <v>0</v>
      </c>
      <c r="G27" s="118">
        <v>0</v>
      </c>
      <c r="H27" s="161">
        <f t="shared" si="1"/>
        <v>0</v>
      </c>
      <c r="I27" s="161">
        <f t="shared" si="2"/>
        <v>4077690</v>
      </c>
      <c r="J27" s="119"/>
    </row>
    <row r="28" spans="1:10" ht="15" customHeight="1" x14ac:dyDescent="0.2">
      <c r="A28" s="158">
        <v>42675</v>
      </c>
      <c r="B28" s="161">
        <f t="shared" si="3"/>
        <v>4077690</v>
      </c>
      <c r="C28" s="117">
        <v>0</v>
      </c>
      <c r="D28" s="117">
        <v>0</v>
      </c>
      <c r="E28" s="161">
        <f t="shared" si="0"/>
        <v>0</v>
      </c>
      <c r="F28" s="118">
        <v>0</v>
      </c>
      <c r="G28" s="118">
        <v>0</v>
      </c>
      <c r="H28" s="161">
        <f t="shared" si="1"/>
        <v>0</v>
      </c>
      <c r="I28" s="161">
        <f t="shared" si="2"/>
        <v>4077690</v>
      </c>
      <c r="J28" s="119"/>
    </row>
    <row r="29" spans="1:10" ht="15" customHeight="1" x14ac:dyDescent="0.2">
      <c r="A29" s="158">
        <v>42705</v>
      </c>
      <c r="B29" s="161">
        <f t="shared" si="3"/>
        <v>4077690</v>
      </c>
      <c r="C29" s="117">
        <v>0</v>
      </c>
      <c r="D29" s="117">
        <v>0</v>
      </c>
      <c r="E29" s="161">
        <f t="shared" si="0"/>
        <v>0</v>
      </c>
      <c r="F29" s="118">
        <v>0</v>
      </c>
      <c r="G29" s="118">
        <v>0</v>
      </c>
      <c r="H29" s="161">
        <f t="shared" si="1"/>
        <v>0</v>
      </c>
      <c r="I29" s="161">
        <f t="shared" si="2"/>
        <v>4077690</v>
      </c>
      <c r="J29" s="120"/>
    </row>
    <row r="30" spans="1:10" x14ac:dyDescent="0.2">
      <c r="A30" s="104"/>
      <c r="B30" s="121"/>
      <c r="C30" s="121"/>
      <c r="D30" s="121"/>
      <c r="E30" s="121"/>
      <c r="F30" s="121"/>
      <c r="G30" s="121"/>
      <c r="H30" s="121"/>
      <c r="I30" s="121"/>
      <c r="J30" s="92"/>
    </row>
    <row r="31" spans="1:10" ht="17.100000000000001" customHeight="1" x14ac:dyDescent="0.2">
      <c r="A31" s="110"/>
      <c r="B31" s="122" t="s">
        <v>0</v>
      </c>
      <c r="C31" s="123">
        <f>SUM(C16:C30)</f>
        <v>0</v>
      </c>
      <c r="D31" s="123">
        <f t="shared" ref="D31:G31" si="4">SUM(D16:D30)</f>
        <v>0</v>
      </c>
      <c r="E31" s="123">
        <f>+C31-D31</f>
        <v>0</v>
      </c>
      <c r="F31" s="123">
        <f t="shared" si="4"/>
        <v>0</v>
      </c>
      <c r="G31" s="123">
        <f t="shared" si="4"/>
        <v>0</v>
      </c>
      <c r="H31" s="123">
        <f>+F31-G31</f>
        <v>0</v>
      </c>
      <c r="I31" s="121"/>
    </row>
    <row r="32" spans="1:10" ht="17.100000000000001" customHeight="1" x14ac:dyDescent="0.2">
      <c r="A32" s="110"/>
      <c r="B32" s="122"/>
      <c r="C32" s="124"/>
      <c r="D32" s="124"/>
      <c r="E32" s="124"/>
      <c r="F32" s="124"/>
      <c r="G32" s="124"/>
      <c r="H32" s="124"/>
      <c r="I32" s="121"/>
    </row>
    <row r="33" spans="1:9" ht="48.75" customHeight="1" x14ac:dyDescent="0.25">
      <c r="A33" s="182" t="s">
        <v>78</v>
      </c>
      <c r="B33" s="183"/>
      <c r="C33" s="183"/>
      <c r="D33" s="183"/>
      <c r="E33" s="183"/>
      <c r="F33" s="183"/>
      <c r="G33" s="183"/>
      <c r="H33" s="183"/>
      <c r="I33" s="184"/>
    </row>
    <row r="34" spans="1:9" ht="16.5" customHeight="1" x14ac:dyDescent="0.2">
      <c r="A34" s="142"/>
      <c r="B34" s="109" t="s">
        <v>33</v>
      </c>
      <c r="C34" s="109"/>
      <c r="D34" s="109"/>
      <c r="E34" s="109"/>
      <c r="F34" s="125"/>
      <c r="G34" s="109"/>
      <c r="H34" s="109"/>
      <c r="I34" s="109"/>
    </row>
    <row r="35" spans="1:9" ht="16.5" customHeight="1" x14ac:dyDescent="0.2">
      <c r="A35" s="109"/>
      <c r="B35" s="109"/>
      <c r="C35" s="109"/>
      <c r="D35" s="109"/>
      <c r="E35" s="109"/>
      <c r="F35" s="125"/>
      <c r="G35" s="109"/>
      <c r="H35" s="109"/>
      <c r="I35" s="109"/>
    </row>
    <row r="36" spans="1:9" s="144" customFormat="1" ht="16.5" customHeight="1" x14ac:dyDescent="0.2">
      <c r="A36" s="143"/>
      <c r="B36" s="156"/>
      <c r="C36" s="139"/>
      <c r="D36" s="139"/>
      <c r="E36" s="156"/>
      <c r="F36" s="157"/>
      <c r="G36" s="139"/>
      <c r="H36" s="156"/>
      <c r="I36" s="143"/>
    </row>
    <row r="37" spans="1:9" ht="15" customHeight="1" x14ac:dyDescent="0.2">
      <c r="A37" s="109"/>
      <c r="B37" s="126" t="s">
        <v>4</v>
      </c>
      <c r="C37" s="104"/>
      <c r="D37" s="180" t="s">
        <v>3</v>
      </c>
      <c r="E37" s="180"/>
      <c r="F37" s="180"/>
      <c r="G37" s="109"/>
      <c r="H37" s="126" t="s">
        <v>10</v>
      </c>
      <c r="I37" s="109"/>
    </row>
    <row r="38" spans="1:9" x14ac:dyDescent="0.2">
      <c r="A38" s="185" t="s">
        <v>83</v>
      </c>
      <c r="B38" s="185"/>
      <c r="C38" s="185"/>
      <c r="D38" s="185" t="s">
        <v>84</v>
      </c>
      <c r="E38" s="185"/>
      <c r="F38" s="185"/>
      <c r="G38" s="109"/>
      <c r="H38" s="127" t="s">
        <v>85</v>
      </c>
      <c r="I38" s="109"/>
    </row>
    <row r="39" spans="1:9" ht="12.75" customHeight="1" x14ac:dyDescent="0.2">
      <c r="A39" s="179" t="s">
        <v>18</v>
      </c>
      <c r="B39" s="179"/>
      <c r="C39" s="179"/>
      <c r="D39" s="180" t="s">
        <v>16</v>
      </c>
      <c r="E39" s="180"/>
      <c r="F39" s="180"/>
      <c r="G39" s="109"/>
      <c r="H39" s="126" t="s">
        <v>2</v>
      </c>
      <c r="I39" s="109"/>
    </row>
    <row r="40" spans="1:9" x14ac:dyDescent="0.2">
      <c r="A40" s="109"/>
      <c r="B40" s="109"/>
      <c r="C40" s="109"/>
      <c r="D40" s="109"/>
      <c r="E40" s="109"/>
      <c r="F40" s="109"/>
      <c r="G40" s="109"/>
      <c r="H40" s="109"/>
      <c r="I40" s="128"/>
    </row>
  </sheetData>
  <mergeCells count="7">
    <mergeCell ref="A39:C39"/>
    <mergeCell ref="D39:F39"/>
    <mergeCell ref="A11:I11"/>
    <mergeCell ref="A33:I33"/>
    <mergeCell ref="D37:F37"/>
    <mergeCell ref="A38:C38"/>
    <mergeCell ref="D38:F38"/>
  </mergeCells>
  <printOptions horizontalCentered="1"/>
  <pageMargins left="0" right="0" top="0.39370078740157483" bottom="0.39370078740157483" header="0" footer="0"/>
  <pageSetup scale="90" orientation="landscape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topLeftCell="A28" zoomScaleNormal="100" zoomScaleSheetLayoutView="120" zoomScalePageLayoutView="110" workbookViewId="0">
      <selection activeCell="B12" sqref="B12:I12"/>
    </sheetView>
  </sheetViews>
  <sheetFormatPr baseColWidth="10" defaultColWidth="11.44140625" defaultRowHeight="13.8" x14ac:dyDescent="0.25"/>
  <cols>
    <col min="1" max="1" width="16.6640625" style="39" customWidth="1"/>
    <col min="2" max="2" width="8.109375" style="39" customWidth="1"/>
    <col min="3" max="3" width="10" style="39" customWidth="1"/>
    <col min="4" max="4" width="10.88671875" style="39" customWidth="1"/>
    <col min="5" max="5" width="14.33203125" style="39" customWidth="1"/>
    <col min="6" max="6" width="8.109375" style="39" customWidth="1"/>
    <col min="7" max="8" width="9.6640625" style="39" customWidth="1"/>
    <col min="9" max="9" width="13.6640625" style="39" customWidth="1"/>
    <col min="10" max="10" width="13.21875" style="39" customWidth="1"/>
    <col min="11" max="11" width="10.6640625" style="39" customWidth="1"/>
    <col min="12" max="12" width="11.33203125" style="39" customWidth="1"/>
    <col min="13" max="16384" width="11.44140625" style="39"/>
  </cols>
  <sheetData>
    <row r="1" spans="1:12" ht="13.5" customHeight="1" x14ac:dyDescent="0.25">
      <c r="A1" s="35"/>
      <c r="B1" s="36"/>
      <c r="C1" s="36"/>
      <c r="D1" s="36"/>
      <c r="E1" s="36"/>
      <c r="F1" s="37"/>
      <c r="G1" s="37"/>
      <c r="H1" s="37"/>
      <c r="I1" s="37"/>
      <c r="J1" s="37"/>
      <c r="K1" s="37"/>
      <c r="L1" s="38" t="s">
        <v>24</v>
      </c>
    </row>
    <row r="2" spans="1:12" ht="18" customHeight="1" x14ac:dyDescent="0.25">
      <c r="A2" s="40"/>
      <c r="B2" s="41"/>
      <c r="C2" s="41"/>
      <c r="D2" s="41"/>
      <c r="E2" s="41"/>
      <c r="F2" s="42"/>
      <c r="G2" s="42"/>
      <c r="H2" s="43"/>
      <c r="I2" s="43"/>
      <c r="J2" s="43"/>
      <c r="K2" s="43"/>
      <c r="L2" s="44" t="s">
        <v>15</v>
      </c>
    </row>
    <row r="3" spans="1:12" ht="15.6" x14ac:dyDescent="0.25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7" t="s">
        <v>46</v>
      </c>
    </row>
    <row r="4" spans="1:12" x14ac:dyDescent="0.25">
      <c r="A4" s="48" t="s">
        <v>25</v>
      </c>
      <c r="B4" s="49"/>
      <c r="C4" s="49"/>
      <c r="D4" s="49"/>
      <c r="E4" s="49"/>
      <c r="F4" s="49"/>
      <c r="G4" s="49"/>
      <c r="H4" s="49"/>
      <c r="I4" s="49"/>
      <c r="J4" s="49"/>
      <c r="K4" s="50"/>
      <c r="L4" s="51" t="s">
        <v>42</v>
      </c>
    </row>
    <row r="5" spans="1:12" x14ac:dyDescent="0.2">
      <c r="A5" s="52" t="s">
        <v>43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2" x14ac:dyDescent="0.15">
      <c r="A6" s="53" t="s">
        <v>30</v>
      </c>
      <c r="B6" s="174" t="s">
        <v>79</v>
      </c>
      <c r="C6" s="145"/>
      <c r="D6" s="54"/>
      <c r="E6" s="54"/>
      <c r="F6" s="54"/>
      <c r="G6" s="55"/>
      <c r="H6" s="55"/>
      <c r="I6" s="55"/>
      <c r="J6" s="53"/>
      <c r="K6" s="56" t="s">
        <v>29</v>
      </c>
      <c r="L6" s="145" t="str">
        <f>+DAF_PROFOCIE_01!I6</f>
        <v>22667/15</v>
      </c>
    </row>
    <row r="7" spans="1:12" x14ac:dyDescent="0.15">
      <c r="A7" s="53" t="s">
        <v>32</v>
      </c>
      <c r="B7" s="57" t="s">
        <v>35</v>
      </c>
      <c r="C7" s="57" t="s">
        <v>36</v>
      </c>
      <c r="D7" s="57" t="s">
        <v>37</v>
      </c>
      <c r="E7" s="57" t="s">
        <v>38</v>
      </c>
      <c r="F7" s="57" t="s">
        <v>39</v>
      </c>
      <c r="G7" s="58"/>
      <c r="H7" s="58"/>
      <c r="I7" s="58"/>
      <c r="J7" s="58"/>
      <c r="K7" s="53"/>
      <c r="L7" s="53"/>
    </row>
    <row r="8" spans="1:12" x14ac:dyDescent="0.15">
      <c r="A8" s="58"/>
      <c r="B8" s="146" t="s">
        <v>87</v>
      </c>
      <c r="C8" s="59"/>
      <c r="D8" s="59"/>
      <c r="E8" s="59"/>
      <c r="F8" s="59"/>
      <c r="G8" s="58"/>
      <c r="H8" s="58"/>
      <c r="I8" s="58"/>
      <c r="J8" s="58"/>
      <c r="K8" s="53"/>
      <c r="L8" s="53"/>
    </row>
    <row r="9" spans="1:12" ht="20.25" customHeight="1" x14ac:dyDescent="0.15">
      <c r="A9" s="53" t="s">
        <v>44</v>
      </c>
      <c r="B9" s="176" t="str">
        <f>+DAF_PROFOCIE_01!B9</f>
        <v>Banco Mercantil del Norte</v>
      </c>
      <c r="C9" s="54"/>
      <c r="D9" s="54"/>
      <c r="E9" s="54"/>
      <c r="F9" s="54"/>
      <c r="G9" s="55"/>
      <c r="H9" s="55"/>
      <c r="I9" s="55"/>
      <c r="J9" s="53"/>
      <c r="K9" s="60"/>
      <c r="L9" s="60"/>
    </row>
    <row r="10" spans="1:12" x14ac:dyDescent="0.15">
      <c r="A10" s="53" t="s">
        <v>31</v>
      </c>
      <c r="B10" s="186">
        <f>+DAF_PROFOCIE_01!B10</f>
        <v>416505025</v>
      </c>
      <c r="C10" s="186"/>
      <c r="D10" s="54"/>
      <c r="E10" s="54"/>
      <c r="F10" s="54"/>
      <c r="G10" s="55"/>
      <c r="H10" s="55"/>
      <c r="I10" s="55"/>
      <c r="J10" s="60"/>
      <c r="K10" s="61" t="s">
        <v>28</v>
      </c>
      <c r="L10" s="177" t="str">
        <f>+DAF_PROFOCIE_01!I8</f>
        <v>31 enero de 2015</v>
      </c>
    </row>
    <row r="11" spans="1:12" x14ac:dyDescent="0.15">
      <c r="A11" s="53"/>
      <c r="B11" s="54"/>
      <c r="C11" s="54"/>
      <c r="D11" s="54"/>
      <c r="E11" s="54"/>
      <c r="F11" s="54"/>
      <c r="G11" s="55"/>
      <c r="H11" s="55"/>
      <c r="I11" s="55"/>
      <c r="J11" s="60"/>
      <c r="K11" s="60"/>
      <c r="L11" s="57"/>
    </row>
    <row r="12" spans="1:12" ht="30.75" customHeight="1" x14ac:dyDescent="0.25">
      <c r="A12" s="62" t="s">
        <v>58</v>
      </c>
      <c r="B12" s="195" t="s">
        <v>88</v>
      </c>
      <c r="C12" s="196"/>
      <c r="D12" s="196"/>
      <c r="E12" s="196"/>
      <c r="F12" s="196"/>
      <c r="G12" s="196"/>
      <c r="H12" s="196"/>
      <c r="I12" s="197"/>
      <c r="J12" s="63" t="s">
        <v>27</v>
      </c>
      <c r="K12" s="187">
        <v>3755336</v>
      </c>
      <c r="L12" s="188"/>
    </row>
    <row r="13" spans="1:12" x14ac:dyDescent="0.25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5"/>
      <c r="L13" s="58"/>
    </row>
    <row r="14" spans="1:12" ht="16.8" x14ac:dyDescent="0.25">
      <c r="A14" s="67" t="s">
        <v>50</v>
      </c>
      <c r="B14" s="68" t="s">
        <v>49</v>
      </c>
      <c r="C14" s="68" t="s">
        <v>52</v>
      </c>
      <c r="D14" s="68" t="s">
        <v>53</v>
      </c>
      <c r="E14" s="68" t="s">
        <v>66</v>
      </c>
      <c r="F14" s="68" t="s">
        <v>54</v>
      </c>
      <c r="G14" s="68" t="s">
        <v>55</v>
      </c>
      <c r="H14" s="68" t="s">
        <v>56</v>
      </c>
      <c r="I14" s="68" t="s">
        <v>57</v>
      </c>
      <c r="J14" s="68" t="s">
        <v>51</v>
      </c>
      <c r="K14" s="68" t="s">
        <v>63</v>
      </c>
      <c r="L14" s="68" t="s">
        <v>65</v>
      </c>
    </row>
    <row r="15" spans="1:12" ht="19.2" customHeight="1" x14ac:dyDescent="0.25">
      <c r="A15" s="198" t="s">
        <v>89</v>
      </c>
      <c r="B15" s="199"/>
      <c r="C15" s="199"/>
      <c r="D15" s="199"/>
      <c r="E15" s="199"/>
      <c r="F15" s="199"/>
      <c r="G15" s="199"/>
      <c r="H15" s="200"/>
      <c r="I15" s="169">
        <f>+I16+I20+I24</f>
        <v>0</v>
      </c>
      <c r="J15" s="170">
        <f>+J16+J20+J24</f>
        <v>0</v>
      </c>
      <c r="K15" s="170">
        <f>+K16+K20+K24</f>
        <v>0</v>
      </c>
      <c r="L15" s="170">
        <f>+I15-K15</f>
        <v>0</v>
      </c>
    </row>
    <row r="16" spans="1:12" ht="21" customHeight="1" x14ac:dyDescent="0.15">
      <c r="A16" s="189" t="s">
        <v>90</v>
      </c>
      <c r="B16" s="190"/>
      <c r="C16" s="190"/>
      <c r="D16" s="190"/>
      <c r="E16" s="190"/>
      <c r="F16" s="190"/>
      <c r="G16" s="190"/>
      <c r="H16" s="191"/>
      <c r="I16" s="149">
        <f>SUM(D17:D19)</f>
        <v>0</v>
      </c>
      <c r="J16" s="171">
        <f>SUM(J17:J19)</f>
        <v>0</v>
      </c>
      <c r="K16" s="171">
        <f>SUM(K17:K19)</f>
        <v>0</v>
      </c>
      <c r="L16" s="171">
        <f>+I16-K16</f>
        <v>0</v>
      </c>
    </row>
    <row r="17" spans="1:12" x14ac:dyDescent="0.25">
      <c r="A17" s="213"/>
      <c r="B17" s="214"/>
      <c r="C17" s="215"/>
      <c r="D17" s="147">
        <f>+B17*C17</f>
        <v>0</v>
      </c>
      <c r="E17" s="147"/>
      <c r="F17" s="147"/>
      <c r="G17" s="147"/>
      <c r="H17" s="147"/>
      <c r="I17" s="172"/>
      <c r="J17" s="172"/>
      <c r="K17" s="172">
        <f>+J17+J18+J19</f>
        <v>0</v>
      </c>
      <c r="L17" s="172">
        <f>+D17-K17</f>
        <v>0</v>
      </c>
    </row>
    <row r="18" spans="1:12" x14ac:dyDescent="0.25">
      <c r="A18" s="69"/>
      <c r="B18" s="133"/>
      <c r="C18" s="133"/>
      <c r="D18" s="147">
        <f t="shared" ref="D18:D19" si="0">+B18*C18</f>
        <v>0</v>
      </c>
      <c r="E18" s="134"/>
      <c r="F18" s="70"/>
      <c r="G18" s="135"/>
      <c r="H18" s="70"/>
      <c r="I18" s="71"/>
      <c r="J18" s="71"/>
      <c r="K18" s="172"/>
      <c r="L18" s="172">
        <f t="shared" ref="L18:L19" si="1">+D18-K18</f>
        <v>0</v>
      </c>
    </row>
    <row r="19" spans="1:12" x14ac:dyDescent="0.25">
      <c r="A19" s="69"/>
      <c r="B19" s="133"/>
      <c r="C19" s="133"/>
      <c r="D19" s="147">
        <f t="shared" si="0"/>
        <v>0</v>
      </c>
      <c r="E19" s="134"/>
      <c r="F19" s="70"/>
      <c r="G19" s="135"/>
      <c r="H19" s="70"/>
      <c r="I19" s="71"/>
      <c r="J19" s="71"/>
      <c r="K19" s="172"/>
      <c r="L19" s="172">
        <f t="shared" si="1"/>
        <v>0</v>
      </c>
    </row>
    <row r="20" spans="1:12" x14ac:dyDescent="0.15">
      <c r="A20" s="189" t="s">
        <v>91</v>
      </c>
      <c r="B20" s="190"/>
      <c r="C20" s="190"/>
      <c r="D20" s="190"/>
      <c r="E20" s="190"/>
      <c r="F20" s="190"/>
      <c r="G20" s="190"/>
      <c r="H20" s="191"/>
      <c r="I20" s="149">
        <f>SUM(D21:D23)</f>
        <v>0</v>
      </c>
      <c r="J20" s="171">
        <f>SUM(J21:J23)</f>
        <v>0</v>
      </c>
      <c r="K20" s="171">
        <f>SUM(K21:K23)</f>
        <v>0</v>
      </c>
      <c r="L20" s="171">
        <f>+I20-K20</f>
        <v>0</v>
      </c>
    </row>
    <row r="21" spans="1:12" x14ac:dyDescent="0.25">
      <c r="A21" s="147"/>
      <c r="B21" s="147"/>
      <c r="C21" s="147"/>
      <c r="D21" s="147">
        <f>+B21*C21</f>
        <v>0</v>
      </c>
      <c r="E21" s="147"/>
      <c r="F21" s="147"/>
      <c r="G21" s="147"/>
      <c r="H21" s="147"/>
      <c r="I21" s="172"/>
      <c r="J21" s="172"/>
      <c r="K21" s="172">
        <f>+J21+J22+J23</f>
        <v>0</v>
      </c>
      <c r="L21" s="172">
        <f>+D21-K21</f>
        <v>0</v>
      </c>
    </row>
    <row r="22" spans="1:12" x14ac:dyDescent="0.25">
      <c r="A22" s="69"/>
      <c r="B22" s="133"/>
      <c r="C22" s="133"/>
      <c r="D22" s="147">
        <f t="shared" ref="D22:D23" si="2">+B22*C22</f>
        <v>0</v>
      </c>
      <c r="E22" s="134"/>
      <c r="F22" s="70"/>
      <c r="G22" s="135"/>
      <c r="H22" s="70"/>
      <c r="I22" s="71"/>
      <c r="J22" s="71"/>
      <c r="K22" s="172"/>
      <c r="L22" s="172">
        <f t="shared" ref="L22:L23" si="3">+D22-K22</f>
        <v>0</v>
      </c>
    </row>
    <row r="23" spans="1:12" x14ac:dyDescent="0.25">
      <c r="A23" s="69"/>
      <c r="B23" s="133"/>
      <c r="C23" s="133"/>
      <c r="D23" s="147">
        <f t="shared" si="2"/>
        <v>0</v>
      </c>
      <c r="E23" s="134"/>
      <c r="F23" s="70"/>
      <c r="G23" s="135"/>
      <c r="H23" s="70"/>
      <c r="I23" s="71"/>
      <c r="J23" s="71"/>
      <c r="K23" s="172"/>
      <c r="L23" s="172">
        <f t="shared" si="3"/>
        <v>0</v>
      </c>
    </row>
    <row r="24" spans="1:12" ht="27.6" customHeight="1" x14ac:dyDescent="0.15">
      <c r="A24" s="189" t="s">
        <v>92</v>
      </c>
      <c r="B24" s="190"/>
      <c r="C24" s="190"/>
      <c r="D24" s="190"/>
      <c r="E24" s="190"/>
      <c r="F24" s="190"/>
      <c r="G24" s="190"/>
      <c r="H24" s="191"/>
      <c r="I24" s="149">
        <f>SUM(D25:D27)</f>
        <v>0</v>
      </c>
      <c r="J24" s="171">
        <f>SUM(J25:J27)</f>
        <v>0</v>
      </c>
      <c r="K24" s="171">
        <f>SUM(K25:K27)</f>
        <v>0</v>
      </c>
      <c r="L24" s="171">
        <f>+I24-K24</f>
        <v>0</v>
      </c>
    </row>
    <row r="25" spans="1:12" x14ac:dyDescent="0.25">
      <c r="A25" s="147"/>
      <c r="B25" s="147"/>
      <c r="C25" s="147"/>
      <c r="D25" s="147">
        <f>+B25*C25</f>
        <v>0</v>
      </c>
      <c r="E25" s="147"/>
      <c r="F25" s="147"/>
      <c r="G25" s="147"/>
      <c r="H25" s="147"/>
      <c r="I25" s="172"/>
      <c r="J25" s="172"/>
      <c r="K25" s="172">
        <f>+J25+J26+J27</f>
        <v>0</v>
      </c>
      <c r="L25" s="172">
        <f>+D25-K25</f>
        <v>0</v>
      </c>
    </row>
    <row r="26" spans="1:12" x14ac:dyDescent="0.25">
      <c r="A26" s="69"/>
      <c r="B26" s="133"/>
      <c r="C26" s="133"/>
      <c r="D26" s="147">
        <f t="shared" ref="D26:D27" si="4">+B26*C26</f>
        <v>0</v>
      </c>
      <c r="E26" s="134"/>
      <c r="F26" s="70"/>
      <c r="G26" s="135"/>
      <c r="H26" s="70"/>
      <c r="I26" s="71"/>
      <c r="J26" s="71"/>
      <c r="K26" s="172"/>
      <c r="L26" s="172">
        <f t="shared" ref="L26:L27" si="5">+D26-K26</f>
        <v>0</v>
      </c>
    </row>
    <row r="27" spans="1:12" x14ac:dyDescent="0.25">
      <c r="A27" s="69"/>
      <c r="B27" s="133"/>
      <c r="C27" s="133"/>
      <c r="D27" s="147">
        <f t="shared" si="4"/>
        <v>0</v>
      </c>
      <c r="E27" s="134"/>
      <c r="F27" s="70"/>
      <c r="G27" s="135"/>
      <c r="H27" s="70"/>
      <c r="I27" s="71"/>
      <c r="J27" s="71"/>
      <c r="K27" s="172"/>
      <c r="L27" s="172">
        <f t="shared" si="5"/>
        <v>0</v>
      </c>
    </row>
    <row r="28" spans="1:12" ht="28.8" customHeight="1" x14ac:dyDescent="0.25">
      <c r="A28" s="198" t="s">
        <v>93</v>
      </c>
      <c r="B28" s="199"/>
      <c r="C28" s="199"/>
      <c r="D28" s="199"/>
      <c r="E28" s="199"/>
      <c r="F28" s="199"/>
      <c r="G28" s="199"/>
      <c r="H28" s="200"/>
      <c r="I28" s="169">
        <f>+I29</f>
        <v>0</v>
      </c>
      <c r="J28" s="170">
        <f>+J29</f>
        <v>0</v>
      </c>
      <c r="K28" s="170">
        <f>+K29</f>
        <v>0</v>
      </c>
      <c r="L28" s="170">
        <f>+I28-K28</f>
        <v>0</v>
      </c>
    </row>
    <row r="29" spans="1:12" x14ac:dyDescent="0.15">
      <c r="A29" s="189" t="s">
        <v>94</v>
      </c>
      <c r="B29" s="190"/>
      <c r="C29" s="190"/>
      <c r="D29" s="190"/>
      <c r="E29" s="190"/>
      <c r="F29" s="190"/>
      <c r="G29" s="190"/>
      <c r="H29" s="191"/>
      <c r="I29" s="149">
        <f>SUM(D30:D32)</f>
        <v>0</v>
      </c>
      <c r="J29" s="171">
        <f>SUM(J30:J32)</f>
        <v>0</v>
      </c>
      <c r="K29" s="171">
        <f>SUM(K30:K32)</f>
        <v>0</v>
      </c>
      <c r="L29" s="171">
        <f>+I29-K29</f>
        <v>0</v>
      </c>
    </row>
    <row r="30" spans="1:12" x14ac:dyDescent="0.25">
      <c r="A30" s="147"/>
      <c r="B30" s="147"/>
      <c r="C30" s="147"/>
      <c r="D30" s="147">
        <f>+B30*C30</f>
        <v>0</v>
      </c>
      <c r="E30" s="148"/>
      <c r="F30" s="147"/>
      <c r="G30" s="147"/>
      <c r="H30" s="148"/>
      <c r="I30" s="172"/>
      <c r="J30" s="172"/>
      <c r="K30" s="172">
        <f>+J30+J31+J32</f>
        <v>0</v>
      </c>
      <c r="L30" s="172">
        <f>+D30-K30</f>
        <v>0</v>
      </c>
    </row>
    <row r="31" spans="1:12" x14ac:dyDescent="0.25">
      <c r="A31" s="134"/>
      <c r="B31" s="133"/>
      <c r="C31" s="133"/>
      <c r="D31" s="147">
        <f t="shared" ref="D31:D32" si="6">+B31*C31</f>
        <v>0</v>
      </c>
      <c r="E31" s="134"/>
      <c r="F31" s="70"/>
      <c r="G31" s="135"/>
      <c r="H31" s="70"/>
      <c r="I31" s="71"/>
      <c r="J31" s="71"/>
      <c r="K31" s="71"/>
      <c r="L31" s="172">
        <f t="shared" ref="L31" si="7">+D31-K31</f>
        <v>0</v>
      </c>
    </row>
    <row r="32" spans="1:12" x14ac:dyDescent="0.25">
      <c r="A32" s="134"/>
      <c r="B32" s="133"/>
      <c r="C32" s="133"/>
      <c r="D32" s="147">
        <f t="shared" si="6"/>
        <v>0</v>
      </c>
      <c r="E32" s="134"/>
      <c r="F32" s="70"/>
      <c r="G32" s="135"/>
      <c r="H32" s="70"/>
      <c r="I32" s="71"/>
      <c r="J32" s="71"/>
      <c r="K32" s="71"/>
      <c r="L32" s="172"/>
    </row>
    <row r="33" spans="1:12" ht="21" customHeight="1" x14ac:dyDescent="0.25">
      <c r="A33" s="198" t="s">
        <v>95</v>
      </c>
      <c r="B33" s="199"/>
      <c r="C33" s="199"/>
      <c r="D33" s="199"/>
      <c r="E33" s="199"/>
      <c r="F33" s="199"/>
      <c r="G33" s="199"/>
      <c r="H33" s="200"/>
      <c r="I33" s="169">
        <f>+I34+I37</f>
        <v>0</v>
      </c>
      <c r="J33" s="170">
        <f>+J34+J37</f>
        <v>0</v>
      </c>
      <c r="K33" s="170">
        <f>+K34+K37</f>
        <v>0</v>
      </c>
      <c r="L33" s="170">
        <f>+I33-K33</f>
        <v>0</v>
      </c>
    </row>
    <row r="34" spans="1:12" ht="19.2" customHeight="1" x14ac:dyDescent="0.15">
      <c r="A34" s="189" t="s">
        <v>96</v>
      </c>
      <c r="B34" s="190"/>
      <c r="C34" s="190"/>
      <c r="D34" s="190"/>
      <c r="E34" s="190"/>
      <c r="F34" s="190"/>
      <c r="G34" s="190"/>
      <c r="H34" s="191"/>
      <c r="I34" s="149">
        <f>SUM(D35:D36)</f>
        <v>0</v>
      </c>
      <c r="J34" s="171">
        <f>SUM(J35:J36)</f>
        <v>0</v>
      </c>
      <c r="K34" s="171">
        <f t="shared" ref="K34" si="8">SUM(K35:K36)</f>
        <v>0</v>
      </c>
      <c r="L34" s="171">
        <f>+I34-K34</f>
        <v>0</v>
      </c>
    </row>
    <row r="35" spans="1:12" x14ac:dyDescent="0.25">
      <c r="A35" s="147"/>
      <c r="B35" s="147"/>
      <c r="C35" s="147"/>
      <c r="D35" s="147">
        <f>+B35*C35</f>
        <v>0</v>
      </c>
      <c r="E35" s="148"/>
      <c r="F35" s="147"/>
      <c r="G35" s="147"/>
      <c r="H35" s="148"/>
      <c r="I35" s="172"/>
      <c r="J35" s="172"/>
      <c r="K35" s="172">
        <f>+J35+J36</f>
        <v>0</v>
      </c>
      <c r="L35" s="172">
        <f>+D35-K35</f>
        <v>0</v>
      </c>
    </row>
    <row r="36" spans="1:12" x14ac:dyDescent="0.25">
      <c r="A36" s="132"/>
      <c r="B36" s="133"/>
      <c r="C36" s="133"/>
      <c r="D36" s="147">
        <f t="shared" ref="D36" si="9">+B36*C36</f>
        <v>0</v>
      </c>
      <c r="E36" s="70"/>
      <c r="F36" s="132"/>
      <c r="G36" s="132"/>
      <c r="H36" s="70"/>
      <c r="I36" s="71"/>
      <c r="J36" s="71"/>
      <c r="K36" s="71"/>
      <c r="L36" s="172">
        <f t="shared" ref="L36" si="10">+D36-K36</f>
        <v>0</v>
      </c>
    </row>
    <row r="37" spans="1:12" ht="20.399999999999999" customHeight="1" x14ac:dyDescent="0.15">
      <c r="A37" s="189" t="s">
        <v>97</v>
      </c>
      <c r="B37" s="190"/>
      <c r="C37" s="190"/>
      <c r="D37" s="190"/>
      <c r="E37" s="190"/>
      <c r="F37" s="190"/>
      <c r="G37" s="190"/>
      <c r="H37" s="191"/>
      <c r="I37" s="149">
        <f>SUM(D38:D40)</f>
        <v>0</v>
      </c>
      <c r="J37" s="171">
        <f>SUM(J38:J40)</f>
        <v>0</v>
      </c>
      <c r="K37" s="171">
        <f t="shared" ref="K37" si="11">SUM(K38:K40)</f>
        <v>0</v>
      </c>
      <c r="L37" s="171">
        <f>+I37-K37</f>
        <v>0</v>
      </c>
    </row>
    <row r="38" spans="1:12" x14ac:dyDescent="0.25">
      <c r="A38" s="147"/>
      <c r="B38" s="147"/>
      <c r="C38" s="147"/>
      <c r="D38" s="147">
        <f>+B38*C38</f>
        <v>0</v>
      </c>
      <c r="E38" s="148"/>
      <c r="F38" s="147"/>
      <c r="G38" s="147"/>
      <c r="H38" s="148"/>
      <c r="I38" s="172"/>
      <c r="J38" s="172"/>
      <c r="K38" s="172">
        <f>+J38+J40</f>
        <v>0</v>
      </c>
      <c r="L38" s="172">
        <f>+D38-K38</f>
        <v>0</v>
      </c>
    </row>
    <row r="39" spans="1:12" x14ac:dyDescent="0.25">
      <c r="A39" s="147"/>
      <c r="B39" s="147"/>
      <c r="C39" s="147"/>
      <c r="D39" s="147">
        <f>+B39*C39</f>
        <v>0</v>
      </c>
      <c r="E39" s="148"/>
      <c r="F39" s="147"/>
      <c r="G39" s="147"/>
      <c r="H39" s="148"/>
      <c r="I39" s="172"/>
      <c r="J39" s="172"/>
      <c r="K39" s="172"/>
      <c r="L39" s="172"/>
    </row>
    <row r="40" spans="1:12" x14ac:dyDescent="0.25">
      <c r="A40" s="134"/>
      <c r="B40" s="133"/>
      <c r="C40" s="133"/>
      <c r="D40" s="147">
        <f t="shared" ref="D40" si="12">+B40*C40</f>
        <v>0</v>
      </c>
      <c r="E40" s="134"/>
      <c r="F40" s="70"/>
      <c r="G40" s="135"/>
      <c r="H40" s="70"/>
      <c r="I40" s="71"/>
      <c r="J40" s="71"/>
      <c r="K40" s="71"/>
      <c r="L40" s="172">
        <f t="shared" ref="L40" si="13">+D40-K40</f>
        <v>0</v>
      </c>
    </row>
    <row r="41" spans="1:12" x14ac:dyDescent="0.25">
      <c r="A41" s="72"/>
      <c r="B41" s="72"/>
      <c r="C41" s="72"/>
      <c r="D41" s="72"/>
      <c r="E41" s="73"/>
      <c r="F41" s="74"/>
      <c r="G41" s="75"/>
      <c r="H41" s="76"/>
      <c r="I41" s="76"/>
      <c r="J41" s="77"/>
      <c r="K41" s="78"/>
      <c r="L41" s="79"/>
    </row>
    <row r="42" spans="1:12" x14ac:dyDescent="0.25">
      <c r="A42" s="150"/>
      <c r="B42" s="58" t="s">
        <v>33</v>
      </c>
      <c r="C42" s="80"/>
      <c r="D42" s="80"/>
      <c r="E42" s="80"/>
      <c r="F42" s="80"/>
      <c r="G42" s="81"/>
      <c r="H42" s="81"/>
      <c r="I42" s="193" t="s">
        <v>0</v>
      </c>
      <c r="J42" s="82" t="s">
        <v>59</v>
      </c>
      <c r="K42" s="151">
        <f>+K33+K28+K15</f>
        <v>0</v>
      </c>
      <c r="L42" s="168">
        <f>+K42/K12</f>
        <v>0</v>
      </c>
    </row>
    <row r="43" spans="1:12" x14ac:dyDescent="0.25">
      <c r="A43" s="58"/>
      <c r="B43" s="58"/>
      <c r="C43" s="58"/>
      <c r="D43" s="58"/>
      <c r="E43" s="58"/>
      <c r="F43" s="58"/>
      <c r="G43" s="58"/>
      <c r="H43" s="58"/>
      <c r="I43" s="194"/>
      <c r="J43" s="83" t="s">
        <v>64</v>
      </c>
      <c r="K43" s="151">
        <f>+L33+L28+L15</f>
        <v>0</v>
      </c>
      <c r="L43" s="168">
        <f>+K43/K12</f>
        <v>0</v>
      </c>
    </row>
    <row r="44" spans="1:12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</row>
    <row r="45" spans="1:12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</row>
    <row r="46" spans="1:12" x14ac:dyDescent="0.25">
      <c r="A46" s="218" t="str">
        <f>+DAF_PROFOCIE_01!A38</f>
        <v>Sergio Hermilo Jiménez Torres</v>
      </c>
      <c r="B46" s="218"/>
      <c r="C46" s="218"/>
      <c r="D46" s="218"/>
      <c r="E46" s="217" t="str">
        <f>+DAF_PROFOCIE_01!D38</f>
        <v>María Patricia Alor López</v>
      </c>
      <c r="F46" s="217"/>
      <c r="G46" s="217"/>
      <c r="H46" s="217"/>
      <c r="I46" s="217" t="str">
        <f>+DAF_PROFOCIE_01!H38</f>
        <v>Fernando Calzada Falcón</v>
      </c>
      <c r="J46" s="217"/>
      <c r="K46" s="217"/>
      <c r="L46" s="58"/>
    </row>
    <row r="47" spans="1:12" x14ac:dyDescent="0.25">
      <c r="A47" s="216" t="s">
        <v>18</v>
      </c>
      <c r="B47" s="216"/>
      <c r="C47" s="216"/>
      <c r="D47" s="216"/>
      <c r="E47" s="216" t="s">
        <v>16</v>
      </c>
      <c r="F47" s="216"/>
      <c r="G47" s="216"/>
      <c r="H47" s="216"/>
      <c r="I47" s="216" t="s">
        <v>2</v>
      </c>
      <c r="J47" s="216"/>
      <c r="K47" s="216"/>
      <c r="L47" s="58"/>
    </row>
    <row r="48" spans="1:12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192"/>
      <c r="L48" s="192"/>
    </row>
  </sheetData>
  <mergeCells count="20">
    <mergeCell ref="A37:H37"/>
    <mergeCell ref="E46:H46"/>
    <mergeCell ref="I46:K46"/>
    <mergeCell ref="A47:D47"/>
    <mergeCell ref="E47:H47"/>
    <mergeCell ref="I47:K47"/>
    <mergeCell ref="B10:C10"/>
    <mergeCell ref="K12:L12"/>
    <mergeCell ref="A24:H24"/>
    <mergeCell ref="A20:H20"/>
    <mergeCell ref="K48:L48"/>
    <mergeCell ref="I42:I43"/>
    <mergeCell ref="B12:I12"/>
    <mergeCell ref="A15:H15"/>
    <mergeCell ref="A16:H16"/>
    <mergeCell ref="A28:H28"/>
    <mergeCell ref="A29:H29"/>
    <mergeCell ref="A33:H33"/>
    <mergeCell ref="A34:H34"/>
    <mergeCell ref="A46:D46"/>
  </mergeCells>
  <printOptions horizontalCentered="1"/>
  <pageMargins left="0" right="0" top="0.39370078740157483" bottom="0.39370078740157483" header="0" footer="0"/>
  <pageSetup orientation="landscape" horizontalDpi="4294967295" verticalDpi="4294967295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topLeftCell="A22" zoomScaleNormal="100" zoomScaleSheetLayoutView="120" zoomScalePageLayoutView="110" workbookViewId="0">
      <selection activeCell="E35" sqref="E35:H35"/>
    </sheetView>
  </sheetViews>
  <sheetFormatPr baseColWidth="10" defaultColWidth="11.44140625" defaultRowHeight="13.8" x14ac:dyDescent="0.25"/>
  <cols>
    <col min="1" max="1" width="16.6640625" style="39" customWidth="1"/>
    <col min="2" max="3" width="8.109375" style="39" customWidth="1"/>
    <col min="4" max="4" width="8.33203125" style="39" customWidth="1"/>
    <col min="5" max="5" width="14.33203125" style="39" customWidth="1"/>
    <col min="6" max="6" width="8.109375" style="39" customWidth="1"/>
    <col min="7" max="8" width="9.6640625" style="39" customWidth="1"/>
    <col min="9" max="9" width="13.6640625" style="39" customWidth="1"/>
    <col min="10" max="11" width="10.6640625" style="39" customWidth="1"/>
    <col min="12" max="12" width="11.33203125" style="39" customWidth="1"/>
    <col min="13" max="16384" width="11.44140625" style="39"/>
  </cols>
  <sheetData>
    <row r="1" spans="1:12" ht="13.5" customHeight="1" x14ac:dyDescent="0.25">
      <c r="A1" s="35"/>
      <c r="B1" s="36"/>
      <c r="C1" s="36"/>
      <c r="D1" s="36"/>
      <c r="E1" s="36"/>
      <c r="F1" s="37"/>
      <c r="G1" s="37"/>
      <c r="H1" s="37"/>
      <c r="I1" s="37"/>
      <c r="J1" s="37"/>
      <c r="K1" s="37"/>
      <c r="L1" s="38" t="s">
        <v>24</v>
      </c>
    </row>
    <row r="2" spans="1:12" ht="18" customHeight="1" x14ac:dyDescent="0.25">
      <c r="A2" s="40"/>
      <c r="B2" s="41"/>
      <c r="C2" s="41"/>
      <c r="D2" s="41"/>
      <c r="E2" s="41"/>
      <c r="F2" s="42"/>
      <c r="G2" s="42"/>
      <c r="H2" s="43"/>
      <c r="I2" s="43"/>
      <c r="J2" s="43"/>
      <c r="K2" s="43"/>
      <c r="L2" s="44" t="s">
        <v>15</v>
      </c>
    </row>
    <row r="3" spans="1:12" ht="15.6" x14ac:dyDescent="0.25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7" t="s">
        <v>46</v>
      </c>
    </row>
    <row r="4" spans="1:12" x14ac:dyDescent="0.25">
      <c r="A4" s="48" t="s">
        <v>25</v>
      </c>
      <c r="B4" s="49"/>
      <c r="C4" s="49"/>
      <c r="D4" s="49"/>
      <c r="E4" s="49"/>
      <c r="F4" s="49"/>
      <c r="G4" s="49"/>
      <c r="H4" s="49"/>
      <c r="I4" s="49"/>
      <c r="J4" s="49"/>
      <c r="K4" s="50"/>
      <c r="L4" s="51" t="s">
        <v>42</v>
      </c>
    </row>
    <row r="5" spans="1:12" x14ac:dyDescent="0.2">
      <c r="A5" s="52" t="s">
        <v>43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2" x14ac:dyDescent="0.15">
      <c r="A6" s="53" t="s">
        <v>30</v>
      </c>
      <c r="B6" s="174" t="s">
        <v>79</v>
      </c>
      <c r="C6" s="145"/>
      <c r="D6" s="54"/>
      <c r="E6" s="54"/>
      <c r="F6" s="54"/>
      <c r="G6" s="55"/>
      <c r="H6" s="55"/>
      <c r="I6" s="55"/>
      <c r="J6" s="53"/>
      <c r="K6" s="56" t="s">
        <v>29</v>
      </c>
      <c r="L6" s="145" t="str">
        <f>+DAF_PROFOCIE_01!I6</f>
        <v>22667/15</v>
      </c>
    </row>
    <row r="7" spans="1:12" x14ac:dyDescent="0.15">
      <c r="A7" s="53" t="s">
        <v>32</v>
      </c>
      <c r="B7" s="57" t="s">
        <v>35</v>
      </c>
      <c r="C7" s="57" t="s">
        <v>36</v>
      </c>
      <c r="D7" s="57" t="s">
        <v>37</v>
      </c>
      <c r="E7" s="57" t="s">
        <v>38</v>
      </c>
      <c r="F7" s="57" t="s">
        <v>39</v>
      </c>
      <c r="G7" s="58"/>
      <c r="H7" s="58"/>
      <c r="I7" s="58"/>
      <c r="J7" s="58"/>
      <c r="K7" s="53"/>
      <c r="L7" s="53"/>
    </row>
    <row r="8" spans="1:12" x14ac:dyDescent="0.15">
      <c r="A8" s="58"/>
      <c r="B8" s="146" t="s">
        <v>87</v>
      </c>
      <c r="C8" s="59"/>
      <c r="D8" s="59"/>
      <c r="E8" s="59"/>
      <c r="F8" s="59"/>
      <c r="G8" s="58"/>
      <c r="H8" s="58"/>
      <c r="I8" s="58"/>
      <c r="J8" s="58"/>
      <c r="K8" s="53"/>
      <c r="L8" s="53"/>
    </row>
    <row r="9" spans="1:12" ht="20.25" customHeight="1" x14ac:dyDescent="0.15">
      <c r="A9" s="53" t="s">
        <v>44</v>
      </c>
      <c r="B9" s="176" t="str">
        <f>+DAF_PROFOCIE_01!B9</f>
        <v>Banco Mercantil del Norte</v>
      </c>
      <c r="C9" s="54"/>
      <c r="D9" s="54"/>
      <c r="E9" s="54"/>
      <c r="F9" s="54"/>
      <c r="G9" s="55"/>
      <c r="H9" s="55"/>
      <c r="I9" s="55"/>
      <c r="J9" s="53"/>
      <c r="K9" s="60"/>
      <c r="L9" s="60"/>
    </row>
    <row r="10" spans="1:12" x14ac:dyDescent="0.15">
      <c r="A10" s="53" t="s">
        <v>31</v>
      </c>
      <c r="B10" s="186">
        <f>+DAF_PROFOCIE_01!B10</f>
        <v>416505025</v>
      </c>
      <c r="C10" s="186"/>
      <c r="D10" s="54"/>
      <c r="E10" s="54"/>
      <c r="F10" s="54"/>
      <c r="G10" s="55"/>
      <c r="H10" s="55"/>
      <c r="I10" s="55"/>
      <c r="J10" s="60"/>
      <c r="K10" s="61" t="s">
        <v>28</v>
      </c>
      <c r="L10" s="177" t="str">
        <f>+DAF_PROFOCIE_01!I8</f>
        <v>31 enero de 2015</v>
      </c>
    </row>
    <row r="11" spans="1:12" x14ac:dyDescent="0.15">
      <c r="A11" s="53"/>
      <c r="B11" s="54"/>
      <c r="C11" s="54"/>
      <c r="D11" s="54"/>
      <c r="E11" s="54"/>
      <c r="F11" s="54"/>
      <c r="G11" s="55"/>
      <c r="H11" s="55"/>
      <c r="I11" s="55"/>
      <c r="J11" s="60"/>
      <c r="K11" s="60"/>
      <c r="L11" s="57"/>
    </row>
    <row r="12" spans="1:12" ht="30.75" customHeight="1" x14ac:dyDescent="0.15">
      <c r="A12" s="62" t="s">
        <v>58</v>
      </c>
      <c r="B12" s="195" t="s">
        <v>98</v>
      </c>
      <c r="C12" s="196"/>
      <c r="D12" s="196"/>
      <c r="E12" s="196"/>
      <c r="F12" s="196"/>
      <c r="G12" s="196"/>
      <c r="H12" s="196"/>
      <c r="I12" s="197"/>
      <c r="J12" s="63" t="s">
        <v>27</v>
      </c>
      <c r="K12" s="219">
        <v>322354</v>
      </c>
      <c r="L12" s="64"/>
    </row>
    <row r="13" spans="1:12" x14ac:dyDescent="0.25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5"/>
      <c r="L13" s="58"/>
    </row>
    <row r="14" spans="1:12" ht="16.8" x14ac:dyDescent="0.25">
      <c r="A14" s="67" t="s">
        <v>50</v>
      </c>
      <c r="B14" s="68" t="s">
        <v>49</v>
      </c>
      <c r="C14" s="68" t="s">
        <v>52</v>
      </c>
      <c r="D14" s="68" t="s">
        <v>53</v>
      </c>
      <c r="E14" s="68" t="s">
        <v>66</v>
      </c>
      <c r="F14" s="68" t="s">
        <v>54</v>
      </c>
      <c r="G14" s="68" t="s">
        <v>55</v>
      </c>
      <c r="H14" s="68" t="s">
        <v>56</v>
      </c>
      <c r="I14" s="68" t="s">
        <v>57</v>
      </c>
      <c r="J14" s="68" t="s">
        <v>51</v>
      </c>
      <c r="K14" s="68" t="s">
        <v>63</v>
      </c>
      <c r="L14" s="68" t="s">
        <v>65</v>
      </c>
    </row>
    <row r="15" spans="1:12" ht="18" customHeight="1" x14ac:dyDescent="0.25">
      <c r="A15" s="198" t="s">
        <v>99</v>
      </c>
      <c r="B15" s="199"/>
      <c r="C15" s="199"/>
      <c r="D15" s="199"/>
      <c r="E15" s="199"/>
      <c r="F15" s="199"/>
      <c r="G15" s="199"/>
      <c r="H15" s="200"/>
      <c r="I15" s="169">
        <f>+I16</f>
        <v>0</v>
      </c>
      <c r="J15" s="170">
        <f>+J16</f>
        <v>0</v>
      </c>
      <c r="K15" s="170">
        <f>+K16</f>
        <v>0</v>
      </c>
      <c r="L15" s="170">
        <f>+I15-K15</f>
        <v>0</v>
      </c>
    </row>
    <row r="16" spans="1:12" x14ac:dyDescent="0.15">
      <c r="A16" s="189" t="s">
        <v>100</v>
      </c>
      <c r="B16" s="190"/>
      <c r="C16" s="190"/>
      <c r="D16" s="190"/>
      <c r="E16" s="190"/>
      <c r="F16" s="190"/>
      <c r="G16" s="190"/>
      <c r="H16" s="191"/>
      <c r="I16" s="149">
        <f>SUM(D17:D19)</f>
        <v>0</v>
      </c>
      <c r="J16" s="171">
        <f>SUM(J17:J19)</f>
        <v>0</v>
      </c>
      <c r="K16" s="171">
        <f>SUM(K17:K19)</f>
        <v>0</v>
      </c>
      <c r="L16" s="171">
        <f>+I16-K16</f>
        <v>0</v>
      </c>
    </row>
    <row r="17" spans="1:12" x14ac:dyDescent="0.25">
      <c r="A17" s="147"/>
      <c r="B17" s="147"/>
      <c r="C17" s="147"/>
      <c r="D17" s="147">
        <f>+B17*C17</f>
        <v>0</v>
      </c>
      <c r="E17" s="147"/>
      <c r="F17" s="147"/>
      <c r="G17" s="147"/>
      <c r="H17" s="147"/>
      <c r="I17" s="172"/>
      <c r="J17" s="172"/>
      <c r="K17" s="172">
        <f>+J17+J18</f>
        <v>0</v>
      </c>
      <c r="L17" s="172">
        <f>+D17-K17</f>
        <v>0</v>
      </c>
    </row>
    <row r="18" spans="1:12" x14ac:dyDescent="0.25">
      <c r="A18" s="69"/>
      <c r="B18" s="133"/>
      <c r="C18" s="133"/>
      <c r="D18" s="147">
        <f t="shared" ref="D18:D19" si="0">+B18*C18</f>
        <v>0</v>
      </c>
      <c r="E18" s="134"/>
      <c r="F18" s="70"/>
      <c r="G18" s="135"/>
      <c r="H18" s="70"/>
      <c r="I18" s="71"/>
      <c r="J18" s="71"/>
      <c r="K18" s="71"/>
      <c r="L18" s="172">
        <f t="shared" ref="L18:L19" si="1">+D18-K18</f>
        <v>0</v>
      </c>
    </row>
    <row r="19" spans="1:12" x14ac:dyDescent="0.25">
      <c r="A19" s="69"/>
      <c r="B19" s="133"/>
      <c r="C19" s="133"/>
      <c r="D19" s="147">
        <f t="shared" si="0"/>
        <v>0</v>
      </c>
      <c r="E19" s="134"/>
      <c r="F19" s="70"/>
      <c r="G19" s="135"/>
      <c r="H19" s="70"/>
      <c r="I19" s="71"/>
      <c r="J19" s="71"/>
      <c r="K19" s="71"/>
      <c r="L19" s="172">
        <f t="shared" si="1"/>
        <v>0</v>
      </c>
    </row>
    <row r="20" spans="1:12" ht="21.6" customHeight="1" x14ac:dyDescent="0.25">
      <c r="A20" s="198" t="s">
        <v>101</v>
      </c>
      <c r="B20" s="199"/>
      <c r="C20" s="199"/>
      <c r="D20" s="199"/>
      <c r="E20" s="199"/>
      <c r="F20" s="199"/>
      <c r="G20" s="199"/>
      <c r="H20" s="200"/>
      <c r="I20" s="169">
        <f>+I21+I25</f>
        <v>0</v>
      </c>
      <c r="J20" s="170">
        <f t="shared" ref="J20:L20" si="2">+J21+J25</f>
        <v>0</v>
      </c>
      <c r="K20" s="170">
        <f t="shared" si="2"/>
        <v>0</v>
      </c>
      <c r="L20" s="170">
        <f t="shared" si="2"/>
        <v>0</v>
      </c>
    </row>
    <row r="21" spans="1:12" ht="21" customHeight="1" x14ac:dyDescent="0.15">
      <c r="A21" s="189" t="s">
        <v>102</v>
      </c>
      <c r="B21" s="190"/>
      <c r="C21" s="190"/>
      <c r="D21" s="190"/>
      <c r="E21" s="190"/>
      <c r="F21" s="190"/>
      <c r="G21" s="190"/>
      <c r="H21" s="191"/>
      <c r="I21" s="149">
        <f>SUM(D22:D24)</f>
        <v>0</v>
      </c>
      <c r="J21" s="171">
        <f>SUM(J22:J24)</f>
        <v>0</v>
      </c>
      <c r="K21" s="171">
        <f>SUM(K22:K24)</f>
        <v>0</v>
      </c>
      <c r="L21" s="171">
        <f>+I21-K21</f>
        <v>0</v>
      </c>
    </row>
    <row r="22" spans="1:12" x14ac:dyDescent="0.25">
      <c r="A22" s="147"/>
      <c r="B22" s="147"/>
      <c r="C22" s="147"/>
      <c r="D22" s="147">
        <f>+B22*C22</f>
        <v>0</v>
      </c>
      <c r="E22" s="148"/>
      <c r="F22" s="147"/>
      <c r="G22" s="147"/>
      <c r="H22" s="148"/>
      <c r="I22" s="172"/>
      <c r="J22" s="172"/>
      <c r="K22" s="172">
        <f>+J22+J23</f>
        <v>0</v>
      </c>
      <c r="L22" s="172">
        <f>+D22-K22</f>
        <v>0</v>
      </c>
    </row>
    <row r="23" spans="1:12" x14ac:dyDescent="0.25">
      <c r="A23" s="134"/>
      <c r="B23" s="133"/>
      <c r="C23" s="133"/>
      <c r="D23" s="147">
        <f t="shared" ref="D23:D24" si="3">+B23*C23</f>
        <v>0</v>
      </c>
      <c r="E23" s="134"/>
      <c r="F23" s="70"/>
      <c r="G23" s="135"/>
      <c r="H23" s="70"/>
      <c r="I23" s="71"/>
      <c r="J23" s="71"/>
      <c r="K23" s="71"/>
      <c r="L23" s="172">
        <f t="shared" ref="L23" si="4">+D23-K23</f>
        <v>0</v>
      </c>
    </row>
    <row r="24" spans="1:12" x14ac:dyDescent="0.25">
      <c r="A24" s="134"/>
      <c r="B24" s="133"/>
      <c r="C24" s="133"/>
      <c r="D24" s="147">
        <f t="shared" si="3"/>
        <v>0</v>
      </c>
      <c r="E24" s="134"/>
      <c r="F24" s="70"/>
      <c r="G24" s="135"/>
      <c r="H24" s="70"/>
      <c r="I24" s="71"/>
      <c r="J24" s="71"/>
      <c r="K24" s="71"/>
      <c r="L24" s="172"/>
    </row>
    <row r="25" spans="1:12" ht="21" customHeight="1" x14ac:dyDescent="0.15">
      <c r="A25" s="189" t="s">
        <v>103</v>
      </c>
      <c r="B25" s="190"/>
      <c r="C25" s="190"/>
      <c r="D25" s="190"/>
      <c r="E25" s="190"/>
      <c r="F25" s="190"/>
      <c r="G25" s="190"/>
      <c r="H25" s="191"/>
      <c r="I25" s="149">
        <f>SUM(D26:D28)</f>
        <v>0</v>
      </c>
      <c r="J25" s="171">
        <f>SUM(J26:J28)</f>
        <v>0</v>
      </c>
      <c r="K25" s="171">
        <f>SUM(K26:K28)</f>
        <v>0</v>
      </c>
      <c r="L25" s="171">
        <f>+I25-K25</f>
        <v>0</v>
      </c>
    </row>
    <row r="26" spans="1:12" x14ac:dyDescent="0.25">
      <c r="A26" s="147"/>
      <c r="B26" s="147"/>
      <c r="C26" s="147"/>
      <c r="D26" s="147">
        <f>+B26*C26</f>
        <v>0</v>
      </c>
      <c r="E26" s="148"/>
      <c r="F26" s="147"/>
      <c r="G26" s="147"/>
      <c r="H26" s="148"/>
      <c r="I26" s="172"/>
      <c r="J26" s="172"/>
      <c r="K26" s="172">
        <f>+J26+J27</f>
        <v>0</v>
      </c>
      <c r="L26" s="172">
        <f>+D26-K26</f>
        <v>0</v>
      </c>
    </row>
    <row r="27" spans="1:12" x14ac:dyDescent="0.25">
      <c r="A27" s="134"/>
      <c r="B27" s="133"/>
      <c r="C27" s="133"/>
      <c r="D27" s="147">
        <f t="shared" ref="D27:D28" si="5">+B27*C27</f>
        <v>0</v>
      </c>
      <c r="E27" s="134"/>
      <c r="F27" s="70"/>
      <c r="G27" s="135"/>
      <c r="H27" s="70"/>
      <c r="I27" s="71"/>
      <c r="J27" s="71"/>
      <c r="K27" s="71"/>
      <c r="L27" s="172">
        <f t="shared" ref="L27" si="6">+D27-K27</f>
        <v>0</v>
      </c>
    </row>
    <row r="28" spans="1:12" x14ac:dyDescent="0.25">
      <c r="A28" s="134"/>
      <c r="B28" s="133"/>
      <c r="C28" s="133"/>
      <c r="D28" s="147">
        <f t="shared" si="5"/>
        <v>0</v>
      </c>
      <c r="E28" s="134"/>
      <c r="F28" s="70"/>
      <c r="G28" s="135"/>
      <c r="H28" s="70"/>
      <c r="I28" s="71"/>
      <c r="J28" s="71"/>
      <c r="K28" s="71"/>
      <c r="L28" s="172"/>
    </row>
    <row r="29" spans="1:12" x14ac:dyDescent="0.25">
      <c r="A29" s="72"/>
      <c r="B29" s="72"/>
      <c r="C29" s="72"/>
      <c r="D29" s="72"/>
      <c r="E29" s="73"/>
      <c r="F29" s="74"/>
      <c r="G29" s="75"/>
      <c r="H29" s="76"/>
      <c r="I29" s="76"/>
      <c r="J29" s="77"/>
      <c r="K29" s="78"/>
      <c r="L29" s="79"/>
    </row>
    <row r="30" spans="1:12" x14ac:dyDescent="0.25">
      <c r="A30" s="150"/>
      <c r="B30" s="58" t="s">
        <v>33</v>
      </c>
      <c r="C30" s="80"/>
      <c r="D30" s="80"/>
      <c r="E30" s="80"/>
      <c r="F30" s="80"/>
      <c r="G30" s="81"/>
      <c r="H30" s="81"/>
      <c r="I30" s="193" t="s">
        <v>0</v>
      </c>
      <c r="J30" s="82" t="s">
        <v>59</v>
      </c>
      <c r="K30" s="151">
        <f>+K20+K15</f>
        <v>0</v>
      </c>
      <c r="L30" s="168">
        <f>+K30/K12</f>
        <v>0</v>
      </c>
    </row>
    <row r="31" spans="1:12" x14ac:dyDescent="0.25">
      <c r="A31" s="58"/>
      <c r="B31" s="58"/>
      <c r="C31" s="58"/>
      <c r="D31" s="58"/>
      <c r="E31" s="58"/>
      <c r="F31" s="58"/>
      <c r="G31" s="58"/>
      <c r="H31" s="58"/>
      <c r="I31" s="194"/>
      <c r="J31" s="83" t="s">
        <v>64</v>
      </c>
      <c r="K31" s="151">
        <f>L20+L15</f>
        <v>0</v>
      </c>
      <c r="L31" s="168">
        <f>+K31/K12</f>
        <v>0</v>
      </c>
    </row>
    <row r="32" spans="1:12" x14ac:dyDescent="0.2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1:12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2" x14ac:dyDescent="0.25">
      <c r="A34" s="218" t="str">
        <f>+DAF_PROFOCIE_02!A46</f>
        <v>Sergio Hermilo Jiménez Torres</v>
      </c>
      <c r="B34" s="218"/>
      <c r="C34" s="218"/>
      <c r="D34" s="218"/>
      <c r="E34" s="217" t="str">
        <f>+DAF_PROFOCIE_02!E46</f>
        <v>María Patricia Alor López</v>
      </c>
      <c r="F34" s="217"/>
      <c r="G34" s="217"/>
      <c r="H34" s="217"/>
      <c r="I34" s="217" t="str">
        <f>+DAF_PROFOCIE_02!I46</f>
        <v>Fernando Calzada Falcón</v>
      </c>
      <c r="J34" s="217"/>
      <c r="K34" s="217"/>
      <c r="L34" s="58"/>
    </row>
    <row r="35" spans="1:12" x14ac:dyDescent="0.25">
      <c r="A35" s="216" t="s">
        <v>18</v>
      </c>
      <c r="B35" s="216"/>
      <c r="C35" s="216"/>
      <c r="D35" s="216"/>
      <c r="E35" s="216" t="s">
        <v>16</v>
      </c>
      <c r="F35" s="216"/>
      <c r="G35" s="216"/>
      <c r="H35" s="216"/>
      <c r="I35" s="216" t="s">
        <v>2</v>
      </c>
      <c r="J35" s="216"/>
      <c r="K35" s="216"/>
      <c r="L35" s="58"/>
    </row>
    <row r="36" spans="1:12" x14ac:dyDescent="0.2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192"/>
      <c r="L36" s="192"/>
    </row>
  </sheetData>
  <mergeCells count="15">
    <mergeCell ref="A21:H21"/>
    <mergeCell ref="A25:H25"/>
    <mergeCell ref="A34:D34"/>
    <mergeCell ref="E34:H34"/>
    <mergeCell ref="I34:K34"/>
    <mergeCell ref="B10:C10"/>
    <mergeCell ref="B12:I12"/>
    <mergeCell ref="A15:H15"/>
    <mergeCell ref="A16:H16"/>
    <mergeCell ref="A20:H20"/>
    <mergeCell ref="I30:I31"/>
    <mergeCell ref="K36:L36"/>
    <mergeCell ref="A35:D35"/>
    <mergeCell ref="E35:H35"/>
    <mergeCell ref="I35:K35"/>
  </mergeCells>
  <printOptions horizontalCentered="1"/>
  <pageMargins left="0" right="0" top="0.39370078740157483" bottom="0.39370078740157483" header="0" footer="0"/>
  <pageSetup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showGridLines="0" tabSelected="1" showRuler="0" topLeftCell="A4" zoomScale="110" zoomScaleNormal="110" workbookViewId="0">
      <selection activeCell="M48" activeCellId="4" sqref="E48 G48 I48 K48 M48"/>
    </sheetView>
  </sheetViews>
  <sheetFormatPr baseColWidth="10" defaultColWidth="11.44140625" defaultRowHeight="13.8" x14ac:dyDescent="0.25"/>
  <cols>
    <col min="1" max="1" width="34.88671875" style="3" customWidth="1"/>
    <col min="2" max="2" width="10.109375" style="3" customWidth="1"/>
    <col min="3" max="3" width="10.88671875" style="3" customWidth="1"/>
    <col min="4" max="4" width="12.6640625" style="3" customWidth="1"/>
    <col min="5" max="5" width="12.33203125" style="3" customWidth="1"/>
    <col min="6" max="6" width="5.88671875" style="3" customWidth="1"/>
    <col min="7" max="7" width="12.33203125" style="3" customWidth="1"/>
    <col min="8" max="8" width="4.5546875" style="3" customWidth="1"/>
    <col min="9" max="9" width="12.33203125" style="3" customWidth="1"/>
    <col min="10" max="10" width="4.5546875" style="3" customWidth="1"/>
    <col min="11" max="11" width="12.33203125" style="3" customWidth="1"/>
    <col min="12" max="12" width="4.44140625" style="3" customWidth="1"/>
    <col min="13" max="13" width="12.33203125" style="3" customWidth="1"/>
    <col min="14" max="14" width="4.5546875" style="3" customWidth="1"/>
    <col min="15" max="16384" width="11.44140625" style="3"/>
  </cols>
  <sheetData>
    <row r="1" spans="1:19" ht="7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</row>
    <row r="2" spans="1:19" ht="18" x14ac:dyDescent="0.25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24</v>
      </c>
    </row>
    <row r="3" spans="1:19" ht="18" x14ac:dyDescent="0.25">
      <c r="A3" s="8"/>
      <c r="B3" s="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 t="s">
        <v>15</v>
      </c>
    </row>
    <row r="4" spans="1:19" ht="15.6" x14ac:dyDescent="0.25">
      <c r="A4" s="8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 t="s">
        <v>46</v>
      </c>
    </row>
    <row r="5" spans="1:19" ht="15.6" x14ac:dyDescent="0.25">
      <c r="A5" s="14" t="s">
        <v>67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 t="s">
        <v>42</v>
      </c>
    </row>
    <row r="6" spans="1:19" x14ac:dyDescent="0.25">
      <c r="A6" s="129" t="s">
        <v>13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 spans="1:19" x14ac:dyDescent="0.15">
      <c r="A7" s="56" t="s">
        <v>30</v>
      </c>
      <c r="B7" s="174" t="str">
        <f>+DAF_PROFOCIE_01!B6</f>
        <v>Universidad Tecnológica de Tabasco</v>
      </c>
      <c r="C7" s="145"/>
      <c r="D7" s="54"/>
      <c r="E7" s="54"/>
      <c r="F7" s="54"/>
      <c r="G7" s="55"/>
      <c r="H7" s="55"/>
      <c r="I7" s="55"/>
      <c r="J7" s="53"/>
      <c r="K7" s="1"/>
      <c r="L7" s="56" t="s">
        <v>29</v>
      </c>
      <c r="M7" s="145" t="str">
        <f>+DAF_PROFOCIE_01!I6</f>
        <v>22667/15</v>
      </c>
      <c r="N7" s="130"/>
    </row>
    <row r="8" spans="1:19" x14ac:dyDescent="0.15">
      <c r="A8" s="56" t="s">
        <v>32</v>
      </c>
      <c r="B8" s="57" t="s">
        <v>35</v>
      </c>
      <c r="C8" s="57" t="s">
        <v>36</v>
      </c>
      <c r="D8" s="57" t="s">
        <v>37</v>
      </c>
      <c r="E8" s="57" t="s">
        <v>38</v>
      </c>
      <c r="F8" s="57" t="s">
        <v>39</v>
      </c>
      <c r="G8" s="80"/>
      <c r="H8" s="80"/>
      <c r="I8" s="80"/>
      <c r="J8" s="80"/>
      <c r="K8" s="53"/>
      <c r="L8" s="53"/>
      <c r="M8" s="1"/>
      <c r="N8" s="131"/>
    </row>
    <row r="9" spans="1:19" x14ac:dyDescent="0.15">
      <c r="A9" s="80"/>
      <c r="B9" s="146" t="s">
        <v>80</v>
      </c>
      <c r="C9" s="59"/>
      <c r="D9" s="59"/>
      <c r="E9" s="59"/>
      <c r="F9" s="59"/>
      <c r="G9" s="80"/>
      <c r="H9" s="80"/>
      <c r="I9" s="80"/>
      <c r="J9" s="80"/>
      <c r="K9" s="1"/>
      <c r="L9" s="56" t="s">
        <v>68</v>
      </c>
      <c r="M9" s="145" t="str">
        <f>+DAF_PROFOCIE_01!I8</f>
        <v>31 enero de 2015</v>
      </c>
      <c r="N9" s="131"/>
    </row>
    <row r="11" spans="1:19" x14ac:dyDescent="0.25">
      <c r="A11" s="206" t="s">
        <v>23</v>
      </c>
      <c r="B11" s="206" t="s">
        <v>75</v>
      </c>
      <c r="C11" s="206" t="s">
        <v>76</v>
      </c>
      <c r="D11" s="206" t="s">
        <v>77</v>
      </c>
      <c r="E11" s="208">
        <v>2015</v>
      </c>
      <c r="F11" s="209"/>
      <c r="G11" s="209"/>
      <c r="H11" s="209"/>
      <c r="I11" s="209"/>
      <c r="J11" s="209"/>
      <c r="K11" s="209"/>
      <c r="L11" s="210"/>
      <c r="M11" s="206" t="s">
        <v>62</v>
      </c>
      <c r="N11" s="206"/>
    </row>
    <row r="12" spans="1:19" x14ac:dyDescent="0.25">
      <c r="A12" s="206"/>
      <c r="B12" s="206"/>
      <c r="C12" s="206"/>
      <c r="D12" s="206"/>
      <c r="E12" s="208" t="s">
        <v>19</v>
      </c>
      <c r="F12" s="209"/>
      <c r="G12" s="209"/>
      <c r="H12" s="209"/>
      <c r="I12" s="209"/>
      <c r="J12" s="209"/>
      <c r="K12" s="209"/>
      <c r="L12" s="210"/>
      <c r="M12" s="206"/>
      <c r="N12" s="206"/>
    </row>
    <row r="13" spans="1:19" x14ac:dyDescent="0.25">
      <c r="A13" s="206"/>
      <c r="B13" s="206"/>
      <c r="C13" s="206"/>
      <c r="D13" s="206"/>
      <c r="E13" s="208" t="s">
        <v>20</v>
      </c>
      <c r="F13" s="210"/>
      <c r="G13" s="208" t="s">
        <v>12</v>
      </c>
      <c r="H13" s="210"/>
      <c r="I13" s="206" t="s">
        <v>21</v>
      </c>
      <c r="J13" s="206"/>
      <c r="K13" s="206" t="s">
        <v>22</v>
      </c>
      <c r="L13" s="206"/>
      <c r="M13" s="207"/>
      <c r="N13" s="207"/>
    </row>
    <row r="14" spans="1:19" x14ac:dyDescent="0.25">
      <c r="A14" s="207"/>
      <c r="B14" s="207"/>
      <c r="C14" s="207"/>
      <c r="D14" s="207"/>
      <c r="E14" s="18" t="s">
        <v>61</v>
      </c>
      <c r="F14" s="18" t="s">
        <v>11</v>
      </c>
      <c r="G14" s="18" t="s">
        <v>61</v>
      </c>
      <c r="H14" s="18" t="s">
        <v>11</v>
      </c>
      <c r="I14" s="18" t="s">
        <v>61</v>
      </c>
      <c r="J14" s="18" t="s">
        <v>11</v>
      </c>
      <c r="K14" s="18" t="s">
        <v>61</v>
      </c>
      <c r="L14" s="18" t="s">
        <v>11</v>
      </c>
      <c r="M14" s="18" t="s">
        <v>60</v>
      </c>
      <c r="N14" s="18" t="s">
        <v>11</v>
      </c>
    </row>
    <row r="15" spans="1:19" ht="3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9" ht="24" customHeight="1" x14ac:dyDescent="0.25">
      <c r="A16" s="201" t="s">
        <v>104</v>
      </c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3"/>
    </row>
    <row r="17" spans="1:14" ht="43.8" customHeight="1" x14ac:dyDescent="0.25">
      <c r="A17" s="220" t="s">
        <v>105</v>
      </c>
      <c r="B17" s="221"/>
      <c r="C17" s="221"/>
      <c r="D17" s="223">
        <f>+D18+D20+D22</f>
        <v>2220590</v>
      </c>
      <c r="E17" s="152">
        <f>+E18</f>
        <v>0</v>
      </c>
      <c r="F17" s="162">
        <f t="shared" ref="F17:F31" si="0">+E17/D17</f>
        <v>0</v>
      </c>
      <c r="G17" s="152">
        <f>+G18</f>
        <v>0</v>
      </c>
      <c r="H17" s="162">
        <f t="shared" ref="H17:H31" si="1">+G17/D17</f>
        <v>0</v>
      </c>
      <c r="I17" s="152">
        <f>+I18</f>
        <v>0</v>
      </c>
      <c r="J17" s="162">
        <f t="shared" ref="J17:J31" si="2">+I17/D17</f>
        <v>0</v>
      </c>
      <c r="K17" s="152">
        <f>+K18</f>
        <v>0</v>
      </c>
      <c r="L17" s="162">
        <f t="shared" ref="L17:L31" si="3">+K17/D17</f>
        <v>0</v>
      </c>
      <c r="M17" s="152">
        <f>+M18</f>
        <v>0</v>
      </c>
      <c r="N17" s="162">
        <f t="shared" ref="N17:N31" si="4">+M17/D17</f>
        <v>0</v>
      </c>
    </row>
    <row r="18" spans="1:14" ht="24.6" customHeight="1" x14ac:dyDescent="0.25">
      <c r="A18" s="226" t="s">
        <v>106</v>
      </c>
      <c r="B18" s="227"/>
      <c r="C18" s="227"/>
      <c r="D18" s="224">
        <f>+D19</f>
        <v>1950000</v>
      </c>
      <c r="E18" s="153">
        <f t="shared" ref="E18:N18" si="5">+E19</f>
        <v>0</v>
      </c>
      <c r="F18" s="163">
        <f t="shared" si="5"/>
        <v>0</v>
      </c>
      <c r="G18" s="153">
        <f t="shared" si="5"/>
        <v>0</v>
      </c>
      <c r="H18" s="163">
        <f t="shared" si="5"/>
        <v>0</v>
      </c>
      <c r="I18" s="153">
        <f t="shared" si="5"/>
        <v>0</v>
      </c>
      <c r="J18" s="163">
        <f t="shared" si="5"/>
        <v>0</v>
      </c>
      <c r="K18" s="153">
        <f t="shared" si="5"/>
        <v>0</v>
      </c>
      <c r="L18" s="163">
        <f t="shared" si="5"/>
        <v>0</v>
      </c>
      <c r="M18" s="153">
        <f t="shared" si="5"/>
        <v>0</v>
      </c>
      <c r="N18" s="163">
        <f t="shared" si="5"/>
        <v>0</v>
      </c>
    </row>
    <row r="19" spans="1:14" ht="47.4" customHeight="1" x14ac:dyDescent="0.25">
      <c r="A19" s="228" t="s">
        <v>107</v>
      </c>
      <c r="B19" s="222">
        <f>450536+98000+32800+851200+231000+120704+165760</f>
        <v>1950000</v>
      </c>
      <c r="C19" s="136"/>
      <c r="D19" s="222">
        <f>+B19+C19</f>
        <v>1950000</v>
      </c>
      <c r="E19" s="136"/>
      <c r="F19" s="164">
        <f t="shared" si="0"/>
        <v>0</v>
      </c>
      <c r="G19" s="136"/>
      <c r="H19" s="164">
        <f t="shared" si="1"/>
        <v>0</v>
      </c>
      <c r="I19" s="136"/>
      <c r="J19" s="164">
        <f t="shared" si="2"/>
        <v>0</v>
      </c>
      <c r="K19" s="136"/>
      <c r="L19" s="164">
        <f t="shared" si="3"/>
        <v>0</v>
      </c>
      <c r="M19" s="136">
        <f>+E19+G19+I19+K19</f>
        <v>0</v>
      </c>
      <c r="N19" s="164">
        <f t="shared" si="4"/>
        <v>0</v>
      </c>
    </row>
    <row r="20" spans="1:14" ht="23.4" customHeight="1" x14ac:dyDescent="0.25">
      <c r="A20" s="226" t="s">
        <v>108</v>
      </c>
      <c r="B20" s="227"/>
      <c r="C20" s="227"/>
      <c r="D20" s="224">
        <f>+D21</f>
        <v>250800</v>
      </c>
      <c r="E20" s="153">
        <f t="shared" ref="E20:N20" si="6">+E21</f>
        <v>0</v>
      </c>
      <c r="F20" s="163">
        <f t="shared" si="6"/>
        <v>0</v>
      </c>
      <c r="G20" s="153">
        <f t="shared" si="6"/>
        <v>0</v>
      </c>
      <c r="H20" s="163">
        <f t="shared" si="6"/>
        <v>0</v>
      </c>
      <c r="I20" s="153">
        <f t="shared" si="6"/>
        <v>0</v>
      </c>
      <c r="J20" s="163">
        <f t="shared" si="6"/>
        <v>0</v>
      </c>
      <c r="K20" s="153">
        <f t="shared" si="6"/>
        <v>0</v>
      </c>
      <c r="L20" s="163">
        <f t="shared" si="6"/>
        <v>0</v>
      </c>
      <c r="M20" s="153">
        <f t="shared" si="6"/>
        <v>0</v>
      </c>
      <c r="N20" s="163">
        <f t="shared" si="6"/>
        <v>0</v>
      </c>
    </row>
    <row r="21" spans="1:14" ht="32.4" customHeight="1" x14ac:dyDescent="0.25">
      <c r="A21" s="228" t="s">
        <v>109</v>
      </c>
      <c r="B21" s="222">
        <f>120000+65400+65400</f>
        <v>250800</v>
      </c>
      <c r="C21" s="136"/>
      <c r="D21" s="222">
        <f>+B21+C21</f>
        <v>250800</v>
      </c>
      <c r="E21" s="136"/>
      <c r="F21" s="164">
        <f t="shared" si="0"/>
        <v>0</v>
      </c>
      <c r="G21" s="136"/>
      <c r="H21" s="164">
        <f t="shared" si="1"/>
        <v>0</v>
      </c>
      <c r="I21" s="136"/>
      <c r="J21" s="164">
        <f t="shared" si="2"/>
        <v>0</v>
      </c>
      <c r="K21" s="136"/>
      <c r="L21" s="164">
        <f t="shared" si="3"/>
        <v>0</v>
      </c>
      <c r="M21" s="136">
        <f>+E21+G21+I21+K21</f>
        <v>0</v>
      </c>
      <c r="N21" s="164">
        <f t="shared" si="4"/>
        <v>0</v>
      </c>
    </row>
    <row r="22" spans="1:14" ht="21" customHeight="1" x14ac:dyDescent="0.25">
      <c r="A22" s="226" t="s">
        <v>110</v>
      </c>
      <c r="B22" s="227"/>
      <c r="C22" s="227"/>
      <c r="D22" s="224">
        <f>+D23+D24</f>
        <v>19790</v>
      </c>
      <c r="E22" s="153">
        <f>+E23+E24</f>
        <v>0</v>
      </c>
      <c r="F22" s="163">
        <f t="shared" ref="F22:F24" si="7">+E22/D22</f>
        <v>0</v>
      </c>
      <c r="G22" s="153">
        <f>+G23+G24</f>
        <v>0</v>
      </c>
      <c r="H22" s="163">
        <f t="shared" ref="H22:H24" si="8">+G22/D22</f>
        <v>0</v>
      </c>
      <c r="I22" s="153">
        <f>+I23+I24</f>
        <v>0</v>
      </c>
      <c r="J22" s="163">
        <f t="shared" ref="J22:J24" si="9">+I22/D22</f>
        <v>0</v>
      </c>
      <c r="K22" s="153">
        <f>+K23+K24</f>
        <v>0</v>
      </c>
      <c r="L22" s="163">
        <f t="shared" ref="L22:L24" si="10">+K22/D22</f>
        <v>0</v>
      </c>
      <c r="M22" s="153">
        <f t="shared" ref="M22" si="11">+E22+G22+I22+K22</f>
        <v>0</v>
      </c>
      <c r="N22" s="163">
        <f t="shared" ref="N22:N24" si="12">+M22/D22</f>
        <v>0</v>
      </c>
    </row>
    <row r="23" spans="1:14" ht="47.4" customHeight="1" x14ac:dyDescent="0.25">
      <c r="A23" s="228" t="s">
        <v>111</v>
      </c>
      <c r="B23" s="222">
        <v>6000</v>
      </c>
      <c r="C23" s="136"/>
      <c r="D23" s="222">
        <f>+B23+C23</f>
        <v>6000</v>
      </c>
      <c r="E23" s="136"/>
      <c r="F23" s="164">
        <f t="shared" si="7"/>
        <v>0</v>
      </c>
      <c r="G23" s="136"/>
      <c r="H23" s="164">
        <f t="shared" si="8"/>
        <v>0</v>
      </c>
      <c r="I23" s="136"/>
      <c r="J23" s="164">
        <f t="shared" si="9"/>
        <v>0</v>
      </c>
      <c r="K23" s="136"/>
      <c r="L23" s="164">
        <f t="shared" si="10"/>
        <v>0</v>
      </c>
      <c r="M23" s="136">
        <f>+E23+G23+I23+K23</f>
        <v>0</v>
      </c>
      <c r="N23" s="164">
        <f t="shared" si="12"/>
        <v>0</v>
      </c>
    </row>
    <row r="24" spans="1:14" ht="58.2" customHeight="1" x14ac:dyDescent="0.25">
      <c r="A24" s="228" t="s">
        <v>112</v>
      </c>
      <c r="B24" s="222">
        <v>13790</v>
      </c>
      <c r="C24" s="136"/>
      <c r="D24" s="222">
        <f>+B24+C24</f>
        <v>13790</v>
      </c>
      <c r="E24" s="136"/>
      <c r="F24" s="165">
        <f t="shared" si="7"/>
        <v>0</v>
      </c>
      <c r="G24" s="136"/>
      <c r="H24" s="165">
        <f t="shared" si="8"/>
        <v>0</v>
      </c>
      <c r="I24" s="136"/>
      <c r="J24" s="165">
        <f t="shared" si="9"/>
        <v>0</v>
      </c>
      <c r="K24" s="136"/>
      <c r="L24" s="165">
        <f t="shared" si="10"/>
        <v>0</v>
      </c>
      <c r="M24" s="136">
        <f t="shared" ref="M24" si="13">+E24+G24+I24+K24</f>
        <v>0</v>
      </c>
      <c r="N24" s="165">
        <f t="shared" si="12"/>
        <v>0</v>
      </c>
    </row>
    <row r="25" spans="1:14" ht="43.8" customHeight="1" x14ac:dyDescent="0.25">
      <c r="A25" s="220" t="s">
        <v>113</v>
      </c>
      <c r="B25" s="221"/>
      <c r="C25" s="221"/>
      <c r="D25" s="223">
        <f>+D26</f>
        <v>1452000</v>
      </c>
      <c r="E25" s="152">
        <f>+E26</f>
        <v>0</v>
      </c>
      <c r="F25" s="162">
        <f t="shared" si="0"/>
        <v>0</v>
      </c>
      <c r="G25" s="152">
        <f>+G26</f>
        <v>0</v>
      </c>
      <c r="H25" s="162">
        <f t="shared" si="1"/>
        <v>0</v>
      </c>
      <c r="I25" s="152">
        <f>+I26</f>
        <v>0</v>
      </c>
      <c r="J25" s="162">
        <f t="shared" si="2"/>
        <v>0</v>
      </c>
      <c r="K25" s="152">
        <f>+K26</f>
        <v>0</v>
      </c>
      <c r="L25" s="162">
        <f t="shared" si="3"/>
        <v>0</v>
      </c>
      <c r="M25" s="152">
        <f>+M26</f>
        <v>0</v>
      </c>
      <c r="N25" s="162">
        <f t="shared" si="4"/>
        <v>0</v>
      </c>
    </row>
    <row r="26" spans="1:14" ht="23.4" customHeight="1" x14ac:dyDescent="0.25">
      <c r="A26" s="226" t="s">
        <v>114</v>
      </c>
      <c r="B26" s="227"/>
      <c r="C26" s="227"/>
      <c r="D26" s="224">
        <f>+D27+D28</f>
        <v>1452000</v>
      </c>
      <c r="E26" s="153">
        <f>+E27+E28</f>
        <v>0</v>
      </c>
      <c r="F26" s="163">
        <f t="shared" si="0"/>
        <v>0</v>
      </c>
      <c r="G26" s="153">
        <f>+G27+G28</f>
        <v>0</v>
      </c>
      <c r="H26" s="163">
        <f t="shared" si="1"/>
        <v>0</v>
      </c>
      <c r="I26" s="153">
        <f>+I27+I28</f>
        <v>0</v>
      </c>
      <c r="J26" s="163">
        <f t="shared" si="2"/>
        <v>0</v>
      </c>
      <c r="K26" s="153">
        <f>+K27+K28</f>
        <v>0</v>
      </c>
      <c r="L26" s="163">
        <f t="shared" si="3"/>
        <v>0</v>
      </c>
      <c r="M26" s="153">
        <f t="shared" ref="M26" si="14">+E26+G26+I26+K26</f>
        <v>0</v>
      </c>
      <c r="N26" s="163">
        <f t="shared" si="4"/>
        <v>0</v>
      </c>
    </row>
    <row r="27" spans="1:14" ht="12.9" customHeight="1" x14ac:dyDescent="0.25">
      <c r="A27" s="228" t="s">
        <v>115</v>
      </c>
      <c r="B27" s="222">
        <v>600000</v>
      </c>
      <c r="C27" s="136"/>
      <c r="D27" s="222">
        <f>+B27+C27</f>
        <v>600000</v>
      </c>
      <c r="E27" s="136"/>
      <c r="F27" s="164">
        <f t="shared" si="0"/>
        <v>0</v>
      </c>
      <c r="G27" s="136"/>
      <c r="H27" s="164">
        <f t="shared" si="1"/>
        <v>0</v>
      </c>
      <c r="I27" s="136"/>
      <c r="J27" s="164">
        <f t="shared" si="2"/>
        <v>0</v>
      </c>
      <c r="K27" s="136"/>
      <c r="L27" s="164">
        <f t="shared" si="3"/>
        <v>0</v>
      </c>
      <c r="M27" s="136">
        <f>+E27+G27+I27+K27</f>
        <v>0</v>
      </c>
      <c r="N27" s="164">
        <f t="shared" si="4"/>
        <v>0</v>
      </c>
    </row>
    <row r="28" spans="1:14" ht="26.4" customHeight="1" x14ac:dyDescent="0.25">
      <c r="A28" s="229" t="s">
        <v>116</v>
      </c>
      <c r="B28" s="222">
        <v>852000</v>
      </c>
      <c r="C28" s="136"/>
      <c r="D28" s="222">
        <f>+B28+C28</f>
        <v>852000</v>
      </c>
      <c r="E28" s="136"/>
      <c r="F28" s="165">
        <f t="shared" si="0"/>
        <v>0</v>
      </c>
      <c r="G28" s="136"/>
      <c r="H28" s="165">
        <f t="shared" si="1"/>
        <v>0</v>
      </c>
      <c r="I28" s="136"/>
      <c r="J28" s="165">
        <f t="shared" si="2"/>
        <v>0</v>
      </c>
      <c r="K28" s="136"/>
      <c r="L28" s="165">
        <f t="shared" si="3"/>
        <v>0</v>
      </c>
      <c r="M28" s="136">
        <f t="shared" ref="M28" si="15">+E28+G28+I28+K28</f>
        <v>0</v>
      </c>
      <c r="N28" s="165">
        <f t="shared" si="4"/>
        <v>0</v>
      </c>
    </row>
    <row r="29" spans="1:14" ht="33" customHeight="1" x14ac:dyDescent="0.25">
      <c r="A29" s="211" t="s">
        <v>117</v>
      </c>
      <c r="B29" s="212"/>
      <c r="C29" s="212"/>
      <c r="D29" s="223">
        <f>+D30+D32</f>
        <v>82746</v>
      </c>
      <c r="E29" s="152">
        <f>+E30</f>
        <v>0</v>
      </c>
      <c r="F29" s="162">
        <f t="shared" si="0"/>
        <v>0</v>
      </c>
      <c r="G29" s="152">
        <f>+G30</f>
        <v>0</v>
      </c>
      <c r="H29" s="162">
        <f t="shared" si="1"/>
        <v>0</v>
      </c>
      <c r="I29" s="152">
        <f>+I30</f>
        <v>0</v>
      </c>
      <c r="J29" s="162">
        <f t="shared" si="2"/>
        <v>0</v>
      </c>
      <c r="K29" s="152">
        <f>+K30</f>
        <v>0</v>
      </c>
      <c r="L29" s="162">
        <f t="shared" si="3"/>
        <v>0</v>
      </c>
      <c r="M29" s="152">
        <f>+M30</f>
        <v>0</v>
      </c>
      <c r="N29" s="162">
        <f t="shared" si="4"/>
        <v>0</v>
      </c>
    </row>
    <row r="30" spans="1:14" ht="22.8" customHeight="1" x14ac:dyDescent="0.25">
      <c r="A30" s="226" t="s">
        <v>118</v>
      </c>
      <c r="B30" s="227"/>
      <c r="C30" s="227"/>
      <c r="D30" s="224">
        <f>+D31</f>
        <v>44950</v>
      </c>
      <c r="E30" s="153">
        <f t="shared" ref="E30:N30" si="16">+E31</f>
        <v>0</v>
      </c>
      <c r="F30" s="163">
        <f t="shared" si="16"/>
        <v>0</v>
      </c>
      <c r="G30" s="153">
        <f t="shared" si="16"/>
        <v>0</v>
      </c>
      <c r="H30" s="163">
        <f t="shared" si="16"/>
        <v>0</v>
      </c>
      <c r="I30" s="153">
        <f t="shared" si="16"/>
        <v>0</v>
      </c>
      <c r="J30" s="163">
        <f t="shared" si="16"/>
        <v>0</v>
      </c>
      <c r="K30" s="153">
        <f t="shared" si="16"/>
        <v>0</v>
      </c>
      <c r="L30" s="163">
        <f t="shared" si="16"/>
        <v>0</v>
      </c>
      <c r="M30" s="153">
        <f t="shared" si="16"/>
        <v>0</v>
      </c>
      <c r="N30" s="163">
        <f t="shared" si="16"/>
        <v>0</v>
      </c>
    </row>
    <row r="31" spans="1:14" ht="35.4" customHeight="1" x14ac:dyDescent="0.25">
      <c r="A31" s="228" t="s">
        <v>119</v>
      </c>
      <c r="B31" s="222">
        <v>44950</v>
      </c>
      <c r="C31" s="136"/>
      <c r="D31" s="222">
        <f>+B31+C31</f>
        <v>44950</v>
      </c>
      <c r="E31" s="136"/>
      <c r="F31" s="164">
        <f t="shared" si="0"/>
        <v>0</v>
      </c>
      <c r="G31" s="136"/>
      <c r="H31" s="164">
        <f t="shared" si="1"/>
        <v>0</v>
      </c>
      <c r="I31" s="136"/>
      <c r="J31" s="164">
        <f t="shared" si="2"/>
        <v>0</v>
      </c>
      <c r="K31" s="136"/>
      <c r="L31" s="164">
        <f t="shared" si="3"/>
        <v>0</v>
      </c>
      <c r="M31" s="136">
        <f>+E31+G31+I31+K31</f>
        <v>0</v>
      </c>
      <c r="N31" s="164">
        <f t="shared" si="4"/>
        <v>0</v>
      </c>
    </row>
    <row r="32" spans="1:14" ht="30.6" customHeight="1" x14ac:dyDescent="0.25">
      <c r="A32" s="226" t="s">
        <v>120</v>
      </c>
      <c r="B32" s="227"/>
      <c r="C32" s="227"/>
      <c r="D32" s="224">
        <f>+D34+D33</f>
        <v>37796</v>
      </c>
      <c r="E32" s="153">
        <f t="shared" ref="E32:N32" si="17">+E34+E33</f>
        <v>0</v>
      </c>
      <c r="F32" s="163">
        <f t="shared" si="17"/>
        <v>0</v>
      </c>
      <c r="G32" s="153">
        <f t="shared" si="17"/>
        <v>0</v>
      </c>
      <c r="H32" s="163">
        <f t="shared" si="17"/>
        <v>0</v>
      </c>
      <c r="I32" s="153">
        <f t="shared" si="17"/>
        <v>0</v>
      </c>
      <c r="J32" s="163">
        <f t="shared" si="17"/>
        <v>0</v>
      </c>
      <c r="K32" s="153">
        <f t="shared" si="17"/>
        <v>0</v>
      </c>
      <c r="L32" s="163">
        <f t="shared" si="17"/>
        <v>0</v>
      </c>
      <c r="M32" s="153">
        <f t="shared" si="17"/>
        <v>0</v>
      </c>
      <c r="N32" s="163">
        <f t="shared" si="17"/>
        <v>0</v>
      </c>
    </row>
    <row r="33" spans="1:15" ht="57" customHeight="1" x14ac:dyDescent="0.25">
      <c r="A33" s="228" t="s">
        <v>121</v>
      </c>
      <c r="B33" s="222">
        <v>14600</v>
      </c>
      <c r="C33" s="136"/>
      <c r="D33" s="222">
        <f>+B33+C33</f>
        <v>14600</v>
      </c>
      <c r="E33" s="136"/>
      <c r="F33" s="164">
        <f t="shared" ref="F33" si="18">+E33/D33</f>
        <v>0</v>
      </c>
      <c r="G33" s="136"/>
      <c r="H33" s="164">
        <f t="shared" ref="H33" si="19">+G33/D33</f>
        <v>0</v>
      </c>
      <c r="I33" s="136"/>
      <c r="J33" s="164">
        <f t="shared" ref="J33" si="20">+I33/D33</f>
        <v>0</v>
      </c>
      <c r="K33" s="136"/>
      <c r="L33" s="164">
        <f t="shared" ref="L33" si="21">+K33/D33</f>
        <v>0</v>
      </c>
      <c r="M33" s="136">
        <f>+E33+G33+I33+K33</f>
        <v>0</v>
      </c>
      <c r="N33" s="164">
        <f t="shared" ref="N33" si="22">+M33/D33</f>
        <v>0</v>
      </c>
    </row>
    <row r="34" spans="1:15" ht="63.6" customHeight="1" x14ac:dyDescent="0.25">
      <c r="A34" s="228" t="s">
        <v>122</v>
      </c>
      <c r="B34" s="222">
        <v>23196</v>
      </c>
      <c r="C34" s="136"/>
      <c r="D34" s="222">
        <f>+B34+C34</f>
        <v>23196</v>
      </c>
      <c r="E34" s="136"/>
      <c r="F34" s="164">
        <f t="shared" ref="F34" si="23">+E34/D34</f>
        <v>0</v>
      </c>
      <c r="G34" s="136"/>
      <c r="H34" s="164">
        <f t="shared" ref="H34" si="24">+G34/D34</f>
        <v>0</v>
      </c>
      <c r="I34" s="136"/>
      <c r="J34" s="164">
        <f t="shared" ref="J34" si="25">+I34/D34</f>
        <v>0</v>
      </c>
      <c r="K34" s="136"/>
      <c r="L34" s="164">
        <f t="shared" ref="L34" si="26">+K34/D34</f>
        <v>0</v>
      </c>
      <c r="M34" s="136">
        <f>+E34+G34+I34+K34</f>
        <v>0</v>
      </c>
      <c r="N34" s="164">
        <f t="shared" ref="N34" si="27">+M34/D34</f>
        <v>0</v>
      </c>
    </row>
    <row r="35" spans="1:15" ht="12.9" customHeight="1" x14ac:dyDescent="0.25">
      <c r="A35" s="166" t="s">
        <v>0</v>
      </c>
      <c r="B35" s="230">
        <f>B31+B28+B27+B19+B21+B23+B24+B33+B34</f>
        <v>3755336</v>
      </c>
      <c r="C35" s="225">
        <f>C31+C28+C27+C19+C21+C23+C24+C33+C34</f>
        <v>0</v>
      </c>
      <c r="D35" s="225">
        <f>+B35+C35</f>
        <v>3755336</v>
      </c>
      <c r="E35" s="225">
        <f>E31+E28+E27+E19+E21+E23+E24+E33+E34</f>
        <v>0</v>
      </c>
      <c r="F35" s="167">
        <f>+E35/D35*100</f>
        <v>0</v>
      </c>
      <c r="G35" s="225">
        <f>G31+G28+G27+G19+G21+G23+G24+G33+G34</f>
        <v>0</v>
      </c>
      <c r="H35" s="167">
        <f>+G35/D35*100</f>
        <v>0</v>
      </c>
      <c r="I35" s="166">
        <f>I31+I28+I27+I19+I21+I23+I24+I33+I34</f>
        <v>0</v>
      </c>
      <c r="J35" s="167">
        <f>+I35/D35*100</f>
        <v>0</v>
      </c>
      <c r="K35" s="166">
        <f>K31+K28+K27+K19+K21+K23+K24+K33+K34</f>
        <v>0</v>
      </c>
      <c r="L35" s="167">
        <f>+K35/D35*100</f>
        <v>0</v>
      </c>
      <c r="M35" s="166">
        <f>M31+M28+M27+M19+M21+M23+M24+M33+M34</f>
        <v>0</v>
      </c>
      <c r="N35" s="167">
        <f>+M35/D35*100</f>
        <v>0</v>
      </c>
    </row>
    <row r="36" spans="1:15" ht="4.5" customHeight="1" x14ac:dyDescent="0.25">
      <c r="A36" s="137"/>
      <c r="B36" s="137"/>
      <c r="C36" s="137"/>
      <c r="D36" s="138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"/>
    </row>
    <row r="37" spans="1:15" ht="30" customHeight="1" x14ac:dyDescent="0.25">
      <c r="A37" s="201" t="str">
        <f>A16</f>
        <v xml:space="preserve">Proyecto: Mejora de la capacidad y competitividad de los PE de la Universidad Tecnológica de Tabasco </v>
      </c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5"/>
      <c r="O37" s="21"/>
    </row>
    <row r="38" spans="1:15" ht="23.4" customHeight="1" x14ac:dyDescent="0.25">
      <c r="A38" s="211" t="s">
        <v>123</v>
      </c>
      <c r="B38" s="212"/>
      <c r="C38" s="212"/>
      <c r="D38" s="223">
        <f>+D39</f>
        <v>62754</v>
      </c>
      <c r="E38" s="152">
        <f>+E39</f>
        <v>0</v>
      </c>
      <c r="F38" s="162">
        <f t="shared" ref="F38:F43" si="28">+E38/D38</f>
        <v>0</v>
      </c>
      <c r="G38" s="152">
        <f>+G39</f>
        <v>0</v>
      </c>
      <c r="H38" s="162">
        <f t="shared" ref="H38:H43" si="29">+G38/D38</f>
        <v>0</v>
      </c>
      <c r="I38" s="152">
        <f>+I39</f>
        <v>0</v>
      </c>
      <c r="J38" s="162">
        <f t="shared" ref="J38:J43" si="30">+I38/D38</f>
        <v>0</v>
      </c>
      <c r="K38" s="152">
        <f>+K39</f>
        <v>0</v>
      </c>
      <c r="L38" s="162">
        <f t="shared" ref="L38:L43" si="31">+K38/D38</f>
        <v>0</v>
      </c>
      <c r="M38" s="152">
        <f>+M39</f>
        <v>0</v>
      </c>
      <c r="N38" s="162">
        <f t="shared" ref="N38:N43" si="32">+M38/D38</f>
        <v>0</v>
      </c>
      <c r="O38" s="21"/>
    </row>
    <row r="39" spans="1:15" ht="24" customHeight="1" x14ac:dyDescent="0.25">
      <c r="A39" s="226" t="s">
        <v>124</v>
      </c>
      <c r="B39" s="227"/>
      <c r="C39" s="227"/>
      <c r="D39" s="224">
        <f>+D40</f>
        <v>62754</v>
      </c>
      <c r="E39" s="153">
        <f t="shared" ref="E39:M39" si="33">+E40</f>
        <v>0</v>
      </c>
      <c r="F39" s="163">
        <f t="shared" si="33"/>
        <v>0</v>
      </c>
      <c r="G39" s="153">
        <f t="shared" si="33"/>
        <v>0</v>
      </c>
      <c r="H39" s="163">
        <f t="shared" si="33"/>
        <v>0</v>
      </c>
      <c r="I39" s="153">
        <f t="shared" si="33"/>
        <v>0</v>
      </c>
      <c r="J39" s="163">
        <f t="shared" si="33"/>
        <v>0</v>
      </c>
      <c r="K39" s="153">
        <f t="shared" si="33"/>
        <v>0</v>
      </c>
      <c r="L39" s="163">
        <f t="shared" si="33"/>
        <v>0</v>
      </c>
      <c r="M39" s="153">
        <f t="shared" si="33"/>
        <v>0</v>
      </c>
      <c r="N39" s="163">
        <f>+N40</f>
        <v>0</v>
      </c>
      <c r="O39" s="1"/>
    </row>
    <row r="40" spans="1:15" ht="24.6" customHeight="1" x14ac:dyDescent="0.25">
      <c r="A40" s="228" t="s">
        <v>125</v>
      </c>
      <c r="B40" s="222">
        <f>47964+13790+1000</f>
        <v>62754</v>
      </c>
      <c r="C40" s="136"/>
      <c r="D40" s="222">
        <f>+B40+C40</f>
        <v>62754</v>
      </c>
      <c r="E40" s="136"/>
      <c r="F40" s="164">
        <f t="shared" si="28"/>
        <v>0</v>
      </c>
      <c r="G40" s="136"/>
      <c r="H40" s="164">
        <f t="shared" si="29"/>
        <v>0</v>
      </c>
      <c r="I40" s="136"/>
      <c r="J40" s="164">
        <f t="shared" si="30"/>
        <v>0</v>
      </c>
      <c r="K40" s="136"/>
      <c r="L40" s="164">
        <f t="shared" si="31"/>
        <v>0</v>
      </c>
      <c r="M40" s="136">
        <v>0</v>
      </c>
      <c r="N40" s="164">
        <f t="shared" si="32"/>
        <v>0</v>
      </c>
    </row>
    <row r="41" spans="1:15" ht="33" customHeight="1" x14ac:dyDescent="0.25">
      <c r="A41" s="211" t="s">
        <v>126</v>
      </c>
      <c r="B41" s="212"/>
      <c r="C41" s="212"/>
      <c r="D41" s="223">
        <f>+D42</f>
        <v>254600</v>
      </c>
      <c r="E41" s="152">
        <f>+E42</f>
        <v>0</v>
      </c>
      <c r="F41" s="162">
        <f t="shared" si="28"/>
        <v>0</v>
      </c>
      <c r="G41" s="152">
        <f>+G42</f>
        <v>0</v>
      </c>
      <c r="H41" s="162">
        <f t="shared" si="29"/>
        <v>0</v>
      </c>
      <c r="I41" s="152">
        <f>+I42</f>
        <v>0</v>
      </c>
      <c r="J41" s="162">
        <f t="shared" si="30"/>
        <v>0</v>
      </c>
      <c r="K41" s="152">
        <f>+K42</f>
        <v>0</v>
      </c>
      <c r="L41" s="162">
        <f t="shared" si="31"/>
        <v>0</v>
      </c>
      <c r="M41" s="152">
        <f>+M42</f>
        <v>0</v>
      </c>
      <c r="N41" s="162">
        <f t="shared" si="32"/>
        <v>0</v>
      </c>
    </row>
    <row r="42" spans="1:15" ht="35.4" customHeight="1" x14ac:dyDescent="0.25">
      <c r="A42" s="226" t="s">
        <v>127</v>
      </c>
      <c r="B42" s="227"/>
      <c r="C42" s="227"/>
      <c r="D42" s="224">
        <f>+D43</f>
        <v>254600</v>
      </c>
      <c r="E42" s="153">
        <f t="shared" ref="E42:N42" si="34">+E43</f>
        <v>0</v>
      </c>
      <c r="F42" s="163">
        <f t="shared" si="34"/>
        <v>0</v>
      </c>
      <c r="G42" s="153">
        <f t="shared" si="34"/>
        <v>0</v>
      </c>
      <c r="H42" s="163">
        <f t="shared" si="34"/>
        <v>0</v>
      </c>
      <c r="I42" s="153">
        <f t="shared" si="34"/>
        <v>0</v>
      </c>
      <c r="J42" s="163">
        <f t="shared" si="34"/>
        <v>0</v>
      </c>
      <c r="K42" s="153">
        <f t="shared" si="34"/>
        <v>0</v>
      </c>
      <c r="L42" s="163">
        <f t="shared" si="34"/>
        <v>0</v>
      </c>
      <c r="M42" s="153">
        <f t="shared" si="34"/>
        <v>0</v>
      </c>
      <c r="N42" s="163">
        <f t="shared" si="34"/>
        <v>0</v>
      </c>
    </row>
    <row r="43" spans="1:15" ht="33" customHeight="1" x14ac:dyDescent="0.25">
      <c r="A43" s="228" t="s">
        <v>128</v>
      </c>
      <c r="B43" s="222">
        <v>254600</v>
      </c>
      <c r="C43" s="136"/>
      <c r="D43" s="222">
        <f>+B43+C43</f>
        <v>254600</v>
      </c>
      <c r="E43" s="136"/>
      <c r="F43" s="164">
        <f t="shared" si="28"/>
        <v>0</v>
      </c>
      <c r="G43" s="136"/>
      <c r="H43" s="164">
        <f t="shared" si="29"/>
        <v>0</v>
      </c>
      <c r="I43" s="136"/>
      <c r="J43" s="164">
        <f t="shared" si="30"/>
        <v>0</v>
      </c>
      <c r="K43" s="136"/>
      <c r="L43" s="164">
        <f t="shared" si="31"/>
        <v>0</v>
      </c>
      <c r="M43" s="136">
        <v>0</v>
      </c>
      <c r="N43" s="164">
        <f t="shared" si="32"/>
        <v>0</v>
      </c>
    </row>
    <row r="44" spans="1:15" ht="34.200000000000003" customHeight="1" x14ac:dyDescent="0.25">
      <c r="A44" s="226" t="s">
        <v>129</v>
      </c>
      <c r="B44" s="227"/>
      <c r="C44" s="227"/>
      <c r="D44" s="224">
        <f>+D45</f>
        <v>5000</v>
      </c>
      <c r="E44" s="153">
        <f t="shared" ref="E44:N44" si="35">+E45</f>
        <v>0</v>
      </c>
      <c r="F44" s="163">
        <f t="shared" si="35"/>
        <v>0</v>
      </c>
      <c r="G44" s="153">
        <f t="shared" si="35"/>
        <v>0</v>
      </c>
      <c r="H44" s="163">
        <f t="shared" si="35"/>
        <v>0</v>
      </c>
      <c r="I44" s="153">
        <f t="shared" si="35"/>
        <v>0</v>
      </c>
      <c r="J44" s="163">
        <f t="shared" si="35"/>
        <v>0</v>
      </c>
      <c r="K44" s="153">
        <f t="shared" si="35"/>
        <v>0</v>
      </c>
      <c r="L44" s="163">
        <f t="shared" si="35"/>
        <v>0</v>
      </c>
      <c r="M44" s="153">
        <f t="shared" si="35"/>
        <v>0</v>
      </c>
      <c r="N44" s="163">
        <f t="shared" si="35"/>
        <v>0</v>
      </c>
    </row>
    <row r="45" spans="1:15" ht="34.799999999999997" customHeight="1" x14ac:dyDescent="0.25">
      <c r="A45" s="228" t="s">
        <v>130</v>
      </c>
      <c r="B45" s="222">
        <v>5000</v>
      </c>
      <c r="C45" s="136"/>
      <c r="D45" s="222">
        <f>+B45+C45</f>
        <v>5000</v>
      </c>
      <c r="E45" s="136"/>
      <c r="F45" s="164">
        <f t="shared" ref="F44:F45" si="36">+E45/D45</f>
        <v>0</v>
      </c>
      <c r="G45" s="136"/>
      <c r="H45" s="164">
        <f t="shared" ref="H44:H45" si="37">+G45/D45</f>
        <v>0</v>
      </c>
      <c r="I45" s="136"/>
      <c r="J45" s="164">
        <f t="shared" ref="J44:J45" si="38">+I45/D45</f>
        <v>0</v>
      </c>
      <c r="K45" s="136"/>
      <c r="L45" s="164">
        <f t="shared" ref="L44:L45" si="39">+K45/D45</f>
        <v>0</v>
      </c>
      <c r="M45" s="136">
        <v>0</v>
      </c>
      <c r="N45" s="164">
        <f t="shared" ref="N44:N45" si="40">+M45/D45</f>
        <v>0</v>
      </c>
    </row>
    <row r="46" spans="1:15" ht="12.9" customHeight="1" x14ac:dyDescent="0.25">
      <c r="A46" s="166" t="s">
        <v>0</v>
      </c>
      <c r="B46" s="225">
        <f>+B43+B40+B45</f>
        <v>322354</v>
      </c>
      <c r="C46" s="225">
        <f>+C43+C40+C45</f>
        <v>0</v>
      </c>
      <c r="D46" s="225">
        <f>+B46+C46</f>
        <v>322354</v>
      </c>
      <c r="E46" s="225">
        <f>+E43+E40+E45</f>
        <v>0</v>
      </c>
      <c r="F46" s="167">
        <f>+E46/D46*100</f>
        <v>0</v>
      </c>
      <c r="G46" s="225">
        <f>+G43+G40+G45</f>
        <v>0</v>
      </c>
      <c r="H46" s="167">
        <f>+G46/D46*100</f>
        <v>0</v>
      </c>
      <c r="I46" s="225">
        <f>+I43+I40+I45</f>
        <v>0</v>
      </c>
      <c r="J46" s="167">
        <f>+I46/D46*100</f>
        <v>0</v>
      </c>
      <c r="K46" s="225">
        <f>+K43+K40+K45</f>
        <v>0</v>
      </c>
      <c r="L46" s="167">
        <f>+K46/D46*100</f>
        <v>0</v>
      </c>
      <c r="M46" s="225">
        <f>+M43+M40+M45</f>
        <v>0</v>
      </c>
      <c r="N46" s="167">
        <f>+M46/D46*100</f>
        <v>0</v>
      </c>
    </row>
    <row r="47" spans="1:15" ht="13.5" customHeight="1" x14ac:dyDescent="0.25">
      <c r="A47" s="22"/>
      <c r="B47" s="231"/>
      <c r="C47" s="23"/>
      <c r="D47" s="231"/>
      <c r="E47" s="23"/>
      <c r="F47" s="24"/>
      <c r="G47" s="23"/>
      <c r="H47" s="24"/>
      <c r="I47" s="23"/>
      <c r="J47" s="24"/>
      <c r="K47" s="23"/>
      <c r="L47" s="24"/>
      <c r="M47" s="24"/>
      <c r="N47" s="25"/>
    </row>
    <row r="48" spans="1:15" x14ac:dyDescent="0.25">
      <c r="A48" s="166" t="s">
        <v>14</v>
      </c>
      <c r="B48" s="225">
        <f>+B35+B46</f>
        <v>4077690</v>
      </c>
      <c r="C48" s="225">
        <f>+C35+C46</f>
        <v>0</v>
      </c>
      <c r="D48" s="225">
        <f>+B48+C48</f>
        <v>4077690</v>
      </c>
      <c r="E48" s="225">
        <f>+E35+E46</f>
        <v>0</v>
      </c>
      <c r="F48" s="167">
        <f>+E48/D48</f>
        <v>0</v>
      </c>
      <c r="G48" s="225">
        <f>+G35+G46</f>
        <v>0</v>
      </c>
      <c r="H48" s="167">
        <f>+G48/D48</f>
        <v>0</v>
      </c>
      <c r="I48" s="225">
        <f>+I35+I46</f>
        <v>0</v>
      </c>
      <c r="J48" s="167">
        <f>+I48/D48</f>
        <v>0</v>
      </c>
      <c r="K48" s="225">
        <f>+K35+K46</f>
        <v>0</v>
      </c>
      <c r="L48" s="167">
        <f>+K48/D48</f>
        <v>0</v>
      </c>
      <c r="M48" s="225">
        <f t="shared" ref="M46:M48" si="41">+E48+G48+I48+K48</f>
        <v>0</v>
      </c>
      <c r="N48" s="167">
        <f>+M48/D48</f>
        <v>0</v>
      </c>
    </row>
    <row r="49" spans="1:14" ht="12" customHeight="1" x14ac:dyDescent="0.2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8"/>
    </row>
    <row r="50" spans="1:14" x14ac:dyDescent="0.25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8"/>
    </row>
    <row r="51" spans="1:14" ht="15.75" customHeight="1" x14ac:dyDescent="0.25">
      <c r="B51" s="29"/>
      <c r="C51" s="29"/>
      <c r="D51" s="29"/>
      <c r="E51" s="29"/>
      <c r="F51" s="29"/>
      <c r="G51" s="29"/>
      <c r="H51" s="30"/>
      <c r="I51" s="29"/>
      <c r="J51" s="29"/>
      <c r="K51" s="21"/>
      <c r="L51" s="30"/>
      <c r="M51" s="21"/>
      <c r="N51" s="29"/>
    </row>
    <row r="52" spans="1:14" x14ac:dyDescent="0.25">
      <c r="H52" s="31"/>
      <c r="K52" s="1"/>
    </row>
    <row r="53" spans="1:14" x14ac:dyDescent="0.25">
      <c r="B53" s="154"/>
      <c r="C53" s="155"/>
      <c r="D53" s="33"/>
      <c r="E53" s="33"/>
      <c r="F53" s="154"/>
      <c r="G53" s="33"/>
      <c r="H53" s="33"/>
      <c r="I53" s="33"/>
      <c r="J53" s="33"/>
      <c r="K53" s="33"/>
      <c r="L53" s="154"/>
      <c r="M53" s="32"/>
    </row>
    <row r="54" spans="1:14" x14ac:dyDescent="0.25">
      <c r="A54" s="233" t="str">
        <f>+'DAF_PROFOCIE_02 (2)'!A34:D34</f>
        <v>Sergio Hermilo Jiménez Torres</v>
      </c>
      <c r="B54" s="233"/>
      <c r="C54" s="233"/>
      <c r="D54" s="233" t="str">
        <f>+DAF_PROFOCIE_02!E46</f>
        <v>María Patricia Alor López</v>
      </c>
      <c r="E54" s="233"/>
      <c r="F54" s="233"/>
      <c r="G54" s="233"/>
      <c r="H54" s="233"/>
      <c r="I54" s="233"/>
      <c r="J54" s="233" t="str">
        <f>+DAF_PROFOCIE_02!I46</f>
        <v>Fernando Calzada Falcón</v>
      </c>
      <c r="K54" s="233"/>
      <c r="L54" s="233"/>
      <c r="M54" s="233"/>
      <c r="N54" s="233"/>
    </row>
    <row r="55" spans="1:14" ht="12.75" customHeight="1" x14ac:dyDescent="0.25">
      <c r="A55" s="232" t="s">
        <v>18</v>
      </c>
      <c r="B55" s="232"/>
      <c r="C55" s="232"/>
      <c r="D55" s="232" t="s">
        <v>16</v>
      </c>
      <c r="E55" s="232"/>
      <c r="F55" s="232"/>
      <c r="G55" s="232"/>
      <c r="H55" s="232"/>
      <c r="I55" s="232"/>
      <c r="J55" s="232" t="s">
        <v>2</v>
      </c>
      <c r="K55" s="232"/>
      <c r="L55" s="232"/>
      <c r="M55" s="232"/>
      <c r="N55" s="232"/>
    </row>
    <row r="56" spans="1:14" x14ac:dyDescent="0.25">
      <c r="A56" s="32"/>
      <c r="B56" s="32"/>
      <c r="C56" s="32"/>
    </row>
    <row r="57" spans="1:14" x14ac:dyDescent="0.25">
      <c r="N57" s="34"/>
    </row>
  </sheetData>
  <mergeCells count="33">
    <mergeCell ref="A55:C55"/>
    <mergeCell ref="D55:I55"/>
    <mergeCell ref="J55:N55"/>
    <mergeCell ref="J54:N54"/>
    <mergeCell ref="A54:C54"/>
    <mergeCell ref="D54:I54"/>
    <mergeCell ref="A22:C22"/>
    <mergeCell ref="A20:C20"/>
    <mergeCell ref="A25:C25"/>
    <mergeCell ref="A29:C29"/>
    <mergeCell ref="A38:C38"/>
    <mergeCell ref="A41:C41"/>
    <mergeCell ref="A26:C26"/>
    <mergeCell ref="A30:C30"/>
    <mergeCell ref="A39:C39"/>
    <mergeCell ref="A42:C42"/>
    <mergeCell ref="A32:C32"/>
    <mergeCell ref="A44:C44"/>
    <mergeCell ref="A18:C18"/>
    <mergeCell ref="A16:N16"/>
    <mergeCell ref="A37:N37"/>
    <mergeCell ref="A11:A14"/>
    <mergeCell ref="B11:B14"/>
    <mergeCell ref="C11:C14"/>
    <mergeCell ref="D11:D14"/>
    <mergeCell ref="E11:L11"/>
    <mergeCell ref="M11:N13"/>
    <mergeCell ref="E12:L12"/>
    <mergeCell ref="E13:F13"/>
    <mergeCell ref="G13:H13"/>
    <mergeCell ref="I13:J13"/>
    <mergeCell ref="K13:L13"/>
    <mergeCell ref="A17:C17"/>
  </mergeCells>
  <printOptions horizontalCentered="1"/>
  <pageMargins left="0" right="0" top="0.39370078740157483" bottom="0.39370078740157483" header="0" footer="0"/>
  <pageSetup scale="90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DAF_PROFOCIE_01</vt:lpstr>
      <vt:lpstr>DAF_PROFOCIE_02</vt:lpstr>
      <vt:lpstr>DAF_PROFOCIE_02 (2)</vt:lpstr>
      <vt:lpstr>DAF_PROFOCIE_03</vt:lpstr>
      <vt:lpstr>DAF_PROFOCIE_02!Área_de_impresión</vt:lpstr>
      <vt:lpstr>'DAF_PROFOCIE_02 (2)'!Área_de_impresión</vt:lpstr>
      <vt:lpstr>DAF_PROFOCIE_01!Títulos_a_imprimir</vt:lpstr>
      <vt:lpstr>DAF_PROFOCIE_02!Títulos_a_imprimir</vt:lpstr>
      <vt:lpstr>'DAF_PROFOCIE_02 (2)'!Títulos_a_imprimir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 Evaluacion</dc:creator>
  <cp:lastModifiedBy>planea</cp:lastModifiedBy>
  <cp:lastPrinted>2015-12-15T22:38:45Z</cp:lastPrinted>
  <dcterms:modified xsi:type="dcterms:W3CDTF">2016-01-15T17:17:45Z</dcterms:modified>
</cp:coreProperties>
</file>