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hirata/Desktop/WFIRST-GitHub/wlrequirements/"/>
    </mc:Choice>
  </mc:AlternateContent>
  <xr:revisionPtr revIDLastSave="0" documentId="13_ncr:1_{0173DE76-FD26-544F-AFA2-2A0C06068DAE}" xr6:coauthVersionLast="45" xr6:coauthVersionMax="45" xr10:uidLastSave="{00000000-0000-0000-0000-000000000000}"/>
  <bookViews>
    <workbookView xWindow="0" yWindow="460" windowWidth="25440" windowHeight="15000" activeTab="3" xr2:uid="{56749473-16E9-114F-A9E6-53CD8F3D4E0B}"/>
  </bookViews>
  <sheets>
    <sheet name="requirements" sheetId="4" r:id="rId1"/>
    <sheet name="npar6" sheetId="1" r:id="rId2"/>
    <sheet name="npar10" sheetId="2" r:id="rId3"/>
    <sheet name="HLIS_PSF_Budgets" sheetId="3" r:id="rId4"/>
    <sheet name="BFE_test" sheetId="6" r:id="rId5"/>
    <sheet name="ERU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5" l="1"/>
  <c r="M9" i="6"/>
  <c r="J7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9" i="6"/>
  <c r="F5" i="5"/>
  <c r="F4" i="5"/>
  <c r="E5" i="5"/>
  <c r="E4" i="5"/>
  <c r="D5" i="5"/>
  <c r="J3" i="5" s="1"/>
  <c r="D4" i="5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N11" i="4"/>
  <c r="N16" i="4"/>
  <c r="G10" i="4"/>
  <c r="C43" i="4"/>
  <c r="C35" i="4"/>
  <c r="C27" i="4"/>
  <c r="H7" i="6" l="1"/>
  <c r="M7" i="6" s="1"/>
  <c r="M11" i="6" s="1"/>
  <c r="R14" i="3" s="1"/>
  <c r="R16" i="3" s="1"/>
  <c r="Q33" i="3" s="1"/>
  <c r="C45" i="4"/>
  <c r="H11" i="3" l="1"/>
  <c r="D11" i="3"/>
  <c r="H12" i="3"/>
  <c r="D12" i="3"/>
  <c r="Q32" i="3"/>
  <c r="L25" i="3"/>
  <c r="H6" i="3"/>
  <c r="D6" i="3"/>
  <c r="H5" i="3"/>
  <c r="D5" i="3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P4" i="2"/>
  <c r="Q4" i="2"/>
  <c r="O4" i="2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P4" i="1"/>
  <c r="Q4" i="1"/>
  <c r="O4" i="1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A32" i="2"/>
  <c r="B32" i="2"/>
  <c r="B59" i="2" s="1"/>
  <c r="B86" i="2" s="1"/>
  <c r="B113" i="2" s="1"/>
  <c r="C32" i="2"/>
  <c r="C59" i="2" s="1"/>
  <c r="C86" i="2" s="1"/>
  <c r="C113" i="2" s="1"/>
  <c r="D32" i="2"/>
  <c r="E32" i="2"/>
  <c r="O32" i="2" s="1"/>
  <c r="F32" i="2"/>
  <c r="P32" i="2" s="1"/>
  <c r="A33" i="2"/>
  <c r="A60" i="2" s="1"/>
  <c r="A87" i="2" s="1"/>
  <c r="A114" i="2" s="1"/>
  <c r="B33" i="2"/>
  <c r="B60" i="2" s="1"/>
  <c r="B87" i="2" s="1"/>
  <c r="B114" i="2" s="1"/>
  <c r="C33" i="2"/>
  <c r="C60" i="2" s="1"/>
  <c r="C87" i="2" s="1"/>
  <c r="C114" i="2" s="1"/>
  <c r="D33" i="2"/>
  <c r="D60" i="2" s="1"/>
  <c r="D87" i="2" s="1"/>
  <c r="D114" i="2" s="1"/>
  <c r="E33" i="2"/>
  <c r="O33" i="2" s="1"/>
  <c r="F33" i="2"/>
  <c r="P33" i="2" s="1"/>
  <c r="A34" i="2"/>
  <c r="A61" i="2" s="1"/>
  <c r="A88" i="2" s="1"/>
  <c r="A115" i="2" s="1"/>
  <c r="B34" i="2"/>
  <c r="B61" i="2" s="1"/>
  <c r="B88" i="2" s="1"/>
  <c r="B115" i="2" s="1"/>
  <c r="C34" i="2"/>
  <c r="C61" i="2" s="1"/>
  <c r="C88" i="2" s="1"/>
  <c r="C115" i="2" s="1"/>
  <c r="D34" i="2"/>
  <c r="D61" i="2" s="1"/>
  <c r="D88" i="2" s="1"/>
  <c r="D115" i="2" s="1"/>
  <c r="E34" i="2"/>
  <c r="O34" i="2" s="1"/>
  <c r="F34" i="2"/>
  <c r="P34" i="2" s="1"/>
  <c r="A35" i="2"/>
  <c r="A62" i="2" s="1"/>
  <c r="A89" i="2" s="1"/>
  <c r="A116" i="2" s="1"/>
  <c r="B35" i="2"/>
  <c r="B62" i="2" s="1"/>
  <c r="B89" i="2" s="1"/>
  <c r="B116" i="2" s="1"/>
  <c r="C35" i="2"/>
  <c r="C62" i="2" s="1"/>
  <c r="C89" i="2" s="1"/>
  <c r="C116" i="2" s="1"/>
  <c r="D35" i="2"/>
  <c r="D62" i="2" s="1"/>
  <c r="D89" i="2" s="1"/>
  <c r="D116" i="2" s="1"/>
  <c r="E35" i="2"/>
  <c r="O35" i="2" s="1"/>
  <c r="F35" i="2"/>
  <c r="P35" i="2" s="1"/>
  <c r="A36" i="2"/>
  <c r="A63" i="2" s="1"/>
  <c r="A90" i="2" s="1"/>
  <c r="A117" i="2" s="1"/>
  <c r="B36" i="2"/>
  <c r="B63" i="2" s="1"/>
  <c r="B90" i="2" s="1"/>
  <c r="B117" i="2" s="1"/>
  <c r="C36" i="2"/>
  <c r="C63" i="2" s="1"/>
  <c r="C90" i="2" s="1"/>
  <c r="C117" i="2" s="1"/>
  <c r="D36" i="2"/>
  <c r="D63" i="2" s="1"/>
  <c r="D90" i="2" s="1"/>
  <c r="D117" i="2" s="1"/>
  <c r="E36" i="2"/>
  <c r="O36" i="2" s="1"/>
  <c r="F36" i="2"/>
  <c r="P36" i="2" s="1"/>
  <c r="A37" i="2"/>
  <c r="A64" i="2" s="1"/>
  <c r="A91" i="2" s="1"/>
  <c r="A118" i="2" s="1"/>
  <c r="B37" i="2"/>
  <c r="B64" i="2" s="1"/>
  <c r="B91" i="2" s="1"/>
  <c r="B118" i="2" s="1"/>
  <c r="C37" i="2"/>
  <c r="C64" i="2" s="1"/>
  <c r="C91" i="2" s="1"/>
  <c r="C118" i="2" s="1"/>
  <c r="D37" i="2"/>
  <c r="D64" i="2" s="1"/>
  <c r="D91" i="2" s="1"/>
  <c r="D118" i="2" s="1"/>
  <c r="E37" i="2"/>
  <c r="O37" i="2" s="1"/>
  <c r="F37" i="2"/>
  <c r="P37" i="2" s="1"/>
  <c r="A38" i="2"/>
  <c r="A65" i="2" s="1"/>
  <c r="A92" i="2" s="1"/>
  <c r="A119" i="2" s="1"/>
  <c r="B38" i="2"/>
  <c r="B65" i="2" s="1"/>
  <c r="B92" i="2" s="1"/>
  <c r="B119" i="2" s="1"/>
  <c r="C38" i="2"/>
  <c r="C65" i="2" s="1"/>
  <c r="C92" i="2" s="1"/>
  <c r="C119" i="2" s="1"/>
  <c r="D38" i="2"/>
  <c r="D65" i="2" s="1"/>
  <c r="D92" i="2" s="1"/>
  <c r="D119" i="2" s="1"/>
  <c r="E38" i="2"/>
  <c r="O38" i="2" s="1"/>
  <c r="F38" i="2"/>
  <c r="P38" i="2" s="1"/>
  <c r="A39" i="2"/>
  <c r="A66" i="2" s="1"/>
  <c r="A93" i="2" s="1"/>
  <c r="A120" i="2" s="1"/>
  <c r="B39" i="2"/>
  <c r="B66" i="2" s="1"/>
  <c r="B93" i="2" s="1"/>
  <c r="B120" i="2" s="1"/>
  <c r="C39" i="2"/>
  <c r="C66" i="2" s="1"/>
  <c r="C93" i="2" s="1"/>
  <c r="C120" i="2" s="1"/>
  <c r="D39" i="2"/>
  <c r="D66" i="2" s="1"/>
  <c r="D93" i="2" s="1"/>
  <c r="D120" i="2" s="1"/>
  <c r="E39" i="2"/>
  <c r="O39" i="2" s="1"/>
  <c r="F39" i="2"/>
  <c r="P39" i="2" s="1"/>
  <c r="A40" i="2"/>
  <c r="A67" i="2" s="1"/>
  <c r="A94" i="2" s="1"/>
  <c r="A121" i="2" s="1"/>
  <c r="B40" i="2"/>
  <c r="B67" i="2" s="1"/>
  <c r="B94" i="2" s="1"/>
  <c r="B121" i="2" s="1"/>
  <c r="C40" i="2"/>
  <c r="C67" i="2" s="1"/>
  <c r="C94" i="2" s="1"/>
  <c r="C121" i="2" s="1"/>
  <c r="D40" i="2"/>
  <c r="D67" i="2" s="1"/>
  <c r="D94" i="2" s="1"/>
  <c r="D121" i="2" s="1"/>
  <c r="E40" i="2"/>
  <c r="O40" i="2" s="1"/>
  <c r="F40" i="2"/>
  <c r="P40" i="2" s="1"/>
  <c r="A41" i="2"/>
  <c r="A68" i="2" s="1"/>
  <c r="A95" i="2" s="1"/>
  <c r="A122" i="2" s="1"/>
  <c r="B41" i="2"/>
  <c r="B68" i="2" s="1"/>
  <c r="B95" i="2" s="1"/>
  <c r="B122" i="2" s="1"/>
  <c r="C41" i="2"/>
  <c r="C68" i="2" s="1"/>
  <c r="C95" i="2" s="1"/>
  <c r="C122" i="2" s="1"/>
  <c r="D41" i="2"/>
  <c r="D68" i="2" s="1"/>
  <c r="D95" i="2" s="1"/>
  <c r="D122" i="2" s="1"/>
  <c r="E41" i="2"/>
  <c r="O41" i="2" s="1"/>
  <c r="F41" i="2"/>
  <c r="P41" i="2" s="1"/>
  <c r="A42" i="2"/>
  <c r="A69" i="2" s="1"/>
  <c r="A96" i="2" s="1"/>
  <c r="A123" i="2" s="1"/>
  <c r="B42" i="2"/>
  <c r="B69" i="2" s="1"/>
  <c r="B96" i="2" s="1"/>
  <c r="B123" i="2" s="1"/>
  <c r="C42" i="2"/>
  <c r="C69" i="2" s="1"/>
  <c r="C96" i="2" s="1"/>
  <c r="C123" i="2" s="1"/>
  <c r="D42" i="2"/>
  <c r="D69" i="2" s="1"/>
  <c r="D96" i="2" s="1"/>
  <c r="D123" i="2" s="1"/>
  <c r="E42" i="2"/>
  <c r="O42" i="2" s="1"/>
  <c r="F42" i="2"/>
  <c r="P42" i="2" s="1"/>
  <c r="A43" i="2"/>
  <c r="A70" i="2" s="1"/>
  <c r="A97" i="2" s="1"/>
  <c r="A124" i="2" s="1"/>
  <c r="B43" i="2"/>
  <c r="C43" i="2"/>
  <c r="D43" i="2"/>
  <c r="D70" i="2" s="1"/>
  <c r="D97" i="2" s="1"/>
  <c r="D124" i="2" s="1"/>
  <c r="E43" i="2"/>
  <c r="O43" i="2" s="1"/>
  <c r="F43" i="2"/>
  <c r="F70" i="2" s="1"/>
  <c r="P70" i="2" s="1"/>
  <c r="A44" i="2"/>
  <c r="B44" i="2"/>
  <c r="B71" i="2" s="1"/>
  <c r="B98" i="2" s="1"/>
  <c r="B125" i="2" s="1"/>
  <c r="C44" i="2"/>
  <c r="C71" i="2" s="1"/>
  <c r="C98" i="2" s="1"/>
  <c r="C125" i="2" s="1"/>
  <c r="D44" i="2"/>
  <c r="E44" i="2"/>
  <c r="O44" i="2" s="1"/>
  <c r="F44" i="2"/>
  <c r="P44" i="2" s="1"/>
  <c r="A45" i="2"/>
  <c r="A72" i="2" s="1"/>
  <c r="A99" i="2" s="1"/>
  <c r="A126" i="2" s="1"/>
  <c r="B45" i="2"/>
  <c r="C45" i="2"/>
  <c r="D45" i="2"/>
  <c r="D72" i="2" s="1"/>
  <c r="D99" i="2" s="1"/>
  <c r="D126" i="2" s="1"/>
  <c r="E45" i="2"/>
  <c r="O45" i="2" s="1"/>
  <c r="F45" i="2"/>
  <c r="P45" i="2" s="1"/>
  <c r="A46" i="2"/>
  <c r="B46" i="2"/>
  <c r="B73" i="2" s="1"/>
  <c r="B100" i="2" s="1"/>
  <c r="B127" i="2" s="1"/>
  <c r="C46" i="2"/>
  <c r="C73" i="2" s="1"/>
  <c r="C100" i="2" s="1"/>
  <c r="C127" i="2" s="1"/>
  <c r="D46" i="2"/>
  <c r="E46" i="2"/>
  <c r="O46" i="2" s="1"/>
  <c r="F46" i="2"/>
  <c r="P46" i="2" s="1"/>
  <c r="A47" i="2"/>
  <c r="A74" i="2" s="1"/>
  <c r="A101" i="2" s="1"/>
  <c r="A128" i="2" s="1"/>
  <c r="B47" i="2"/>
  <c r="C47" i="2"/>
  <c r="D47" i="2"/>
  <c r="D74" i="2" s="1"/>
  <c r="D101" i="2" s="1"/>
  <c r="D128" i="2" s="1"/>
  <c r="E47" i="2"/>
  <c r="O47" i="2" s="1"/>
  <c r="F47" i="2"/>
  <c r="F74" i="2" s="1"/>
  <c r="P74" i="2" s="1"/>
  <c r="A48" i="2"/>
  <c r="A75" i="2" s="1"/>
  <c r="A102" i="2" s="1"/>
  <c r="A129" i="2" s="1"/>
  <c r="B48" i="2"/>
  <c r="B75" i="2" s="1"/>
  <c r="B102" i="2" s="1"/>
  <c r="B129" i="2" s="1"/>
  <c r="C48" i="2"/>
  <c r="C75" i="2" s="1"/>
  <c r="C102" i="2" s="1"/>
  <c r="C129" i="2" s="1"/>
  <c r="D48" i="2"/>
  <c r="E48" i="2"/>
  <c r="O48" i="2" s="1"/>
  <c r="F48" i="2"/>
  <c r="P48" i="2" s="1"/>
  <c r="A49" i="2"/>
  <c r="A76" i="2" s="1"/>
  <c r="A103" i="2" s="1"/>
  <c r="A130" i="2" s="1"/>
  <c r="B49" i="2"/>
  <c r="C49" i="2"/>
  <c r="D49" i="2"/>
  <c r="D76" i="2" s="1"/>
  <c r="D103" i="2" s="1"/>
  <c r="D130" i="2" s="1"/>
  <c r="E49" i="2"/>
  <c r="E76" i="2" s="1"/>
  <c r="O76" i="2" s="1"/>
  <c r="F49" i="2"/>
  <c r="P49" i="2" s="1"/>
  <c r="A50" i="2"/>
  <c r="A77" i="2" s="1"/>
  <c r="A104" i="2" s="1"/>
  <c r="A131" i="2" s="1"/>
  <c r="B50" i="2"/>
  <c r="B77" i="2" s="1"/>
  <c r="B104" i="2" s="1"/>
  <c r="B131" i="2" s="1"/>
  <c r="C50" i="2"/>
  <c r="C77" i="2" s="1"/>
  <c r="C104" i="2" s="1"/>
  <c r="C131" i="2" s="1"/>
  <c r="D50" i="2"/>
  <c r="E50" i="2"/>
  <c r="O50" i="2" s="1"/>
  <c r="F50" i="2"/>
  <c r="F77" i="2" s="1"/>
  <c r="P77" i="2" s="1"/>
  <c r="Q31" i="2"/>
  <c r="F31" i="2"/>
  <c r="F58" i="2" s="1"/>
  <c r="P58" i="2" s="1"/>
  <c r="E31" i="2"/>
  <c r="E58" i="2" s="1"/>
  <c r="O58" i="2" s="1"/>
  <c r="D31" i="2"/>
  <c r="C31" i="2"/>
  <c r="B31" i="2"/>
  <c r="B58" i="2" s="1"/>
  <c r="B85" i="2" s="1"/>
  <c r="B112" i="2" s="1"/>
  <c r="A31" i="2"/>
  <c r="A58" i="2" s="1"/>
  <c r="A85" i="2" s="1"/>
  <c r="A112" i="2" s="1"/>
  <c r="E85" i="2" l="1"/>
  <c r="E103" i="2"/>
  <c r="F85" i="2"/>
  <c r="F97" i="2"/>
  <c r="F101" i="2"/>
  <c r="F104" i="2"/>
  <c r="E72" i="2"/>
  <c r="E62" i="2"/>
  <c r="E64" i="2"/>
  <c r="E70" i="2"/>
  <c r="E60" i="2"/>
  <c r="E68" i="2"/>
  <c r="E66" i="2"/>
  <c r="E74" i="2"/>
  <c r="D59" i="2"/>
  <c r="D86" i="2" s="1"/>
  <c r="D113" i="2" s="1"/>
  <c r="F60" i="2"/>
  <c r="F62" i="2"/>
  <c r="F64" i="2"/>
  <c r="F66" i="2"/>
  <c r="F68" i="2"/>
  <c r="B70" i="2"/>
  <c r="B97" i="2" s="1"/>
  <c r="B124" i="2" s="1"/>
  <c r="D71" i="2"/>
  <c r="D98" i="2" s="1"/>
  <c r="D125" i="2" s="1"/>
  <c r="B72" i="2"/>
  <c r="B99" i="2" s="1"/>
  <c r="B126" i="2" s="1"/>
  <c r="F72" i="2"/>
  <c r="D73" i="2"/>
  <c r="D100" i="2" s="1"/>
  <c r="D127" i="2" s="1"/>
  <c r="B74" i="2"/>
  <c r="B101" i="2" s="1"/>
  <c r="B128" i="2" s="1"/>
  <c r="D75" i="2"/>
  <c r="D102" i="2" s="1"/>
  <c r="D129" i="2" s="1"/>
  <c r="B76" i="2"/>
  <c r="B103" i="2" s="1"/>
  <c r="B130" i="2" s="1"/>
  <c r="F76" i="2"/>
  <c r="D77" i="2"/>
  <c r="D104" i="2" s="1"/>
  <c r="D131" i="2" s="1"/>
  <c r="C58" i="2"/>
  <c r="C85" i="2" s="1"/>
  <c r="C112" i="2" s="1"/>
  <c r="A59" i="2"/>
  <c r="A86" i="2" s="1"/>
  <c r="A113" i="2" s="1"/>
  <c r="E59" i="2"/>
  <c r="E61" i="2"/>
  <c r="E63" i="2"/>
  <c r="E65" i="2"/>
  <c r="E67" i="2"/>
  <c r="E69" i="2"/>
  <c r="C70" i="2"/>
  <c r="C97" i="2" s="1"/>
  <c r="C124" i="2" s="1"/>
  <c r="A71" i="2"/>
  <c r="A98" i="2" s="1"/>
  <c r="A125" i="2" s="1"/>
  <c r="E71" i="2"/>
  <c r="C72" i="2"/>
  <c r="C99" i="2" s="1"/>
  <c r="C126" i="2" s="1"/>
  <c r="A73" i="2"/>
  <c r="A100" i="2" s="1"/>
  <c r="A127" i="2" s="1"/>
  <c r="E73" i="2"/>
  <c r="C74" i="2"/>
  <c r="C101" i="2" s="1"/>
  <c r="C128" i="2" s="1"/>
  <c r="E75" i="2"/>
  <c r="C76" i="2"/>
  <c r="C103" i="2" s="1"/>
  <c r="C130" i="2" s="1"/>
  <c r="E77" i="2"/>
  <c r="D58" i="2"/>
  <c r="D85" i="2" s="1"/>
  <c r="D112" i="2" s="1"/>
  <c r="F59" i="2"/>
  <c r="F61" i="2"/>
  <c r="F63" i="2"/>
  <c r="F65" i="2"/>
  <c r="F67" i="2"/>
  <c r="F69" i="2"/>
  <c r="F71" i="2"/>
  <c r="F73" i="2"/>
  <c r="F75" i="2"/>
  <c r="F102" i="2" s="1"/>
  <c r="P50" i="2"/>
  <c r="P47" i="2"/>
  <c r="P43" i="2"/>
  <c r="O49" i="2"/>
  <c r="D26" i="2"/>
  <c r="F26" i="2" s="1"/>
  <c r="O31" i="2"/>
  <c r="D25" i="2"/>
  <c r="F25" i="2" s="1"/>
  <c r="L20" i="3" s="1"/>
  <c r="H10" i="3" s="1"/>
  <c r="P31" i="2"/>
  <c r="B64" i="1"/>
  <c r="B63" i="1"/>
  <c r="B62" i="1"/>
  <c r="B61" i="1"/>
  <c r="B60" i="1"/>
  <c r="B59" i="1"/>
  <c r="B58" i="1"/>
  <c r="B57" i="1"/>
  <c r="B56" i="1"/>
  <c r="A22" i="1"/>
  <c r="A39" i="1" s="1"/>
  <c r="A56" i="1" s="1"/>
  <c r="B22" i="1"/>
  <c r="B39" i="1" s="1"/>
  <c r="C22" i="1"/>
  <c r="C39" i="1" s="1"/>
  <c r="C56" i="1" s="1"/>
  <c r="D22" i="1"/>
  <c r="E22" i="1"/>
  <c r="P22" i="1" s="1"/>
  <c r="F22" i="1"/>
  <c r="Q22" i="1" s="1"/>
  <c r="A23" i="1"/>
  <c r="A40" i="1" s="1"/>
  <c r="A57" i="1" s="1"/>
  <c r="B23" i="1"/>
  <c r="B40" i="1" s="1"/>
  <c r="C23" i="1"/>
  <c r="C40" i="1" s="1"/>
  <c r="C57" i="1" s="1"/>
  <c r="D23" i="1"/>
  <c r="E23" i="1"/>
  <c r="F23" i="1"/>
  <c r="A24" i="1"/>
  <c r="A41" i="1" s="1"/>
  <c r="A58" i="1" s="1"/>
  <c r="B24" i="1"/>
  <c r="B41" i="1" s="1"/>
  <c r="C24" i="1"/>
  <c r="C41" i="1" s="1"/>
  <c r="C58" i="1" s="1"/>
  <c r="D24" i="1"/>
  <c r="E24" i="1"/>
  <c r="P24" i="1" s="1"/>
  <c r="F24" i="1"/>
  <c r="A25" i="1"/>
  <c r="A42" i="1" s="1"/>
  <c r="A59" i="1" s="1"/>
  <c r="B25" i="1"/>
  <c r="B42" i="1" s="1"/>
  <c r="C25" i="1"/>
  <c r="C42" i="1" s="1"/>
  <c r="C59" i="1" s="1"/>
  <c r="D25" i="1"/>
  <c r="E25" i="1"/>
  <c r="P25" i="1" s="1"/>
  <c r="F25" i="1"/>
  <c r="Q25" i="1" s="1"/>
  <c r="A26" i="1"/>
  <c r="A43" i="1" s="1"/>
  <c r="A60" i="1" s="1"/>
  <c r="B26" i="1"/>
  <c r="B43" i="1" s="1"/>
  <c r="C26" i="1"/>
  <c r="C43" i="1" s="1"/>
  <c r="C60" i="1" s="1"/>
  <c r="D26" i="1"/>
  <c r="E26" i="1"/>
  <c r="P26" i="1" s="1"/>
  <c r="F26" i="1"/>
  <c r="Q26" i="1" s="1"/>
  <c r="A27" i="1"/>
  <c r="A44" i="1" s="1"/>
  <c r="A61" i="1" s="1"/>
  <c r="B27" i="1"/>
  <c r="B44" i="1" s="1"/>
  <c r="C27" i="1"/>
  <c r="C44" i="1" s="1"/>
  <c r="C61" i="1" s="1"/>
  <c r="D27" i="1"/>
  <c r="E27" i="1"/>
  <c r="P27" i="1" s="1"/>
  <c r="F27" i="1"/>
  <c r="A28" i="1"/>
  <c r="A45" i="1" s="1"/>
  <c r="A62" i="1" s="1"/>
  <c r="B28" i="1"/>
  <c r="B45" i="1" s="1"/>
  <c r="C28" i="1"/>
  <c r="C45" i="1" s="1"/>
  <c r="C62" i="1" s="1"/>
  <c r="D28" i="1"/>
  <c r="E28" i="1"/>
  <c r="P28" i="1" s="1"/>
  <c r="F28" i="1"/>
  <c r="A29" i="1"/>
  <c r="A46" i="1" s="1"/>
  <c r="A63" i="1" s="1"/>
  <c r="B29" i="1"/>
  <c r="B46" i="1" s="1"/>
  <c r="C29" i="1"/>
  <c r="C46" i="1" s="1"/>
  <c r="C63" i="1" s="1"/>
  <c r="D29" i="1"/>
  <c r="E29" i="1"/>
  <c r="P29" i="1" s="1"/>
  <c r="F29" i="1"/>
  <c r="Q29" i="1" s="1"/>
  <c r="A30" i="1"/>
  <c r="A47" i="1" s="1"/>
  <c r="A64" i="1" s="1"/>
  <c r="B30" i="1"/>
  <c r="B47" i="1" s="1"/>
  <c r="C30" i="1"/>
  <c r="C47" i="1" s="1"/>
  <c r="C64" i="1" s="1"/>
  <c r="D30" i="1"/>
  <c r="E30" i="1"/>
  <c r="P30" i="1" s="1"/>
  <c r="F30" i="1"/>
  <c r="Q30" i="1" s="1"/>
  <c r="B21" i="1"/>
  <c r="B38" i="1" s="1"/>
  <c r="B55" i="1" s="1"/>
  <c r="C21" i="1"/>
  <c r="C38" i="1" s="1"/>
  <c r="C55" i="1" s="1"/>
  <c r="D21" i="1"/>
  <c r="E21" i="1"/>
  <c r="F21" i="1"/>
  <c r="Q21" i="1" s="1"/>
  <c r="A21" i="1"/>
  <c r="A38" i="1" s="1"/>
  <c r="A55" i="1" s="1"/>
  <c r="P69" i="2" l="1"/>
  <c r="F96" i="2"/>
  <c r="P61" i="2"/>
  <c r="F88" i="2"/>
  <c r="O63" i="2"/>
  <c r="E90" i="2"/>
  <c r="P66" i="2"/>
  <c r="F93" i="2"/>
  <c r="O60" i="2"/>
  <c r="E87" i="2"/>
  <c r="O72" i="2"/>
  <c r="E99" i="2"/>
  <c r="F112" i="2"/>
  <c r="P112" i="2" s="1"/>
  <c r="P85" i="2"/>
  <c r="D38" i="1"/>
  <c r="O21" i="1"/>
  <c r="D47" i="1"/>
  <c r="O30" i="1"/>
  <c r="D45" i="1"/>
  <c r="O28" i="1"/>
  <c r="F44" i="1"/>
  <c r="Q27" i="1"/>
  <c r="D43" i="1"/>
  <c r="O26" i="1"/>
  <c r="D41" i="1"/>
  <c r="O24" i="1"/>
  <c r="F40" i="1"/>
  <c r="Q23" i="1"/>
  <c r="D39" i="1"/>
  <c r="O22" i="1"/>
  <c r="F129" i="2"/>
  <c r="P129" i="2" s="1"/>
  <c r="P102" i="2"/>
  <c r="P67" i="2"/>
  <c r="F94" i="2"/>
  <c r="P59" i="2"/>
  <c r="F86" i="2"/>
  <c r="O75" i="2"/>
  <c r="E102" i="2"/>
  <c r="O69" i="2"/>
  <c r="E96" i="2"/>
  <c r="O61" i="2"/>
  <c r="E88" i="2"/>
  <c r="P64" i="2"/>
  <c r="F91" i="2"/>
  <c r="O74" i="2"/>
  <c r="E101" i="2"/>
  <c r="O70" i="2"/>
  <c r="E97" i="2"/>
  <c r="F131" i="2"/>
  <c r="P131" i="2" s="1"/>
  <c r="P104" i="2"/>
  <c r="E130" i="2"/>
  <c r="O130" i="2" s="1"/>
  <c r="O103" i="2"/>
  <c r="P73" i="2"/>
  <c r="F100" i="2"/>
  <c r="P65" i="2"/>
  <c r="F92" i="2"/>
  <c r="O71" i="2"/>
  <c r="E98" i="2"/>
  <c r="O67" i="2"/>
  <c r="E94" i="2"/>
  <c r="O59" i="2"/>
  <c r="D79" i="2" s="1"/>
  <c r="F79" i="2" s="1"/>
  <c r="L14" i="3" s="1"/>
  <c r="H7" i="3" s="1"/>
  <c r="E86" i="2"/>
  <c r="P76" i="2"/>
  <c r="F103" i="2"/>
  <c r="P62" i="2"/>
  <c r="F89" i="2"/>
  <c r="O66" i="2"/>
  <c r="E93" i="2"/>
  <c r="O64" i="2"/>
  <c r="E91" i="2"/>
  <c r="F128" i="2"/>
  <c r="P128" i="2" s="1"/>
  <c r="P101" i="2"/>
  <c r="E112" i="2"/>
  <c r="O112" i="2" s="1"/>
  <c r="O85" i="2"/>
  <c r="E40" i="1"/>
  <c r="P23" i="1"/>
  <c r="E38" i="1"/>
  <c r="P21" i="1"/>
  <c r="D46" i="1"/>
  <c r="O29" i="1"/>
  <c r="F45" i="1"/>
  <c r="Q28" i="1"/>
  <c r="D44" i="1"/>
  <c r="O27" i="1"/>
  <c r="D42" i="1"/>
  <c r="O25" i="1"/>
  <c r="F41" i="1"/>
  <c r="Q24" i="1"/>
  <c r="D40" i="1"/>
  <c r="O23" i="1"/>
  <c r="P71" i="2"/>
  <c r="F98" i="2"/>
  <c r="P63" i="2"/>
  <c r="F90" i="2"/>
  <c r="O77" i="2"/>
  <c r="E104" i="2"/>
  <c r="O73" i="2"/>
  <c r="E100" i="2"/>
  <c r="O65" i="2"/>
  <c r="E92" i="2"/>
  <c r="P72" i="2"/>
  <c r="F99" i="2"/>
  <c r="P68" i="2"/>
  <c r="F95" i="2"/>
  <c r="P60" i="2"/>
  <c r="F87" i="2"/>
  <c r="O68" i="2"/>
  <c r="E95" i="2"/>
  <c r="O62" i="2"/>
  <c r="E89" i="2"/>
  <c r="F124" i="2"/>
  <c r="P124" i="2" s="1"/>
  <c r="P97" i="2"/>
  <c r="P75" i="2"/>
  <c r="D80" i="2" s="1"/>
  <c r="F80" i="2" s="1"/>
  <c r="L13" i="3" s="1"/>
  <c r="D7" i="3" s="1"/>
  <c r="D52" i="2"/>
  <c r="F52" i="2" s="1"/>
  <c r="L18" i="3" s="1"/>
  <c r="H9" i="3" s="1"/>
  <c r="D53" i="2"/>
  <c r="F53" i="2" s="1"/>
  <c r="L17" i="3" s="1"/>
  <c r="D9" i="3" s="1"/>
  <c r="D15" i="1"/>
  <c r="F15" i="1" s="1"/>
  <c r="E44" i="1"/>
  <c r="D16" i="1"/>
  <c r="F16" i="1" s="1"/>
  <c r="E39" i="1"/>
  <c r="F38" i="1"/>
  <c r="E42" i="1"/>
  <c r="E43" i="1"/>
  <c r="F42" i="1"/>
  <c r="E46" i="1"/>
  <c r="E47" i="1"/>
  <c r="F46" i="1"/>
  <c r="F39" i="1"/>
  <c r="E41" i="1"/>
  <c r="F43" i="1"/>
  <c r="E45" i="1"/>
  <c r="F47" i="1"/>
  <c r="D32" i="1"/>
  <c r="F32" i="1" s="1"/>
  <c r="O40" i="1" l="1"/>
  <c r="D57" i="1"/>
  <c r="O57" i="1" s="1"/>
  <c r="Q45" i="1"/>
  <c r="F62" i="1"/>
  <c r="Q62" i="1" s="1"/>
  <c r="P38" i="1"/>
  <c r="E55" i="1"/>
  <c r="P55" i="1" s="1"/>
  <c r="P41" i="1"/>
  <c r="E58" i="1"/>
  <c r="P58" i="1" s="1"/>
  <c r="P46" i="1"/>
  <c r="E63" i="1"/>
  <c r="P63" i="1" s="1"/>
  <c r="Q38" i="1"/>
  <c r="F55" i="1"/>
  <c r="E122" i="2"/>
  <c r="O122" i="2" s="1"/>
  <c r="O95" i="2"/>
  <c r="F122" i="2"/>
  <c r="P122" i="2" s="1"/>
  <c r="P95" i="2"/>
  <c r="E119" i="2"/>
  <c r="O119" i="2" s="1"/>
  <c r="O92" i="2"/>
  <c r="E131" i="2"/>
  <c r="O131" i="2" s="1"/>
  <c r="O104" i="2"/>
  <c r="F125" i="2"/>
  <c r="P125" i="2" s="1"/>
  <c r="P98" i="2"/>
  <c r="E120" i="2"/>
  <c r="O120" i="2" s="1"/>
  <c r="O93" i="2"/>
  <c r="F130" i="2"/>
  <c r="P130" i="2" s="1"/>
  <c r="P103" i="2"/>
  <c r="E121" i="2"/>
  <c r="O121" i="2" s="1"/>
  <c r="O94" i="2"/>
  <c r="F119" i="2"/>
  <c r="P119" i="2" s="1"/>
  <c r="P92" i="2"/>
  <c r="E124" i="2"/>
  <c r="O124" i="2" s="1"/>
  <c r="O97" i="2"/>
  <c r="F118" i="2"/>
  <c r="P118" i="2" s="1"/>
  <c r="P91" i="2"/>
  <c r="E123" i="2"/>
  <c r="O123" i="2" s="1"/>
  <c r="O96" i="2"/>
  <c r="F113" i="2"/>
  <c r="P113" i="2" s="1"/>
  <c r="P86" i="2"/>
  <c r="E126" i="2"/>
  <c r="O126" i="2" s="1"/>
  <c r="O99" i="2"/>
  <c r="F120" i="2"/>
  <c r="P120" i="2" s="1"/>
  <c r="P93" i="2"/>
  <c r="F115" i="2"/>
  <c r="P115" i="2" s="1"/>
  <c r="P88" i="2"/>
  <c r="Q41" i="1"/>
  <c r="F58" i="1"/>
  <c r="Q58" i="1" s="1"/>
  <c r="O44" i="1"/>
  <c r="D61" i="1"/>
  <c r="O61" i="1" s="1"/>
  <c r="O46" i="1"/>
  <c r="D63" i="1"/>
  <c r="O63" i="1" s="1"/>
  <c r="P40" i="1"/>
  <c r="E57" i="1"/>
  <c r="P57" i="1" s="1"/>
  <c r="Q40" i="1"/>
  <c r="F57" i="1"/>
  <c r="Q57" i="1" s="1"/>
  <c r="O43" i="1"/>
  <c r="D60" i="1"/>
  <c r="O60" i="1" s="1"/>
  <c r="O45" i="1"/>
  <c r="D62" i="1"/>
  <c r="O62" i="1" s="1"/>
  <c r="O38" i="1"/>
  <c r="D55" i="1"/>
  <c r="O55" i="1" s="1"/>
  <c r="D66" i="1" s="1"/>
  <c r="F66" i="1" s="1"/>
  <c r="Q39" i="1"/>
  <c r="F56" i="1"/>
  <c r="Q56" i="1" s="1"/>
  <c r="P45" i="1"/>
  <c r="E62" i="1"/>
  <c r="P62" i="1" s="1"/>
  <c r="Q46" i="1"/>
  <c r="F63" i="1"/>
  <c r="Q63" i="1" s="1"/>
  <c r="P43" i="1"/>
  <c r="E60" i="1"/>
  <c r="P60" i="1" s="1"/>
  <c r="E116" i="2"/>
  <c r="O116" i="2" s="1"/>
  <c r="O89" i="2"/>
  <c r="F114" i="2"/>
  <c r="P114" i="2" s="1"/>
  <c r="P87" i="2"/>
  <c r="F126" i="2"/>
  <c r="P126" i="2" s="1"/>
  <c r="P99" i="2"/>
  <c r="E127" i="2"/>
  <c r="O127" i="2" s="1"/>
  <c r="O100" i="2"/>
  <c r="F117" i="2"/>
  <c r="P117" i="2" s="1"/>
  <c r="P90" i="2"/>
  <c r="E118" i="2"/>
  <c r="O118" i="2" s="1"/>
  <c r="O91" i="2"/>
  <c r="F116" i="2"/>
  <c r="P116" i="2" s="1"/>
  <c r="P89" i="2"/>
  <c r="E113" i="2"/>
  <c r="O113" i="2" s="1"/>
  <c r="O86" i="2"/>
  <c r="E125" i="2"/>
  <c r="O125" i="2" s="1"/>
  <c r="O98" i="2"/>
  <c r="F127" i="2"/>
  <c r="P127" i="2" s="1"/>
  <c r="P100" i="2"/>
  <c r="E128" i="2"/>
  <c r="O128" i="2" s="1"/>
  <c r="O101" i="2"/>
  <c r="E115" i="2"/>
  <c r="O115" i="2" s="1"/>
  <c r="O88" i="2"/>
  <c r="E129" i="2"/>
  <c r="O129" i="2" s="1"/>
  <c r="O102" i="2"/>
  <c r="F121" i="2"/>
  <c r="P121" i="2" s="1"/>
  <c r="P94" i="2"/>
  <c r="E114" i="2"/>
  <c r="O114" i="2" s="1"/>
  <c r="O87" i="2"/>
  <c r="E117" i="2"/>
  <c r="O117" i="2" s="1"/>
  <c r="O90" i="2"/>
  <c r="F123" i="2"/>
  <c r="P123" i="2" s="1"/>
  <c r="P96" i="2"/>
  <c r="Q47" i="1"/>
  <c r="F64" i="1"/>
  <c r="Q64" i="1" s="1"/>
  <c r="Q42" i="1"/>
  <c r="F59" i="1"/>
  <c r="Q59" i="1" s="1"/>
  <c r="P39" i="1"/>
  <c r="E56" i="1"/>
  <c r="P56" i="1" s="1"/>
  <c r="Q43" i="1"/>
  <c r="F60" i="1"/>
  <c r="Q60" i="1" s="1"/>
  <c r="P47" i="1"/>
  <c r="E64" i="1"/>
  <c r="P64" i="1" s="1"/>
  <c r="P42" i="1"/>
  <c r="E59" i="1"/>
  <c r="P59" i="1" s="1"/>
  <c r="P44" i="1"/>
  <c r="E61" i="1"/>
  <c r="P61" i="1" s="1"/>
  <c r="O42" i="1"/>
  <c r="D59" i="1"/>
  <c r="O59" i="1" s="1"/>
  <c r="D133" i="2"/>
  <c r="F133" i="2" s="1"/>
  <c r="O39" i="1"/>
  <c r="D49" i="1" s="1"/>
  <c r="F49" i="1" s="1"/>
  <c r="D56" i="1"/>
  <c r="O56" i="1" s="1"/>
  <c r="O41" i="1"/>
  <c r="D58" i="1"/>
  <c r="O58" i="1" s="1"/>
  <c r="Q44" i="1"/>
  <c r="D50" i="1" s="1"/>
  <c r="F50" i="1" s="1"/>
  <c r="F61" i="1"/>
  <c r="Q61" i="1" s="1"/>
  <c r="O47" i="1"/>
  <c r="D64" i="1"/>
  <c r="O64" i="1" s="1"/>
  <c r="D134" i="2"/>
  <c r="F134" i="2" s="1"/>
  <c r="L19" i="3" s="1"/>
  <c r="D10" i="3" s="1"/>
  <c r="D33" i="1"/>
  <c r="F33" i="1" s="1"/>
  <c r="Q55" i="1" l="1"/>
  <c r="D67" i="1" s="1"/>
  <c r="F67" i="1" s="1"/>
  <c r="D107" i="2"/>
  <c r="F107" i="2" s="1"/>
  <c r="L15" i="3" s="1"/>
  <c r="D8" i="3" s="1"/>
  <c r="D16" i="3" s="1"/>
  <c r="D18" i="3" s="1"/>
  <c r="D106" i="2"/>
  <c r="F106" i="2" s="1"/>
  <c r="L16" i="3" s="1"/>
  <c r="H8" i="3" s="1"/>
  <c r="H16" i="3" s="1"/>
  <c r="H18" i="3" s="1"/>
</calcChain>
</file>

<file path=xl/sharedStrings.xml><?xml version="1.0" encoding="utf-8"?>
<sst xmlns="http://schemas.openxmlformats.org/spreadsheetml/2006/main" count="209" uniqueCount="144">
  <si>
    <t># Brighter fatter effect</t>
  </si>
  <si>
    <t>Test1.o4231491 vs Test2.o4231492</t>
  </si>
  <si>
    <t>effect: ∆a&lt;1,0&gt; =</t>
  </si>
  <si>
    <t>trace:</t>
  </si>
  <si>
    <t>diff</t>
  </si>
  <si>
    <t>e per comp:</t>
  </si>
  <si>
    <t>&lt;F&gt;</t>
  </si>
  <si>
    <t># VTPE</t>
  </si>
  <si>
    <t>effect: ∆[K_{0,1}-K_{0,-1}] =</t>
  </si>
  <si>
    <t>(ref)</t>
  </si>
  <si>
    <t># CRNL</t>
  </si>
  <si>
    <t>Test1.o4231491 vs Test5.o4235247</t>
  </si>
  <si>
    <t>effect: ∆alphaCRNL =</t>
  </si>
  <si>
    <t># classical non-linearity</t>
  </si>
  <si>
    <t>effect: ∆beta =</t>
  </si>
  <si>
    <t>Test1.o4252452 vs Test2.o4252453</t>
  </si>
  <si>
    <t>Test1.o4252452 vs Test3.o4252454</t>
  </si>
  <si>
    <t>Test1.o4252452 vs Test4.o4252455</t>
  </si>
  <si>
    <t>Test1.o4252452 vs Test5.o4252456</t>
  </si>
  <si>
    <t>HLIS 2.2.3: ellipticity</t>
  </si>
  <si>
    <t>PSF star Poisson noise</t>
  </si>
  <si>
    <t>HLIS 2.2.4: trace</t>
  </si>
  <si>
    <t>Ancillary data:</t>
  </si>
  <si>
    <t>Ndof</t>
  </si>
  <si>
    <t>degrees of freedom in PSF fit</t>
  </si>
  <si>
    <t>number of exposures</t>
  </si>
  <si>
    <t>Nexp</t>
  </si>
  <si>
    <t>N*gamma</t>
  </si>
  <si>
    <t>N*gamma,eff</t>
  </si>
  <si>
    <t>number of photons from stars</t>
  </si>
  <si>
    <t>number of photons from stars, reduced to account for pixel variaton (HLIS2.2.7)</t>
  </si>
  <si>
    <t>pixel variation (HLIS 2.2.7)</t>
  </si>
  <si>
    <t>Classical nonlinearity</t>
  </si>
  <si>
    <t>Systematics limits:</t>
  </si>
  <si>
    <t>∆ beta</t>
  </si>
  <si>
    <t>e^-1</t>
  </si>
  <si>
    <t>uncertainty on CNL parameter</t>
  </si>
  <si>
    <t>Coefficients:</t>
  </si>
  <si>
    <t>e</t>
  </si>
  <si>
    <t>C_e,beta</t>
  </si>
  <si>
    <t>C_beta</t>
  </si>
  <si>
    <t>CNL</t>
  </si>
  <si>
    <t>F (PSF star)</t>
  </si>
  <si>
    <t>total counts from typical PSF star</t>
  </si>
  <si>
    <t>Flux dependent nonlinearity</t>
  </si>
  <si>
    <t>C_e,CRNL</t>
  </si>
  <si>
    <t>C_CRNL</t>
  </si>
  <si>
    <t>CRNL</t>
  </si>
  <si>
    <t>∆ alpha_CRNL</t>
  </si>
  <si>
    <t>uncertainty on CRNL exponent</t>
  </si>
  <si>
    <t>VTPE</t>
  </si>
  <si>
    <t>C_e,VTPE</t>
  </si>
  <si>
    <t>C_VTPE</t>
  </si>
  <si>
    <t>∆ [Kv asym]</t>
  </si>
  <si>
    <t>uncertainty on VTPE parameter</t>
  </si>
  <si>
    <t>BFE</t>
  </si>
  <si>
    <t>C_BFE</t>
  </si>
  <si>
    <t>∆ a_BFE</t>
  </si>
  <si>
    <t>uncertainty on nearest neighbor BFE</t>
  </si>
  <si>
    <t>wavefront drift</t>
  </si>
  <si>
    <t>wavefront jitter</t>
  </si>
  <si>
    <t>Wavefront information:</t>
  </si>
  <si>
    <t>los jitter</t>
  </si>
  <si>
    <t>mas</t>
  </si>
  <si>
    <t>nm/180 s</t>
  </si>
  <si>
    <t>nm rms</t>
  </si>
  <si>
    <t>exposure time</t>
  </si>
  <si>
    <t>s</t>
  </si>
  <si>
    <t>for HLIS</t>
  </si>
  <si>
    <t>drift in 1 exposure</t>
  </si>
  <si>
    <t>nm</t>
  </si>
  <si>
    <t>Npass</t>
  </si>
  <si>
    <t>number of passes</t>
  </si>
  <si>
    <t># for J band as this is the hardest</t>
  </si>
  <si>
    <t>static wavefront</t>
  </si>
  <si>
    <t>Total</t>
  </si>
  <si>
    <t>Requirement</t>
  </si>
  <si>
    <t>Margin</t>
  </si>
  <si>
    <t>Derivation of HLIS 2.2.3 and HLIS 2.2.4 requirements</t>
  </si>
  <si>
    <t>Cfa</t>
  </si>
  <si>
    <t>nm^-2</t>
  </si>
  <si>
    <t>Ccc</t>
  </si>
  <si>
    <t>Cjj</t>
  </si>
  <si>
    <t>mas^-2</t>
  </si>
  <si>
    <t>HLIS 2.2.3</t>
  </si>
  <si>
    <t>Ellipticity coefficients from PSFMOM:</t>
  </si>
  <si>
    <t>Coefficients from MAKE_PSF_REQT:</t>
  </si>
  <si>
    <t>considers three sources of PSF ellipticity -- focus*astigmatism (fa), coma^2 (cc), and image motion (jj)</t>
  </si>
  <si>
    <t>and selects the tightest requirement from these options</t>
  </si>
  <si>
    <t>(4 angular scale ranges: l=31..99, 100..315, 316..999, 1000..3161, named 0..3)</t>
  </si>
  <si>
    <t>fa:</t>
  </si>
  <si>
    <t xml:space="preserve"> .. range 0</t>
  </si>
  <si>
    <t xml:space="preserve"> .. range 1</t>
  </si>
  <si>
    <t xml:space="preserve"> .. range 2</t>
  </si>
  <si>
    <t xml:space="preserve"> .. range 3</t>
  </si>
  <si>
    <t>Z^2 for each range</t>
  </si>
  <si>
    <t>PSF ellipticity max</t>
  </si>
  <si>
    <t>cc:</t>
  </si>
  <si>
    <t>jj:</t>
  </si>
  <si>
    <t>J band is used here as it leads to the most stringent requirements on the wavefront</t>
  </si>
  <si>
    <t>Z^2 for PSF ellipticity</t>
  </si>
  <si>
    <t>limit on PSF ellipticity</t>
  </si>
  <si>
    <t>error per component</t>
  </si>
  <si>
    <t>&lt;-- updated by this spreadsheet</t>
  </si>
  <si>
    <t>&lt;-- frozen in SRD, HLIS 2.2.3</t>
  </si>
  <si>
    <t>HLIS 2.2.4</t>
  </si>
  <si>
    <t>Again J band is used.</t>
  </si>
  <si>
    <t>Z^2 for PSF size</t>
  </si>
  <si>
    <t>Trace coefficient from MAKE_PSF_REQT:</t>
  </si>
  <si>
    <t>PSF trace fractional error:</t>
  </si>
  <si>
    <t>&lt;-- this calculation</t>
  </si>
  <si>
    <t>&lt;-- SRD, HLIS 2.2.4</t>
  </si>
  <si>
    <t>Z^2 for PSF total (HLIS 2.2.3 + 2.2.4):</t>
  </si>
  <si>
    <t>d ln T</t>
  </si>
  <si>
    <t>de1</t>
  </si>
  <si>
    <t>de2</t>
  </si>
  <si>
    <t># BFE plus</t>
  </si>
  <si>
    <t>Test1.o4252452 vs Test6.o4265369</t>
  </si>
  <si>
    <t>effect: ∆a+ =</t>
  </si>
  <si>
    <t>C_e,BFE+</t>
  </si>
  <si>
    <t>20 runs, 20 field points each, 40 x 7.5e4 star photons, Ndof=10</t>
  </si>
  <si>
    <t>Time offset information:</t>
  </si>
  <si>
    <t>frame time</t>
  </si>
  <si>
    <t>BFE offset</t>
  </si>
  <si>
    <t>total (∆t_offset)</t>
  </si>
  <si>
    <t>drift in ∆t_offset</t>
  </si>
  <si>
    <t># test for delta t_offset for BFE</t>
  </si>
  <si>
    <t>Test1.o4252452</t>
  </si>
  <si>
    <t>Test7.o4282894</t>
  </si>
  <si>
    <t>Equation: PSF = B_0 + t/∆t * B_1</t>
  </si>
  <si>
    <t>B_0 = original PSF; B_1 = defocus +90 nm</t>
  </si>
  <si>
    <t>range: t = -∆t/2 .. +∆t/2</t>
  </si>
  <si>
    <t>∆ln T: full vs. B_0</t>
  </si>
  <si>
    <t>test field points</t>
  </si>
  <si>
    <t>mean</t>
  </si>
  <si>
    <t>∆ln T: B_1 vs. B_0</t>
  </si>
  <si>
    <t>ratio -&gt;</t>
  </si>
  <si>
    <t xml:space="preserve">  Interpreted as ∆t_offset from BFE divided by exposure duration</t>
  </si>
  <si>
    <t>∆t</t>
  </si>
  <si>
    <t xml:space="preserve"> exposure duration</t>
  </si>
  <si>
    <t>∆t_offset</t>
  </si>
  <si>
    <t>PSF stars (star counts range from 5e4 to 1e5 photons)</t>
  </si>
  <si>
    <t>sqrt(Ndof/2/Nphotons)</t>
  </si>
  <si>
    <t>obs/expected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</si>
</sst>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NumberFormat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80CC-C47D-C34A-8699-739DF8F90710}">
  <dimension ref="A1:P47"/>
  <sheetViews>
    <sheetView topLeftCell="A2" workbookViewId="0">
      <selection activeCell="N17" sqref="N17"/>
    </sheetView>
  </sheetViews>
  <sheetFormatPr baseColWidth="10" defaultRowHeight="16" x14ac:dyDescent="0.2"/>
  <sheetData>
    <row r="1" spans="1:16" x14ac:dyDescent="0.2">
      <c r="A1" s="1" t="s">
        <v>78</v>
      </c>
    </row>
    <row r="3" spans="1:16" x14ac:dyDescent="0.2">
      <c r="A3" t="s">
        <v>84</v>
      </c>
      <c r="J3" t="s">
        <v>105</v>
      </c>
    </row>
    <row r="4" spans="1:16" x14ac:dyDescent="0.2">
      <c r="A4" s="1" t="s">
        <v>87</v>
      </c>
    </row>
    <row r="5" spans="1:16" x14ac:dyDescent="0.2">
      <c r="A5" s="1" t="s">
        <v>88</v>
      </c>
      <c r="J5" t="s">
        <v>106</v>
      </c>
    </row>
    <row r="7" spans="1:16" x14ac:dyDescent="0.2">
      <c r="A7" t="s">
        <v>99</v>
      </c>
    </row>
    <row r="8" spans="1:16" x14ac:dyDescent="0.2">
      <c r="E8" s="1"/>
    </row>
    <row r="9" spans="1:16" x14ac:dyDescent="0.2">
      <c r="A9" t="s">
        <v>22</v>
      </c>
    </row>
    <row r="10" spans="1:16" x14ac:dyDescent="0.2">
      <c r="A10" t="s">
        <v>95</v>
      </c>
      <c r="C10">
        <v>6.25E-2</v>
      </c>
      <c r="E10" t="s">
        <v>100</v>
      </c>
      <c r="G10">
        <f>C10*4</f>
        <v>0.25</v>
      </c>
      <c r="J10" t="s">
        <v>107</v>
      </c>
      <c r="N10">
        <v>0.25</v>
      </c>
    </row>
    <row r="11" spans="1:16" x14ac:dyDescent="0.2">
      <c r="J11" t="s">
        <v>112</v>
      </c>
      <c r="N11">
        <f>G10+N10</f>
        <v>0.5</v>
      </c>
    </row>
    <row r="12" spans="1:16" x14ac:dyDescent="0.2">
      <c r="A12" t="s">
        <v>85</v>
      </c>
    </row>
    <row r="14" spans="1:16" x14ac:dyDescent="0.2">
      <c r="A14" t="s">
        <v>79</v>
      </c>
      <c r="C14" s="2">
        <v>3.53322E-5</v>
      </c>
      <c r="D14" t="s">
        <v>80</v>
      </c>
      <c r="J14" t="s">
        <v>108</v>
      </c>
      <c r="N14" s="2">
        <v>1.9359100000000001E-3</v>
      </c>
    </row>
    <row r="15" spans="1:16" x14ac:dyDescent="0.2">
      <c r="A15" t="s">
        <v>81</v>
      </c>
      <c r="C15" s="2">
        <v>8.4019399999999994E-6</v>
      </c>
      <c r="D15" t="s">
        <v>80</v>
      </c>
    </row>
    <row r="16" spans="1:16" x14ac:dyDescent="0.2">
      <c r="A16" t="s">
        <v>82</v>
      </c>
      <c r="C16" s="2">
        <v>1.1300500000000001E-4</v>
      </c>
      <c r="D16" t="s">
        <v>83</v>
      </c>
      <c r="J16" t="s">
        <v>109</v>
      </c>
      <c r="N16" s="4">
        <f>N14*SQRT(N10)</f>
        <v>9.6795500000000005E-4</v>
      </c>
      <c r="P16" s="1" t="s">
        <v>110</v>
      </c>
    </row>
    <row r="17" spans="1:16" x14ac:dyDescent="0.2">
      <c r="N17" s="4">
        <v>7.2000000000000005E-4</v>
      </c>
      <c r="P17" s="1" t="s">
        <v>111</v>
      </c>
    </row>
    <row r="18" spans="1:16" x14ac:dyDescent="0.2">
      <c r="A18" t="s">
        <v>86</v>
      </c>
    </row>
    <row r="19" spans="1:16" x14ac:dyDescent="0.2">
      <c r="A19" t="s">
        <v>89</v>
      </c>
    </row>
    <row r="21" spans="1:16" x14ac:dyDescent="0.2">
      <c r="A21" t="s">
        <v>90</v>
      </c>
    </row>
    <row r="22" spans="1:16" x14ac:dyDescent="0.2">
      <c r="A22" t="s">
        <v>91</v>
      </c>
      <c r="C22" s="2">
        <v>20.9224</v>
      </c>
    </row>
    <row r="23" spans="1:16" x14ac:dyDescent="0.2">
      <c r="A23" t="s">
        <v>92</v>
      </c>
      <c r="C23" s="2">
        <v>28.686399999999999</v>
      </c>
    </row>
    <row r="24" spans="1:16" x14ac:dyDescent="0.2">
      <c r="A24" t="s">
        <v>93</v>
      </c>
      <c r="C24" s="2">
        <v>37.7699</v>
      </c>
    </row>
    <row r="25" spans="1:16" x14ac:dyDescent="0.2">
      <c r="A25" t="s">
        <v>94</v>
      </c>
      <c r="C25" s="2">
        <v>48.003700000000002</v>
      </c>
    </row>
    <row r="27" spans="1:16" x14ac:dyDescent="0.2">
      <c r="A27" t="s">
        <v>96</v>
      </c>
      <c r="C27" s="2">
        <f>SQRT(SUMSQ(C22:C25)*$C$10)*C14</f>
        <v>6.2406463604380001E-4</v>
      </c>
      <c r="E27" s="1"/>
    </row>
    <row r="29" spans="1:16" x14ac:dyDescent="0.2">
      <c r="A29" t="s">
        <v>97</v>
      </c>
    </row>
    <row r="30" spans="1:16" x14ac:dyDescent="0.2">
      <c r="A30" t="s">
        <v>91</v>
      </c>
      <c r="C30" s="2">
        <v>86.568100000000001</v>
      </c>
    </row>
    <row r="31" spans="1:16" x14ac:dyDescent="0.2">
      <c r="A31" t="s">
        <v>92</v>
      </c>
      <c r="C31" s="2">
        <v>119.36</v>
      </c>
    </row>
    <row r="32" spans="1:16" x14ac:dyDescent="0.2">
      <c r="A32" t="s">
        <v>93</v>
      </c>
      <c r="C32" s="2">
        <v>158.81100000000001</v>
      </c>
    </row>
    <row r="33" spans="1:5" x14ac:dyDescent="0.2">
      <c r="A33" t="s">
        <v>94</v>
      </c>
      <c r="C33" s="2">
        <v>204.346</v>
      </c>
    </row>
    <row r="35" spans="1:5" x14ac:dyDescent="0.2">
      <c r="A35" t="s">
        <v>96</v>
      </c>
      <c r="C35" s="2">
        <f>SQRT(SUMSQ(C30:C33)*$C$10)*C15</f>
        <v>6.2564512862037041E-4</v>
      </c>
      <c r="E35" s="1"/>
    </row>
    <row r="37" spans="1:5" x14ac:dyDescent="0.2">
      <c r="A37" t="s">
        <v>98</v>
      </c>
    </row>
    <row r="38" spans="1:5" x14ac:dyDescent="0.2">
      <c r="A38" t="s">
        <v>91</v>
      </c>
      <c r="C38" s="2">
        <v>16.343299999999999</v>
      </c>
    </row>
    <row r="39" spans="1:5" x14ac:dyDescent="0.2">
      <c r="A39" t="s">
        <v>92</v>
      </c>
      <c r="C39" s="2">
        <v>22.439699999999998</v>
      </c>
    </row>
    <row r="40" spans="1:5" x14ac:dyDescent="0.2">
      <c r="A40" t="s">
        <v>93</v>
      </c>
      <c r="C40" s="2">
        <v>29.4009</v>
      </c>
    </row>
    <row r="41" spans="1:5" x14ac:dyDescent="0.2">
      <c r="A41" t="s">
        <v>94</v>
      </c>
      <c r="C41" s="2">
        <v>37.047499999999999</v>
      </c>
    </row>
    <row r="43" spans="1:5" x14ac:dyDescent="0.2">
      <c r="A43" t="s">
        <v>96</v>
      </c>
      <c r="C43" s="2">
        <f>SQRT(SUMSQ(C38:C41)*$C$10)*C16</f>
        <v>1.5493367144856292E-3</v>
      </c>
      <c r="E43" s="1"/>
    </row>
    <row r="45" spans="1:5" x14ac:dyDescent="0.2">
      <c r="A45" t="s">
        <v>101</v>
      </c>
      <c r="C45" s="4">
        <f>MIN(C27,C35,C43)</f>
        <v>6.2406463604380001E-4</v>
      </c>
      <c r="E45" s="1" t="s">
        <v>103</v>
      </c>
    </row>
    <row r="46" spans="1:5" x14ac:dyDescent="0.2">
      <c r="A46" t="s">
        <v>102</v>
      </c>
      <c r="C46" s="4">
        <v>5.6999999999999998E-4</v>
      </c>
      <c r="E46" s="1" t="s">
        <v>104</v>
      </c>
    </row>
    <row r="47" spans="1:5" x14ac:dyDescent="0.2">
      <c r="A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25CE-D9EC-F946-8A9A-01B21E8380F1}">
  <dimension ref="A1:Q67"/>
  <sheetViews>
    <sheetView topLeftCell="A40" workbookViewId="0">
      <selection activeCell="O55" sqref="O55:Q64"/>
    </sheetView>
  </sheetViews>
  <sheetFormatPr baseColWidth="10" defaultRowHeight="16" x14ac:dyDescent="0.2"/>
  <sheetData>
    <row r="1" spans="1:17" x14ac:dyDescent="0.2">
      <c r="A1" t="s">
        <v>0</v>
      </c>
      <c r="E1" s="1" t="s">
        <v>2</v>
      </c>
      <c r="G1" s="2">
        <v>2.9999999999999999E-7</v>
      </c>
      <c r="H1" t="s">
        <v>6</v>
      </c>
      <c r="I1" s="2">
        <v>75000</v>
      </c>
    </row>
    <row r="2" spans="1:17" x14ac:dyDescent="0.2">
      <c r="A2" s="1" t="s">
        <v>1</v>
      </c>
      <c r="O2" t="s">
        <v>4</v>
      </c>
    </row>
    <row r="4" spans="1:17" x14ac:dyDescent="0.2">
      <c r="A4">
        <v>4</v>
      </c>
      <c r="B4">
        <v>4.25</v>
      </c>
      <c r="C4">
        <v>-1.19</v>
      </c>
      <c r="D4">
        <v>-1.6100000000000001E-4</v>
      </c>
      <c r="E4">
        <v>5.5000000000000002E-5</v>
      </c>
      <c r="F4">
        <v>7.9600000000000005E-4</v>
      </c>
      <c r="H4">
        <v>4</v>
      </c>
      <c r="I4">
        <v>4.25</v>
      </c>
      <c r="J4">
        <v>-1.19</v>
      </c>
      <c r="K4">
        <v>5.8830000000000002E-3</v>
      </c>
      <c r="L4">
        <v>1.4E-5</v>
      </c>
      <c r="M4">
        <v>7.8200000000000003E-4</v>
      </c>
      <c r="O4">
        <f>K4-D4</f>
        <v>6.0439999999999999E-3</v>
      </c>
      <c r="P4">
        <f t="shared" ref="P4:Q4" si="0">L4-E4</f>
        <v>-4.1E-5</v>
      </c>
      <c r="Q4">
        <f t="shared" si="0"/>
        <v>-1.4000000000000015E-5</v>
      </c>
    </row>
    <row r="5" spans="1:17" x14ac:dyDescent="0.2">
      <c r="A5">
        <v>10</v>
      </c>
      <c r="B5">
        <v>-12.13</v>
      </c>
      <c r="C5">
        <v>1.18</v>
      </c>
      <c r="D5">
        <v>2.0999999999999999E-5</v>
      </c>
      <c r="E5">
        <v>7.9999999999999996E-6</v>
      </c>
      <c r="F5">
        <v>9.3099999999999997E-4</v>
      </c>
      <c r="H5">
        <v>10</v>
      </c>
      <c r="I5">
        <v>-12.13</v>
      </c>
      <c r="J5">
        <v>1.18</v>
      </c>
      <c r="K5">
        <v>6.0029999999999997E-3</v>
      </c>
      <c r="L5">
        <v>-3.0000000000000001E-5</v>
      </c>
      <c r="M5">
        <v>8.7799999999999998E-4</v>
      </c>
      <c r="O5">
        <f t="shared" ref="O5:O13" si="1">K5-D5</f>
        <v>5.9819999999999995E-3</v>
      </c>
      <c r="P5">
        <f t="shared" ref="P5:P13" si="2">L5-E5</f>
        <v>-3.8000000000000002E-5</v>
      </c>
      <c r="Q5">
        <f t="shared" ref="Q5:Q13" si="3">M5-F5</f>
        <v>-5.2999999999999987E-5</v>
      </c>
    </row>
    <row r="6" spans="1:17" x14ac:dyDescent="0.2">
      <c r="A6">
        <v>6</v>
      </c>
      <c r="B6">
        <v>-8.93</v>
      </c>
      <c r="C6">
        <v>10.37</v>
      </c>
      <c r="D6">
        <v>-2.6499999999999999E-4</v>
      </c>
      <c r="E6">
        <v>4.5000000000000003E-5</v>
      </c>
      <c r="F6">
        <v>7.0299999999999996E-4</v>
      </c>
      <c r="H6">
        <v>6</v>
      </c>
      <c r="I6">
        <v>-8.93</v>
      </c>
      <c r="J6">
        <v>10.37</v>
      </c>
      <c r="K6">
        <v>5.8469999999999998E-3</v>
      </c>
      <c r="L6">
        <v>-1.5999999999999999E-5</v>
      </c>
      <c r="M6">
        <v>7.1299999999999998E-4</v>
      </c>
      <c r="O6">
        <f t="shared" si="1"/>
        <v>6.1119999999999994E-3</v>
      </c>
      <c r="P6">
        <f t="shared" si="2"/>
        <v>-6.1000000000000005E-5</v>
      </c>
      <c r="Q6">
        <f t="shared" si="3"/>
        <v>1.0000000000000026E-5</v>
      </c>
    </row>
    <row r="7" spans="1:17" x14ac:dyDescent="0.2">
      <c r="A7">
        <v>4</v>
      </c>
      <c r="B7">
        <v>2.11</v>
      </c>
      <c r="C7">
        <v>14.87</v>
      </c>
      <c r="D7">
        <v>-1.6100000000000001E-4</v>
      </c>
      <c r="E7">
        <v>5.5000000000000002E-5</v>
      </c>
      <c r="F7">
        <v>7.9600000000000005E-4</v>
      </c>
      <c r="H7">
        <v>4</v>
      </c>
      <c r="I7">
        <v>2.11</v>
      </c>
      <c r="J7">
        <v>14.87</v>
      </c>
      <c r="K7">
        <v>5.8830000000000002E-3</v>
      </c>
      <c r="L7">
        <v>1.4E-5</v>
      </c>
      <c r="M7">
        <v>7.8200000000000003E-4</v>
      </c>
      <c r="O7">
        <f t="shared" si="1"/>
        <v>6.0439999999999999E-3</v>
      </c>
      <c r="P7">
        <f t="shared" si="2"/>
        <v>-4.1E-5</v>
      </c>
      <c r="Q7">
        <f t="shared" si="3"/>
        <v>-1.4000000000000015E-5</v>
      </c>
    </row>
    <row r="8" spans="1:17" x14ac:dyDescent="0.2">
      <c r="A8">
        <v>17</v>
      </c>
      <c r="B8">
        <v>-10.29</v>
      </c>
      <c r="C8">
        <v>-12.68</v>
      </c>
      <c r="D8">
        <v>-2.02E-4</v>
      </c>
      <c r="E8">
        <v>2.5999999999999998E-5</v>
      </c>
      <c r="F8">
        <v>4.2499999999999998E-4</v>
      </c>
      <c r="H8">
        <v>17</v>
      </c>
      <c r="I8">
        <v>-10.29</v>
      </c>
      <c r="J8">
        <v>-12.68</v>
      </c>
      <c r="K8">
        <v>5.947E-3</v>
      </c>
      <c r="L8">
        <v>-1.21E-4</v>
      </c>
      <c r="M8">
        <v>3.3300000000000002E-4</v>
      </c>
      <c r="O8">
        <f t="shared" si="1"/>
        <v>6.149E-3</v>
      </c>
      <c r="P8">
        <f t="shared" si="2"/>
        <v>-1.47E-4</v>
      </c>
      <c r="Q8">
        <f t="shared" si="3"/>
        <v>-9.1999999999999959E-5</v>
      </c>
    </row>
    <row r="9" spans="1:17" x14ac:dyDescent="0.2">
      <c r="A9">
        <v>15</v>
      </c>
      <c r="B9">
        <v>19.79</v>
      </c>
      <c r="C9">
        <v>6.95</v>
      </c>
      <c r="D9">
        <v>-2.05E-4</v>
      </c>
      <c r="E9">
        <v>5.1E-5</v>
      </c>
      <c r="F9">
        <v>7.18E-4</v>
      </c>
      <c r="H9">
        <v>15</v>
      </c>
      <c r="I9">
        <v>19.79</v>
      </c>
      <c r="J9">
        <v>6.95</v>
      </c>
      <c r="K9">
        <v>5.8890000000000001E-3</v>
      </c>
      <c r="L9">
        <v>-5.8999999999999998E-5</v>
      </c>
      <c r="M9">
        <v>6.1200000000000002E-4</v>
      </c>
      <c r="O9">
        <f t="shared" si="1"/>
        <v>6.0940000000000005E-3</v>
      </c>
      <c r="P9">
        <f t="shared" si="2"/>
        <v>-1.0999999999999999E-4</v>
      </c>
      <c r="Q9">
        <f t="shared" si="3"/>
        <v>-1.0599999999999997E-4</v>
      </c>
    </row>
    <row r="10" spans="1:17" x14ac:dyDescent="0.2">
      <c r="A10">
        <v>3</v>
      </c>
      <c r="B10">
        <v>-12.1</v>
      </c>
      <c r="C10">
        <v>5.1100000000000003</v>
      </c>
      <c r="D10">
        <v>-2.4800000000000001E-4</v>
      </c>
      <c r="E10">
        <v>3.8000000000000002E-5</v>
      </c>
      <c r="F10">
        <v>7.2199999999999999E-4</v>
      </c>
      <c r="H10">
        <v>3</v>
      </c>
      <c r="I10">
        <v>-12.1</v>
      </c>
      <c r="J10">
        <v>5.1100000000000003</v>
      </c>
      <c r="K10">
        <v>5.8539999999999998E-3</v>
      </c>
      <c r="L10">
        <v>3.9999999999999998E-6</v>
      </c>
      <c r="M10">
        <v>6.9200000000000002E-4</v>
      </c>
      <c r="O10">
        <f t="shared" si="1"/>
        <v>6.1019999999999998E-3</v>
      </c>
      <c r="P10">
        <f t="shared" si="2"/>
        <v>-3.4E-5</v>
      </c>
      <c r="Q10">
        <f t="shared" si="3"/>
        <v>-2.999999999999997E-5</v>
      </c>
    </row>
    <row r="11" spans="1:17" x14ac:dyDescent="0.2">
      <c r="A11">
        <v>6</v>
      </c>
      <c r="B11">
        <v>6.24</v>
      </c>
      <c r="C11">
        <v>16.3</v>
      </c>
      <c r="D11">
        <v>-2.6499999999999999E-4</v>
      </c>
      <c r="E11">
        <v>4.5000000000000003E-5</v>
      </c>
      <c r="F11">
        <v>7.0299999999999996E-4</v>
      </c>
      <c r="H11">
        <v>6</v>
      </c>
      <c r="I11">
        <v>6.24</v>
      </c>
      <c r="J11">
        <v>16.3</v>
      </c>
      <c r="K11">
        <v>5.8469999999999998E-3</v>
      </c>
      <c r="L11">
        <v>-1.5999999999999999E-5</v>
      </c>
      <c r="M11">
        <v>7.1299999999999998E-4</v>
      </c>
      <c r="O11">
        <f t="shared" si="1"/>
        <v>6.1119999999999994E-3</v>
      </c>
      <c r="P11">
        <f t="shared" si="2"/>
        <v>-6.1000000000000005E-5</v>
      </c>
      <c r="Q11">
        <f t="shared" si="3"/>
        <v>1.0000000000000026E-5</v>
      </c>
    </row>
    <row r="12" spans="1:17" x14ac:dyDescent="0.2">
      <c r="A12">
        <v>9</v>
      </c>
      <c r="B12">
        <v>-14.15</v>
      </c>
      <c r="C12">
        <v>8.14</v>
      </c>
      <c r="D12">
        <v>-2.24E-4</v>
      </c>
      <c r="E12">
        <v>5.0000000000000002E-5</v>
      </c>
      <c r="F12">
        <v>6.2799999999999998E-4</v>
      </c>
      <c r="H12">
        <v>9</v>
      </c>
      <c r="I12">
        <v>-14.15</v>
      </c>
      <c r="J12">
        <v>8.14</v>
      </c>
      <c r="K12">
        <v>5.9059999999999998E-3</v>
      </c>
      <c r="L12">
        <v>-6.6000000000000005E-5</v>
      </c>
      <c r="M12">
        <v>6.3900000000000003E-4</v>
      </c>
      <c r="O12">
        <f t="shared" si="1"/>
        <v>6.13E-3</v>
      </c>
      <c r="P12">
        <f t="shared" si="2"/>
        <v>-1.16E-4</v>
      </c>
      <c r="Q12">
        <f t="shared" si="3"/>
        <v>1.1000000000000051E-5</v>
      </c>
    </row>
    <row r="13" spans="1:17" x14ac:dyDescent="0.2">
      <c r="A13">
        <v>18</v>
      </c>
      <c r="B13">
        <v>-2.16</v>
      </c>
      <c r="C13">
        <v>-19.72</v>
      </c>
      <c r="D13">
        <v>-2.5599999999999999E-4</v>
      </c>
      <c r="E13">
        <v>6.0000000000000002E-5</v>
      </c>
      <c r="F13">
        <v>6.2399999999999999E-4</v>
      </c>
      <c r="H13">
        <v>18</v>
      </c>
      <c r="I13">
        <v>-2.16</v>
      </c>
      <c r="J13">
        <v>-19.72</v>
      </c>
      <c r="K13">
        <v>5.8219999999999999E-3</v>
      </c>
      <c r="L13">
        <v>-1.4100000000000001E-4</v>
      </c>
      <c r="M13">
        <v>5.3899999999999998E-4</v>
      </c>
      <c r="O13">
        <f t="shared" si="1"/>
        <v>6.0780000000000001E-3</v>
      </c>
      <c r="P13">
        <f t="shared" si="2"/>
        <v>-2.0100000000000001E-4</v>
      </c>
      <c r="Q13">
        <f t="shared" si="3"/>
        <v>-8.5000000000000006E-5</v>
      </c>
    </row>
    <row r="15" spans="1:17" x14ac:dyDescent="0.2">
      <c r="C15" t="s">
        <v>3</v>
      </c>
      <c r="D15">
        <f>AVERAGE(O4:O13)</f>
        <v>6.0847000000000002E-3</v>
      </c>
      <c r="F15" s="3">
        <f>D15/$G$1/$I$1</f>
        <v>0.27043111111111112</v>
      </c>
    </row>
    <row r="16" spans="1:17" x14ac:dyDescent="0.2">
      <c r="C16" t="s">
        <v>5</v>
      </c>
      <c r="D16">
        <f>SQRT(SUMSQ(P4:Q13)/COUNT(P4:Q13))</f>
        <v>8.1337875556225338E-5</v>
      </c>
      <c r="F16" s="3">
        <f>D16/$G$1/$I$1</f>
        <v>3.6150166913877925E-3</v>
      </c>
    </row>
    <row r="18" spans="1:17" x14ac:dyDescent="0.2">
      <c r="A18" t="s">
        <v>7</v>
      </c>
      <c r="E18" s="1" t="s">
        <v>8</v>
      </c>
      <c r="G18" s="2">
        <v>-4.0000000000000001E-3</v>
      </c>
      <c r="H18" t="s">
        <v>9</v>
      </c>
      <c r="I18" s="2">
        <v>1</v>
      </c>
    </row>
    <row r="19" spans="1:17" x14ac:dyDescent="0.2">
      <c r="A19" s="1" t="s">
        <v>1</v>
      </c>
      <c r="O19" t="s">
        <v>4</v>
      </c>
    </row>
    <row r="21" spans="1:17" x14ac:dyDescent="0.2">
      <c r="A21">
        <f>A4</f>
        <v>4</v>
      </c>
      <c r="B21">
        <f t="shared" ref="B21:F21" si="4">B4</f>
        <v>4.25</v>
      </c>
      <c r="C21">
        <f t="shared" si="4"/>
        <v>-1.19</v>
      </c>
      <c r="D21">
        <f t="shared" si="4"/>
        <v>-1.6100000000000001E-4</v>
      </c>
      <c r="E21">
        <f t="shared" si="4"/>
        <v>5.5000000000000002E-5</v>
      </c>
      <c r="F21">
        <f t="shared" si="4"/>
        <v>7.9600000000000005E-4</v>
      </c>
      <c r="H21">
        <v>4</v>
      </c>
      <c r="I21">
        <v>4.25</v>
      </c>
      <c r="J21">
        <v>-1.19</v>
      </c>
      <c r="K21">
        <v>-4.6719999999999999E-3</v>
      </c>
      <c r="L21">
        <v>3.437E-3</v>
      </c>
      <c r="M21">
        <v>7.2099999999999996E-4</v>
      </c>
      <c r="O21">
        <f>K21-D21</f>
        <v>-4.5110000000000003E-3</v>
      </c>
      <c r="P21">
        <f t="shared" ref="P21:P30" si="5">L21-E21</f>
        <v>3.382E-3</v>
      </c>
      <c r="Q21">
        <f t="shared" ref="Q21:Q30" si="6">M21-F21</f>
        <v>-7.5000000000000088E-5</v>
      </c>
    </row>
    <row r="22" spans="1:17" x14ac:dyDescent="0.2">
      <c r="A22">
        <f t="shared" ref="A22:F22" si="7">A5</f>
        <v>10</v>
      </c>
      <c r="B22">
        <f t="shared" si="7"/>
        <v>-12.13</v>
      </c>
      <c r="C22">
        <f t="shared" si="7"/>
        <v>1.18</v>
      </c>
      <c r="D22">
        <f t="shared" si="7"/>
        <v>2.0999999999999999E-5</v>
      </c>
      <c r="E22">
        <f t="shared" si="7"/>
        <v>7.9999999999999996E-6</v>
      </c>
      <c r="F22">
        <f t="shared" si="7"/>
        <v>9.3099999999999997E-4</v>
      </c>
      <c r="H22">
        <v>10</v>
      </c>
      <c r="I22">
        <v>-12.13</v>
      </c>
      <c r="J22">
        <v>1.18</v>
      </c>
      <c r="K22">
        <v>-4.5820000000000001E-3</v>
      </c>
      <c r="L22">
        <v>3.5049999999999999E-3</v>
      </c>
      <c r="M22">
        <v>8.2899999999999998E-4</v>
      </c>
      <c r="O22">
        <f t="shared" ref="O22:O30" si="8">K22-D22</f>
        <v>-4.6030000000000003E-3</v>
      </c>
      <c r="P22">
        <f t="shared" si="5"/>
        <v>3.4969999999999997E-3</v>
      </c>
      <c r="Q22">
        <f t="shared" si="6"/>
        <v>-1.0199999999999999E-4</v>
      </c>
    </row>
    <row r="23" spans="1:17" x14ac:dyDescent="0.2">
      <c r="A23">
        <f t="shared" ref="A23:F23" si="9">A6</f>
        <v>6</v>
      </c>
      <c r="B23">
        <f t="shared" si="9"/>
        <v>-8.93</v>
      </c>
      <c r="C23">
        <f t="shared" si="9"/>
        <v>10.37</v>
      </c>
      <c r="D23">
        <f t="shared" si="9"/>
        <v>-2.6499999999999999E-4</v>
      </c>
      <c r="E23">
        <f t="shared" si="9"/>
        <v>4.5000000000000003E-5</v>
      </c>
      <c r="F23">
        <f t="shared" si="9"/>
        <v>7.0299999999999996E-4</v>
      </c>
      <c r="H23">
        <v>6</v>
      </c>
      <c r="I23">
        <v>-8.93</v>
      </c>
      <c r="J23">
        <v>10.37</v>
      </c>
      <c r="K23">
        <v>-4.4510000000000001E-3</v>
      </c>
      <c r="L23">
        <v>3.2360000000000002E-3</v>
      </c>
      <c r="M23">
        <v>5.6999999999999998E-4</v>
      </c>
      <c r="O23">
        <f t="shared" si="8"/>
        <v>-4.1860000000000005E-3</v>
      </c>
      <c r="P23">
        <f t="shared" si="5"/>
        <v>3.1910000000000003E-3</v>
      </c>
      <c r="Q23">
        <f t="shared" si="6"/>
        <v>-1.3299999999999998E-4</v>
      </c>
    </row>
    <row r="24" spans="1:17" x14ac:dyDescent="0.2">
      <c r="A24">
        <f t="shared" ref="A24:F24" si="10">A7</f>
        <v>4</v>
      </c>
      <c r="B24">
        <f t="shared" si="10"/>
        <v>2.11</v>
      </c>
      <c r="C24">
        <f t="shared" si="10"/>
        <v>14.87</v>
      </c>
      <c r="D24">
        <f t="shared" si="10"/>
        <v>-1.6100000000000001E-4</v>
      </c>
      <c r="E24">
        <f t="shared" si="10"/>
        <v>5.5000000000000002E-5</v>
      </c>
      <c r="F24">
        <f t="shared" si="10"/>
        <v>7.9600000000000005E-4</v>
      </c>
      <c r="H24">
        <v>4</v>
      </c>
      <c r="I24">
        <v>2.11</v>
      </c>
      <c r="J24">
        <v>14.87</v>
      </c>
      <c r="K24">
        <v>-4.6719999999999999E-3</v>
      </c>
      <c r="L24">
        <v>3.437E-3</v>
      </c>
      <c r="M24">
        <v>7.2099999999999996E-4</v>
      </c>
      <c r="O24">
        <f t="shared" si="8"/>
        <v>-4.5110000000000003E-3</v>
      </c>
      <c r="P24">
        <f t="shared" si="5"/>
        <v>3.382E-3</v>
      </c>
      <c r="Q24">
        <f t="shared" si="6"/>
        <v>-7.5000000000000088E-5</v>
      </c>
    </row>
    <row r="25" spans="1:17" x14ac:dyDescent="0.2">
      <c r="A25">
        <f t="shared" ref="A25:F25" si="11">A8</f>
        <v>17</v>
      </c>
      <c r="B25">
        <f t="shared" si="11"/>
        <v>-10.29</v>
      </c>
      <c r="C25">
        <f t="shared" si="11"/>
        <v>-12.68</v>
      </c>
      <c r="D25">
        <f t="shared" si="11"/>
        <v>-2.02E-4</v>
      </c>
      <c r="E25">
        <f t="shared" si="11"/>
        <v>2.5999999999999998E-5</v>
      </c>
      <c r="F25">
        <f t="shared" si="11"/>
        <v>4.2499999999999998E-4</v>
      </c>
      <c r="H25">
        <v>17</v>
      </c>
      <c r="I25">
        <v>-10.29</v>
      </c>
      <c r="J25">
        <v>-12.68</v>
      </c>
      <c r="K25">
        <v>-4.0369999999999998E-3</v>
      </c>
      <c r="L25">
        <v>2.9399999999999999E-3</v>
      </c>
      <c r="M25">
        <v>3.5100000000000002E-4</v>
      </c>
      <c r="O25">
        <f t="shared" si="8"/>
        <v>-3.8349999999999999E-3</v>
      </c>
      <c r="P25">
        <f t="shared" si="5"/>
        <v>2.9139999999999999E-3</v>
      </c>
      <c r="Q25">
        <f t="shared" si="6"/>
        <v>-7.3999999999999956E-5</v>
      </c>
    </row>
    <row r="26" spans="1:17" x14ac:dyDescent="0.2">
      <c r="A26">
        <f t="shared" ref="A26:F26" si="12">A9</f>
        <v>15</v>
      </c>
      <c r="B26">
        <f t="shared" si="12"/>
        <v>19.79</v>
      </c>
      <c r="C26">
        <f t="shared" si="12"/>
        <v>6.95</v>
      </c>
      <c r="D26">
        <f t="shared" si="12"/>
        <v>-2.05E-4</v>
      </c>
      <c r="E26">
        <f t="shared" si="12"/>
        <v>5.1E-5</v>
      </c>
      <c r="F26">
        <f t="shared" si="12"/>
        <v>7.18E-4</v>
      </c>
      <c r="H26">
        <v>15</v>
      </c>
      <c r="I26">
        <v>19.79</v>
      </c>
      <c r="J26">
        <v>6.95</v>
      </c>
      <c r="K26">
        <v>-4.241E-3</v>
      </c>
      <c r="L26">
        <v>3.1909999999999998E-3</v>
      </c>
      <c r="M26">
        <v>7.27E-4</v>
      </c>
      <c r="O26">
        <f t="shared" si="8"/>
        <v>-4.0359999999999997E-3</v>
      </c>
      <c r="P26">
        <f t="shared" si="5"/>
        <v>3.14E-3</v>
      </c>
      <c r="Q26">
        <f t="shared" si="6"/>
        <v>9.0000000000000019E-6</v>
      </c>
    </row>
    <row r="27" spans="1:17" x14ac:dyDescent="0.2">
      <c r="A27">
        <f t="shared" ref="A27:F27" si="13">A10</f>
        <v>3</v>
      </c>
      <c r="B27">
        <f t="shared" si="13"/>
        <v>-12.1</v>
      </c>
      <c r="C27">
        <f t="shared" si="13"/>
        <v>5.1100000000000003</v>
      </c>
      <c r="D27">
        <f t="shared" si="13"/>
        <v>-2.4800000000000001E-4</v>
      </c>
      <c r="E27">
        <f t="shared" si="13"/>
        <v>3.8000000000000002E-5</v>
      </c>
      <c r="F27">
        <f t="shared" si="13"/>
        <v>7.2199999999999999E-4</v>
      </c>
      <c r="H27">
        <v>3</v>
      </c>
      <c r="I27">
        <v>-12.1</v>
      </c>
      <c r="J27">
        <v>5.1100000000000003</v>
      </c>
      <c r="K27">
        <v>-4.4029999999999998E-3</v>
      </c>
      <c r="L27">
        <v>3.2000000000000002E-3</v>
      </c>
      <c r="M27">
        <v>6.3400000000000001E-4</v>
      </c>
      <c r="O27">
        <f t="shared" si="8"/>
        <v>-4.1549999999999998E-3</v>
      </c>
      <c r="P27">
        <f t="shared" si="5"/>
        <v>3.1620000000000003E-3</v>
      </c>
      <c r="Q27">
        <f t="shared" si="6"/>
        <v>-8.7999999999999971E-5</v>
      </c>
    </row>
    <row r="28" spans="1:17" x14ac:dyDescent="0.2">
      <c r="A28">
        <f t="shared" ref="A28:F28" si="14">A11</f>
        <v>6</v>
      </c>
      <c r="B28">
        <f t="shared" si="14"/>
        <v>6.24</v>
      </c>
      <c r="C28">
        <f t="shared" si="14"/>
        <v>16.3</v>
      </c>
      <c r="D28">
        <f t="shared" si="14"/>
        <v>-2.6499999999999999E-4</v>
      </c>
      <c r="E28">
        <f t="shared" si="14"/>
        <v>4.5000000000000003E-5</v>
      </c>
      <c r="F28">
        <f t="shared" si="14"/>
        <v>7.0299999999999996E-4</v>
      </c>
      <c r="H28">
        <v>6</v>
      </c>
      <c r="I28">
        <v>6.24</v>
      </c>
      <c r="J28">
        <v>16.3</v>
      </c>
      <c r="K28">
        <v>-4.4510000000000001E-3</v>
      </c>
      <c r="L28">
        <v>3.2360000000000002E-3</v>
      </c>
      <c r="M28">
        <v>5.6999999999999998E-4</v>
      </c>
      <c r="O28">
        <f t="shared" si="8"/>
        <v>-4.1860000000000005E-3</v>
      </c>
      <c r="P28">
        <f t="shared" si="5"/>
        <v>3.1910000000000003E-3</v>
      </c>
      <c r="Q28">
        <f t="shared" si="6"/>
        <v>-1.3299999999999998E-4</v>
      </c>
    </row>
    <row r="29" spans="1:17" x14ac:dyDescent="0.2">
      <c r="A29">
        <f t="shared" ref="A29:F29" si="15">A12</f>
        <v>9</v>
      </c>
      <c r="B29">
        <f t="shared" si="15"/>
        <v>-14.15</v>
      </c>
      <c r="C29">
        <f t="shared" si="15"/>
        <v>8.14</v>
      </c>
      <c r="D29">
        <f t="shared" si="15"/>
        <v>-2.24E-4</v>
      </c>
      <c r="E29">
        <f t="shared" si="15"/>
        <v>5.0000000000000002E-5</v>
      </c>
      <c r="F29">
        <f t="shared" si="15"/>
        <v>6.2799999999999998E-4</v>
      </c>
      <c r="H29">
        <v>9</v>
      </c>
      <c r="I29">
        <v>-14.15</v>
      </c>
      <c r="J29">
        <v>8.14</v>
      </c>
      <c r="K29">
        <v>-4.3660000000000001E-3</v>
      </c>
      <c r="L29">
        <v>3.2169999999999998E-3</v>
      </c>
      <c r="M29">
        <v>4.6900000000000002E-4</v>
      </c>
      <c r="O29">
        <f t="shared" si="8"/>
        <v>-4.1419999999999998E-3</v>
      </c>
      <c r="P29">
        <f t="shared" si="5"/>
        <v>3.1669999999999997E-3</v>
      </c>
      <c r="Q29">
        <f t="shared" si="6"/>
        <v>-1.5899999999999996E-4</v>
      </c>
    </row>
    <row r="30" spans="1:17" x14ac:dyDescent="0.2">
      <c r="A30">
        <f t="shared" ref="A30:F30" si="16">A13</f>
        <v>18</v>
      </c>
      <c r="B30">
        <f t="shared" si="16"/>
        <v>-2.16</v>
      </c>
      <c r="C30">
        <f t="shared" si="16"/>
        <v>-19.72</v>
      </c>
      <c r="D30">
        <f t="shared" si="16"/>
        <v>-2.5599999999999999E-4</v>
      </c>
      <c r="E30">
        <f t="shared" si="16"/>
        <v>6.0000000000000002E-5</v>
      </c>
      <c r="F30">
        <f t="shared" si="16"/>
        <v>6.2399999999999999E-4</v>
      </c>
      <c r="H30">
        <v>18</v>
      </c>
      <c r="I30">
        <v>-2.16</v>
      </c>
      <c r="J30">
        <v>-19.72</v>
      </c>
      <c r="K30">
        <v>-4.1380000000000002E-3</v>
      </c>
      <c r="L30">
        <v>3.14E-3</v>
      </c>
      <c r="M30">
        <v>6.7500000000000004E-4</v>
      </c>
      <c r="O30">
        <f t="shared" si="8"/>
        <v>-3.882E-3</v>
      </c>
      <c r="P30">
        <f t="shared" si="5"/>
        <v>3.0799999999999998E-3</v>
      </c>
      <c r="Q30">
        <f t="shared" si="6"/>
        <v>5.1000000000000047E-5</v>
      </c>
    </row>
    <row r="32" spans="1:17" x14ac:dyDescent="0.2">
      <c r="C32" t="s">
        <v>3</v>
      </c>
      <c r="D32">
        <f>AVERAGE(O21:O30)</f>
        <v>-4.2047000000000005E-3</v>
      </c>
      <c r="F32" s="3">
        <f>D32/$G$18/$I$18</f>
        <v>1.0511750000000002</v>
      </c>
    </row>
    <row r="33" spans="1:17" x14ac:dyDescent="0.2">
      <c r="C33" t="s">
        <v>5</v>
      </c>
      <c r="D33">
        <f>SQRT(SUMSQ(P21:Q30)/COUNT(P21:Q30))</f>
        <v>2.2741323950025427E-3</v>
      </c>
      <c r="F33" s="3">
        <f>D33/$G$18/$I$18</f>
        <v>-0.56853309875063562</v>
      </c>
    </row>
    <row r="35" spans="1:17" x14ac:dyDescent="0.2">
      <c r="A35" t="s">
        <v>13</v>
      </c>
      <c r="E35" s="1" t="s">
        <v>14</v>
      </c>
      <c r="G35" s="2">
        <v>9.9999999999999995E-7</v>
      </c>
      <c r="H35" t="s">
        <v>6</v>
      </c>
      <c r="I35" s="2">
        <v>75000</v>
      </c>
    </row>
    <row r="36" spans="1:17" x14ac:dyDescent="0.2">
      <c r="A36" s="1" t="s">
        <v>11</v>
      </c>
      <c r="O36" t="s">
        <v>4</v>
      </c>
    </row>
    <row r="38" spans="1:17" x14ac:dyDescent="0.2">
      <c r="A38">
        <f>A21</f>
        <v>4</v>
      </c>
      <c r="B38">
        <f t="shared" ref="B38:F38" si="17">B21</f>
        <v>4.25</v>
      </c>
      <c r="C38">
        <f t="shared" si="17"/>
        <v>-1.19</v>
      </c>
      <c r="D38">
        <f t="shared" si="17"/>
        <v>-1.6100000000000001E-4</v>
      </c>
      <c r="E38">
        <f t="shared" si="17"/>
        <v>5.5000000000000002E-5</v>
      </c>
      <c r="F38">
        <f t="shared" si="17"/>
        <v>7.9600000000000005E-4</v>
      </c>
      <c r="H38">
        <v>4</v>
      </c>
      <c r="I38">
        <v>4.25</v>
      </c>
      <c r="J38">
        <v>-1.19</v>
      </c>
      <c r="K38">
        <v>1.0879E-2</v>
      </c>
      <c r="L38">
        <v>-2.4899999999999998E-4</v>
      </c>
      <c r="M38">
        <v>1.289E-3</v>
      </c>
      <c r="O38">
        <f>K38-D38</f>
        <v>1.1039999999999999E-2</v>
      </c>
      <c r="P38">
        <f t="shared" ref="P38:P47" si="18">L38-E38</f>
        <v>-3.0399999999999996E-4</v>
      </c>
      <c r="Q38">
        <f t="shared" ref="Q38:Q47" si="19">M38-F38</f>
        <v>4.9299999999999995E-4</v>
      </c>
    </row>
    <row r="39" spans="1:17" x14ac:dyDescent="0.2">
      <c r="A39">
        <f t="shared" ref="A39:F39" si="20">A22</f>
        <v>10</v>
      </c>
      <c r="B39">
        <f t="shared" si="20"/>
        <v>-12.13</v>
      </c>
      <c r="C39">
        <f t="shared" si="20"/>
        <v>1.18</v>
      </c>
      <c r="D39">
        <f t="shared" si="20"/>
        <v>2.0999999999999999E-5</v>
      </c>
      <c r="E39">
        <f t="shared" si="20"/>
        <v>7.9999999999999996E-6</v>
      </c>
      <c r="F39">
        <f t="shared" si="20"/>
        <v>9.3099999999999997E-4</v>
      </c>
      <c r="H39">
        <v>10</v>
      </c>
      <c r="I39">
        <v>-12.13</v>
      </c>
      <c r="J39">
        <v>1.18</v>
      </c>
      <c r="K39">
        <v>1.1270000000000001E-2</v>
      </c>
      <c r="L39">
        <v>-3.4400000000000001E-4</v>
      </c>
      <c r="M39">
        <v>1.503E-3</v>
      </c>
      <c r="O39">
        <f t="shared" ref="O39:O47" si="21">K39-D39</f>
        <v>1.1249E-2</v>
      </c>
      <c r="P39">
        <f t="shared" si="18"/>
        <v>-3.5199999999999999E-4</v>
      </c>
      <c r="Q39">
        <f t="shared" si="19"/>
        <v>5.7200000000000003E-4</v>
      </c>
    </row>
    <row r="40" spans="1:17" x14ac:dyDescent="0.2">
      <c r="A40">
        <f t="shared" ref="A40:F40" si="22">A23</f>
        <v>6</v>
      </c>
      <c r="B40">
        <f t="shared" si="22"/>
        <v>-8.93</v>
      </c>
      <c r="C40">
        <f t="shared" si="22"/>
        <v>10.37</v>
      </c>
      <c r="D40">
        <f t="shared" si="22"/>
        <v>-2.6499999999999999E-4</v>
      </c>
      <c r="E40">
        <f t="shared" si="22"/>
        <v>4.5000000000000003E-5</v>
      </c>
      <c r="F40">
        <f t="shared" si="22"/>
        <v>7.0299999999999996E-4</v>
      </c>
      <c r="H40">
        <v>6</v>
      </c>
      <c r="I40">
        <v>-8.93</v>
      </c>
      <c r="J40">
        <v>10.37</v>
      </c>
      <c r="K40">
        <v>1.0803999999999999E-2</v>
      </c>
      <c r="L40">
        <v>4.6E-5</v>
      </c>
      <c r="M40">
        <v>1.3090000000000001E-3</v>
      </c>
      <c r="O40">
        <f t="shared" si="21"/>
        <v>1.1068999999999999E-2</v>
      </c>
      <c r="P40">
        <f t="shared" si="18"/>
        <v>9.999999999999972E-7</v>
      </c>
      <c r="Q40">
        <f t="shared" si="19"/>
        <v>6.0600000000000009E-4</v>
      </c>
    </row>
    <row r="41" spans="1:17" x14ac:dyDescent="0.2">
      <c r="A41">
        <f t="shared" ref="A41:F41" si="23">A24</f>
        <v>4</v>
      </c>
      <c r="B41">
        <f t="shared" si="23"/>
        <v>2.11</v>
      </c>
      <c r="C41">
        <f t="shared" si="23"/>
        <v>14.87</v>
      </c>
      <c r="D41">
        <f t="shared" si="23"/>
        <v>-1.6100000000000001E-4</v>
      </c>
      <c r="E41">
        <f t="shared" si="23"/>
        <v>5.5000000000000002E-5</v>
      </c>
      <c r="F41">
        <f t="shared" si="23"/>
        <v>7.9600000000000005E-4</v>
      </c>
      <c r="H41">
        <v>4</v>
      </c>
      <c r="I41">
        <v>2.11</v>
      </c>
      <c r="J41">
        <v>14.87</v>
      </c>
      <c r="K41">
        <v>1.0879E-2</v>
      </c>
      <c r="L41">
        <v>-2.4899999999999998E-4</v>
      </c>
      <c r="M41">
        <v>1.289E-3</v>
      </c>
      <c r="O41">
        <f t="shared" si="21"/>
        <v>1.1039999999999999E-2</v>
      </c>
      <c r="P41">
        <f t="shared" si="18"/>
        <v>-3.0399999999999996E-4</v>
      </c>
      <c r="Q41">
        <f t="shared" si="19"/>
        <v>4.9299999999999995E-4</v>
      </c>
    </row>
    <row r="42" spans="1:17" x14ac:dyDescent="0.2">
      <c r="A42">
        <f t="shared" ref="A42:F42" si="24">A25</f>
        <v>17</v>
      </c>
      <c r="B42">
        <f t="shared" si="24"/>
        <v>-10.29</v>
      </c>
      <c r="C42">
        <f t="shared" si="24"/>
        <v>-12.68</v>
      </c>
      <c r="D42">
        <f t="shared" si="24"/>
        <v>-2.02E-4</v>
      </c>
      <c r="E42">
        <f t="shared" si="24"/>
        <v>2.5999999999999998E-5</v>
      </c>
      <c r="F42">
        <f t="shared" si="24"/>
        <v>4.2499999999999998E-4</v>
      </c>
      <c r="H42">
        <v>17</v>
      </c>
      <c r="I42">
        <v>-10.29</v>
      </c>
      <c r="J42">
        <v>-12.68</v>
      </c>
      <c r="K42">
        <v>9.9120000000000007E-3</v>
      </c>
      <c r="L42">
        <v>1.3999999999999999E-4</v>
      </c>
      <c r="M42">
        <v>8.5899999999999995E-4</v>
      </c>
      <c r="O42">
        <f t="shared" si="21"/>
        <v>1.0114000000000001E-2</v>
      </c>
      <c r="P42">
        <f t="shared" si="18"/>
        <v>1.1399999999999999E-4</v>
      </c>
      <c r="Q42">
        <f t="shared" si="19"/>
        <v>4.3399999999999998E-4</v>
      </c>
    </row>
    <row r="43" spans="1:17" x14ac:dyDescent="0.2">
      <c r="A43">
        <f t="shared" ref="A43:F43" si="25">A26</f>
        <v>15</v>
      </c>
      <c r="B43">
        <f t="shared" si="25"/>
        <v>19.79</v>
      </c>
      <c r="C43">
        <f t="shared" si="25"/>
        <v>6.95</v>
      </c>
      <c r="D43">
        <f t="shared" si="25"/>
        <v>-2.05E-4</v>
      </c>
      <c r="E43">
        <f t="shared" si="25"/>
        <v>5.1E-5</v>
      </c>
      <c r="F43">
        <f t="shared" si="25"/>
        <v>7.18E-4</v>
      </c>
      <c r="H43">
        <v>15</v>
      </c>
      <c r="I43">
        <v>19.79</v>
      </c>
      <c r="J43">
        <v>6.95</v>
      </c>
      <c r="K43">
        <v>1.0727E-2</v>
      </c>
      <c r="L43">
        <v>1.93E-4</v>
      </c>
      <c r="M43">
        <v>1.147E-3</v>
      </c>
      <c r="O43">
        <f t="shared" si="21"/>
        <v>1.0932000000000001E-2</v>
      </c>
      <c r="P43">
        <f t="shared" si="18"/>
        <v>1.4200000000000001E-4</v>
      </c>
      <c r="Q43">
        <f t="shared" si="19"/>
        <v>4.2900000000000002E-4</v>
      </c>
    </row>
    <row r="44" spans="1:17" x14ac:dyDescent="0.2">
      <c r="A44">
        <f t="shared" ref="A44:F44" si="26">A27</f>
        <v>3</v>
      </c>
      <c r="B44">
        <f t="shared" si="26"/>
        <v>-12.1</v>
      </c>
      <c r="C44">
        <f t="shared" si="26"/>
        <v>5.1100000000000003</v>
      </c>
      <c r="D44">
        <f t="shared" si="26"/>
        <v>-2.4800000000000001E-4</v>
      </c>
      <c r="E44">
        <f t="shared" si="26"/>
        <v>3.8000000000000002E-5</v>
      </c>
      <c r="F44">
        <f t="shared" si="26"/>
        <v>7.2199999999999999E-4</v>
      </c>
      <c r="H44">
        <v>3</v>
      </c>
      <c r="I44">
        <v>-12.1</v>
      </c>
      <c r="J44">
        <v>5.1100000000000003</v>
      </c>
      <c r="K44">
        <v>1.0813E-2</v>
      </c>
      <c r="L44">
        <v>9.1000000000000003E-5</v>
      </c>
      <c r="M44">
        <v>1.291E-3</v>
      </c>
      <c r="O44">
        <f t="shared" si="21"/>
        <v>1.1061E-2</v>
      </c>
      <c r="P44">
        <f t="shared" si="18"/>
        <v>5.3000000000000001E-5</v>
      </c>
      <c r="Q44">
        <f t="shared" si="19"/>
        <v>5.6900000000000006E-4</v>
      </c>
    </row>
    <row r="45" spans="1:17" x14ac:dyDescent="0.2">
      <c r="A45">
        <f t="shared" ref="A45:F45" si="27">A28</f>
        <v>6</v>
      </c>
      <c r="B45">
        <f t="shared" si="27"/>
        <v>6.24</v>
      </c>
      <c r="C45">
        <f t="shared" si="27"/>
        <v>16.3</v>
      </c>
      <c r="D45">
        <f t="shared" si="27"/>
        <v>-2.6499999999999999E-4</v>
      </c>
      <c r="E45">
        <f t="shared" si="27"/>
        <v>4.5000000000000003E-5</v>
      </c>
      <c r="F45">
        <f t="shared" si="27"/>
        <v>7.0299999999999996E-4</v>
      </c>
      <c r="H45">
        <v>6</v>
      </c>
      <c r="I45">
        <v>6.24</v>
      </c>
      <c r="J45">
        <v>16.3</v>
      </c>
      <c r="K45">
        <v>1.0803999999999999E-2</v>
      </c>
      <c r="L45">
        <v>4.6E-5</v>
      </c>
      <c r="M45">
        <v>1.3090000000000001E-3</v>
      </c>
      <c r="O45">
        <f t="shared" si="21"/>
        <v>1.1068999999999999E-2</v>
      </c>
      <c r="P45">
        <f t="shared" si="18"/>
        <v>9.999999999999972E-7</v>
      </c>
      <c r="Q45">
        <f t="shared" si="19"/>
        <v>6.0600000000000009E-4</v>
      </c>
    </row>
    <row r="46" spans="1:17" x14ac:dyDescent="0.2">
      <c r="A46">
        <f t="shared" ref="A46:F46" si="28">A29</f>
        <v>9</v>
      </c>
      <c r="B46">
        <f t="shared" si="28"/>
        <v>-14.15</v>
      </c>
      <c r="C46">
        <f t="shared" si="28"/>
        <v>8.14</v>
      </c>
      <c r="D46">
        <f t="shared" si="28"/>
        <v>-2.24E-4</v>
      </c>
      <c r="E46">
        <f t="shared" si="28"/>
        <v>5.0000000000000002E-5</v>
      </c>
      <c r="F46">
        <f t="shared" si="28"/>
        <v>6.2799999999999998E-4</v>
      </c>
      <c r="H46">
        <v>9</v>
      </c>
      <c r="I46">
        <v>-14.15</v>
      </c>
      <c r="J46">
        <v>8.14</v>
      </c>
      <c r="K46">
        <v>1.0624E-2</v>
      </c>
      <c r="L46">
        <v>1.9000000000000001E-5</v>
      </c>
      <c r="M46">
        <v>1.235E-3</v>
      </c>
      <c r="O46">
        <f t="shared" si="21"/>
        <v>1.0848E-2</v>
      </c>
      <c r="P46">
        <f t="shared" si="18"/>
        <v>-3.1000000000000001E-5</v>
      </c>
      <c r="Q46">
        <f t="shared" si="19"/>
        <v>6.0700000000000001E-4</v>
      </c>
    </row>
    <row r="47" spans="1:17" x14ac:dyDescent="0.2">
      <c r="A47">
        <f t="shared" ref="A47:F47" si="29">A30</f>
        <v>18</v>
      </c>
      <c r="B47">
        <f t="shared" si="29"/>
        <v>-2.16</v>
      </c>
      <c r="C47">
        <f t="shared" si="29"/>
        <v>-19.72</v>
      </c>
      <c r="D47">
        <f t="shared" si="29"/>
        <v>-2.5599999999999999E-4</v>
      </c>
      <c r="E47">
        <f t="shared" si="29"/>
        <v>6.0000000000000002E-5</v>
      </c>
      <c r="F47">
        <f t="shared" si="29"/>
        <v>6.2399999999999999E-4</v>
      </c>
      <c r="H47">
        <v>18</v>
      </c>
      <c r="I47">
        <v>-2.16</v>
      </c>
      <c r="J47">
        <v>-19.72</v>
      </c>
      <c r="K47">
        <v>1.0394E-2</v>
      </c>
      <c r="L47">
        <v>2.7999999999999998E-4</v>
      </c>
      <c r="M47">
        <v>9.2500000000000004E-4</v>
      </c>
      <c r="O47">
        <f t="shared" si="21"/>
        <v>1.065E-2</v>
      </c>
      <c r="P47">
        <f t="shared" si="18"/>
        <v>2.1999999999999998E-4</v>
      </c>
      <c r="Q47">
        <f t="shared" si="19"/>
        <v>3.0100000000000005E-4</v>
      </c>
    </row>
    <row r="49" spans="1:17" x14ac:dyDescent="0.2">
      <c r="C49" t="s">
        <v>3</v>
      </c>
      <c r="D49">
        <f>AVERAGE(O38:O47)</f>
        <v>1.0907200000000001E-2</v>
      </c>
      <c r="F49" s="2">
        <f>D49/$G$35/$I$35</f>
        <v>0.14542933333333335</v>
      </c>
    </row>
    <row r="50" spans="1:17" x14ac:dyDescent="0.2">
      <c r="C50" t="s">
        <v>5</v>
      </c>
      <c r="D50">
        <f>SQRT(SUMSQ(P38:Q47)/COUNT(P38:Q47))</f>
        <v>3.9351175331875409E-4</v>
      </c>
      <c r="F50" s="2">
        <f>D50/$G$35/$I$35</f>
        <v>5.2468233775833885E-3</v>
      </c>
    </row>
    <row r="52" spans="1:17" x14ac:dyDescent="0.2">
      <c r="A52" t="s">
        <v>10</v>
      </c>
      <c r="E52" s="1" t="s">
        <v>12</v>
      </c>
      <c r="G52" s="2">
        <v>0.01</v>
      </c>
      <c r="H52" t="s">
        <v>9</v>
      </c>
      <c r="I52" s="2">
        <v>1</v>
      </c>
    </row>
    <row r="53" spans="1:17" x14ac:dyDescent="0.2">
      <c r="A53" s="1" t="s">
        <v>11</v>
      </c>
      <c r="O53" t="s">
        <v>4</v>
      </c>
    </row>
    <row r="55" spans="1:17" x14ac:dyDescent="0.2">
      <c r="A55">
        <f>A38</f>
        <v>4</v>
      </c>
      <c r="B55">
        <f t="shared" ref="B55:F55" si="30">B38</f>
        <v>4.25</v>
      </c>
      <c r="C55">
        <f t="shared" si="30"/>
        <v>-1.19</v>
      </c>
      <c r="D55">
        <f t="shared" si="30"/>
        <v>-1.6100000000000001E-4</v>
      </c>
      <c r="E55">
        <f t="shared" si="30"/>
        <v>5.5000000000000002E-5</v>
      </c>
      <c r="F55">
        <f t="shared" si="30"/>
        <v>7.9600000000000005E-4</v>
      </c>
      <c r="H55">
        <v>4</v>
      </c>
      <c r="I55">
        <v>4.25</v>
      </c>
      <c r="J55">
        <v>-1.19</v>
      </c>
      <c r="K55">
        <v>-1.6362000000000002E-2</v>
      </c>
      <c r="L55">
        <v>6.4300000000000002E-4</v>
      </c>
      <c r="M55">
        <v>-3.0299999999999999E-4</v>
      </c>
      <c r="O55">
        <f>K55-D55</f>
        <v>-1.6201E-2</v>
      </c>
      <c r="P55">
        <f t="shared" ref="P55:P64" si="31">L55-E55</f>
        <v>5.8799999999999998E-4</v>
      </c>
      <c r="Q55">
        <f t="shared" ref="Q55:Q64" si="32">M55-F55</f>
        <v>-1.0990000000000002E-3</v>
      </c>
    </row>
    <row r="56" spans="1:17" x14ac:dyDescent="0.2">
      <c r="A56">
        <f t="shared" ref="A56:F56" si="33">A39</f>
        <v>10</v>
      </c>
      <c r="B56">
        <f t="shared" si="33"/>
        <v>-12.13</v>
      </c>
      <c r="C56">
        <f t="shared" si="33"/>
        <v>1.18</v>
      </c>
      <c r="D56">
        <f t="shared" si="33"/>
        <v>2.0999999999999999E-5</v>
      </c>
      <c r="E56">
        <f t="shared" si="33"/>
        <v>7.9999999999999996E-6</v>
      </c>
      <c r="F56">
        <f t="shared" si="33"/>
        <v>9.3099999999999997E-4</v>
      </c>
      <c r="H56">
        <v>10</v>
      </c>
      <c r="I56">
        <v>-12.13</v>
      </c>
      <c r="J56">
        <v>1.18</v>
      </c>
      <c r="K56">
        <v>-1.6974E-2</v>
      </c>
      <c r="L56">
        <v>7.2300000000000001E-4</v>
      </c>
      <c r="M56">
        <v>-4.66E-4</v>
      </c>
      <c r="O56">
        <f t="shared" ref="O56:O64" si="34">K56-D56</f>
        <v>-1.6995E-2</v>
      </c>
      <c r="P56">
        <f t="shared" si="31"/>
        <v>7.1500000000000003E-4</v>
      </c>
      <c r="Q56">
        <f t="shared" si="32"/>
        <v>-1.397E-3</v>
      </c>
    </row>
    <row r="57" spans="1:17" x14ac:dyDescent="0.2">
      <c r="A57">
        <f t="shared" ref="A57:F57" si="35">A40</f>
        <v>6</v>
      </c>
      <c r="B57">
        <f t="shared" si="35"/>
        <v>-8.93</v>
      </c>
      <c r="C57">
        <f t="shared" si="35"/>
        <v>10.37</v>
      </c>
      <c r="D57">
        <f t="shared" si="35"/>
        <v>-2.6499999999999999E-4</v>
      </c>
      <c r="E57">
        <f t="shared" si="35"/>
        <v>4.5000000000000003E-5</v>
      </c>
      <c r="F57">
        <f t="shared" si="35"/>
        <v>7.0299999999999996E-4</v>
      </c>
      <c r="H57">
        <v>6</v>
      </c>
      <c r="I57">
        <v>-8.93</v>
      </c>
      <c r="J57">
        <v>10.37</v>
      </c>
      <c r="K57">
        <v>-1.6431000000000001E-2</v>
      </c>
      <c r="L57">
        <v>-4.4000000000000002E-4</v>
      </c>
      <c r="M57">
        <v>-7.1199999999999996E-4</v>
      </c>
      <c r="O57">
        <f t="shared" si="34"/>
        <v>-1.6166E-2</v>
      </c>
      <c r="P57">
        <f t="shared" si="31"/>
        <v>-4.8500000000000003E-4</v>
      </c>
      <c r="Q57">
        <f t="shared" si="32"/>
        <v>-1.415E-3</v>
      </c>
    </row>
    <row r="58" spans="1:17" x14ac:dyDescent="0.2">
      <c r="A58">
        <f t="shared" ref="A58:F58" si="36">A41</f>
        <v>4</v>
      </c>
      <c r="B58">
        <f t="shared" si="36"/>
        <v>2.11</v>
      </c>
      <c r="C58">
        <f t="shared" si="36"/>
        <v>14.87</v>
      </c>
      <c r="D58">
        <f t="shared" si="36"/>
        <v>-1.6100000000000001E-4</v>
      </c>
      <c r="E58">
        <f t="shared" si="36"/>
        <v>5.5000000000000002E-5</v>
      </c>
      <c r="F58">
        <f t="shared" si="36"/>
        <v>7.9600000000000005E-4</v>
      </c>
      <c r="H58">
        <v>4</v>
      </c>
      <c r="I58">
        <v>2.11</v>
      </c>
      <c r="J58">
        <v>14.87</v>
      </c>
      <c r="K58">
        <v>-1.6362000000000002E-2</v>
      </c>
      <c r="L58">
        <v>6.4300000000000002E-4</v>
      </c>
      <c r="M58">
        <v>-3.0299999999999999E-4</v>
      </c>
      <c r="O58">
        <f t="shared" si="34"/>
        <v>-1.6201E-2</v>
      </c>
      <c r="P58">
        <f t="shared" si="31"/>
        <v>5.8799999999999998E-4</v>
      </c>
      <c r="Q58">
        <f t="shared" si="32"/>
        <v>-1.0990000000000002E-3</v>
      </c>
    </row>
    <row r="59" spans="1:17" x14ac:dyDescent="0.2">
      <c r="A59">
        <f t="shared" ref="A59:F59" si="37">A42</f>
        <v>17</v>
      </c>
      <c r="B59">
        <f t="shared" si="37"/>
        <v>-10.29</v>
      </c>
      <c r="C59">
        <f t="shared" si="37"/>
        <v>-12.68</v>
      </c>
      <c r="D59">
        <f t="shared" si="37"/>
        <v>-2.02E-4</v>
      </c>
      <c r="E59">
        <f t="shared" si="37"/>
        <v>2.5999999999999998E-5</v>
      </c>
      <c r="F59">
        <f t="shared" si="37"/>
        <v>4.2499999999999998E-4</v>
      </c>
      <c r="H59">
        <v>17</v>
      </c>
      <c r="I59">
        <v>-10.29</v>
      </c>
      <c r="J59">
        <v>-12.68</v>
      </c>
      <c r="K59">
        <v>-1.3233999999999999E-2</v>
      </c>
      <c r="L59">
        <v>-9.8900000000000008E-4</v>
      </c>
      <c r="M59">
        <v>-1.034E-3</v>
      </c>
      <c r="O59">
        <f t="shared" si="34"/>
        <v>-1.3031999999999998E-2</v>
      </c>
      <c r="P59">
        <f t="shared" si="31"/>
        <v>-1.0150000000000001E-3</v>
      </c>
      <c r="Q59">
        <f t="shared" si="32"/>
        <v>-1.459E-3</v>
      </c>
    </row>
    <row r="60" spans="1:17" x14ac:dyDescent="0.2">
      <c r="A60">
        <f t="shared" ref="A60:F60" si="38">A43</f>
        <v>15</v>
      </c>
      <c r="B60">
        <f t="shared" si="38"/>
        <v>19.79</v>
      </c>
      <c r="C60">
        <f t="shared" si="38"/>
        <v>6.95</v>
      </c>
      <c r="D60">
        <f t="shared" si="38"/>
        <v>-2.05E-4</v>
      </c>
      <c r="E60">
        <f t="shared" si="38"/>
        <v>5.1E-5</v>
      </c>
      <c r="F60">
        <f t="shared" si="38"/>
        <v>7.18E-4</v>
      </c>
      <c r="H60">
        <v>15</v>
      </c>
      <c r="I60">
        <v>19.79</v>
      </c>
      <c r="J60">
        <v>6.95</v>
      </c>
      <c r="K60">
        <v>-1.6048E-2</v>
      </c>
      <c r="L60">
        <v>-1.0460000000000001E-3</v>
      </c>
      <c r="M60">
        <v>-5.3600000000000002E-4</v>
      </c>
      <c r="O60">
        <f t="shared" si="34"/>
        <v>-1.5842999999999999E-2</v>
      </c>
      <c r="P60">
        <f t="shared" si="31"/>
        <v>-1.0970000000000001E-3</v>
      </c>
      <c r="Q60">
        <f t="shared" si="32"/>
        <v>-1.2539999999999999E-3</v>
      </c>
    </row>
    <row r="61" spans="1:17" x14ac:dyDescent="0.2">
      <c r="A61">
        <f t="shared" ref="A61:F61" si="39">A44</f>
        <v>3</v>
      </c>
      <c r="B61">
        <f t="shared" si="39"/>
        <v>-12.1</v>
      </c>
      <c r="C61">
        <f t="shared" si="39"/>
        <v>5.1100000000000003</v>
      </c>
      <c r="D61">
        <f t="shared" si="39"/>
        <v>-2.4800000000000001E-4</v>
      </c>
      <c r="E61">
        <f t="shared" si="39"/>
        <v>3.8000000000000002E-5</v>
      </c>
      <c r="F61">
        <f t="shared" si="39"/>
        <v>7.2199999999999999E-4</v>
      </c>
      <c r="H61">
        <v>3</v>
      </c>
      <c r="I61">
        <v>-12.1</v>
      </c>
      <c r="J61">
        <v>5.1100000000000003</v>
      </c>
      <c r="K61">
        <v>-1.6420000000000001E-2</v>
      </c>
      <c r="L61">
        <v>-5.3499999999999999E-4</v>
      </c>
      <c r="M61">
        <v>-7.0600000000000003E-4</v>
      </c>
      <c r="O61">
        <f t="shared" si="34"/>
        <v>-1.6171999999999999E-2</v>
      </c>
      <c r="P61">
        <f t="shared" si="31"/>
        <v>-5.7299999999999994E-4</v>
      </c>
      <c r="Q61">
        <f t="shared" si="32"/>
        <v>-1.428E-3</v>
      </c>
    </row>
    <row r="62" spans="1:17" x14ac:dyDescent="0.2">
      <c r="A62">
        <f t="shared" ref="A62:F62" si="40">A45</f>
        <v>6</v>
      </c>
      <c r="B62">
        <f t="shared" si="40"/>
        <v>6.24</v>
      </c>
      <c r="C62">
        <f t="shared" si="40"/>
        <v>16.3</v>
      </c>
      <c r="D62">
        <f t="shared" si="40"/>
        <v>-2.6499999999999999E-4</v>
      </c>
      <c r="E62">
        <f t="shared" si="40"/>
        <v>4.5000000000000003E-5</v>
      </c>
      <c r="F62">
        <f t="shared" si="40"/>
        <v>7.0299999999999996E-4</v>
      </c>
      <c r="H62">
        <v>6</v>
      </c>
      <c r="I62">
        <v>6.24</v>
      </c>
      <c r="J62">
        <v>16.3</v>
      </c>
      <c r="K62">
        <v>-1.6431000000000001E-2</v>
      </c>
      <c r="L62">
        <v>-4.4000000000000002E-4</v>
      </c>
      <c r="M62">
        <v>-7.1199999999999996E-4</v>
      </c>
      <c r="O62">
        <f t="shared" si="34"/>
        <v>-1.6166E-2</v>
      </c>
      <c r="P62">
        <f t="shared" si="31"/>
        <v>-4.8500000000000003E-4</v>
      </c>
      <c r="Q62">
        <f t="shared" si="32"/>
        <v>-1.415E-3</v>
      </c>
    </row>
    <row r="63" spans="1:17" x14ac:dyDescent="0.2">
      <c r="A63">
        <f t="shared" ref="A63:F63" si="41">A46</f>
        <v>9</v>
      </c>
      <c r="B63">
        <f t="shared" si="41"/>
        <v>-14.15</v>
      </c>
      <c r="C63">
        <f t="shared" si="41"/>
        <v>8.14</v>
      </c>
      <c r="D63">
        <f t="shared" si="41"/>
        <v>-2.24E-4</v>
      </c>
      <c r="E63">
        <f t="shared" si="41"/>
        <v>5.0000000000000002E-5</v>
      </c>
      <c r="F63">
        <f t="shared" si="41"/>
        <v>6.2799999999999998E-4</v>
      </c>
      <c r="H63">
        <v>9</v>
      </c>
      <c r="I63">
        <v>-14.15</v>
      </c>
      <c r="J63">
        <v>8.14</v>
      </c>
      <c r="K63">
        <v>-1.5620999999999999E-2</v>
      </c>
      <c r="L63">
        <v>-4.75E-4</v>
      </c>
      <c r="M63">
        <v>-8.4900000000000004E-4</v>
      </c>
      <c r="O63">
        <f t="shared" si="34"/>
        <v>-1.5396999999999999E-2</v>
      </c>
      <c r="P63">
        <f t="shared" si="31"/>
        <v>-5.2499999999999997E-4</v>
      </c>
      <c r="Q63">
        <f t="shared" si="32"/>
        <v>-1.477E-3</v>
      </c>
    </row>
    <row r="64" spans="1:17" x14ac:dyDescent="0.2">
      <c r="A64">
        <f t="shared" ref="A64:F64" si="42">A47</f>
        <v>18</v>
      </c>
      <c r="B64">
        <f t="shared" si="42"/>
        <v>-2.16</v>
      </c>
      <c r="C64">
        <f t="shared" si="42"/>
        <v>-19.72</v>
      </c>
      <c r="D64">
        <f t="shared" si="42"/>
        <v>-2.5599999999999999E-4</v>
      </c>
      <c r="E64">
        <f t="shared" si="42"/>
        <v>6.0000000000000002E-5</v>
      </c>
      <c r="F64">
        <f t="shared" si="42"/>
        <v>6.2399999999999999E-4</v>
      </c>
      <c r="H64">
        <v>18</v>
      </c>
      <c r="I64">
        <v>-2.16</v>
      </c>
      <c r="J64">
        <v>-19.72</v>
      </c>
      <c r="K64">
        <v>-1.5344999999999999E-2</v>
      </c>
      <c r="L64">
        <v>-1.557E-3</v>
      </c>
      <c r="M64">
        <v>-2.22E-4</v>
      </c>
      <c r="O64">
        <f t="shared" si="34"/>
        <v>-1.5089E-2</v>
      </c>
      <c r="P64">
        <f t="shared" si="31"/>
        <v>-1.6169999999999999E-3</v>
      </c>
      <c r="Q64">
        <f t="shared" si="32"/>
        <v>-8.4599999999999996E-4</v>
      </c>
    </row>
    <row r="66" spans="3:6" x14ac:dyDescent="0.2">
      <c r="C66" t="s">
        <v>3</v>
      </c>
      <c r="D66">
        <f>AVERAGE(O55:O64)</f>
        <v>-1.5726199999999999E-2</v>
      </c>
      <c r="F66" s="2">
        <f>D66/$G$52/$I$52</f>
        <v>-1.5726199999999999</v>
      </c>
    </row>
    <row r="67" spans="3:6" x14ac:dyDescent="0.2">
      <c r="C67" t="s">
        <v>5</v>
      </c>
      <c r="D67">
        <f>SQRT(SUMSQ(P55:Q64)/COUNT(P55:Q64))</f>
        <v>1.0985155210555743E-3</v>
      </c>
      <c r="F67" s="2">
        <f>D67/$G$52/$I$52</f>
        <v>0.10985155210555743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FC0D-F618-3441-BDCA-8B54642460F9}">
  <dimension ref="A1:Q134"/>
  <sheetViews>
    <sheetView topLeftCell="A108" workbookViewId="0">
      <selection activeCell="F134" sqref="F134"/>
    </sheetView>
  </sheetViews>
  <sheetFormatPr baseColWidth="10" defaultRowHeight="16" x14ac:dyDescent="0.2"/>
  <sheetData>
    <row r="1" spans="1:17" x14ac:dyDescent="0.2">
      <c r="A1" t="s">
        <v>0</v>
      </c>
      <c r="E1" s="1" t="s">
        <v>2</v>
      </c>
      <c r="G1" s="2">
        <v>2.9999999999999999E-7</v>
      </c>
      <c r="H1" t="s">
        <v>6</v>
      </c>
      <c r="I1" s="2">
        <v>75000</v>
      </c>
    </row>
    <row r="2" spans="1:17" x14ac:dyDescent="0.2">
      <c r="A2" s="1" t="s">
        <v>15</v>
      </c>
      <c r="O2" t="s">
        <v>4</v>
      </c>
    </row>
    <row r="4" spans="1:17" x14ac:dyDescent="0.2">
      <c r="A4">
        <v>4</v>
      </c>
      <c r="B4">
        <v>4.25</v>
      </c>
      <c r="C4">
        <v>-1.19</v>
      </c>
      <c r="D4">
        <v>5.0100000000000003E-4</v>
      </c>
      <c r="E4">
        <v>-2.6800000000000001E-4</v>
      </c>
      <c r="F4">
        <v>9.7599999999999998E-4</v>
      </c>
      <c r="H4">
        <v>4</v>
      </c>
      <c r="I4">
        <v>4.25</v>
      </c>
      <c r="J4">
        <v>-1.19</v>
      </c>
      <c r="K4">
        <v>7.2630000000000004E-3</v>
      </c>
      <c r="L4">
        <v>-3.4499999999999998E-4</v>
      </c>
      <c r="M4">
        <v>9.8499999999999998E-4</v>
      </c>
      <c r="O4">
        <f>K4-D4</f>
        <v>6.7620000000000006E-3</v>
      </c>
      <c r="P4">
        <f t="shared" ref="P4:Q4" si="0">L4-E4</f>
        <v>-7.6999999999999974E-5</v>
      </c>
      <c r="Q4">
        <f t="shared" si="0"/>
        <v>9.0000000000000019E-6</v>
      </c>
    </row>
    <row r="5" spans="1:17" x14ac:dyDescent="0.2">
      <c r="A5">
        <v>10</v>
      </c>
      <c r="B5">
        <v>-12.13</v>
      </c>
      <c r="C5">
        <v>1.18</v>
      </c>
      <c r="D5">
        <v>9.5000000000000005E-5</v>
      </c>
      <c r="E5">
        <v>-1.21E-4</v>
      </c>
      <c r="F5">
        <v>9.3700000000000001E-4</v>
      </c>
      <c r="H5">
        <v>10</v>
      </c>
      <c r="I5">
        <v>-12.13</v>
      </c>
      <c r="J5">
        <v>1.18</v>
      </c>
      <c r="K5">
        <v>6.7400000000000003E-3</v>
      </c>
      <c r="L5">
        <v>-1.8000000000000001E-4</v>
      </c>
      <c r="M5">
        <v>8.8500000000000004E-4</v>
      </c>
      <c r="O5">
        <f t="shared" ref="O5:O23" si="1">K5-D5</f>
        <v>6.6450000000000007E-3</v>
      </c>
      <c r="P5">
        <f t="shared" ref="P5:P23" si="2">L5-E5</f>
        <v>-5.9000000000000011E-5</v>
      </c>
      <c r="Q5">
        <f t="shared" ref="Q5:Q23" si="3">M5-F5</f>
        <v>-5.1999999999999963E-5</v>
      </c>
    </row>
    <row r="6" spans="1:17" x14ac:dyDescent="0.2">
      <c r="A6">
        <v>6</v>
      </c>
      <c r="B6">
        <v>-8.93</v>
      </c>
      <c r="C6">
        <v>10.37</v>
      </c>
      <c r="D6">
        <v>-1.74E-4</v>
      </c>
      <c r="E6">
        <v>-8.7999999999999998E-5</v>
      </c>
      <c r="F6">
        <v>6.7900000000000002E-4</v>
      </c>
      <c r="H6">
        <v>6</v>
      </c>
      <c r="I6">
        <v>-8.93</v>
      </c>
      <c r="J6">
        <v>10.37</v>
      </c>
      <c r="K6">
        <v>6.5859999999999998E-3</v>
      </c>
      <c r="L6">
        <v>-1.5799999999999999E-4</v>
      </c>
      <c r="M6">
        <v>6.9200000000000002E-4</v>
      </c>
      <c r="O6">
        <f t="shared" si="1"/>
        <v>6.7599999999999995E-3</v>
      </c>
      <c r="P6">
        <f t="shared" si="2"/>
        <v>-6.9999999999999994E-5</v>
      </c>
      <c r="Q6">
        <f t="shared" si="3"/>
        <v>1.2999999999999991E-5</v>
      </c>
    </row>
    <row r="7" spans="1:17" x14ac:dyDescent="0.2">
      <c r="A7">
        <v>4</v>
      </c>
      <c r="B7">
        <v>2.11</v>
      </c>
      <c r="C7">
        <v>14.87</v>
      </c>
      <c r="D7">
        <v>5.0100000000000003E-4</v>
      </c>
      <c r="E7">
        <v>-2.6800000000000001E-4</v>
      </c>
      <c r="F7">
        <v>9.7599999999999998E-4</v>
      </c>
      <c r="H7">
        <v>4</v>
      </c>
      <c r="I7">
        <v>2.11</v>
      </c>
      <c r="J7">
        <v>14.87</v>
      </c>
      <c r="K7">
        <v>7.2630000000000004E-3</v>
      </c>
      <c r="L7">
        <v>-3.4499999999999998E-4</v>
      </c>
      <c r="M7">
        <v>9.8499999999999998E-4</v>
      </c>
      <c r="O7">
        <f t="shared" si="1"/>
        <v>6.7620000000000006E-3</v>
      </c>
      <c r="P7">
        <f t="shared" si="2"/>
        <v>-7.6999999999999974E-5</v>
      </c>
      <c r="Q7">
        <f t="shared" si="3"/>
        <v>9.0000000000000019E-6</v>
      </c>
    </row>
    <row r="8" spans="1:17" x14ac:dyDescent="0.2">
      <c r="A8">
        <v>17</v>
      </c>
      <c r="B8">
        <v>-10.29</v>
      </c>
      <c r="C8">
        <v>-12.68</v>
      </c>
      <c r="D8">
        <v>-3.7800000000000003E-4</v>
      </c>
      <c r="E8">
        <v>7.4999999999999993E-5</v>
      </c>
      <c r="F8">
        <v>2.3599999999999999E-4</v>
      </c>
      <c r="H8">
        <v>17</v>
      </c>
      <c r="I8">
        <v>-10.29</v>
      </c>
      <c r="J8">
        <v>-12.68</v>
      </c>
      <c r="K8">
        <v>6.411E-3</v>
      </c>
      <c r="L8">
        <v>-8.2999999999999998E-5</v>
      </c>
      <c r="M8">
        <v>1.26E-4</v>
      </c>
      <c r="O8">
        <f t="shared" si="1"/>
        <v>6.7889999999999999E-3</v>
      </c>
      <c r="P8">
        <f t="shared" si="2"/>
        <v>-1.5799999999999999E-4</v>
      </c>
      <c r="Q8">
        <f t="shared" si="3"/>
        <v>-1.0999999999999999E-4</v>
      </c>
    </row>
    <row r="9" spans="1:17" x14ac:dyDescent="0.2">
      <c r="A9">
        <v>15</v>
      </c>
      <c r="B9">
        <v>19.79</v>
      </c>
      <c r="C9">
        <v>6.95</v>
      </c>
      <c r="D9">
        <v>-9.5100000000000002E-4</v>
      </c>
      <c r="E9">
        <v>-4.6E-5</v>
      </c>
      <c r="F9">
        <v>4.4900000000000002E-4</v>
      </c>
      <c r="H9">
        <v>15</v>
      </c>
      <c r="I9">
        <v>19.79</v>
      </c>
      <c r="J9">
        <v>6.95</v>
      </c>
      <c r="K9">
        <v>5.7320000000000001E-3</v>
      </c>
      <c r="L9">
        <v>-1.6100000000000001E-4</v>
      </c>
      <c r="M9">
        <v>3.1100000000000002E-4</v>
      </c>
      <c r="O9">
        <f t="shared" si="1"/>
        <v>6.6829999999999997E-3</v>
      </c>
      <c r="P9">
        <f t="shared" si="2"/>
        <v>-1.15E-4</v>
      </c>
      <c r="Q9">
        <f t="shared" si="3"/>
        <v>-1.3799999999999999E-4</v>
      </c>
    </row>
    <row r="10" spans="1:17" x14ac:dyDescent="0.2">
      <c r="A10">
        <v>3</v>
      </c>
      <c r="B10">
        <v>-12.1</v>
      </c>
      <c r="C10">
        <v>5.1100000000000003</v>
      </c>
      <c r="D10">
        <v>-4.8099999999999998E-4</v>
      </c>
      <c r="E10">
        <v>-6.0000000000000002E-5</v>
      </c>
      <c r="F10">
        <v>5.8200000000000005E-4</v>
      </c>
      <c r="H10">
        <v>3</v>
      </c>
      <c r="I10">
        <v>-12.1</v>
      </c>
      <c r="J10">
        <v>5.1100000000000003</v>
      </c>
      <c r="K10">
        <v>6.2430000000000003E-3</v>
      </c>
      <c r="L10">
        <v>-9.3999999999999994E-5</v>
      </c>
      <c r="M10">
        <v>5.4000000000000001E-4</v>
      </c>
      <c r="O10">
        <f t="shared" si="1"/>
        <v>6.7239999999999999E-3</v>
      </c>
      <c r="P10">
        <f t="shared" si="2"/>
        <v>-3.3999999999999993E-5</v>
      </c>
      <c r="Q10">
        <f t="shared" si="3"/>
        <v>-4.2000000000000045E-5</v>
      </c>
    </row>
    <row r="11" spans="1:17" x14ac:dyDescent="0.2">
      <c r="A11">
        <v>6</v>
      </c>
      <c r="B11">
        <v>6.24</v>
      </c>
      <c r="C11">
        <v>16.3</v>
      </c>
      <c r="D11">
        <v>-1.74E-4</v>
      </c>
      <c r="E11">
        <v>-8.7999999999999998E-5</v>
      </c>
      <c r="F11">
        <v>6.7900000000000002E-4</v>
      </c>
      <c r="H11">
        <v>6</v>
      </c>
      <c r="I11">
        <v>6.24</v>
      </c>
      <c r="J11">
        <v>16.3</v>
      </c>
      <c r="K11">
        <v>6.5859999999999998E-3</v>
      </c>
      <c r="L11">
        <v>-1.5799999999999999E-4</v>
      </c>
      <c r="M11">
        <v>6.9200000000000002E-4</v>
      </c>
      <c r="O11">
        <f t="shared" si="1"/>
        <v>6.7599999999999995E-3</v>
      </c>
      <c r="P11">
        <f t="shared" si="2"/>
        <v>-6.9999999999999994E-5</v>
      </c>
      <c r="Q11">
        <f t="shared" si="3"/>
        <v>1.2999999999999991E-5</v>
      </c>
    </row>
    <row r="12" spans="1:17" x14ac:dyDescent="0.2">
      <c r="A12">
        <v>9</v>
      </c>
      <c r="B12">
        <v>-14.15</v>
      </c>
      <c r="C12">
        <v>8.14</v>
      </c>
      <c r="D12">
        <v>2.0799999999999999E-4</v>
      </c>
      <c r="E12">
        <v>-9.5000000000000005E-5</v>
      </c>
      <c r="F12">
        <v>7.4100000000000001E-4</v>
      </c>
      <c r="H12">
        <v>9</v>
      </c>
      <c r="I12">
        <v>-14.15</v>
      </c>
      <c r="J12">
        <v>8.14</v>
      </c>
      <c r="K12">
        <v>7.0190000000000001E-3</v>
      </c>
      <c r="L12">
        <v>-2.34E-4</v>
      </c>
      <c r="M12">
        <v>7.67E-4</v>
      </c>
      <c r="O12">
        <f t="shared" si="1"/>
        <v>6.8110000000000002E-3</v>
      </c>
      <c r="P12">
        <f t="shared" si="2"/>
        <v>-1.3899999999999999E-4</v>
      </c>
      <c r="Q12">
        <f t="shared" si="3"/>
        <v>2.5999999999999981E-5</v>
      </c>
    </row>
    <row r="13" spans="1:17" x14ac:dyDescent="0.2">
      <c r="A13">
        <v>18</v>
      </c>
      <c r="B13">
        <v>-2.16</v>
      </c>
      <c r="C13">
        <v>-19.72</v>
      </c>
      <c r="D13">
        <v>-1.0759999999999999E-3</v>
      </c>
      <c r="E13">
        <v>-8.8999999999999995E-5</v>
      </c>
      <c r="F13">
        <v>4.15E-4</v>
      </c>
      <c r="H13">
        <v>18</v>
      </c>
      <c r="I13">
        <v>-2.16</v>
      </c>
      <c r="J13">
        <v>-19.72</v>
      </c>
      <c r="K13">
        <v>5.5929999999999999E-3</v>
      </c>
      <c r="L13">
        <v>-3.1E-4</v>
      </c>
      <c r="M13">
        <v>3.0200000000000002E-4</v>
      </c>
      <c r="O13">
        <f t="shared" si="1"/>
        <v>6.6689999999999996E-3</v>
      </c>
      <c r="P13">
        <f t="shared" si="2"/>
        <v>-2.2100000000000001E-4</v>
      </c>
      <c r="Q13">
        <f t="shared" si="3"/>
        <v>-1.1299999999999998E-4</v>
      </c>
    </row>
    <row r="14" spans="1:17" x14ac:dyDescent="0.2">
      <c r="A14">
        <v>16</v>
      </c>
      <c r="B14">
        <v>-4.8600000000000003</v>
      </c>
      <c r="C14">
        <v>-7.32</v>
      </c>
      <c r="D14">
        <v>-4.84E-4</v>
      </c>
      <c r="E14">
        <v>4.0000000000000003E-5</v>
      </c>
      <c r="F14">
        <v>5.8100000000000003E-4</v>
      </c>
      <c r="H14">
        <v>16</v>
      </c>
      <c r="I14">
        <v>-4.8600000000000003</v>
      </c>
      <c r="J14">
        <v>-7.32</v>
      </c>
      <c r="K14">
        <v>6.267E-3</v>
      </c>
      <c r="L14">
        <v>-1.36E-4</v>
      </c>
      <c r="M14">
        <v>5.4900000000000001E-4</v>
      </c>
      <c r="O14">
        <f t="shared" si="1"/>
        <v>6.7510000000000001E-3</v>
      </c>
      <c r="P14">
        <f t="shared" si="2"/>
        <v>-1.76E-4</v>
      </c>
      <c r="Q14">
        <f t="shared" si="3"/>
        <v>-3.2000000000000019E-5</v>
      </c>
    </row>
    <row r="15" spans="1:17" x14ac:dyDescent="0.2">
      <c r="A15">
        <v>6</v>
      </c>
      <c r="B15">
        <v>18.09</v>
      </c>
      <c r="C15">
        <v>8.2899999999999991</v>
      </c>
      <c r="D15">
        <v>-1.74E-4</v>
      </c>
      <c r="E15">
        <v>-8.7999999999999998E-5</v>
      </c>
      <c r="F15">
        <v>6.7900000000000002E-4</v>
      </c>
      <c r="H15">
        <v>6</v>
      </c>
      <c r="I15">
        <v>18.09</v>
      </c>
      <c r="J15">
        <v>8.2899999999999991</v>
      </c>
      <c r="K15">
        <v>6.5859999999999998E-3</v>
      </c>
      <c r="L15">
        <v>-1.5799999999999999E-4</v>
      </c>
      <c r="M15">
        <v>6.9200000000000002E-4</v>
      </c>
      <c r="O15">
        <f t="shared" si="1"/>
        <v>6.7599999999999995E-3</v>
      </c>
      <c r="P15">
        <f t="shared" si="2"/>
        <v>-6.9999999999999994E-5</v>
      </c>
      <c r="Q15">
        <f t="shared" si="3"/>
        <v>1.2999999999999991E-5</v>
      </c>
    </row>
    <row r="16" spans="1:17" x14ac:dyDescent="0.2">
      <c r="A16">
        <v>3</v>
      </c>
      <c r="B16">
        <v>-6.41</v>
      </c>
      <c r="C16">
        <v>12.75</v>
      </c>
      <c r="D16">
        <v>-4.8099999999999998E-4</v>
      </c>
      <c r="E16">
        <v>-6.0000000000000002E-5</v>
      </c>
      <c r="F16">
        <v>5.8200000000000005E-4</v>
      </c>
      <c r="H16">
        <v>3</v>
      </c>
      <c r="I16">
        <v>-6.41</v>
      </c>
      <c r="J16">
        <v>12.75</v>
      </c>
      <c r="K16">
        <v>6.2430000000000003E-3</v>
      </c>
      <c r="L16">
        <v>-9.3999999999999994E-5</v>
      </c>
      <c r="M16">
        <v>5.4000000000000001E-4</v>
      </c>
      <c r="O16">
        <f t="shared" si="1"/>
        <v>6.7239999999999999E-3</v>
      </c>
      <c r="P16">
        <f t="shared" si="2"/>
        <v>-3.3999999999999993E-5</v>
      </c>
      <c r="Q16">
        <f t="shared" si="3"/>
        <v>-4.2000000000000045E-5</v>
      </c>
    </row>
    <row r="17" spans="1:17" x14ac:dyDescent="0.2">
      <c r="A17">
        <v>3</v>
      </c>
      <c r="B17">
        <v>-14.37</v>
      </c>
      <c r="C17">
        <v>-18.010000000000002</v>
      </c>
      <c r="D17">
        <v>-4.8099999999999998E-4</v>
      </c>
      <c r="E17">
        <v>-6.0000000000000002E-5</v>
      </c>
      <c r="F17">
        <v>5.8200000000000005E-4</v>
      </c>
      <c r="H17">
        <v>3</v>
      </c>
      <c r="I17">
        <v>-14.37</v>
      </c>
      <c r="J17">
        <v>-18.010000000000002</v>
      </c>
      <c r="K17">
        <v>6.2430000000000003E-3</v>
      </c>
      <c r="L17">
        <v>-9.3999999999999994E-5</v>
      </c>
      <c r="M17">
        <v>5.4000000000000001E-4</v>
      </c>
      <c r="O17">
        <f t="shared" si="1"/>
        <v>6.7239999999999999E-3</v>
      </c>
      <c r="P17">
        <f t="shared" si="2"/>
        <v>-3.3999999999999993E-5</v>
      </c>
      <c r="Q17">
        <f t="shared" si="3"/>
        <v>-4.2000000000000045E-5</v>
      </c>
    </row>
    <row r="18" spans="1:17" x14ac:dyDescent="0.2">
      <c r="A18">
        <v>3</v>
      </c>
      <c r="B18">
        <v>-3.26</v>
      </c>
      <c r="C18">
        <v>12.59</v>
      </c>
      <c r="D18">
        <v>-4.8099999999999998E-4</v>
      </c>
      <c r="E18">
        <v>-6.0000000000000002E-5</v>
      </c>
      <c r="F18">
        <v>5.8200000000000005E-4</v>
      </c>
      <c r="H18">
        <v>3</v>
      </c>
      <c r="I18">
        <v>-3.26</v>
      </c>
      <c r="J18">
        <v>12.59</v>
      </c>
      <c r="K18">
        <v>6.2430000000000003E-3</v>
      </c>
      <c r="L18">
        <v>-9.3999999999999994E-5</v>
      </c>
      <c r="M18">
        <v>5.4000000000000001E-4</v>
      </c>
      <c r="O18">
        <f t="shared" si="1"/>
        <v>6.7239999999999999E-3</v>
      </c>
      <c r="P18">
        <f t="shared" si="2"/>
        <v>-3.3999999999999993E-5</v>
      </c>
      <c r="Q18">
        <f t="shared" si="3"/>
        <v>-4.2000000000000045E-5</v>
      </c>
    </row>
    <row r="19" spans="1:17" x14ac:dyDescent="0.2">
      <c r="A19">
        <v>6</v>
      </c>
      <c r="B19">
        <v>-20.05</v>
      </c>
      <c r="C19">
        <v>-1.88</v>
      </c>
      <c r="D19">
        <v>-1.74E-4</v>
      </c>
      <c r="E19">
        <v>-8.7999999999999998E-5</v>
      </c>
      <c r="F19">
        <v>6.7900000000000002E-4</v>
      </c>
      <c r="H19">
        <v>6</v>
      </c>
      <c r="I19">
        <v>-20.05</v>
      </c>
      <c r="J19">
        <v>-1.88</v>
      </c>
      <c r="K19">
        <v>6.5859999999999998E-3</v>
      </c>
      <c r="L19">
        <v>-1.5799999999999999E-4</v>
      </c>
      <c r="M19">
        <v>6.9200000000000002E-4</v>
      </c>
      <c r="O19">
        <f t="shared" si="1"/>
        <v>6.7599999999999995E-3</v>
      </c>
      <c r="P19">
        <f t="shared" si="2"/>
        <v>-6.9999999999999994E-5</v>
      </c>
      <c r="Q19">
        <f t="shared" si="3"/>
        <v>1.2999999999999991E-5</v>
      </c>
    </row>
    <row r="20" spans="1:17" x14ac:dyDescent="0.2">
      <c r="A20">
        <v>11</v>
      </c>
      <c r="B20">
        <v>-20.32</v>
      </c>
      <c r="C20">
        <v>-8.27</v>
      </c>
      <c r="D20">
        <v>-1.08E-4</v>
      </c>
      <c r="E20">
        <v>9.0000000000000006E-5</v>
      </c>
      <c r="F20">
        <v>3.2899999999999997E-4</v>
      </c>
      <c r="H20">
        <v>11</v>
      </c>
      <c r="I20">
        <v>-20.32</v>
      </c>
      <c r="J20">
        <v>-8.27</v>
      </c>
      <c r="K20">
        <v>6.6579999999999999E-3</v>
      </c>
      <c r="L20">
        <v>6.3999999999999997E-5</v>
      </c>
      <c r="M20">
        <v>2.12E-4</v>
      </c>
      <c r="O20">
        <f t="shared" si="1"/>
        <v>6.7659999999999994E-3</v>
      </c>
      <c r="P20">
        <f t="shared" si="2"/>
        <v>-2.6000000000000009E-5</v>
      </c>
      <c r="Q20">
        <f t="shared" si="3"/>
        <v>-1.1699999999999997E-4</v>
      </c>
    </row>
    <row r="21" spans="1:17" x14ac:dyDescent="0.2">
      <c r="A21">
        <v>11</v>
      </c>
      <c r="B21">
        <v>-18.239999999999998</v>
      </c>
      <c r="C21">
        <v>2.77</v>
      </c>
      <c r="D21">
        <v>-1.08E-4</v>
      </c>
      <c r="E21">
        <v>9.0000000000000006E-5</v>
      </c>
      <c r="F21">
        <v>3.2899999999999997E-4</v>
      </c>
      <c r="H21">
        <v>11</v>
      </c>
      <c r="I21">
        <v>-18.239999999999998</v>
      </c>
      <c r="J21">
        <v>2.77</v>
      </c>
      <c r="K21">
        <v>6.6579999999999999E-3</v>
      </c>
      <c r="L21">
        <v>6.3999999999999997E-5</v>
      </c>
      <c r="M21">
        <v>2.12E-4</v>
      </c>
      <c r="O21">
        <f t="shared" si="1"/>
        <v>6.7659999999999994E-3</v>
      </c>
      <c r="P21">
        <f t="shared" si="2"/>
        <v>-2.6000000000000009E-5</v>
      </c>
      <c r="Q21">
        <f t="shared" si="3"/>
        <v>-1.1699999999999997E-4</v>
      </c>
    </row>
    <row r="22" spans="1:17" x14ac:dyDescent="0.2">
      <c r="A22">
        <v>13</v>
      </c>
      <c r="B22">
        <v>9.17</v>
      </c>
      <c r="C22">
        <v>14.57</v>
      </c>
      <c r="D22">
        <v>-1.5899999999999999E-4</v>
      </c>
      <c r="E22">
        <v>-1.7E-5</v>
      </c>
      <c r="F22">
        <v>7.6599999999999997E-4</v>
      </c>
      <c r="H22">
        <v>13</v>
      </c>
      <c r="I22">
        <v>9.17</v>
      </c>
      <c r="J22">
        <v>14.57</v>
      </c>
      <c r="K22">
        <v>6.5209999999999999E-3</v>
      </c>
      <c r="L22">
        <v>-1.22E-4</v>
      </c>
      <c r="M22">
        <v>6.8199999999999999E-4</v>
      </c>
      <c r="O22">
        <f t="shared" si="1"/>
        <v>6.6800000000000002E-3</v>
      </c>
      <c r="P22">
        <f t="shared" si="2"/>
        <v>-1.05E-4</v>
      </c>
      <c r="Q22">
        <f t="shared" si="3"/>
        <v>-8.3999999999999982E-5</v>
      </c>
    </row>
    <row r="23" spans="1:17" x14ac:dyDescent="0.2">
      <c r="A23">
        <v>17</v>
      </c>
      <c r="B23">
        <v>1.81</v>
      </c>
      <c r="C23">
        <v>-4.92</v>
      </c>
      <c r="D23">
        <v>-3.7800000000000003E-4</v>
      </c>
      <c r="E23">
        <v>7.4999999999999993E-5</v>
      </c>
      <c r="F23">
        <v>2.3599999999999999E-4</v>
      </c>
      <c r="H23">
        <v>17</v>
      </c>
      <c r="I23">
        <v>1.81</v>
      </c>
      <c r="J23">
        <v>-4.92</v>
      </c>
      <c r="K23">
        <v>6.411E-3</v>
      </c>
      <c r="L23">
        <v>-8.2999999999999998E-5</v>
      </c>
      <c r="M23">
        <v>1.26E-4</v>
      </c>
      <c r="O23">
        <f t="shared" si="1"/>
        <v>6.7889999999999999E-3</v>
      </c>
      <c r="P23">
        <f t="shared" si="2"/>
        <v>-1.5799999999999999E-4</v>
      </c>
      <c r="Q23">
        <f t="shared" si="3"/>
        <v>-1.0999999999999999E-4</v>
      </c>
    </row>
    <row r="25" spans="1:17" x14ac:dyDescent="0.2">
      <c r="C25" t="s">
        <v>3</v>
      </c>
      <c r="D25">
        <f>AVERAGE(O4:O23)</f>
        <v>6.7404499999999977E-3</v>
      </c>
      <c r="F25" s="3">
        <f>D25/$G$1/$I$1</f>
        <v>0.29957555555555548</v>
      </c>
    </row>
    <row r="26" spans="1:17" x14ac:dyDescent="0.2">
      <c r="C26" t="s">
        <v>5</v>
      </c>
      <c r="D26">
        <f>SQRT(SUMSQ(P4:Q23)/COUNT(P4:Q23))</f>
        <v>8.9019099074299772E-5</v>
      </c>
      <c r="F26" s="3">
        <f>D26/$G$1/$I$1</f>
        <v>3.9564044033022121E-3</v>
      </c>
    </row>
    <row r="28" spans="1:17" x14ac:dyDescent="0.2">
      <c r="A28" t="s">
        <v>7</v>
      </c>
      <c r="E28" s="1" t="s">
        <v>8</v>
      </c>
      <c r="G28" s="2">
        <v>-4.0000000000000001E-3</v>
      </c>
      <c r="H28" t="s">
        <v>9</v>
      </c>
      <c r="I28" s="2">
        <v>1</v>
      </c>
    </row>
    <row r="29" spans="1:17" x14ac:dyDescent="0.2">
      <c r="A29" s="1" t="s">
        <v>16</v>
      </c>
      <c r="O29" t="s">
        <v>4</v>
      </c>
    </row>
    <row r="31" spans="1:17" x14ac:dyDescent="0.2">
      <c r="A31">
        <f>A4</f>
        <v>4</v>
      </c>
      <c r="B31">
        <f t="shared" ref="B31:F31" si="4">B4</f>
        <v>4.25</v>
      </c>
      <c r="C31">
        <f t="shared" si="4"/>
        <v>-1.19</v>
      </c>
      <c r="D31">
        <f t="shared" si="4"/>
        <v>5.0100000000000003E-4</v>
      </c>
      <c r="E31">
        <f t="shared" si="4"/>
        <v>-2.6800000000000001E-4</v>
      </c>
      <c r="F31">
        <f t="shared" si="4"/>
        <v>9.7599999999999998E-4</v>
      </c>
      <c r="H31">
        <v>4</v>
      </c>
      <c r="I31">
        <v>4.25</v>
      </c>
      <c r="J31">
        <v>-1.19</v>
      </c>
      <c r="K31">
        <v>-4.1469999999999996E-3</v>
      </c>
      <c r="L31">
        <v>3.1939999999999998E-3</v>
      </c>
      <c r="M31">
        <v>1.1509999999999999E-3</v>
      </c>
      <c r="O31">
        <f>K31-E31</f>
        <v>-3.8789999999999996E-3</v>
      </c>
      <c r="P31">
        <f t="shared" ref="P31:Q31" si="5">L31-F31</f>
        <v>2.2179999999999999E-3</v>
      </c>
      <c r="Q31">
        <f t="shared" si="5"/>
        <v>1.1509999999999999E-3</v>
      </c>
    </row>
    <row r="32" spans="1:17" x14ac:dyDescent="0.2">
      <c r="A32">
        <f t="shared" ref="A32:F32" si="6">A5</f>
        <v>10</v>
      </c>
      <c r="B32">
        <f t="shared" si="6"/>
        <v>-12.13</v>
      </c>
      <c r="C32">
        <f t="shared" si="6"/>
        <v>1.18</v>
      </c>
      <c r="D32">
        <f t="shared" si="6"/>
        <v>9.5000000000000005E-5</v>
      </c>
      <c r="E32">
        <f t="shared" si="6"/>
        <v>-1.21E-4</v>
      </c>
      <c r="F32">
        <f t="shared" si="6"/>
        <v>9.3700000000000001E-4</v>
      </c>
      <c r="H32">
        <v>10</v>
      </c>
      <c r="I32">
        <v>-12.13</v>
      </c>
      <c r="J32">
        <v>1.18</v>
      </c>
      <c r="K32">
        <v>-4.6670000000000001E-3</v>
      </c>
      <c r="L32">
        <v>3.4689999999999999E-3</v>
      </c>
      <c r="M32">
        <v>9.0399999999999996E-4</v>
      </c>
      <c r="O32">
        <f t="shared" ref="O32:O50" si="7">K32-E32</f>
        <v>-4.5460000000000006E-3</v>
      </c>
      <c r="P32">
        <f t="shared" ref="P32:P50" si="8">L32-F32</f>
        <v>2.532E-3</v>
      </c>
      <c r="Q32">
        <f t="shared" ref="Q32:Q50" si="9">M32-G32</f>
        <v>9.0399999999999996E-4</v>
      </c>
    </row>
    <row r="33" spans="1:17" x14ac:dyDescent="0.2">
      <c r="A33">
        <f t="shared" ref="A33:F33" si="10">A6</f>
        <v>6</v>
      </c>
      <c r="B33">
        <f t="shared" si="10"/>
        <v>-8.93</v>
      </c>
      <c r="C33">
        <f t="shared" si="10"/>
        <v>10.37</v>
      </c>
      <c r="D33">
        <f t="shared" si="10"/>
        <v>-1.74E-4</v>
      </c>
      <c r="E33">
        <f t="shared" si="10"/>
        <v>-8.7999999999999998E-5</v>
      </c>
      <c r="F33">
        <f t="shared" si="10"/>
        <v>6.7900000000000002E-4</v>
      </c>
      <c r="H33">
        <v>6</v>
      </c>
      <c r="I33">
        <v>-8.93</v>
      </c>
      <c r="J33">
        <v>10.37</v>
      </c>
      <c r="K33">
        <v>-4.3600000000000002E-3</v>
      </c>
      <c r="L33">
        <v>3.2260000000000001E-3</v>
      </c>
      <c r="M33">
        <v>7.0600000000000003E-4</v>
      </c>
      <c r="O33">
        <f t="shared" si="7"/>
        <v>-4.2719999999999998E-3</v>
      </c>
      <c r="P33">
        <f t="shared" si="8"/>
        <v>2.5470000000000002E-3</v>
      </c>
      <c r="Q33">
        <f t="shared" si="9"/>
        <v>7.0600000000000003E-4</v>
      </c>
    </row>
    <row r="34" spans="1:17" x14ac:dyDescent="0.2">
      <c r="A34">
        <f t="shared" ref="A34:F34" si="11">A7</f>
        <v>4</v>
      </c>
      <c r="B34">
        <f t="shared" si="11"/>
        <v>2.11</v>
      </c>
      <c r="C34">
        <f t="shared" si="11"/>
        <v>14.87</v>
      </c>
      <c r="D34">
        <f t="shared" si="11"/>
        <v>5.0100000000000003E-4</v>
      </c>
      <c r="E34">
        <f t="shared" si="11"/>
        <v>-2.6800000000000001E-4</v>
      </c>
      <c r="F34">
        <f t="shared" si="11"/>
        <v>9.7599999999999998E-4</v>
      </c>
      <c r="H34">
        <v>4</v>
      </c>
      <c r="I34">
        <v>2.11</v>
      </c>
      <c r="J34">
        <v>14.87</v>
      </c>
      <c r="K34">
        <v>-4.1469999999999996E-3</v>
      </c>
      <c r="L34">
        <v>3.1939999999999998E-3</v>
      </c>
      <c r="M34">
        <v>1.1509999999999999E-3</v>
      </c>
      <c r="O34">
        <f t="shared" si="7"/>
        <v>-3.8789999999999996E-3</v>
      </c>
      <c r="P34">
        <f t="shared" si="8"/>
        <v>2.2179999999999999E-3</v>
      </c>
      <c r="Q34">
        <f t="shared" si="9"/>
        <v>1.1509999999999999E-3</v>
      </c>
    </row>
    <row r="35" spans="1:17" x14ac:dyDescent="0.2">
      <c r="A35">
        <f t="shared" ref="A35:F35" si="12">A8</f>
        <v>17</v>
      </c>
      <c r="B35">
        <f t="shared" si="12"/>
        <v>-10.29</v>
      </c>
      <c r="C35">
        <f t="shared" si="12"/>
        <v>-12.68</v>
      </c>
      <c r="D35">
        <f t="shared" si="12"/>
        <v>-3.7800000000000003E-4</v>
      </c>
      <c r="E35">
        <f t="shared" si="12"/>
        <v>7.4999999999999993E-5</v>
      </c>
      <c r="F35">
        <f t="shared" si="12"/>
        <v>2.3599999999999999E-4</v>
      </c>
      <c r="H35">
        <v>17</v>
      </c>
      <c r="I35">
        <v>-10.29</v>
      </c>
      <c r="J35">
        <v>-12.68</v>
      </c>
      <c r="K35">
        <v>-4.333E-3</v>
      </c>
      <c r="L35">
        <v>3.0820000000000001E-3</v>
      </c>
      <c r="M35">
        <v>1.1E-5</v>
      </c>
      <c r="O35">
        <f t="shared" si="7"/>
        <v>-4.4080000000000005E-3</v>
      </c>
      <c r="P35">
        <f t="shared" si="8"/>
        <v>2.846E-3</v>
      </c>
      <c r="Q35">
        <f t="shared" si="9"/>
        <v>1.1E-5</v>
      </c>
    </row>
    <row r="36" spans="1:17" x14ac:dyDescent="0.2">
      <c r="A36">
        <f t="shared" ref="A36:F36" si="13">A9</f>
        <v>15</v>
      </c>
      <c r="B36">
        <f t="shared" si="13"/>
        <v>19.79</v>
      </c>
      <c r="C36">
        <f t="shared" si="13"/>
        <v>6.95</v>
      </c>
      <c r="D36">
        <f t="shared" si="13"/>
        <v>-9.5100000000000002E-4</v>
      </c>
      <c r="E36">
        <f t="shared" si="13"/>
        <v>-4.6E-5</v>
      </c>
      <c r="F36">
        <f t="shared" si="13"/>
        <v>4.4900000000000002E-4</v>
      </c>
      <c r="H36">
        <v>15</v>
      </c>
      <c r="I36">
        <v>19.79</v>
      </c>
      <c r="J36">
        <v>6.95</v>
      </c>
      <c r="K36">
        <v>-5.0049999999999999E-3</v>
      </c>
      <c r="L36">
        <v>3.2060000000000001E-3</v>
      </c>
      <c r="M36">
        <v>3.01E-4</v>
      </c>
      <c r="O36">
        <f t="shared" si="7"/>
        <v>-4.9589999999999999E-3</v>
      </c>
      <c r="P36">
        <f t="shared" si="8"/>
        <v>2.7569999999999999E-3</v>
      </c>
      <c r="Q36">
        <f t="shared" si="9"/>
        <v>3.01E-4</v>
      </c>
    </row>
    <row r="37" spans="1:17" x14ac:dyDescent="0.2">
      <c r="A37">
        <f t="shared" ref="A37:F37" si="14">A10</f>
        <v>3</v>
      </c>
      <c r="B37">
        <f t="shared" si="14"/>
        <v>-12.1</v>
      </c>
      <c r="C37">
        <f t="shared" si="14"/>
        <v>5.1100000000000003</v>
      </c>
      <c r="D37">
        <f t="shared" si="14"/>
        <v>-4.8099999999999998E-4</v>
      </c>
      <c r="E37">
        <f t="shared" si="14"/>
        <v>-6.0000000000000002E-5</v>
      </c>
      <c r="F37">
        <f t="shared" si="14"/>
        <v>5.8200000000000005E-4</v>
      </c>
      <c r="H37">
        <v>3</v>
      </c>
      <c r="I37">
        <v>-12.1</v>
      </c>
      <c r="J37">
        <v>5.1100000000000003</v>
      </c>
      <c r="K37">
        <v>-4.6620000000000003E-3</v>
      </c>
      <c r="L37">
        <v>3.2889999999999998E-3</v>
      </c>
      <c r="M37">
        <v>5.5000000000000003E-4</v>
      </c>
      <c r="O37">
        <f t="shared" si="7"/>
        <v>-4.6020000000000002E-3</v>
      </c>
      <c r="P37">
        <f t="shared" si="8"/>
        <v>2.7069999999999998E-3</v>
      </c>
      <c r="Q37">
        <f t="shared" si="9"/>
        <v>5.5000000000000003E-4</v>
      </c>
    </row>
    <row r="38" spans="1:17" x14ac:dyDescent="0.2">
      <c r="A38">
        <f t="shared" ref="A38:F38" si="15">A11</f>
        <v>6</v>
      </c>
      <c r="B38">
        <f t="shared" si="15"/>
        <v>6.24</v>
      </c>
      <c r="C38">
        <f t="shared" si="15"/>
        <v>16.3</v>
      </c>
      <c r="D38">
        <f t="shared" si="15"/>
        <v>-1.74E-4</v>
      </c>
      <c r="E38">
        <f t="shared" si="15"/>
        <v>-8.7999999999999998E-5</v>
      </c>
      <c r="F38">
        <f t="shared" si="15"/>
        <v>6.7900000000000002E-4</v>
      </c>
      <c r="H38">
        <v>6</v>
      </c>
      <c r="I38">
        <v>6.24</v>
      </c>
      <c r="J38">
        <v>16.3</v>
      </c>
      <c r="K38">
        <v>-4.3600000000000002E-3</v>
      </c>
      <c r="L38">
        <v>3.2260000000000001E-3</v>
      </c>
      <c r="M38">
        <v>7.0600000000000003E-4</v>
      </c>
      <c r="O38">
        <f t="shared" si="7"/>
        <v>-4.2719999999999998E-3</v>
      </c>
      <c r="P38">
        <f t="shared" si="8"/>
        <v>2.5470000000000002E-3</v>
      </c>
      <c r="Q38">
        <f t="shared" si="9"/>
        <v>7.0600000000000003E-4</v>
      </c>
    </row>
    <row r="39" spans="1:17" x14ac:dyDescent="0.2">
      <c r="A39">
        <f t="shared" ref="A39:F39" si="16">A12</f>
        <v>9</v>
      </c>
      <c r="B39">
        <f t="shared" si="16"/>
        <v>-14.15</v>
      </c>
      <c r="C39">
        <f t="shared" si="16"/>
        <v>8.14</v>
      </c>
      <c r="D39">
        <f t="shared" si="16"/>
        <v>2.0799999999999999E-4</v>
      </c>
      <c r="E39">
        <f t="shared" si="16"/>
        <v>-9.5000000000000005E-5</v>
      </c>
      <c r="F39">
        <f t="shared" si="16"/>
        <v>7.4100000000000001E-4</v>
      </c>
      <c r="H39">
        <v>9</v>
      </c>
      <c r="I39">
        <v>-14.15</v>
      </c>
      <c r="J39">
        <v>8.14</v>
      </c>
      <c r="K39">
        <v>-3.8909999999999999E-3</v>
      </c>
      <c r="L39">
        <v>3.0950000000000001E-3</v>
      </c>
      <c r="M39">
        <v>8.0699999999999999E-4</v>
      </c>
      <c r="O39">
        <f t="shared" si="7"/>
        <v>-3.7959999999999999E-3</v>
      </c>
      <c r="P39">
        <f t="shared" si="8"/>
        <v>2.3540000000000002E-3</v>
      </c>
      <c r="Q39">
        <f t="shared" si="9"/>
        <v>8.0699999999999999E-4</v>
      </c>
    </row>
    <row r="40" spans="1:17" x14ac:dyDescent="0.2">
      <c r="A40">
        <f t="shared" ref="A40:F40" si="17">A13</f>
        <v>18</v>
      </c>
      <c r="B40">
        <f t="shared" si="17"/>
        <v>-2.16</v>
      </c>
      <c r="C40">
        <f t="shared" si="17"/>
        <v>-19.72</v>
      </c>
      <c r="D40">
        <f t="shared" si="17"/>
        <v>-1.0759999999999999E-3</v>
      </c>
      <c r="E40">
        <f t="shared" si="17"/>
        <v>-8.8999999999999995E-5</v>
      </c>
      <c r="F40">
        <f t="shared" si="17"/>
        <v>4.15E-4</v>
      </c>
      <c r="H40">
        <v>18</v>
      </c>
      <c r="I40">
        <v>-2.16</v>
      </c>
      <c r="J40">
        <v>-19.72</v>
      </c>
      <c r="K40">
        <v>-4.9760000000000004E-3</v>
      </c>
      <c r="L40">
        <v>2.9910000000000002E-3</v>
      </c>
      <c r="M40">
        <v>2.7300000000000002E-4</v>
      </c>
      <c r="O40">
        <f t="shared" si="7"/>
        <v>-4.8870000000000007E-3</v>
      </c>
      <c r="P40">
        <f t="shared" si="8"/>
        <v>2.5760000000000002E-3</v>
      </c>
      <c r="Q40">
        <f t="shared" si="9"/>
        <v>2.7300000000000002E-4</v>
      </c>
    </row>
    <row r="41" spans="1:17" x14ac:dyDescent="0.2">
      <c r="A41">
        <f t="shared" ref="A41:F41" si="18">A14</f>
        <v>16</v>
      </c>
      <c r="B41">
        <f t="shared" si="18"/>
        <v>-4.8600000000000003</v>
      </c>
      <c r="C41">
        <f t="shared" si="18"/>
        <v>-7.32</v>
      </c>
      <c r="D41">
        <f t="shared" si="18"/>
        <v>-4.84E-4</v>
      </c>
      <c r="E41">
        <f t="shared" si="18"/>
        <v>4.0000000000000003E-5</v>
      </c>
      <c r="F41">
        <f t="shared" si="18"/>
        <v>5.8100000000000003E-4</v>
      </c>
      <c r="H41">
        <v>16</v>
      </c>
      <c r="I41">
        <v>-4.8600000000000003</v>
      </c>
      <c r="J41">
        <v>-7.32</v>
      </c>
      <c r="K41">
        <v>-4.6319999999999998E-3</v>
      </c>
      <c r="L41">
        <v>3.228E-3</v>
      </c>
      <c r="M41">
        <v>4.4000000000000002E-4</v>
      </c>
      <c r="O41">
        <f t="shared" si="7"/>
        <v>-4.6719999999999999E-3</v>
      </c>
      <c r="P41">
        <f t="shared" si="8"/>
        <v>2.647E-3</v>
      </c>
      <c r="Q41">
        <f t="shared" si="9"/>
        <v>4.4000000000000002E-4</v>
      </c>
    </row>
    <row r="42" spans="1:17" x14ac:dyDescent="0.2">
      <c r="A42">
        <f t="shared" ref="A42:F42" si="19">A15</f>
        <v>6</v>
      </c>
      <c r="B42">
        <f t="shared" si="19"/>
        <v>18.09</v>
      </c>
      <c r="C42">
        <f t="shared" si="19"/>
        <v>8.2899999999999991</v>
      </c>
      <c r="D42">
        <f t="shared" si="19"/>
        <v>-1.74E-4</v>
      </c>
      <c r="E42">
        <f t="shared" si="19"/>
        <v>-8.7999999999999998E-5</v>
      </c>
      <c r="F42">
        <f t="shared" si="19"/>
        <v>6.7900000000000002E-4</v>
      </c>
      <c r="H42">
        <v>6</v>
      </c>
      <c r="I42">
        <v>18.09</v>
      </c>
      <c r="J42">
        <v>8.2899999999999991</v>
      </c>
      <c r="K42">
        <v>-4.3600000000000002E-3</v>
      </c>
      <c r="L42">
        <v>3.2260000000000001E-3</v>
      </c>
      <c r="M42">
        <v>7.0600000000000003E-4</v>
      </c>
      <c r="O42">
        <f t="shared" si="7"/>
        <v>-4.2719999999999998E-3</v>
      </c>
      <c r="P42">
        <f t="shared" si="8"/>
        <v>2.5470000000000002E-3</v>
      </c>
      <c r="Q42">
        <f t="shared" si="9"/>
        <v>7.0600000000000003E-4</v>
      </c>
    </row>
    <row r="43" spans="1:17" x14ac:dyDescent="0.2">
      <c r="A43">
        <f t="shared" ref="A43:F43" si="20">A16</f>
        <v>3</v>
      </c>
      <c r="B43">
        <f t="shared" si="20"/>
        <v>-6.41</v>
      </c>
      <c r="C43">
        <f t="shared" si="20"/>
        <v>12.75</v>
      </c>
      <c r="D43">
        <f t="shared" si="20"/>
        <v>-4.8099999999999998E-4</v>
      </c>
      <c r="E43">
        <f t="shared" si="20"/>
        <v>-6.0000000000000002E-5</v>
      </c>
      <c r="F43">
        <f t="shared" si="20"/>
        <v>5.8200000000000005E-4</v>
      </c>
      <c r="H43">
        <v>3</v>
      </c>
      <c r="I43">
        <v>-6.41</v>
      </c>
      <c r="J43">
        <v>12.75</v>
      </c>
      <c r="K43">
        <v>-4.6620000000000003E-3</v>
      </c>
      <c r="L43">
        <v>3.2889999999999998E-3</v>
      </c>
      <c r="M43">
        <v>5.5000000000000003E-4</v>
      </c>
      <c r="O43">
        <f t="shared" si="7"/>
        <v>-4.6020000000000002E-3</v>
      </c>
      <c r="P43">
        <f t="shared" si="8"/>
        <v>2.7069999999999998E-3</v>
      </c>
      <c r="Q43">
        <f t="shared" si="9"/>
        <v>5.5000000000000003E-4</v>
      </c>
    </row>
    <row r="44" spans="1:17" x14ac:dyDescent="0.2">
      <c r="A44">
        <f t="shared" ref="A44:F44" si="21">A17</f>
        <v>3</v>
      </c>
      <c r="B44">
        <f t="shared" si="21"/>
        <v>-14.37</v>
      </c>
      <c r="C44">
        <f t="shared" si="21"/>
        <v>-18.010000000000002</v>
      </c>
      <c r="D44">
        <f t="shared" si="21"/>
        <v>-4.8099999999999998E-4</v>
      </c>
      <c r="E44">
        <f t="shared" si="21"/>
        <v>-6.0000000000000002E-5</v>
      </c>
      <c r="F44">
        <f t="shared" si="21"/>
        <v>5.8200000000000005E-4</v>
      </c>
      <c r="H44">
        <v>3</v>
      </c>
      <c r="I44">
        <v>-14.37</v>
      </c>
      <c r="J44">
        <v>-18.010000000000002</v>
      </c>
      <c r="K44">
        <v>-4.6620000000000003E-3</v>
      </c>
      <c r="L44">
        <v>3.2889999999999998E-3</v>
      </c>
      <c r="M44">
        <v>5.5000000000000003E-4</v>
      </c>
      <c r="O44">
        <f t="shared" si="7"/>
        <v>-4.6020000000000002E-3</v>
      </c>
      <c r="P44">
        <f t="shared" si="8"/>
        <v>2.7069999999999998E-3</v>
      </c>
      <c r="Q44">
        <f t="shared" si="9"/>
        <v>5.5000000000000003E-4</v>
      </c>
    </row>
    <row r="45" spans="1:17" x14ac:dyDescent="0.2">
      <c r="A45">
        <f t="shared" ref="A45:F45" si="22">A18</f>
        <v>3</v>
      </c>
      <c r="B45">
        <f t="shared" si="22"/>
        <v>-3.26</v>
      </c>
      <c r="C45">
        <f t="shared" si="22"/>
        <v>12.59</v>
      </c>
      <c r="D45">
        <f t="shared" si="22"/>
        <v>-4.8099999999999998E-4</v>
      </c>
      <c r="E45">
        <f t="shared" si="22"/>
        <v>-6.0000000000000002E-5</v>
      </c>
      <c r="F45">
        <f t="shared" si="22"/>
        <v>5.8200000000000005E-4</v>
      </c>
      <c r="H45">
        <v>3</v>
      </c>
      <c r="I45">
        <v>-3.26</v>
      </c>
      <c r="J45">
        <v>12.59</v>
      </c>
      <c r="K45">
        <v>-4.6620000000000003E-3</v>
      </c>
      <c r="L45">
        <v>3.2889999999999998E-3</v>
      </c>
      <c r="M45">
        <v>5.5000000000000003E-4</v>
      </c>
      <c r="O45">
        <f t="shared" si="7"/>
        <v>-4.6020000000000002E-3</v>
      </c>
      <c r="P45">
        <f t="shared" si="8"/>
        <v>2.7069999999999998E-3</v>
      </c>
      <c r="Q45">
        <f t="shared" si="9"/>
        <v>5.5000000000000003E-4</v>
      </c>
    </row>
    <row r="46" spans="1:17" x14ac:dyDescent="0.2">
      <c r="A46">
        <f t="shared" ref="A46:F46" si="23">A19</f>
        <v>6</v>
      </c>
      <c r="B46">
        <f t="shared" si="23"/>
        <v>-20.05</v>
      </c>
      <c r="C46">
        <f t="shared" si="23"/>
        <v>-1.88</v>
      </c>
      <c r="D46">
        <f t="shared" si="23"/>
        <v>-1.74E-4</v>
      </c>
      <c r="E46">
        <f t="shared" si="23"/>
        <v>-8.7999999999999998E-5</v>
      </c>
      <c r="F46">
        <f t="shared" si="23"/>
        <v>6.7900000000000002E-4</v>
      </c>
      <c r="H46">
        <v>6</v>
      </c>
      <c r="I46">
        <v>-20.05</v>
      </c>
      <c r="J46">
        <v>-1.88</v>
      </c>
      <c r="K46">
        <v>-4.3600000000000002E-3</v>
      </c>
      <c r="L46">
        <v>3.2260000000000001E-3</v>
      </c>
      <c r="M46">
        <v>7.0600000000000003E-4</v>
      </c>
      <c r="O46">
        <f t="shared" si="7"/>
        <v>-4.2719999999999998E-3</v>
      </c>
      <c r="P46">
        <f t="shared" si="8"/>
        <v>2.5470000000000002E-3</v>
      </c>
      <c r="Q46">
        <f t="shared" si="9"/>
        <v>7.0600000000000003E-4</v>
      </c>
    </row>
    <row r="47" spans="1:17" x14ac:dyDescent="0.2">
      <c r="A47">
        <f t="shared" ref="A47:F47" si="24">A20</f>
        <v>11</v>
      </c>
      <c r="B47">
        <f t="shared" si="24"/>
        <v>-20.32</v>
      </c>
      <c r="C47">
        <f t="shared" si="24"/>
        <v>-8.27</v>
      </c>
      <c r="D47">
        <f t="shared" si="24"/>
        <v>-1.08E-4</v>
      </c>
      <c r="E47">
        <f t="shared" si="24"/>
        <v>9.0000000000000006E-5</v>
      </c>
      <c r="F47">
        <f t="shared" si="24"/>
        <v>3.2899999999999997E-4</v>
      </c>
      <c r="H47">
        <v>11</v>
      </c>
      <c r="I47">
        <v>-20.32</v>
      </c>
      <c r="J47">
        <v>-8.27</v>
      </c>
      <c r="K47">
        <v>-4.3959999999999997E-3</v>
      </c>
      <c r="L47">
        <v>3.411E-3</v>
      </c>
      <c r="M47">
        <v>1.6200000000000001E-4</v>
      </c>
      <c r="O47">
        <f t="shared" si="7"/>
        <v>-4.4859999999999995E-3</v>
      </c>
      <c r="P47">
        <f t="shared" si="8"/>
        <v>3.0820000000000001E-3</v>
      </c>
      <c r="Q47">
        <f t="shared" si="9"/>
        <v>1.6200000000000001E-4</v>
      </c>
    </row>
    <row r="48" spans="1:17" x14ac:dyDescent="0.2">
      <c r="A48">
        <f t="shared" ref="A48:F48" si="25">A21</f>
        <v>11</v>
      </c>
      <c r="B48">
        <f t="shared" si="25"/>
        <v>-18.239999999999998</v>
      </c>
      <c r="C48">
        <f t="shared" si="25"/>
        <v>2.77</v>
      </c>
      <c r="D48">
        <f t="shared" si="25"/>
        <v>-1.08E-4</v>
      </c>
      <c r="E48">
        <f t="shared" si="25"/>
        <v>9.0000000000000006E-5</v>
      </c>
      <c r="F48">
        <f t="shared" si="25"/>
        <v>3.2899999999999997E-4</v>
      </c>
      <c r="H48">
        <v>11</v>
      </c>
      <c r="I48">
        <v>-18.239999999999998</v>
      </c>
      <c r="J48">
        <v>2.77</v>
      </c>
      <c r="K48">
        <v>-4.3959999999999997E-3</v>
      </c>
      <c r="L48">
        <v>3.411E-3</v>
      </c>
      <c r="M48">
        <v>1.6200000000000001E-4</v>
      </c>
      <c r="O48">
        <f t="shared" si="7"/>
        <v>-4.4859999999999995E-3</v>
      </c>
      <c r="P48">
        <f t="shared" si="8"/>
        <v>3.0820000000000001E-3</v>
      </c>
      <c r="Q48">
        <f t="shared" si="9"/>
        <v>1.6200000000000001E-4</v>
      </c>
    </row>
    <row r="49" spans="1:17" x14ac:dyDescent="0.2">
      <c r="A49">
        <f t="shared" ref="A49:F49" si="26">A22</f>
        <v>13</v>
      </c>
      <c r="B49">
        <f t="shared" si="26"/>
        <v>9.17</v>
      </c>
      <c r="C49">
        <f t="shared" si="26"/>
        <v>14.57</v>
      </c>
      <c r="D49">
        <f t="shared" si="26"/>
        <v>-1.5899999999999999E-4</v>
      </c>
      <c r="E49">
        <f t="shared" si="26"/>
        <v>-1.7E-5</v>
      </c>
      <c r="F49">
        <f t="shared" si="26"/>
        <v>7.6599999999999997E-4</v>
      </c>
      <c r="H49">
        <v>13</v>
      </c>
      <c r="I49">
        <v>9.17</v>
      </c>
      <c r="J49">
        <v>14.57</v>
      </c>
      <c r="K49">
        <v>-4.7019999999999996E-3</v>
      </c>
      <c r="L49">
        <v>3.4220000000000001E-3</v>
      </c>
      <c r="M49">
        <v>6.3299999999999999E-4</v>
      </c>
      <c r="O49">
        <f t="shared" si="7"/>
        <v>-4.6849999999999999E-3</v>
      </c>
      <c r="P49">
        <f t="shared" si="8"/>
        <v>2.6560000000000004E-3</v>
      </c>
      <c r="Q49">
        <f t="shared" si="9"/>
        <v>6.3299999999999999E-4</v>
      </c>
    </row>
    <row r="50" spans="1:17" x14ac:dyDescent="0.2">
      <c r="A50">
        <f t="shared" ref="A50:F50" si="27">A23</f>
        <v>17</v>
      </c>
      <c r="B50">
        <f t="shared" si="27"/>
        <v>1.81</v>
      </c>
      <c r="C50">
        <f t="shared" si="27"/>
        <v>-4.92</v>
      </c>
      <c r="D50">
        <f t="shared" si="27"/>
        <v>-3.7800000000000003E-4</v>
      </c>
      <c r="E50">
        <f t="shared" si="27"/>
        <v>7.4999999999999993E-5</v>
      </c>
      <c r="F50">
        <f t="shared" si="27"/>
        <v>2.3599999999999999E-4</v>
      </c>
      <c r="H50">
        <v>17</v>
      </c>
      <c r="I50">
        <v>1.81</v>
      </c>
      <c r="J50">
        <v>-4.92</v>
      </c>
      <c r="K50">
        <v>-4.333E-3</v>
      </c>
      <c r="L50">
        <v>3.0820000000000001E-3</v>
      </c>
      <c r="M50">
        <v>1.1E-5</v>
      </c>
      <c r="O50">
        <f t="shared" si="7"/>
        <v>-4.4080000000000005E-3</v>
      </c>
      <c r="P50">
        <f t="shared" si="8"/>
        <v>2.846E-3</v>
      </c>
      <c r="Q50">
        <f t="shared" si="9"/>
        <v>1.1E-5</v>
      </c>
    </row>
    <row r="52" spans="1:17" x14ac:dyDescent="0.2">
      <c r="C52" t="s">
        <v>3</v>
      </c>
      <c r="D52">
        <f>AVERAGE(O31:O50)</f>
        <v>-4.4293500000000003E-3</v>
      </c>
      <c r="F52" s="3">
        <f>D52/$G$28/$I$28</f>
        <v>1.1073375000000001</v>
      </c>
    </row>
    <row r="53" spans="1:17" x14ac:dyDescent="0.2">
      <c r="C53" t="s">
        <v>5</v>
      </c>
      <c r="D53">
        <f>SQRT(SUMSQ(P31:Q50)/COUNT(P31:Q50))</f>
        <v>1.9279537727860594E-3</v>
      </c>
      <c r="F53" s="3">
        <f>D53/$G$28/$I$28</f>
        <v>-0.48198844319651485</v>
      </c>
    </row>
    <row r="55" spans="1:17" x14ac:dyDescent="0.2">
      <c r="A55" t="s">
        <v>13</v>
      </c>
      <c r="E55" s="1" t="s">
        <v>14</v>
      </c>
      <c r="G55" s="2">
        <v>9.9999999999999995E-7</v>
      </c>
      <c r="H55" t="s">
        <v>6</v>
      </c>
      <c r="I55" s="2">
        <v>75000</v>
      </c>
    </row>
    <row r="56" spans="1:17" x14ac:dyDescent="0.2">
      <c r="A56" s="1" t="s">
        <v>17</v>
      </c>
      <c r="O56" t="s">
        <v>4</v>
      </c>
    </row>
    <row r="58" spans="1:17" x14ac:dyDescent="0.2">
      <c r="A58">
        <f>A31</f>
        <v>4</v>
      </c>
      <c r="B58">
        <f t="shared" ref="B58:F58" si="28">B31</f>
        <v>4.25</v>
      </c>
      <c r="C58">
        <f t="shared" si="28"/>
        <v>-1.19</v>
      </c>
      <c r="D58">
        <f t="shared" si="28"/>
        <v>5.0100000000000003E-4</v>
      </c>
      <c r="E58">
        <f t="shared" si="28"/>
        <v>-2.6800000000000001E-4</v>
      </c>
      <c r="F58">
        <f t="shared" si="28"/>
        <v>9.7599999999999998E-4</v>
      </c>
      <c r="H58">
        <v>4</v>
      </c>
      <c r="I58">
        <v>4.25</v>
      </c>
      <c r="J58">
        <v>-1.19</v>
      </c>
      <c r="K58">
        <v>1.2658000000000001E-2</v>
      </c>
      <c r="L58">
        <v>-7.2599999999999997E-4</v>
      </c>
      <c r="M58">
        <v>1.5380000000000001E-3</v>
      </c>
      <c r="O58">
        <f>K58-E58</f>
        <v>1.2926E-2</v>
      </c>
      <c r="P58">
        <f t="shared" ref="P58:P77" si="29">L58-F58</f>
        <v>-1.702E-3</v>
      </c>
      <c r="Q58">
        <f t="shared" ref="Q58:Q77" si="30">M58-G58</f>
        <v>1.5380000000000001E-3</v>
      </c>
    </row>
    <row r="59" spans="1:17" x14ac:dyDescent="0.2">
      <c r="A59">
        <f t="shared" ref="A59:F59" si="31">A32</f>
        <v>10</v>
      </c>
      <c r="B59">
        <f t="shared" si="31"/>
        <v>-12.13</v>
      </c>
      <c r="C59">
        <f t="shared" si="31"/>
        <v>1.18</v>
      </c>
      <c r="D59">
        <f t="shared" si="31"/>
        <v>9.5000000000000005E-5</v>
      </c>
      <c r="E59">
        <f t="shared" si="31"/>
        <v>-1.21E-4</v>
      </c>
      <c r="F59">
        <f t="shared" si="31"/>
        <v>9.3700000000000001E-4</v>
      </c>
      <c r="H59">
        <v>10</v>
      </c>
      <c r="I59">
        <v>-12.13</v>
      </c>
      <c r="J59">
        <v>1.18</v>
      </c>
      <c r="K59">
        <v>1.2479000000000001E-2</v>
      </c>
      <c r="L59">
        <v>-6.1799999999999995E-4</v>
      </c>
      <c r="M59">
        <v>1.5790000000000001E-3</v>
      </c>
      <c r="O59">
        <f t="shared" ref="O59:O77" si="32">K59-E59</f>
        <v>1.26E-2</v>
      </c>
      <c r="P59">
        <f t="shared" si="29"/>
        <v>-1.555E-3</v>
      </c>
      <c r="Q59">
        <f t="shared" si="30"/>
        <v>1.5790000000000001E-3</v>
      </c>
    </row>
    <row r="60" spans="1:17" x14ac:dyDescent="0.2">
      <c r="A60">
        <f t="shared" ref="A60:F60" si="33">A33</f>
        <v>6</v>
      </c>
      <c r="B60">
        <f t="shared" si="33"/>
        <v>-8.93</v>
      </c>
      <c r="C60">
        <f t="shared" si="33"/>
        <v>10.37</v>
      </c>
      <c r="D60">
        <f t="shared" si="33"/>
        <v>-1.74E-4</v>
      </c>
      <c r="E60">
        <f t="shared" si="33"/>
        <v>-8.7999999999999998E-5</v>
      </c>
      <c r="F60">
        <f t="shared" si="33"/>
        <v>6.7900000000000002E-4</v>
      </c>
      <c r="H60">
        <v>6</v>
      </c>
      <c r="I60">
        <v>-8.93</v>
      </c>
      <c r="J60">
        <v>10.37</v>
      </c>
      <c r="K60">
        <v>1.1599999999999999E-2</v>
      </c>
      <c r="L60">
        <v>-6.7000000000000002E-5</v>
      </c>
      <c r="M60">
        <v>1.2199999999999999E-3</v>
      </c>
      <c r="O60">
        <f t="shared" si="32"/>
        <v>1.1687999999999999E-2</v>
      </c>
      <c r="P60">
        <f t="shared" si="29"/>
        <v>-7.4600000000000003E-4</v>
      </c>
      <c r="Q60">
        <f t="shared" si="30"/>
        <v>1.2199999999999999E-3</v>
      </c>
    </row>
    <row r="61" spans="1:17" x14ac:dyDescent="0.2">
      <c r="A61">
        <f t="shared" ref="A61:F61" si="34">A34</f>
        <v>4</v>
      </c>
      <c r="B61">
        <f t="shared" si="34"/>
        <v>2.11</v>
      </c>
      <c r="C61">
        <f t="shared" si="34"/>
        <v>14.87</v>
      </c>
      <c r="D61">
        <f t="shared" si="34"/>
        <v>5.0100000000000003E-4</v>
      </c>
      <c r="E61">
        <f t="shared" si="34"/>
        <v>-2.6800000000000001E-4</v>
      </c>
      <c r="F61">
        <f t="shared" si="34"/>
        <v>9.7599999999999998E-4</v>
      </c>
      <c r="H61">
        <v>4</v>
      </c>
      <c r="I61">
        <v>2.11</v>
      </c>
      <c r="J61">
        <v>14.87</v>
      </c>
      <c r="K61">
        <v>1.2658000000000001E-2</v>
      </c>
      <c r="L61">
        <v>-7.2599999999999997E-4</v>
      </c>
      <c r="M61">
        <v>1.5380000000000001E-3</v>
      </c>
      <c r="O61">
        <f t="shared" si="32"/>
        <v>1.2926E-2</v>
      </c>
      <c r="P61">
        <f t="shared" si="29"/>
        <v>-1.702E-3</v>
      </c>
      <c r="Q61">
        <f t="shared" si="30"/>
        <v>1.5380000000000001E-3</v>
      </c>
    </row>
    <row r="62" spans="1:17" x14ac:dyDescent="0.2">
      <c r="A62">
        <f t="shared" ref="A62:F62" si="35">A35</f>
        <v>17</v>
      </c>
      <c r="B62">
        <f t="shared" si="35"/>
        <v>-10.29</v>
      </c>
      <c r="C62">
        <f t="shared" si="35"/>
        <v>-12.68</v>
      </c>
      <c r="D62">
        <f t="shared" si="35"/>
        <v>-3.7800000000000003E-4</v>
      </c>
      <c r="E62">
        <f t="shared" si="35"/>
        <v>7.4999999999999993E-5</v>
      </c>
      <c r="F62">
        <f t="shared" si="35"/>
        <v>2.3599999999999999E-4</v>
      </c>
      <c r="H62">
        <v>17</v>
      </c>
      <c r="I62">
        <v>-10.29</v>
      </c>
      <c r="J62">
        <v>-12.68</v>
      </c>
      <c r="K62">
        <v>1.0581E-2</v>
      </c>
      <c r="L62">
        <v>1.7799999999999999E-4</v>
      </c>
      <c r="M62">
        <v>7.5699999999999997E-4</v>
      </c>
      <c r="O62">
        <f t="shared" si="32"/>
        <v>1.0506E-2</v>
      </c>
      <c r="P62">
        <f t="shared" si="29"/>
        <v>-5.8E-5</v>
      </c>
      <c r="Q62">
        <f t="shared" si="30"/>
        <v>7.5699999999999997E-4</v>
      </c>
    </row>
    <row r="63" spans="1:17" x14ac:dyDescent="0.2">
      <c r="A63">
        <f t="shared" ref="A63:F63" si="36">A36</f>
        <v>15</v>
      </c>
      <c r="B63">
        <f t="shared" si="36"/>
        <v>19.79</v>
      </c>
      <c r="C63">
        <f t="shared" si="36"/>
        <v>6.95</v>
      </c>
      <c r="D63">
        <f t="shared" si="36"/>
        <v>-9.5100000000000002E-4</v>
      </c>
      <c r="E63">
        <f t="shared" si="36"/>
        <v>-4.6E-5</v>
      </c>
      <c r="F63">
        <f t="shared" si="36"/>
        <v>4.4900000000000002E-4</v>
      </c>
      <c r="H63">
        <v>15</v>
      </c>
      <c r="I63">
        <v>19.79</v>
      </c>
      <c r="J63">
        <v>6.95</v>
      </c>
      <c r="K63">
        <v>1.0666E-2</v>
      </c>
      <c r="L63">
        <v>1.11E-4</v>
      </c>
      <c r="M63">
        <v>8.0000000000000004E-4</v>
      </c>
      <c r="O63">
        <f t="shared" si="32"/>
        <v>1.0711999999999999E-2</v>
      </c>
      <c r="P63">
        <f t="shared" si="29"/>
        <v>-3.3800000000000003E-4</v>
      </c>
      <c r="Q63">
        <f t="shared" si="30"/>
        <v>8.0000000000000004E-4</v>
      </c>
    </row>
    <row r="64" spans="1:17" x14ac:dyDescent="0.2">
      <c r="A64">
        <f t="shared" ref="A64:F64" si="37">A37</f>
        <v>3</v>
      </c>
      <c r="B64">
        <f t="shared" si="37"/>
        <v>-12.1</v>
      </c>
      <c r="C64">
        <f t="shared" si="37"/>
        <v>5.1100000000000003</v>
      </c>
      <c r="D64">
        <f t="shared" si="37"/>
        <v>-4.8099999999999998E-4</v>
      </c>
      <c r="E64">
        <f t="shared" si="37"/>
        <v>-6.0000000000000002E-5</v>
      </c>
      <c r="F64">
        <f t="shared" si="37"/>
        <v>5.8200000000000005E-4</v>
      </c>
      <c r="H64">
        <v>3</v>
      </c>
      <c r="I64">
        <v>-12.1</v>
      </c>
      <c r="J64">
        <v>5.1100000000000003</v>
      </c>
      <c r="K64">
        <v>1.124E-2</v>
      </c>
      <c r="L64">
        <v>2.1999999999999999E-5</v>
      </c>
      <c r="M64">
        <v>1.0640000000000001E-3</v>
      </c>
      <c r="O64">
        <f t="shared" si="32"/>
        <v>1.1299999999999999E-2</v>
      </c>
      <c r="P64">
        <f t="shared" si="29"/>
        <v>-5.6000000000000006E-4</v>
      </c>
      <c r="Q64">
        <f t="shared" si="30"/>
        <v>1.0640000000000001E-3</v>
      </c>
    </row>
    <row r="65" spans="1:17" x14ac:dyDescent="0.2">
      <c r="A65">
        <f t="shared" ref="A65:F65" si="38">A38</f>
        <v>6</v>
      </c>
      <c r="B65">
        <f t="shared" si="38"/>
        <v>6.24</v>
      </c>
      <c r="C65">
        <f t="shared" si="38"/>
        <v>16.3</v>
      </c>
      <c r="D65">
        <f t="shared" si="38"/>
        <v>-1.74E-4</v>
      </c>
      <c r="E65">
        <f t="shared" si="38"/>
        <v>-8.7999999999999998E-5</v>
      </c>
      <c r="F65">
        <f t="shared" si="38"/>
        <v>6.7900000000000002E-4</v>
      </c>
      <c r="H65">
        <v>6</v>
      </c>
      <c r="I65">
        <v>6.24</v>
      </c>
      <c r="J65">
        <v>16.3</v>
      </c>
      <c r="K65">
        <v>1.1599999999999999E-2</v>
      </c>
      <c r="L65">
        <v>-6.7000000000000002E-5</v>
      </c>
      <c r="M65">
        <v>1.2199999999999999E-3</v>
      </c>
      <c r="O65">
        <f t="shared" si="32"/>
        <v>1.1687999999999999E-2</v>
      </c>
      <c r="P65">
        <f t="shared" si="29"/>
        <v>-7.4600000000000003E-4</v>
      </c>
      <c r="Q65">
        <f t="shared" si="30"/>
        <v>1.2199999999999999E-3</v>
      </c>
    </row>
    <row r="66" spans="1:17" x14ac:dyDescent="0.2">
      <c r="A66">
        <f t="shared" ref="A66:F66" si="39">A39</f>
        <v>9</v>
      </c>
      <c r="B66">
        <f t="shared" si="39"/>
        <v>-14.15</v>
      </c>
      <c r="C66">
        <f t="shared" si="39"/>
        <v>8.14</v>
      </c>
      <c r="D66">
        <f t="shared" si="39"/>
        <v>2.0799999999999999E-4</v>
      </c>
      <c r="E66">
        <f t="shared" si="39"/>
        <v>-9.5000000000000005E-5</v>
      </c>
      <c r="F66">
        <f t="shared" si="39"/>
        <v>7.4100000000000001E-4</v>
      </c>
      <c r="H66">
        <v>9</v>
      </c>
      <c r="I66">
        <v>-14.15</v>
      </c>
      <c r="J66">
        <v>8.14</v>
      </c>
      <c r="K66">
        <v>1.1838E-2</v>
      </c>
      <c r="L66">
        <v>-1.27E-4</v>
      </c>
      <c r="M66">
        <v>1.3309999999999999E-3</v>
      </c>
      <c r="O66">
        <f t="shared" si="32"/>
        <v>1.1932999999999999E-2</v>
      </c>
      <c r="P66">
        <f t="shared" si="29"/>
        <v>-8.6800000000000006E-4</v>
      </c>
      <c r="Q66">
        <f t="shared" si="30"/>
        <v>1.3309999999999999E-3</v>
      </c>
    </row>
    <row r="67" spans="1:17" x14ac:dyDescent="0.2">
      <c r="A67">
        <f t="shared" ref="A67:F67" si="40">A40</f>
        <v>18</v>
      </c>
      <c r="B67">
        <f t="shared" si="40"/>
        <v>-2.16</v>
      </c>
      <c r="C67">
        <f t="shared" si="40"/>
        <v>-19.72</v>
      </c>
      <c r="D67">
        <f t="shared" si="40"/>
        <v>-1.0759999999999999E-3</v>
      </c>
      <c r="E67">
        <f t="shared" si="40"/>
        <v>-8.8999999999999995E-5</v>
      </c>
      <c r="F67">
        <f t="shared" si="40"/>
        <v>4.15E-4</v>
      </c>
      <c r="H67">
        <v>18</v>
      </c>
      <c r="I67">
        <v>-2.16</v>
      </c>
      <c r="J67">
        <v>-19.72</v>
      </c>
      <c r="K67">
        <v>1.0329E-2</v>
      </c>
      <c r="L67">
        <v>1.46E-4</v>
      </c>
      <c r="M67">
        <v>6.7500000000000004E-4</v>
      </c>
      <c r="O67">
        <f t="shared" si="32"/>
        <v>1.0418E-2</v>
      </c>
      <c r="P67">
        <f t="shared" si="29"/>
        <v>-2.6900000000000003E-4</v>
      </c>
      <c r="Q67">
        <f t="shared" si="30"/>
        <v>6.7500000000000004E-4</v>
      </c>
    </row>
    <row r="68" spans="1:17" x14ac:dyDescent="0.2">
      <c r="A68">
        <f t="shared" ref="A68:F68" si="41">A41</f>
        <v>16</v>
      </c>
      <c r="B68">
        <f t="shared" si="41"/>
        <v>-4.8600000000000003</v>
      </c>
      <c r="C68">
        <f t="shared" si="41"/>
        <v>-7.32</v>
      </c>
      <c r="D68">
        <f t="shared" si="41"/>
        <v>-4.84E-4</v>
      </c>
      <c r="E68">
        <f t="shared" si="41"/>
        <v>4.0000000000000003E-5</v>
      </c>
      <c r="F68">
        <f t="shared" si="41"/>
        <v>5.8100000000000003E-4</v>
      </c>
      <c r="H68">
        <v>16</v>
      </c>
      <c r="I68">
        <v>-4.8600000000000003</v>
      </c>
      <c r="J68">
        <v>-7.32</v>
      </c>
      <c r="K68">
        <v>1.1384999999999999E-2</v>
      </c>
      <c r="L68">
        <v>2.5999999999999998E-5</v>
      </c>
      <c r="M68">
        <v>1.1069999999999999E-3</v>
      </c>
      <c r="O68">
        <f t="shared" si="32"/>
        <v>1.1344999999999999E-2</v>
      </c>
      <c r="P68">
        <f t="shared" si="29"/>
        <v>-5.5500000000000005E-4</v>
      </c>
      <c r="Q68">
        <f t="shared" si="30"/>
        <v>1.1069999999999999E-3</v>
      </c>
    </row>
    <row r="69" spans="1:17" x14ac:dyDescent="0.2">
      <c r="A69">
        <f t="shared" ref="A69:F69" si="42">A42</f>
        <v>6</v>
      </c>
      <c r="B69">
        <f t="shared" si="42"/>
        <v>18.09</v>
      </c>
      <c r="C69">
        <f t="shared" si="42"/>
        <v>8.2899999999999991</v>
      </c>
      <c r="D69">
        <f t="shared" si="42"/>
        <v>-1.74E-4</v>
      </c>
      <c r="E69">
        <f t="shared" si="42"/>
        <v>-8.7999999999999998E-5</v>
      </c>
      <c r="F69">
        <f t="shared" si="42"/>
        <v>6.7900000000000002E-4</v>
      </c>
      <c r="H69">
        <v>6</v>
      </c>
      <c r="I69">
        <v>18.09</v>
      </c>
      <c r="J69">
        <v>8.2899999999999991</v>
      </c>
      <c r="K69">
        <v>1.1599999999999999E-2</v>
      </c>
      <c r="L69">
        <v>-6.7000000000000002E-5</v>
      </c>
      <c r="M69">
        <v>1.2199999999999999E-3</v>
      </c>
      <c r="O69">
        <f t="shared" si="32"/>
        <v>1.1687999999999999E-2</v>
      </c>
      <c r="P69">
        <f t="shared" si="29"/>
        <v>-7.4600000000000003E-4</v>
      </c>
      <c r="Q69">
        <f t="shared" si="30"/>
        <v>1.2199999999999999E-3</v>
      </c>
    </row>
    <row r="70" spans="1:17" x14ac:dyDescent="0.2">
      <c r="A70">
        <f t="shared" ref="A70:F70" si="43">A43</f>
        <v>3</v>
      </c>
      <c r="B70">
        <f t="shared" si="43"/>
        <v>-6.41</v>
      </c>
      <c r="C70">
        <f t="shared" si="43"/>
        <v>12.75</v>
      </c>
      <c r="D70">
        <f t="shared" si="43"/>
        <v>-4.8099999999999998E-4</v>
      </c>
      <c r="E70">
        <f t="shared" si="43"/>
        <v>-6.0000000000000002E-5</v>
      </c>
      <c r="F70">
        <f t="shared" si="43"/>
        <v>5.8200000000000005E-4</v>
      </c>
      <c r="H70">
        <v>3</v>
      </c>
      <c r="I70">
        <v>-6.41</v>
      </c>
      <c r="J70">
        <v>12.75</v>
      </c>
      <c r="K70">
        <v>1.124E-2</v>
      </c>
      <c r="L70">
        <v>2.1999999999999999E-5</v>
      </c>
      <c r="M70">
        <v>1.0640000000000001E-3</v>
      </c>
      <c r="O70">
        <f t="shared" si="32"/>
        <v>1.1299999999999999E-2</v>
      </c>
      <c r="P70">
        <f t="shared" si="29"/>
        <v>-5.6000000000000006E-4</v>
      </c>
      <c r="Q70">
        <f t="shared" si="30"/>
        <v>1.0640000000000001E-3</v>
      </c>
    </row>
    <row r="71" spans="1:17" x14ac:dyDescent="0.2">
      <c r="A71">
        <f t="shared" ref="A71:F71" si="44">A44</f>
        <v>3</v>
      </c>
      <c r="B71">
        <f t="shared" si="44"/>
        <v>-14.37</v>
      </c>
      <c r="C71">
        <f t="shared" si="44"/>
        <v>-18.010000000000002</v>
      </c>
      <c r="D71">
        <f t="shared" si="44"/>
        <v>-4.8099999999999998E-4</v>
      </c>
      <c r="E71">
        <f t="shared" si="44"/>
        <v>-6.0000000000000002E-5</v>
      </c>
      <c r="F71">
        <f t="shared" si="44"/>
        <v>5.8200000000000005E-4</v>
      </c>
      <c r="H71">
        <v>3</v>
      </c>
      <c r="I71">
        <v>-14.37</v>
      </c>
      <c r="J71">
        <v>-18.010000000000002</v>
      </c>
      <c r="K71">
        <v>1.124E-2</v>
      </c>
      <c r="L71">
        <v>2.1999999999999999E-5</v>
      </c>
      <c r="M71">
        <v>1.0640000000000001E-3</v>
      </c>
      <c r="O71">
        <f t="shared" si="32"/>
        <v>1.1299999999999999E-2</v>
      </c>
      <c r="P71">
        <f t="shared" si="29"/>
        <v>-5.6000000000000006E-4</v>
      </c>
      <c r="Q71">
        <f t="shared" si="30"/>
        <v>1.0640000000000001E-3</v>
      </c>
    </row>
    <row r="72" spans="1:17" x14ac:dyDescent="0.2">
      <c r="A72">
        <f t="shared" ref="A72:F72" si="45">A45</f>
        <v>3</v>
      </c>
      <c r="B72">
        <f t="shared" si="45"/>
        <v>-3.26</v>
      </c>
      <c r="C72">
        <f t="shared" si="45"/>
        <v>12.59</v>
      </c>
      <c r="D72">
        <f t="shared" si="45"/>
        <v>-4.8099999999999998E-4</v>
      </c>
      <c r="E72">
        <f t="shared" si="45"/>
        <v>-6.0000000000000002E-5</v>
      </c>
      <c r="F72">
        <f t="shared" si="45"/>
        <v>5.8200000000000005E-4</v>
      </c>
      <c r="H72">
        <v>3</v>
      </c>
      <c r="I72">
        <v>-3.26</v>
      </c>
      <c r="J72">
        <v>12.59</v>
      </c>
      <c r="K72">
        <v>1.124E-2</v>
      </c>
      <c r="L72">
        <v>2.1999999999999999E-5</v>
      </c>
      <c r="M72">
        <v>1.0640000000000001E-3</v>
      </c>
      <c r="O72">
        <f t="shared" si="32"/>
        <v>1.1299999999999999E-2</v>
      </c>
      <c r="P72">
        <f t="shared" si="29"/>
        <v>-5.6000000000000006E-4</v>
      </c>
      <c r="Q72">
        <f t="shared" si="30"/>
        <v>1.0640000000000001E-3</v>
      </c>
    </row>
    <row r="73" spans="1:17" x14ac:dyDescent="0.2">
      <c r="A73">
        <f t="shared" ref="A73:F73" si="46">A46</f>
        <v>6</v>
      </c>
      <c r="B73">
        <f t="shared" si="46"/>
        <v>-20.05</v>
      </c>
      <c r="C73">
        <f t="shared" si="46"/>
        <v>-1.88</v>
      </c>
      <c r="D73">
        <f t="shared" si="46"/>
        <v>-1.74E-4</v>
      </c>
      <c r="E73">
        <f t="shared" si="46"/>
        <v>-8.7999999999999998E-5</v>
      </c>
      <c r="F73">
        <f t="shared" si="46"/>
        <v>6.7900000000000002E-4</v>
      </c>
      <c r="H73">
        <v>6</v>
      </c>
      <c r="I73">
        <v>-20.05</v>
      </c>
      <c r="J73">
        <v>-1.88</v>
      </c>
      <c r="K73">
        <v>1.1599999999999999E-2</v>
      </c>
      <c r="L73">
        <v>-6.7000000000000002E-5</v>
      </c>
      <c r="M73">
        <v>1.2199999999999999E-3</v>
      </c>
      <c r="O73">
        <f t="shared" si="32"/>
        <v>1.1687999999999999E-2</v>
      </c>
      <c r="P73">
        <f t="shared" si="29"/>
        <v>-7.4600000000000003E-4</v>
      </c>
      <c r="Q73">
        <f t="shared" si="30"/>
        <v>1.2199999999999999E-3</v>
      </c>
    </row>
    <row r="74" spans="1:17" x14ac:dyDescent="0.2">
      <c r="A74">
        <f t="shared" ref="A74:F74" si="47">A47</f>
        <v>11</v>
      </c>
      <c r="B74">
        <f t="shared" si="47"/>
        <v>-20.32</v>
      </c>
      <c r="C74">
        <f t="shared" si="47"/>
        <v>-8.27</v>
      </c>
      <c r="D74">
        <f t="shared" si="47"/>
        <v>-1.08E-4</v>
      </c>
      <c r="E74">
        <f t="shared" si="47"/>
        <v>9.0000000000000006E-5</v>
      </c>
      <c r="F74">
        <f t="shared" si="47"/>
        <v>3.2899999999999997E-4</v>
      </c>
      <c r="H74">
        <v>11</v>
      </c>
      <c r="I74">
        <v>-20.32</v>
      </c>
      <c r="J74">
        <v>-8.27</v>
      </c>
      <c r="K74">
        <v>1.0822999999999999E-2</v>
      </c>
      <c r="L74">
        <v>-7.6000000000000004E-5</v>
      </c>
      <c r="M74">
        <v>8.6600000000000002E-4</v>
      </c>
      <c r="O74">
        <f t="shared" si="32"/>
        <v>1.0732999999999999E-2</v>
      </c>
      <c r="P74">
        <f t="shared" si="29"/>
        <v>-4.0499999999999998E-4</v>
      </c>
      <c r="Q74">
        <f t="shared" si="30"/>
        <v>8.6600000000000002E-4</v>
      </c>
    </row>
    <row r="75" spans="1:17" x14ac:dyDescent="0.2">
      <c r="A75">
        <f t="shared" ref="A75:F75" si="48">A48</f>
        <v>11</v>
      </c>
      <c r="B75">
        <f t="shared" si="48"/>
        <v>-18.239999999999998</v>
      </c>
      <c r="C75">
        <f t="shared" si="48"/>
        <v>2.77</v>
      </c>
      <c r="D75">
        <f t="shared" si="48"/>
        <v>-1.08E-4</v>
      </c>
      <c r="E75">
        <f t="shared" si="48"/>
        <v>9.0000000000000006E-5</v>
      </c>
      <c r="F75">
        <f t="shared" si="48"/>
        <v>3.2899999999999997E-4</v>
      </c>
      <c r="H75">
        <v>11</v>
      </c>
      <c r="I75">
        <v>-18.239999999999998</v>
      </c>
      <c r="J75">
        <v>2.77</v>
      </c>
      <c r="K75">
        <v>1.0822999999999999E-2</v>
      </c>
      <c r="L75">
        <v>-7.6000000000000004E-5</v>
      </c>
      <c r="M75">
        <v>8.6600000000000002E-4</v>
      </c>
      <c r="O75">
        <f t="shared" si="32"/>
        <v>1.0732999999999999E-2</v>
      </c>
      <c r="P75">
        <f t="shared" si="29"/>
        <v>-4.0499999999999998E-4</v>
      </c>
      <c r="Q75">
        <f t="shared" si="30"/>
        <v>8.6600000000000002E-4</v>
      </c>
    </row>
    <row r="76" spans="1:17" x14ac:dyDescent="0.2">
      <c r="A76">
        <f t="shared" ref="A76:F76" si="49">A49</f>
        <v>13</v>
      </c>
      <c r="B76">
        <f t="shared" si="49"/>
        <v>9.17</v>
      </c>
      <c r="C76">
        <f t="shared" si="49"/>
        <v>14.57</v>
      </c>
      <c r="D76">
        <f t="shared" si="49"/>
        <v>-1.5899999999999999E-4</v>
      </c>
      <c r="E76">
        <f t="shared" si="49"/>
        <v>-1.7E-5</v>
      </c>
      <c r="F76">
        <f t="shared" si="49"/>
        <v>7.6599999999999997E-4</v>
      </c>
      <c r="H76">
        <v>13</v>
      </c>
      <c r="I76">
        <v>9.17</v>
      </c>
      <c r="J76">
        <v>14.57</v>
      </c>
      <c r="K76">
        <v>1.2023000000000001E-2</v>
      </c>
      <c r="L76">
        <v>-3.4299999999999999E-4</v>
      </c>
      <c r="M76">
        <v>1.431E-3</v>
      </c>
      <c r="O76">
        <f t="shared" si="32"/>
        <v>1.204E-2</v>
      </c>
      <c r="P76">
        <f t="shared" si="29"/>
        <v>-1.109E-3</v>
      </c>
      <c r="Q76">
        <f t="shared" si="30"/>
        <v>1.431E-3</v>
      </c>
    </row>
    <row r="77" spans="1:17" x14ac:dyDescent="0.2">
      <c r="A77">
        <f t="shared" ref="A77:F77" si="50">A50</f>
        <v>17</v>
      </c>
      <c r="B77">
        <f t="shared" si="50"/>
        <v>1.81</v>
      </c>
      <c r="C77">
        <f t="shared" si="50"/>
        <v>-4.92</v>
      </c>
      <c r="D77">
        <f t="shared" si="50"/>
        <v>-3.7800000000000003E-4</v>
      </c>
      <c r="E77">
        <f t="shared" si="50"/>
        <v>7.4999999999999993E-5</v>
      </c>
      <c r="F77">
        <f t="shared" si="50"/>
        <v>2.3599999999999999E-4</v>
      </c>
      <c r="H77">
        <v>17</v>
      </c>
      <c r="I77">
        <v>1.81</v>
      </c>
      <c r="J77">
        <v>-4.92</v>
      </c>
      <c r="K77">
        <v>1.0581E-2</v>
      </c>
      <c r="L77">
        <v>1.7799999999999999E-4</v>
      </c>
      <c r="M77">
        <v>7.5699999999999997E-4</v>
      </c>
      <c r="O77">
        <f t="shared" si="32"/>
        <v>1.0506E-2</v>
      </c>
      <c r="P77">
        <f t="shared" si="29"/>
        <v>-5.8E-5</v>
      </c>
      <c r="Q77">
        <f t="shared" si="30"/>
        <v>7.5699999999999997E-4</v>
      </c>
    </row>
    <row r="79" spans="1:17" x14ac:dyDescent="0.2">
      <c r="C79" t="s">
        <v>3</v>
      </c>
      <c r="D79">
        <f>AVERAGE(O58:O77)</f>
        <v>1.1466500000000001E-2</v>
      </c>
      <c r="F79" s="2">
        <f>D79/$G$55/$I$55</f>
        <v>0.1528866666666667</v>
      </c>
    </row>
    <row r="80" spans="1:17" x14ac:dyDescent="0.2">
      <c r="C80" t="s">
        <v>5</v>
      </c>
      <c r="D80">
        <f>SQRT(SUMSQ(P58:Q77)/COUNT(P58:Q77))</f>
        <v>1.0123898582068075E-3</v>
      </c>
      <c r="F80" s="2">
        <f>D80/$G$55/$I$55</f>
        <v>1.3498531442757434E-2</v>
      </c>
    </row>
    <row r="82" spans="1:17" x14ac:dyDescent="0.2">
      <c r="A82" t="s">
        <v>10</v>
      </c>
      <c r="E82" s="1" t="s">
        <v>12</v>
      </c>
      <c r="G82" s="2">
        <v>0.01</v>
      </c>
      <c r="H82" t="s">
        <v>9</v>
      </c>
      <c r="I82" s="2">
        <v>1</v>
      </c>
    </row>
    <row r="83" spans="1:17" x14ac:dyDescent="0.2">
      <c r="A83" s="1" t="s">
        <v>18</v>
      </c>
      <c r="O83" t="s">
        <v>4</v>
      </c>
    </row>
    <row r="85" spans="1:17" x14ac:dyDescent="0.2">
      <c r="A85">
        <f>A58</f>
        <v>4</v>
      </c>
      <c r="B85">
        <f t="shared" ref="B85:F85" si="51">B58</f>
        <v>4.25</v>
      </c>
      <c r="C85">
        <f t="shared" si="51"/>
        <v>-1.19</v>
      </c>
      <c r="D85">
        <f t="shared" si="51"/>
        <v>5.0100000000000003E-4</v>
      </c>
      <c r="E85">
        <f t="shared" si="51"/>
        <v>-2.6800000000000001E-4</v>
      </c>
      <c r="F85">
        <f t="shared" si="51"/>
        <v>9.7599999999999998E-4</v>
      </c>
      <c r="H85">
        <v>4</v>
      </c>
      <c r="I85">
        <v>4.25</v>
      </c>
      <c r="J85">
        <v>-1.19</v>
      </c>
      <c r="K85">
        <v>-1.5337E-2</v>
      </c>
      <c r="L85">
        <v>4.3399999999999998E-4</v>
      </c>
      <c r="M85">
        <v>7.9999999999999996E-6</v>
      </c>
      <c r="O85">
        <f>K85-E85</f>
        <v>-1.5068999999999999E-2</v>
      </c>
      <c r="P85">
        <f t="shared" ref="P85:P104" si="52">L85-F85</f>
        <v>-5.4199999999999995E-4</v>
      </c>
      <c r="Q85">
        <f t="shared" ref="Q85:Q104" si="53">M85-G85</f>
        <v>7.9999999999999996E-6</v>
      </c>
    </row>
    <row r="86" spans="1:17" x14ac:dyDescent="0.2">
      <c r="A86">
        <f t="shared" ref="A86:F86" si="54">A59</f>
        <v>10</v>
      </c>
      <c r="B86">
        <f t="shared" si="54"/>
        <v>-12.13</v>
      </c>
      <c r="C86">
        <f t="shared" si="54"/>
        <v>1.18</v>
      </c>
      <c r="D86">
        <f t="shared" si="54"/>
        <v>9.5000000000000005E-5</v>
      </c>
      <c r="E86">
        <f t="shared" si="54"/>
        <v>-1.21E-4</v>
      </c>
      <c r="F86">
        <f t="shared" si="54"/>
        <v>9.3700000000000001E-4</v>
      </c>
      <c r="H86">
        <v>10</v>
      </c>
      <c r="I86">
        <v>-12.13</v>
      </c>
      <c r="J86">
        <v>1.18</v>
      </c>
      <c r="K86">
        <v>-1.6854999999999998E-2</v>
      </c>
      <c r="L86">
        <v>7.8700000000000005E-4</v>
      </c>
      <c r="M86">
        <v>-4.4200000000000001E-4</v>
      </c>
      <c r="O86">
        <f t="shared" ref="O86:O104" si="55">K86-E86</f>
        <v>-1.6733999999999999E-2</v>
      </c>
      <c r="P86">
        <f t="shared" si="52"/>
        <v>-1.4999999999999996E-4</v>
      </c>
      <c r="Q86">
        <f t="shared" si="53"/>
        <v>-4.4200000000000001E-4</v>
      </c>
    </row>
    <row r="87" spans="1:17" x14ac:dyDescent="0.2">
      <c r="A87">
        <f t="shared" ref="A87:F87" si="56">A60</f>
        <v>6</v>
      </c>
      <c r="B87">
        <f t="shared" si="56"/>
        <v>-8.93</v>
      </c>
      <c r="C87">
        <f t="shared" si="56"/>
        <v>10.37</v>
      </c>
      <c r="D87">
        <f t="shared" si="56"/>
        <v>-1.74E-4</v>
      </c>
      <c r="E87">
        <f t="shared" si="56"/>
        <v>-8.7999999999999998E-5</v>
      </c>
      <c r="F87">
        <f t="shared" si="56"/>
        <v>6.7900000000000002E-4</v>
      </c>
      <c r="H87">
        <v>6</v>
      </c>
      <c r="I87">
        <v>-8.93</v>
      </c>
      <c r="J87">
        <v>10.37</v>
      </c>
      <c r="K87">
        <v>-1.5826E-2</v>
      </c>
      <c r="L87">
        <v>-5.4900000000000001E-4</v>
      </c>
      <c r="M87">
        <v>-5.0299999999999997E-4</v>
      </c>
      <c r="O87">
        <f t="shared" si="55"/>
        <v>-1.5737999999999999E-2</v>
      </c>
      <c r="P87">
        <f t="shared" si="52"/>
        <v>-1.2279999999999999E-3</v>
      </c>
      <c r="Q87">
        <f t="shared" si="53"/>
        <v>-5.0299999999999997E-4</v>
      </c>
    </row>
    <row r="88" spans="1:17" x14ac:dyDescent="0.2">
      <c r="A88">
        <f t="shared" ref="A88:F88" si="57">A61</f>
        <v>4</v>
      </c>
      <c r="B88">
        <f t="shared" si="57"/>
        <v>2.11</v>
      </c>
      <c r="C88">
        <f t="shared" si="57"/>
        <v>14.87</v>
      </c>
      <c r="D88">
        <f t="shared" si="57"/>
        <v>5.0100000000000003E-4</v>
      </c>
      <c r="E88">
        <f t="shared" si="57"/>
        <v>-2.6800000000000001E-4</v>
      </c>
      <c r="F88">
        <f t="shared" si="57"/>
        <v>9.7599999999999998E-4</v>
      </c>
      <c r="H88">
        <v>4</v>
      </c>
      <c r="I88">
        <v>2.11</v>
      </c>
      <c r="J88">
        <v>14.87</v>
      </c>
      <c r="K88">
        <v>-1.5337E-2</v>
      </c>
      <c r="L88">
        <v>4.3399999999999998E-4</v>
      </c>
      <c r="M88">
        <v>7.9999999999999996E-6</v>
      </c>
      <c r="O88">
        <f t="shared" si="55"/>
        <v>-1.5068999999999999E-2</v>
      </c>
      <c r="P88">
        <f t="shared" si="52"/>
        <v>-5.4199999999999995E-4</v>
      </c>
      <c r="Q88">
        <f t="shared" si="53"/>
        <v>7.9999999999999996E-6</v>
      </c>
    </row>
    <row r="89" spans="1:17" x14ac:dyDescent="0.2">
      <c r="A89">
        <f t="shared" ref="A89:F89" si="58">A62</f>
        <v>17</v>
      </c>
      <c r="B89">
        <f t="shared" si="58"/>
        <v>-10.29</v>
      </c>
      <c r="C89">
        <f t="shared" si="58"/>
        <v>-12.68</v>
      </c>
      <c r="D89">
        <f t="shared" si="58"/>
        <v>-3.7800000000000003E-4</v>
      </c>
      <c r="E89">
        <f t="shared" si="58"/>
        <v>7.4999999999999993E-5</v>
      </c>
      <c r="F89">
        <f t="shared" si="58"/>
        <v>2.3599999999999999E-4</v>
      </c>
      <c r="H89">
        <v>17</v>
      </c>
      <c r="I89">
        <v>-10.29</v>
      </c>
      <c r="J89">
        <v>-12.68</v>
      </c>
      <c r="K89">
        <v>-1.325E-2</v>
      </c>
      <c r="L89">
        <v>-8.3600000000000005E-4</v>
      </c>
      <c r="M89">
        <v>-1.389E-3</v>
      </c>
      <c r="O89">
        <f t="shared" si="55"/>
        <v>-1.3325E-2</v>
      </c>
      <c r="P89">
        <f t="shared" si="52"/>
        <v>-1.072E-3</v>
      </c>
      <c r="Q89">
        <f t="shared" si="53"/>
        <v>-1.389E-3</v>
      </c>
    </row>
    <row r="90" spans="1:17" x14ac:dyDescent="0.2">
      <c r="A90">
        <f t="shared" ref="A90:F90" si="59">A63</f>
        <v>15</v>
      </c>
      <c r="B90">
        <f t="shared" si="59"/>
        <v>19.79</v>
      </c>
      <c r="C90">
        <f t="shared" si="59"/>
        <v>6.95</v>
      </c>
      <c r="D90">
        <f t="shared" si="59"/>
        <v>-9.5100000000000002E-4</v>
      </c>
      <c r="E90">
        <f t="shared" si="59"/>
        <v>-4.6E-5</v>
      </c>
      <c r="F90">
        <f t="shared" si="59"/>
        <v>4.4900000000000002E-4</v>
      </c>
      <c r="H90">
        <v>15</v>
      </c>
      <c r="I90">
        <v>19.79</v>
      </c>
      <c r="J90">
        <v>6.95</v>
      </c>
      <c r="K90">
        <v>-1.6587999999999999E-2</v>
      </c>
      <c r="L90">
        <v>-1.0269999999999999E-3</v>
      </c>
      <c r="M90">
        <v>-7.6800000000000002E-4</v>
      </c>
      <c r="O90">
        <f t="shared" si="55"/>
        <v>-1.6541999999999998E-2</v>
      </c>
      <c r="P90">
        <f t="shared" si="52"/>
        <v>-1.4759999999999999E-3</v>
      </c>
      <c r="Q90">
        <f t="shared" si="53"/>
        <v>-7.6800000000000002E-4</v>
      </c>
    </row>
    <row r="91" spans="1:17" x14ac:dyDescent="0.2">
      <c r="A91">
        <f t="shared" ref="A91:F91" si="60">A64</f>
        <v>3</v>
      </c>
      <c r="B91">
        <f t="shared" si="60"/>
        <v>-12.1</v>
      </c>
      <c r="C91">
        <f t="shared" si="60"/>
        <v>5.1100000000000003</v>
      </c>
      <c r="D91">
        <f t="shared" si="60"/>
        <v>-4.8099999999999998E-4</v>
      </c>
      <c r="E91">
        <f t="shared" si="60"/>
        <v>-6.0000000000000002E-5</v>
      </c>
      <c r="F91">
        <f t="shared" si="60"/>
        <v>5.8200000000000005E-4</v>
      </c>
      <c r="H91">
        <v>3</v>
      </c>
      <c r="I91">
        <v>-12.1</v>
      </c>
      <c r="J91">
        <v>5.1100000000000003</v>
      </c>
      <c r="K91">
        <v>-1.6230000000000001E-2</v>
      </c>
      <c r="L91">
        <v>-5.6099999999999998E-4</v>
      </c>
      <c r="M91">
        <v>-6.5799999999999995E-4</v>
      </c>
      <c r="O91">
        <f t="shared" si="55"/>
        <v>-1.617E-2</v>
      </c>
      <c r="P91">
        <f t="shared" si="52"/>
        <v>-1.1429999999999999E-3</v>
      </c>
      <c r="Q91">
        <f t="shared" si="53"/>
        <v>-6.5799999999999995E-4</v>
      </c>
    </row>
    <row r="92" spans="1:17" x14ac:dyDescent="0.2">
      <c r="A92">
        <f t="shared" ref="A92:F92" si="61">A65</f>
        <v>6</v>
      </c>
      <c r="B92">
        <f t="shared" si="61"/>
        <v>6.24</v>
      </c>
      <c r="C92">
        <f t="shared" si="61"/>
        <v>16.3</v>
      </c>
      <c r="D92">
        <f t="shared" si="61"/>
        <v>-1.74E-4</v>
      </c>
      <c r="E92">
        <f t="shared" si="61"/>
        <v>-8.7999999999999998E-5</v>
      </c>
      <c r="F92">
        <f t="shared" si="61"/>
        <v>6.7900000000000002E-4</v>
      </c>
      <c r="H92">
        <v>6</v>
      </c>
      <c r="I92">
        <v>6.24</v>
      </c>
      <c r="J92">
        <v>16.3</v>
      </c>
      <c r="K92">
        <v>-1.5826E-2</v>
      </c>
      <c r="L92">
        <v>-5.4900000000000001E-4</v>
      </c>
      <c r="M92">
        <v>-5.0299999999999997E-4</v>
      </c>
      <c r="O92">
        <f t="shared" si="55"/>
        <v>-1.5737999999999999E-2</v>
      </c>
      <c r="P92">
        <f t="shared" si="52"/>
        <v>-1.2279999999999999E-3</v>
      </c>
      <c r="Q92">
        <f t="shared" si="53"/>
        <v>-5.0299999999999997E-4</v>
      </c>
    </row>
    <row r="93" spans="1:17" x14ac:dyDescent="0.2">
      <c r="A93">
        <f t="shared" ref="A93:F93" si="62">A66</f>
        <v>9</v>
      </c>
      <c r="B93">
        <f t="shared" si="62"/>
        <v>-14.15</v>
      </c>
      <c r="C93">
        <f t="shared" si="62"/>
        <v>8.14</v>
      </c>
      <c r="D93">
        <f t="shared" si="62"/>
        <v>2.0799999999999999E-4</v>
      </c>
      <c r="E93">
        <f t="shared" si="62"/>
        <v>-9.5000000000000005E-5</v>
      </c>
      <c r="F93">
        <f t="shared" si="62"/>
        <v>7.4100000000000001E-4</v>
      </c>
      <c r="H93">
        <v>9</v>
      </c>
      <c r="I93">
        <v>-14.15</v>
      </c>
      <c r="J93">
        <v>8.14</v>
      </c>
      <c r="K93">
        <v>-1.461E-2</v>
      </c>
      <c r="L93">
        <v>-6.3299999999999999E-4</v>
      </c>
      <c r="M93">
        <v>-5.0299999999999997E-4</v>
      </c>
      <c r="O93">
        <f t="shared" si="55"/>
        <v>-1.4515E-2</v>
      </c>
      <c r="P93">
        <f t="shared" si="52"/>
        <v>-1.374E-3</v>
      </c>
      <c r="Q93">
        <f t="shared" si="53"/>
        <v>-5.0299999999999997E-4</v>
      </c>
    </row>
    <row r="94" spans="1:17" x14ac:dyDescent="0.2">
      <c r="A94">
        <f t="shared" ref="A94:F94" si="63">A67</f>
        <v>18</v>
      </c>
      <c r="B94">
        <f t="shared" si="63"/>
        <v>-2.16</v>
      </c>
      <c r="C94">
        <f t="shared" si="63"/>
        <v>-19.72</v>
      </c>
      <c r="D94">
        <f t="shared" si="63"/>
        <v>-1.0759999999999999E-3</v>
      </c>
      <c r="E94">
        <f t="shared" si="63"/>
        <v>-8.8999999999999995E-5</v>
      </c>
      <c r="F94">
        <f t="shared" si="63"/>
        <v>4.15E-4</v>
      </c>
      <c r="H94">
        <v>18</v>
      </c>
      <c r="I94">
        <v>-2.16</v>
      </c>
      <c r="J94">
        <v>-19.72</v>
      </c>
      <c r="K94">
        <v>-1.6055E-2</v>
      </c>
      <c r="L94">
        <v>-1.6379999999999999E-3</v>
      </c>
      <c r="M94">
        <v>-4.66E-4</v>
      </c>
      <c r="O94">
        <f t="shared" si="55"/>
        <v>-1.5966000000000001E-2</v>
      </c>
      <c r="P94">
        <f t="shared" si="52"/>
        <v>-2.0530000000000001E-3</v>
      </c>
      <c r="Q94">
        <f t="shared" si="53"/>
        <v>-4.66E-4</v>
      </c>
    </row>
    <row r="95" spans="1:17" x14ac:dyDescent="0.2">
      <c r="A95">
        <f t="shared" ref="A95:F95" si="64">A68</f>
        <v>16</v>
      </c>
      <c r="B95">
        <f t="shared" si="64"/>
        <v>-4.8600000000000003</v>
      </c>
      <c r="C95">
        <f t="shared" si="64"/>
        <v>-7.32</v>
      </c>
      <c r="D95">
        <f t="shared" si="64"/>
        <v>-4.84E-4</v>
      </c>
      <c r="E95">
        <f t="shared" si="64"/>
        <v>4.0000000000000003E-5</v>
      </c>
      <c r="F95">
        <f t="shared" si="64"/>
        <v>5.8100000000000003E-4</v>
      </c>
      <c r="H95">
        <v>16</v>
      </c>
      <c r="I95">
        <v>-4.8600000000000003</v>
      </c>
      <c r="J95">
        <v>-7.32</v>
      </c>
      <c r="K95">
        <v>-1.5842999999999999E-2</v>
      </c>
      <c r="L95">
        <v>-7.0500000000000001E-4</v>
      </c>
      <c r="M95">
        <v>-5.9699999999999998E-4</v>
      </c>
      <c r="O95">
        <f t="shared" si="55"/>
        <v>-1.5882999999999998E-2</v>
      </c>
      <c r="P95">
        <f t="shared" si="52"/>
        <v>-1.286E-3</v>
      </c>
      <c r="Q95">
        <f t="shared" si="53"/>
        <v>-5.9699999999999998E-4</v>
      </c>
    </row>
    <row r="96" spans="1:17" x14ac:dyDescent="0.2">
      <c r="A96">
        <f t="shared" ref="A96:F96" si="65">A69</f>
        <v>6</v>
      </c>
      <c r="B96">
        <f t="shared" si="65"/>
        <v>18.09</v>
      </c>
      <c r="C96">
        <f t="shared" si="65"/>
        <v>8.2899999999999991</v>
      </c>
      <c r="D96">
        <f t="shared" si="65"/>
        <v>-1.74E-4</v>
      </c>
      <c r="E96">
        <f t="shared" si="65"/>
        <v>-8.7999999999999998E-5</v>
      </c>
      <c r="F96">
        <f t="shared" si="65"/>
        <v>6.7900000000000002E-4</v>
      </c>
      <c r="H96">
        <v>6</v>
      </c>
      <c r="I96">
        <v>18.09</v>
      </c>
      <c r="J96">
        <v>8.2899999999999991</v>
      </c>
      <c r="K96">
        <v>-1.5826E-2</v>
      </c>
      <c r="L96">
        <v>-5.4900000000000001E-4</v>
      </c>
      <c r="M96">
        <v>-5.0299999999999997E-4</v>
      </c>
      <c r="O96">
        <f t="shared" si="55"/>
        <v>-1.5737999999999999E-2</v>
      </c>
      <c r="P96">
        <f t="shared" si="52"/>
        <v>-1.2279999999999999E-3</v>
      </c>
      <c r="Q96">
        <f t="shared" si="53"/>
        <v>-5.0299999999999997E-4</v>
      </c>
    </row>
    <row r="97" spans="1:17" x14ac:dyDescent="0.2">
      <c r="A97">
        <f t="shared" ref="A97:F97" si="66">A70</f>
        <v>3</v>
      </c>
      <c r="B97">
        <f t="shared" si="66"/>
        <v>-6.41</v>
      </c>
      <c r="C97">
        <f t="shared" si="66"/>
        <v>12.75</v>
      </c>
      <c r="D97">
        <f t="shared" si="66"/>
        <v>-4.8099999999999998E-4</v>
      </c>
      <c r="E97">
        <f t="shared" si="66"/>
        <v>-6.0000000000000002E-5</v>
      </c>
      <c r="F97">
        <f t="shared" si="66"/>
        <v>5.8200000000000005E-4</v>
      </c>
      <c r="H97">
        <v>3</v>
      </c>
      <c r="I97">
        <v>-6.41</v>
      </c>
      <c r="J97">
        <v>12.75</v>
      </c>
      <c r="K97">
        <v>-1.6230000000000001E-2</v>
      </c>
      <c r="L97">
        <v>-5.6099999999999998E-4</v>
      </c>
      <c r="M97">
        <v>-6.5799999999999995E-4</v>
      </c>
      <c r="O97">
        <f t="shared" si="55"/>
        <v>-1.617E-2</v>
      </c>
      <c r="P97">
        <f t="shared" si="52"/>
        <v>-1.1429999999999999E-3</v>
      </c>
      <c r="Q97">
        <f t="shared" si="53"/>
        <v>-6.5799999999999995E-4</v>
      </c>
    </row>
    <row r="98" spans="1:17" x14ac:dyDescent="0.2">
      <c r="A98">
        <f t="shared" ref="A98:F98" si="67">A71</f>
        <v>3</v>
      </c>
      <c r="B98">
        <f t="shared" si="67"/>
        <v>-14.37</v>
      </c>
      <c r="C98">
        <f t="shared" si="67"/>
        <v>-18.010000000000002</v>
      </c>
      <c r="D98">
        <f t="shared" si="67"/>
        <v>-4.8099999999999998E-4</v>
      </c>
      <c r="E98">
        <f t="shared" si="67"/>
        <v>-6.0000000000000002E-5</v>
      </c>
      <c r="F98">
        <f t="shared" si="67"/>
        <v>5.8200000000000005E-4</v>
      </c>
      <c r="H98">
        <v>3</v>
      </c>
      <c r="I98">
        <v>-14.37</v>
      </c>
      <c r="J98">
        <v>-18.010000000000002</v>
      </c>
      <c r="K98">
        <v>-1.6230000000000001E-2</v>
      </c>
      <c r="L98">
        <v>-5.6099999999999998E-4</v>
      </c>
      <c r="M98">
        <v>-6.5799999999999995E-4</v>
      </c>
      <c r="O98">
        <f t="shared" si="55"/>
        <v>-1.617E-2</v>
      </c>
      <c r="P98">
        <f t="shared" si="52"/>
        <v>-1.1429999999999999E-3</v>
      </c>
      <c r="Q98">
        <f t="shared" si="53"/>
        <v>-6.5799999999999995E-4</v>
      </c>
    </row>
    <row r="99" spans="1:17" x14ac:dyDescent="0.2">
      <c r="A99">
        <f t="shared" ref="A99:F99" si="68">A72</f>
        <v>3</v>
      </c>
      <c r="B99">
        <f t="shared" si="68"/>
        <v>-3.26</v>
      </c>
      <c r="C99">
        <f t="shared" si="68"/>
        <v>12.59</v>
      </c>
      <c r="D99">
        <f t="shared" si="68"/>
        <v>-4.8099999999999998E-4</v>
      </c>
      <c r="E99">
        <f t="shared" si="68"/>
        <v>-6.0000000000000002E-5</v>
      </c>
      <c r="F99">
        <f t="shared" si="68"/>
        <v>5.8200000000000005E-4</v>
      </c>
      <c r="H99">
        <v>3</v>
      </c>
      <c r="I99">
        <v>-3.26</v>
      </c>
      <c r="J99">
        <v>12.59</v>
      </c>
      <c r="K99">
        <v>-1.6230000000000001E-2</v>
      </c>
      <c r="L99">
        <v>-5.6099999999999998E-4</v>
      </c>
      <c r="M99">
        <v>-6.5799999999999995E-4</v>
      </c>
      <c r="O99">
        <f t="shared" si="55"/>
        <v>-1.617E-2</v>
      </c>
      <c r="P99">
        <f t="shared" si="52"/>
        <v>-1.1429999999999999E-3</v>
      </c>
      <c r="Q99">
        <f t="shared" si="53"/>
        <v>-6.5799999999999995E-4</v>
      </c>
    </row>
    <row r="100" spans="1:17" x14ac:dyDescent="0.2">
      <c r="A100">
        <f t="shared" ref="A100:F100" si="69">A73</f>
        <v>6</v>
      </c>
      <c r="B100">
        <f t="shared" si="69"/>
        <v>-20.05</v>
      </c>
      <c r="C100">
        <f t="shared" si="69"/>
        <v>-1.88</v>
      </c>
      <c r="D100">
        <f t="shared" si="69"/>
        <v>-1.74E-4</v>
      </c>
      <c r="E100">
        <f t="shared" si="69"/>
        <v>-8.7999999999999998E-5</v>
      </c>
      <c r="F100">
        <f t="shared" si="69"/>
        <v>6.7900000000000002E-4</v>
      </c>
      <c r="H100">
        <v>6</v>
      </c>
      <c r="I100">
        <v>-20.05</v>
      </c>
      <c r="J100">
        <v>-1.88</v>
      </c>
      <c r="K100">
        <v>-1.5826E-2</v>
      </c>
      <c r="L100">
        <v>-5.4900000000000001E-4</v>
      </c>
      <c r="M100">
        <v>-5.0299999999999997E-4</v>
      </c>
      <c r="O100">
        <f t="shared" si="55"/>
        <v>-1.5737999999999999E-2</v>
      </c>
      <c r="P100">
        <f t="shared" si="52"/>
        <v>-1.2279999999999999E-3</v>
      </c>
      <c r="Q100">
        <f t="shared" si="53"/>
        <v>-5.0299999999999997E-4</v>
      </c>
    </row>
    <row r="101" spans="1:17" x14ac:dyDescent="0.2">
      <c r="A101">
        <f t="shared" ref="A101:F101" si="70">A74</f>
        <v>11</v>
      </c>
      <c r="B101">
        <f t="shared" si="70"/>
        <v>-20.32</v>
      </c>
      <c r="C101">
        <f t="shared" si="70"/>
        <v>-8.27</v>
      </c>
      <c r="D101">
        <f t="shared" si="70"/>
        <v>-1.08E-4</v>
      </c>
      <c r="E101">
        <f t="shared" si="70"/>
        <v>9.0000000000000006E-5</v>
      </c>
      <c r="F101">
        <f t="shared" si="70"/>
        <v>3.2899999999999997E-4</v>
      </c>
      <c r="H101">
        <v>11</v>
      </c>
      <c r="I101">
        <v>-20.32</v>
      </c>
      <c r="J101">
        <v>-8.27</v>
      </c>
      <c r="K101">
        <v>-1.3024000000000001E-2</v>
      </c>
      <c r="L101">
        <v>4.1100000000000002E-4</v>
      </c>
      <c r="M101">
        <v>-1.392E-3</v>
      </c>
      <c r="O101">
        <f t="shared" si="55"/>
        <v>-1.3114000000000001E-2</v>
      </c>
      <c r="P101">
        <f t="shared" si="52"/>
        <v>8.2000000000000042E-5</v>
      </c>
      <c r="Q101">
        <f t="shared" si="53"/>
        <v>-1.392E-3</v>
      </c>
    </row>
    <row r="102" spans="1:17" x14ac:dyDescent="0.2">
      <c r="A102">
        <f t="shared" ref="A102:F102" si="71">A75</f>
        <v>11</v>
      </c>
      <c r="B102">
        <f t="shared" si="71"/>
        <v>-18.239999999999998</v>
      </c>
      <c r="C102">
        <f t="shared" si="71"/>
        <v>2.77</v>
      </c>
      <c r="D102">
        <f t="shared" si="71"/>
        <v>-1.08E-4</v>
      </c>
      <c r="E102">
        <f t="shared" si="71"/>
        <v>9.0000000000000006E-5</v>
      </c>
      <c r="F102">
        <f t="shared" si="71"/>
        <v>3.2899999999999997E-4</v>
      </c>
      <c r="H102">
        <v>11</v>
      </c>
      <c r="I102">
        <v>-18.239999999999998</v>
      </c>
      <c r="J102">
        <v>2.77</v>
      </c>
      <c r="K102">
        <v>-1.3024000000000001E-2</v>
      </c>
      <c r="L102">
        <v>4.1100000000000002E-4</v>
      </c>
      <c r="M102">
        <v>-1.392E-3</v>
      </c>
      <c r="O102">
        <f t="shared" si="55"/>
        <v>-1.3114000000000001E-2</v>
      </c>
      <c r="P102">
        <f t="shared" si="52"/>
        <v>8.2000000000000042E-5</v>
      </c>
      <c r="Q102">
        <f t="shared" si="53"/>
        <v>-1.392E-3</v>
      </c>
    </row>
    <row r="103" spans="1:17" x14ac:dyDescent="0.2">
      <c r="A103">
        <f t="shared" ref="A103:F103" si="72">A76</f>
        <v>13</v>
      </c>
      <c r="B103">
        <f t="shared" si="72"/>
        <v>9.17</v>
      </c>
      <c r="C103">
        <f t="shared" si="72"/>
        <v>14.57</v>
      </c>
      <c r="D103">
        <f t="shared" si="72"/>
        <v>-1.5899999999999999E-4</v>
      </c>
      <c r="E103">
        <f t="shared" si="72"/>
        <v>-1.7E-5</v>
      </c>
      <c r="F103">
        <f t="shared" si="72"/>
        <v>7.6599999999999997E-4</v>
      </c>
      <c r="H103">
        <v>13</v>
      </c>
      <c r="I103">
        <v>9.17</v>
      </c>
      <c r="J103">
        <v>14.57</v>
      </c>
      <c r="K103">
        <v>-1.6501999999999999E-2</v>
      </c>
      <c r="L103">
        <v>3.0299999999999999E-4</v>
      </c>
      <c r="M103">
        <v>-8.4000000000000003E-4</v>
      </c>
      <c r="O103">
        <f t="shared" si="55"/>
        <v>-1.6485E-2</v>
      </c>
      <c r="P103">
        <f t="shared" si="52"/>
        <v>-4.6299999999999998E-4</v>
      </c>
      <c r="Q103">
        <f t="shared" si="53"/>
        <v>-8.4000000000000003E-4</v>
      </c>
    </row>
    <row r="104" spans="1:17" x14ac:dyDescent="0.2">
      <c r="A104">
        <f t="shared" ref="A104:F104" si="73">A77</f>
        <v>17</v>
      </c>
      <c r="B104">
        <f t="shared" si="73"/>
        <v>1.81</v>
      </c>
      <c r="C104">
        <f t="shared" si="73"/>
        <v>-4.92</v>
      </c>
      <c r="D104">
        <f t="shared" si="73"/>
        <v>-3.7800000000000003E-4</v>
      </c>
      <c r="E104">
        <f t="shared" si="73"/>
        <v>7.4999999999999993E-5</v>
      </c>
      <c r="F104">
        <f t="shared" si="73"/>
        <v>2.3599999999999999E-4</v>
      </c>
      <c r="H104">
        <v>17</v>
      </c>
      <c r="I104">
        <v>1.81</v>
      </c>
      <c r="J104">
        <v>-4.92</v>
      </c>
      <c r="K104">
        <v>-1.325E-2</v>
      </c>
      <c r="L104">
        <v>-8.3600000000000005E-4</v>
      </c>
      <c r="M104">
        <v>-1.389E-3</v>
      </c>
      <c r="O104">
        <f t="shared" si="55"/>
        <v>-1.3325E-2</v>
      </c>
      <c r="P104">
        <f t="shared" si="52"/>
        <v>-1.072E-3</v>
      </c>
      <c r="Q104">
        <f t="shared" si="53"/>
        <v>-1.389E-3</v>
      </c>
    </row>
    <row r="106" spans="1:17" x14ac:dyDescent="0.2">
      <c r="C106" t="s">
        <v>3</v>
      </c>
      <c r="D106">
        <f>AVERAGE(O85:O104)</f>
        <v>-1.5338650000000001E-2</v>
      </c>
      <c r="F106" s="2">
        <f>D106/$G$82/$I$82</f>
        <v>-1.533865</v>
      </c>
    </row>
    <row r="107" spans="1:17" x14ac:dyDescent="0.2">
      <c r="C107" t="s">
        <v>5</v>
      </c>
      <c r="D107">
        <f>SQRT(SUMSQ(P85:Q104)/COUNT(P85:Q104))</f>
        <v>9.6338406152478978E-4</v>
      </c>
      <c r="F107" s="2">
        <f>D107/$G$82/$I$82</f>
        <v>9.6338406152478975E-2</v>
      </c>
    </row>
    <row r="109" spans="1:17" x14ac:dyDescent="0.2">
      <c r="A109" t="s">
        <v>116</v>
      </c>
      <c r="E109" s="1" t="s">
        <v>118</v>
      </c>
      <c r="G109" s="2">
        <v>2.9999999999999999E-7</v>
      </c>
      <c r="H109" t="s">
        <v>9</v>
      </c>
      <c r="I109" s="2">
        <v>75000</v>
      </c>
    </row>
    <row r="110" spans="1:17" x14ac:dyDescent="0.2">
      <c r="A110" s="1" t="s">
        <v>117</v>
      </c>
      <c r="O110" t="s">
        <v>4</v>
      </c>
    </row>
    <row r="112" spans="1:17" x14ac:dyDescent="0.2">
      <c r="A112">
        <f>A85</f>
        <v>4</v>
      </c>
      <c r="B112">
        <f t="shared" ref="B112:F112" si="74">B85</f>
        <v>4.25</v>
      </c>
      <c r="C112">
        <f t="shared" si="74"/>
        <v>-1.19</v>
      </c>
      <c r="D112">
        <f t="shared" si="74"/>
        <v>5.0100000000000003E-4</v>
      </c>
      <c r="E112">
        <f t="shared" si="74"/>
        <v>-2.6800000000000001E-4</v>
      </c>
      <c r="F112">
        <f t="shared" si="74"/>
        <v>9.7599999999999998E-4</v>
      </c>
      <c r="H112">
        <v>4</v>
      </c>
      <c r="I112">
        <v>4.25</v>
      </c>
      <c r="J112">
        <v>-1.19</v>
      </c>
      <c r="K112">
        <v>3.5300000000000002E-4</v>
      </c>
      <c r="L112">
        <v>4.3160000000000004E-3</v>
      </c>
      <c r="M112">
        <v>9.1699999999999995E-4</v>
      </c>
      <c r="O112">
        <f>K112-E112</f>
        <v>6.2100000000000002E-4</v>
      </c>
      <c r="P112">
        <f t="shared" ref="P112:P131" si="75">L112-F112</f>
        <v>3.3400000000000005E-3</v>
      </c>
      <c r="Q112">
        <f t="shared" ref="Q112:Q131" si="76">M112-G112</f>
        <v>9.1699999999999995E-4</v>
      </c>
    </row>
    <row r="113" spans="1:17" x14ac:dyDescent="0.2">
      <c r="A113">
        <f t="shared" ref="A113:F113" si="77">A86</f>
        <v>10</v>
      </c>
      <c r="B113">
        <f t="shared" si="77"/>
        <v>-12.13</v>
      </c>
      <c r="C113">
        <f t="shared" si="77"/>
        <v>1.18</v>
      </c>
      <c r="D113">
        <f t="shared" si="77"/>
        <v>9.5000000000000005E-5</v>
      </c>
      <c r="E113">
        <f t="shared" si="77"/>
        <v>-1.21E-4</v>
      </c>
      <c r="F113">
        <f t="shared" si="77"/>
        <v>9.3700000000000001E-4</v>
      </c>
      <c r="H113">
        <v>10</v>
      </c>
      <c r="I113">
        <v>-12.13</v>
      </c>
      <c r="J113">
        <v>1.18</v>
      </c>
      <c r="K113">
        <v>-3.1000000000000001E-5</v>
      </c>
      <c r="L113">
        <v>4.3949999999999996E-3</v>
      </c>
      <c r="M113">
        <v>8.5800000000000004E-4</v>
      </c>
      <c r="O113">
        <f t="shared" ref="O113:O131" si="78">K113-E113</f>
        <v>8.9999999999999992E-5</v>
      </c>
      <c r="P113">
        <f t="shared" si="75"/>
        <v>3.4579999999999997E-3</v>
      </c>
      <c r="Q113">
        <f t="shared" si="76"/>
        <v>8.5800000000000004E-4</v>
      </c>
    </row>
    <row r="114" spans="1:17" x14ac:dyDescent="0.2">
      <c r="A114">
        <f t="shared" ref="A114:F114" si="79">A87</f>
        <v>6</v>
      </c>
      <c r="B114">
        <f t="shared" si="79"/>
        <v>-8.93</v>
      </c>
      <c r="C114">
        <f t="shared" si="79"/>
        <v>10.37</v>
      </c>
      <c r="D114">
        <f t="shared" si="79"/>
        <v>-1.74E-4</v>
      </c>
      <c r="E114">
        <f t="shared" si="79"/>
        <v>-8.7999999999999998E-5</v>
      </c>
      <c r="F114">
        <f t="shared" si="79"/>
        <v>6.7900000000000002E-4</v>
      </c>
      <c r="H114">
        <v>6</v>
      </c>
      <c r="I114">
        <v>-8.93</v>
      </c>
      <c r="J114">
        <v>10.37</v>
      </c>
      <c r="K114">
        <v>-2.8899999999999998E-4</v>
      </c>
      <c r="L114">
        <v>4.4169999999999999E-3</v>
      </c>
      <c r="M114">
        <v>6.0899999999999995E-4</v>
      </c>
      <c r="O114">
        <f t="shared" si="78"/>
        <v>-2.0099999999999998E-4</v>
      </c>
      <c r="P114">
        <f t="shared" si="75"/>
        <v>3.738E-3</v>
      </c>
      <c r="Q114">
        <f t="shared" si="76"/>
        <v>6.0899999999999995E-4</v>
      </c>
    </row>
    <row r="115" spans="1:17" x14ac:dyDescent="0.2">
      <c r="A115">
        <f t="shared" ref="A115:F115" si="80">A88</f>
        <v>4</v>
      </c>
      <c r="B115">
        <f t="shared" si="80"/>
        <v>2.11</v>
      </c>
      <c r="C115">
        <f t="shared" si="80"/>
        <v>14.87</v>
      </c>
      <c r="D115">
        <f t="shared" si="80"/>
        <v>5.0100000000000003E-4</v>
      </c>
      <c r="E115">
        <f t="shared" si="80"/>
        <v>-2.6800000000000001E-4</v>
      </c>
      <c r="F115">
        <f t="shared" si="80"/>
        <v>9.7599999999999998E-4</v>
      </c>
      <c r="H115">
        <v>4</v>
      </c>
      <c r="I115">
        <v>2.11</v>
      </c>
      <c r="J115">
        <v>14.87</v>
      </c>
      <c r="K115">
        <v>3.5300000000000002E-4</v>
      </c>
      <c r="L115">
        <v>4.3160000000000004E-3</v>
      </c>
      <c r="M115">
        <v>9.1699999999999995E-4</v>
      </c>
      <c r="O115">
        <f t="shared" si="78"/>
        <v>6.2100000000000002E-4</v>
      </c>
      <c r="P115">
        <f t="shared" si="75"/>
        <v>3.3400000000000005E-3</v>
      </c>
      <c r="Q115">
        <f t="shared" si="76"/>
        <v>9.1699999999999995E-4</v>
      </c>
    </row>
    <row r="116" spans="1:17" x14ac:dyDescent="0.2">
      <c r="A116">
        <f t="shared" ref="A116:F116" si="81">A89</f>
        <v>17</v>
      </c>
      <c r="B116">
        <f t="shared" si="81"/>
        <v>-10.29</v>
      </c>
      <c r="C116">
        <f t="shared" si="81"/>
        <v>-12.68</v>
      </c>
      <c r="D116">
        <f t="shared" si="81"/>
        <v>-3.7800000000000003E-4</v>
      </c>
      <c r="E116">
        <f t="shared" si="81"/>
        <v>7.4999999999999993E-5</v>
      </c>
      <c r="F116">
        <f t="shared" si="81"/>
        <v>2.3599999999999999E-4</v>
      </c>
      <c r="H116">
        <v>17</v>
      </c>
      <c r="I116">
        <v>-10.29</v>
      </c>
      <c r="J116">
        <v>-12.68</v>
      </c>
      <c r="K116">
        <v>-5.9599999999999996E-4</v>
      </c>
      <c r="L116">
        <v>4.8650000000000004E-3</v>
      </c>
      <c r="M116">
        <v>2.4000000000000001E-4</v>
      </c>
      <c r="O116">
        <f t="shared" si="78"/>
        <v>-6.7099999999999994E-4</v>
      </c>
      <c r="P116">
        <f t="shared" si="75"/>
        <v>4.6290000000000003E-3</v>
      </c>
      <c r="Q116">
        <f t="shared" si="76"/>
        <v>2.4000000000000001E-4</v>
      </c>
    </row>
    <row r="117" spans="1:17" x14ac:dyDescent="0.2">
      <c r="A117">
        <f t="shared" ref="A117:F117" si="82">A90</f>
        <v>15</v>
      </c>
      <c r="B117">
        <f t="shared" si="82"/>
        <v>19.79</v>
      </c>
      <c r="C117">
        <f t="shared" si="82"/>
        <v>6.95</v>
      </c>
      <c r="D117">
        <f t="shared" si="82"/>
        <v>-9.5100000000000002E-4</v>
      </c>
      <c r="E117">
        <f t="shared" si="82"/>
        <v>-4.6E-5</v>
      </c>
      <c r="F117">
        <f t="shared" si="82"/>
        <v>4.4900000000000002E-4</v>
      </c>
      <c r="H117">
        <v>15</v>
      </c>
      <c r="I117">
        <v>19.79</v>
      </c>
      <c r="J117">
        <v>6.95</v>
      </c>
      <c r="K117">
        <v>-1.054E-3</v>
      </c>
      <c r="L117">
        <v>4.5230000000000001E-3</v>
      </c>
      <c r="M117">
        <v>5.2300000000000003E-4</v>
      </c>
      <c r="O117">
        <f t="shared" si="78"/>
        <v>-1.008E-3</v>
      </c>
      <c r="P117">
        <f t="shared" si="75"/>
        <v>4.0740000000000004E-3</v>
      </c>
      <c r="Q117">
        <f t="shared" si="76"/>
        <v>5.2300000000000003E-4</v>
      </c>
    </row>
    <row r="118" spans="1:17" x14ac:dyDescent="0.2">
      <c r="A118">
        <f t="shared" ref="A118:F118" si="83">A91</f>
        <v>3</v>
      </c>
      <c r="B118">
        <f t="shared" si="83"/>
        <v>-12.1</v>
      </c>
      <c r="C118">
        <f t="shared" si="83"/>
        <v>5.1100000000000003</v>
      </c>
      <c r="D118">
        <f t="shared" si="83"/>
        <v>-4.8099999999999998E-4</v>
      </c>
      <c r="E118">
        <f t="shared" si="83"/>
        <v>-6.0000000000000002E-5</v>
      </c>
      <c r="F118">
        <f t="shared" si="83"/>
        <v>5.8200000000000005E-4</v>
      </c>
      <c r="H118">
        <v>3</v>
      </c>
      <c r="I118">
        <v>-12.1</v>
      </c>
      <c r="J118">
        <v>5.1100000000000003</v>
      </c>
      <c r="K118">
        <v>-5.3200000000000003E-4</v>
      </c>
      <c r="L118">
        <v>4.4270000000000004E-3</v>
      </c>
      <c r="M118">
        <v>5.6300000000000002E-4</v>
      </c>
      <c r="O118">
        <f t="shared" si="78"/>
        <v>-4.7200000000000003E-4</v>
      </c>
      <c r="P118">
        <f t="shared" si="75"/>
        <v>3.8450000000000003E-3</v>
      </c>
      <c r="Q118">
        <f t="shared" si="76"/>
        <v>5.6300000000000002E-4</v>
      </c>
    </row>
    <row r="119" spans="1:17" x14ac:dyDescent="0.2">
      <c r="A119">
        <f t="shared" ref="A119:F119" si="84">A92</f>
        <v>6</v>
      </c>
      <c r="B119">
        <f t="shared" si="84"/>
        <v>6.24</v>
      </c>
      <c r="C119">
        <f t="shared" si="84"/>
        <v>16.3</v>
      </c>
      <c r="D119">
        <f t="shared" si="84"/>
        <v>-1.74E-4</v>
      </c>
      <c r="E119">
        <f t="shared" si="84"/>
        <v>-8.7999999999999998E-5</v>
      </c>
      <c r="F119">
        <f t="shared" si="84"/>
        <v>6.7900000000000002E-4</v>
      </c>
      <c r="H119">
        <v>6</v>
      </c>
      <c r="I119">
        <v>6.24</v>
      </c>
      <c r="J119">
        <v>16.3</v>
      </c>
      <c r="K119">
        <v>-2.8899999999999998E-4</v>
      </c>
      <c r="L119">
        <v>4.4169999999999999E-3</v>
      </c>
      <c r="M119">
        <v>6.0899999999999995E-4</v>
      </c>
      <c r="O119">
        <f t="shared" si="78"/>
        <v>-2.0099999999999998E-4</v>
      </c>
      <c r="P119">
        <f t="shared" si="75"/>
        <v>3.738E-3</v>
      </c>
      <c r="Q119">
        <f t="shared" si="76"/>
        <v>6.0899999999999995E-4</v>
      </c>
    </row>
    <row r="120" spans="1:17" x14ac:dyDescent="0.2">
      <c r="A120">
        <f t="shared" ref="A120:F120" si="85">A93</f>
        <v>9</v>
      </c>
      <c r="B120">
        <f t="shared" si="85"/>
        <v>-14.15</v>
      </c>
      <c r="C120">
        <f t="shared" si="85"/>
        <v>8.14</v>
      </c>
      <c r="D120">
        <f t="shared" si="85"/>
        <v>2.0799999999999999E-4</v>
      </c>
      <c r="E120">
        <f t="shared" si="85"/>
        <v>-9.5000000000000005E-5</v>
      </c>
      <c r="F120">
        <f t="shared" si="85"/>
        <v>7.4100000000000001E-4</v>
      </c>
      <c r="H120">
        <v>9</v>
      </c>
      <c r="I120">
        <v>-14.15</v>
      </c>
      <c r="J120">
        <v>8.14</v>
      </c>
      <c r="K120">
        <v>-1.4E-5</v>
      </c>
      <c r="L120">
        <v>4.509E-3</v>
      </c>
      <c r="M120">
        <v>6.3599999999999996E-4</v>
      </c>
      <c r="O120">
        <f t="shared" si="78"/>
        <v>8.1000000000000004E-5</v>
      </c>
      <c r="P120">
        <f t="shared" si="75"/>
        <v>3.7680000000000001E-3</v>
      </c>
      <c r="Q120">
        <f t="shared" si="76"/>
        <v>6.3599999999999996E-4</v>
      </c>
    </row>
    <row r="121" spans="1:17" x14ac:dyDescent="0.2">
      <c r="A121">
        <f t="shared" ref="A121:F121" si="86">A94</f>
        <v>18</v>
      </c>
      <c r="B121">
        <f t="shared" si="86"/>
        <v>-2.16</v>
      </c>
      <c r="C121">
        <f t="shared" si="86"/>
        <v>-19.72</v>
      </c>
      <c r="D121">
        <f t="shared" si="86"/>
        <v>-1.0759999999999999E-3</v>
      </c>
      <c r="E121">
        <f t="shared" si="86"/>
        <v>-8.8999999999999995E-5</v>
      </c>
      <c r="F121">
        <f t="shared" si="86"/>
        <v>4.15E-4</v>
      </c>
      <c r="H121">
        <v>18</v>
      </c>
      <c r="I121">
        <v>-2.16</v>
      </c>
      <c r="J121">
        <v>-19.72</v>
      </c>
      <c r="K121">
        <v>-1.291E-3</v>
      </c>
      <c r="L121">
        <v>4.5890000000000002E-3</v>
      </c>
      <c r="M121">
        <v>5.1199999999999998E-4</v>
      </c>
      <c r="O121">
        <f t="shared" si="78"/>
        <v>-1.2019999999999999E-3</v>
      </c>
      <c r="P121">
        <f t="shared" si="75"/>
        <v>4.1740000000000006E-3</v>
      </c>
      <c r="Q121">
        <f t="shared" si="76"/>
        <v>5.1199999999999998E-4</v>
      </c>
    </row>
    <row r="122" spans="1:17" x14ac:dyDescent="0.2">
      <c r="A122">
        <f t="shared" ref="A122:F122" si="87">A95</f>
        <v>16</v>
      </c>
      <c r="B122">
        <f t="shared" si="87"/>
        <v>-4.8600000000000003</v>
      </c>
      <c r="C122">
        <f t="shared" si="87"/>
        <v>-7.32</v>
      </c>
      <c r="D122">
        <f t="shared" si="87"/>
        <v>-4.84E-4</v>
      </c>
      <c r="E122">
        <f t="shared" si="87"/>
        <v>4.0000000000000003E-5</v>
      </c>
      <c r="F122">
        <f t="shared" si="87"/>
        <v>5.8100000000000003E-4</v>
      </c>
      <c r="H122">
        <v>16</v>
      </c>
      <c r="I122">
        <v>-4.8600000000000003</v>
      </c>
      <c r="J122">
        <v>-7.32</v>
      </c>
      <c r="K122">
        <v>-6.7400000000000001E-4</v>
      </c>
      <c r="L122">
        <v>4.6870000000000002E-3</v>
      </c>
      <c r="M122">
        <v>5.8799999999999998E-4</v>
      </c>
      <c r="O122">
        <f t="shared" si="78"/>
        <v>-7.1400000000000001E-4</v>
      </c>
      <c r="P122">
        <f t="shared" si="75"/>
        <v>4.1060000000000003E-3</v>
      </c>
      <c r="Q122">
        <f t="shared" si="76"/>
        <v>5.8799999999999998E-4</v>
      </c>
    </row>
    <row r="123" spans="1:17" x14ac:dyDescent="0.2">
      <c r="A123">
        <f t="shared" ref="A123:F123" si="88">A96</f>
        <v>6</v>
      </c>
      <c r="B123">
        <f t="shared" si="88"/>
        <v>18.09</v>
      </c>
      <c r="C123">
        <f t="shared" si="88"/>
        <v>8.2899999999999991</v>
      </c>
      <c r="D123">
        <f t="shared" si="88"/>
        <v>-1.74E-4</v>
      </c>
      <c r="E123">
        <f t="shared" si="88"/>
        <v>-8.7999999999999998E-5</v>
      </c>
      <c r="F123">
        <f t="shared" si="88"/>
        <v>6.7900000000000002E-4</v>
      </c>
      <c r="H123">
        <v>6</v>
      </c>
      <c r="I123">
        <v>18.09</v>
      </c>
      <c r="J123">
        <v>8.2899999999999991</v>
      </c>
      <c r="K123">
        <v>-2.8899999999999998E-4</v>
      </c>
      <c r="L123">
        <v>4.4169999999999999E-3</v>
      </c>
      <c r="M123">
        <v>6.0899999999999995E-4</v>
      </c>
      <c r="O123">
        <f t="shared" si="78"/>
        <v>-2.0099999999999998E-4</v>
      </c>
      <c r="P123">
        <f t="shared" si="75"/>
        <v>3.738E-3</v>
      </c>
      <c r="Q123">
        <f t="shared" si="76"/>
        <v>6.0899999999999995E-4</v>
      </c>
    </row>
    <row r="124" spans="1:17" x14ac:dyDescent="0.2">
      <c r="A124">
        <f t="shared" ref="A124:F124" si="89">A97</f>
        <v>3</v>
      </c>
      <c r="B124">
        <f t="shared" si="89"/>
        <v>-6.41</v>
      </c>
      <c r="C124">
        <f t="shared" si="89"/>
        <v>12.75</v>
      </c>
      <c r="D124">
        <f t="shared" si="89"/>
        <v>-4.8099999999999998E-4</v>
      </c>
      <c r="E124">
        <f t="shared" si="89"/>
        <v>-6.0000000000000002E-5</v>
      </c>
      <c r="F124">
        <f t="shared" si="89"/>
        <v>5.8200000000000005E-4</v>
      </c>
      <c r="H124">
        <v>3</v>
      </c>
      <c r="I124">
        <v>-6.41</v>
      </c>
      <c r="J124">
        <v>12.75</v>
      </c>
      <c r="K124">
        <v>-5.3200000000000003E-4</v>
      </c>
      <c r="L124">
        <v>4.4270000000000004E-3</v>
      </c>
      <c r="M124">
        <v>5.6300000000000002E-4</v>
      </c>
      <c r="O124">
        <f t="shared" si="78"/>
        <v>-4.7200000000000003E-4</v>
      </c>
      <c r="P124">
        <f t="shared" si="75"/>
        <v>3.8450000000000003E-3</v>
      </c>
      <c r="Q124">
        <f t="shared" si="76"/>
        <v>5.6300000000000002E-4</v>
      </c>
    </row>
    <row r="125" spans="1:17" x14ac:dyDescent="0.2">
      <c r="A125">
        <f t="shared" ref="A125:F125" si="90">A98</f>
        <v>3</v>
      </c>
      <c r="B125">
        <f t="shared" si="90"/>
        <v>-14.37</v>
      </c>
      <c r="C125">
        <f t="shared" si="90"/>
        <v>-18.010000000000002</v>
      </c>
      <c r="D125">
        <f t="shared" si="90"/>
        <v>-4.8099999999999998E-4</v>
      </c>
      <c r="E125">
        <f t="shared" si="90"/>
        <v>-6.0000000000000002E-5</v>
      </c>
      <c r="F125">
        <f t="shared" si="90"/>
        <v>5.8200000000000005E-4</v>
      </c>
      <c r="H125">
        <v>3</v>
      </c>
      <c r="I125">
        <v>-14.37</v>
      </c>
      <c r="J125">
        <v>-18.010000000000002</v>
      </c>
      <c r="K125">
        <v>-5.3200000000000003E-4</v>
      </c>
      <c r="L125">
        <v>4.4270000000000004E-3</v>
      </c>
      <c r="M125">
        <v>5.6300000000000002E-4</v>
      </c>
      <c r="O125">
        <f t="shared" si="78"/>
        <v>-4.7200000000000003E-4</v>
      </c>
      <c r="P125">
        <f t="shared" si="75"/>
        <v>3.8450000000000003E-3</v>
      </c>
      <c r="Q125">
        <f t="shared" si="76"/>
        <v>5.6300000000000002E-4</v>
      </c>
    </row>
    <row r="126" spans="1:17" x14ac:dyDescent="0.2">
      <c r="A126">
        <f t="shared" ref="A126:F126" si="91">A99</f>
        <v>3</v>
      </c>
      <c r="B126">
        <f t="shared" si="91"/>
        <v>-3.26</v>
      </c>
      <c r="C126">
        <f t="shared" si="91"/>
        <v>12.59</v>
      </c>
      <c r="D126">
        <f t="shared" si="91"/>
        <v>-4.8099999999999998E-4</v>
      </c>
      <c r="E126">
        <f t="shared" si="91"/>
        <v>-6.0000000000000002E-5</v>
      </c>
      <c r="F126">
        <f t="shared" si="91"/>
        <v>5.8200000000000005E-4</v>
      </c>
      <c r="H126">
        <v>3</v>
      </c>
      <c r="I126">
        <v>-3.26</v>
      </c>
      <c r="J126">
        <v>12.59</v>
      </c>
      <c r="K126">
        <v>-5.3200000000000003E-4</v>
      </c>
      <c r="L126">
        <v>4.4270000000000004E-3</v>
      </c>
      <c r="M126">
        <v>5.6300000000000002E-4</v>
      </c>
      <c r="O126">
        <f t="shared" si="78"/>
        <v>-4.7200000000000003E-4</v>
      </c>
      <c r="P126">
        <f t="shared" si="75"/>
        <v>3.8450000000000003E-3</v>
      </c>
      <c r="Q126">
        <f t="shared" si="76"/>
        <v>5.6300000000000002E-4</v>
      </c>
    </row>
    <row r="127" spans="1:17" x14ac:dyDescent="0.2">
      <c r="A127">
        <f t="shared" ref="A127:F127" si="92">A100</f>
        <v>6</v>
      </c>
      <c r="B127">
        <f t="shared" si="92"/>
        <v>-20.05</v>
      </c>
      <c r="C127">
        <f t="shared" si="92"/>
        <v>-1.88</v>
      </c>
      <c r="D127">
        <f t="shared" si="92"/>
        <v>-1.74E-4</v>
      </c>
      <c r="E127">
        <f t="shared" si="92"/>
        <v>-8.7999999999999998E-5</v>
      </c>
      <c r="F127">
        <f t="shared" si="92"/>
        <v>6.7900000000000002E-4</v>
      </c>
      <c r="H127">
        <v>6</v>
      </c>
      <c r="I127">
        <v>-20.05</v>
      </c>
      <c r="J127">
        <v>-1.88</v>
      </c>
      <c r="K127">
        <v>-2.8899999999999998E-4</v>
      </c>
      <c r="L127">
        <v>4.4169999999999999E-3</v>
      </c>
      <c r="M127">
        <v>6.0899999999999995E-4</v>
      </c>
      <c r="O127">
        <f t="shared" si="78"/>
        <v>-2.0099999999999998E-4</v>
      </c>
      <c r="P127">
        <f t="shared" si="75"/>
        <v>3.738E-3</v>
      </c>
      <c r="Q127">
        <f t="shared" si="76"/>
        <v>6.0899999999999995E-4</v>
      </c>
    </row>
    <row r="128" spans="1:17" x14ac:dyDescent="0.2">
      <c r="A128">
        <f t="shared" ref="A128:F128" si="93">A101</f>
        <v>11</v>
      </c>
      <c r="B128">
        <f t="shared" si="93"/>
        <v>-20.32</v>
      </c>
      <c r="C128">
        <f t="shared" si="93"/>
        <v>-8.27</v>
      </c>
      <c r="D128">
        <f t="shared" si="93"/>
        <v>-1.08E-4</v>
      </c>
      <c r="E128">
        <f t="shared" si="93"/>
        <v>9.0000000000000006E-5</v>
      </c>
      <c r="F128">
        <f t="shared" si="93"/>
        <v>3.2899999999999997E-4</v>
      </c>
      <c r="H128">
        <v>11</v>
      </c>
      <c r="I128">
        <v>-20.32</v>
      </c>
      <c r="J128">
        <v>-8.27</v>
      </c>
      <c r="K128">
        <v>-2.0599999999999999E-4</v>
      </c>
      <c r="L128">
        <v>4.8830000000000002E-3</v>
      </c>
      <c r="M128">
        <v>2.63E-4</v>
      </c>
      <c r="O128">
        <f t="shared" si="78"/>
        <v>-2.9599999999999998E-4</v>
      </c>
      <c r="P128">
        <f t="shared" si="75"/>
        <v>4.5539999999999999E-3</v>
      </c>
      <c r="Q128">
        <f t="shared" si="76"/>
        <v>2.63E-4</v>
      </c>
    </row>
    <row r="129" spans="1:17" x14ac:dyDescent="0.2">
      <c r="A129">
        <f t="shared" ref="A129:F129" si="94">A102</f>
        <v>11</v>
      </c>
      <c r="B129">
        <f t="shared" si="94"/>
        <v>-18.239999999999998</v>
      </c>
      <c r="C129">
        <f t="shared" si="94"/>
        <v>2.77</v>
      </c>
      <c r="D129">
        <f t="shared" si="94"/>
        <v>-1.08E-4</v>
      </c>
      <c r="E129">
        <f t="shared" si="94"/>
        <v>9.0000000000000006E-5</v>
      </c>
      <c r="F129">
        <f t="shared" si="94"/>
        <v>3.2899999999999997E-4</v>
      </c>
      <c r="H129">
        <v>11</v>
      </c>
      <c r="I129">
        <v>-18.239999999999998</v>
      </c>
      <c r="J129">
        <v>2.77</v>
      </c>
      <c r="K129">
        <v>-2.0599999999999999E-4</v>
      </c>
      <c r="L129">
        <v>4.8830000000000002E-3</v>
      </c>
      <c r="M129">
        <v>2.63E-4</v>
      </c>
      <c r="O129">
        <f t="shared" si="78"/>
        <v>-2.9599999999999998E-4</v>
      </c>
      <c r="P129">
        <f t="shared" si="75"/>
        <v>4.5539999999999999E-3</v>
      </c>
      <c r="Q129">
        <f t="shared" si="76"/>
        <v>2.63E-4</v>
      </c>
    </row>
    <row r="130" spans="1:17" x14ac:dyDescent="0.2">
      <c r="A130">
        <f t="shared" ref="A130:F130" si="95">A103</f>
        <v>13</v>
      </c>
      <c r="B130">
        <f t="shared" si="95"/>
        <v>9.17</v>
      </c>
      <c r="C130">
        <f t="shared" si="95"/>
        <v>14.57</v>
      </c>
      <c r="D130">
        <f t="shared" si="95"/>
        <v>-1.5899999999999999E-4</v>
      </c>
      <c r="E130">
        <f t="shared" si="95"/>
        <v>-1.7E-5</v>
      </c>
      <c r="F130">
        <f t="shared" si="95"/>
        <v>7.6599999999999997E-4</v>
      </c>
      <c r="H130">
        <v>13</v>
      </c>
      <c r="I130">
        <v>9.17</v>
      </c>
      <c r="J130">
        <v>14.57</v>
      </c>
      <c r="K130">
        <v>-3.0699999999999998E-4</v>
      </c>
      <c r="L130">
        <v>4.5300000000000002E-3</v>
      </c>
      <c r="M130">
        <v>6.9800000000000005E-4</v>
      </c>
      <c r="O130">
        <f t="shared" si="78"/>
        <v>-2.9E-4</v>
      </c>
      <c r="P130">
        <f t="shared" si="75"/>
        <v>3.764E-3</v>
      </c>
      <c r="Q130">
        <f t="shared" si="76"/>
        <v>6.9800000000000005E-4</v>
      </c>
    </row>
    <row r="131" spans="1:17" x14ac:dyDescent="0.2">
      <c r="A131">
        <f t="shared" ref="A131:F131" si="96">A104</f>
        <v>17</v>
      </c>
      <c r="B131">
        <f t="shared" si="96"/>
        <v>1.81</v>
      </c>
      <c r="C131">
        <f t="shared" si="96"/>
        <v>-4.92</v>
      </c>
      <c r="D131">
        <f t="shared" si="96"/>
        <v>-3.7800000000000003E-4</v>
      </c>
      <c r="E131">
        <f t="shared" si="96"/>
        <v>7.4999999999999993E-5</v>
      </c>
      <c r="F131">
        <f t="shared" si="96"/>
        <v>2.3599999999999999E-4</v>
      </c>
      <c r="H131">
        <v>17</v>
      </c>
      <c r="I131">
        <v>1.81</v>
      </c>
      <c r="J131">
        <v>-4.92</v>
      </c>
      <c r="K131">
        <v>-5.9599999999999996E-4</v>
      </c>
      <c r="L131">
        <v>4.8650000000000004E-3</v>
      </c>
      <c r="M131">
        <v>2.4000000000000001E-4</v>
      </c>
      <c r="O131">
        <f t="shared" si="78"/>
        <v>-6.7099999999999994E-4</v>
      </c>
      <c r="P131">
        <f t="shared" si="75"/>
        <v>4.6290000000000003E-3</v>
      </c>
      <c r="Q131">
        <f t="shared" si="76"/>
        <v>2.4000000000000001E-4</v>
      </c>
    </row>
    <row r="133" spans="1:17" x14ac:dyDescent="0.2">
      <c r="C133" t="s">
        <v>3</v>
      </c>
      <c r="D133">
        <f>AVERAGE(O112:O131)</f>
        <v>-3.2135000000000003E-4</v>
      </c>
      <c r="F133" s="2">
        <f>D133/$G$82/$I$82</f>
        <v>-3.2135000000000004E-2</v>
      </c>
    </row>
    <row r="134" spans="1:17" x14ac:dyDescent="0.2">
      <c r="C134" t="s">
        <v>5</v>
      </c>
      <c r="D134">
        <f>SQRT(SUMSQ(P112:Q131)/COUNT(P112:Q131))</f>
        <v>2.8287331926146729E-3</v>
      </c>
      <c r="F134" s="2">
        <f>D134/$G$82/$I$82</f>
        <v>0.2828733192614673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FEB6-A330-AB40-9461-D56B411F114B}">
  <dimension ref="A1:S34"/>
  <sheetViews>
    <sheetView tabSelected="1" workbookViewId="0">
      <selection activeCell="G14" sqref="G14"/>
    </sheetView>
  </sheetViews>
  <sheetFormatPr baseColWidth="10" defaultRowHeight="16" x14ac:dyDescent="0.2"/>
  <cols>
    <col min="4" max="4" width="10.83203125" style="2" customWidth="1"/>
    <col min="8" max="8" width="10.83203125" style="2"/>
    <col min="11" max="11" width="15.33203125" customWidth="1"/>
  </cols>
  <sheetData>
    <row r="1" spans="1:19" x14ac:dyDescent="0.2">
      <c r="A1" t="s">
        <v>73</v>
      </c>
      <c r="K1" t="s">
        <v>22</v>
      </c>
    </row>
    <row r="3" spans="1:19" x14ac:dyDescent="0.2">
      <c r="A3" s="1" t="s">
        <v>19</v>
      </c>
      <c r="F3" t="s">
        <v>21</v>
      </c>
      <c r="K3" t="s">
        <v>23</v>
      </c>
      <c r="L3">
        <v>10</v>
      </c>
      <c r="N3" s="1" t="s">
        <v>24</v>
      </c>
    </row>
    <row r="4" spans="1:19" x14ac:dyDescent="0.2">
      <c r="K4" t="s">
        <v>26</v>
      </c>
      <c r="L4">
        <v>5</v>
      </c>
      <c r="N4" s="1" t="s">
        <v>25</v>
      </c>
    </row>
    <row r="5" spans="1:19" x14ac:dyDescent="0.2">
      <c r="A5" t="s">
        <v>20</v>
      </c>
      <c r="D5" s="2">
        <f>SQRT(L3/L4/L6/2)</f>
        <v>1.4227903838464465E-4</v>
      </c>
      <c r="H5" s="2">
        <f>SQRT(L3/L4/L6/2)</f>
        <v>1.4227903838464465E-4</v>
      </c>
      <c r="K5" t="s">
        <v>71</v>
      </c>
      <c r="L5">
        <v>2</v>
      </c>
      <c r="N5" s="1" t="s">
        <v>72</v>
      </c>
    </row>
    <row r="6" spans="1:19" x14ac:dyDescent="0.2">
      <c r="A6" t="s">
        <v>31</v>
      </c>
      <c r="D6" s="2">
        <f>SQRT(L3/L4/2*(1/L7-1/L6))</f>
        <v>9.0489680494692219E-5</v>
      </c>
      <c r="H6" s="2">
        <f>SQRT(L3/L4/2*(1/L7-1/L6))</f>
        <v>9.0489680494692219E-5</v>
      </c>
      <c r="K6" t="s">
        <v>27</v>
      </c>
      <c r="L6" s="2">
        <v>49399000</v>
      </c>
      <c r="N6" s="1" t="s">
        <v>29</v>
      </c>
    </row>
    <row r="7" spans="1:19" x14ac:dyDescent="0.2">
      <c r="A7" t="s">
        <v>32</v>
      </c>
      <c r="D7" s="2">
        <f>L8*L24*L13</f>
        <v>5.8718611775994839E-6</v>
      </c>
      <c r="H7" s="2">
        <f>L14*L8*L24</f>
        <v>6.6505700000000023E-5</v>
      </c>
      <c r="K7" t="s">
        <v>28</v>
      </c>
      <c r="L7" s="2">
        <v>35172000</v>
      </c>
      <c r="N7" s="1" t="s">
        <v>30</v>
      </c>
    </row>
    <row r="8" spans="1:19" x14ac:dyDescent="0.2">
      <c r="A8" t="s">
        <v>44</v>
      </c>
      <c r="D8" s="2">
        <f>L15*L25</f>
        <v>2.8526753309574473E-5</v>
      </c>
      <c r="H8" s="2">
        <f>L16*L25</f>
        <v>4.5419257192127126E-4</v>
      </c>
      <c r="K8" t="s">
        <v>42</v>
      </c>
      <c r="L8" s="2">
        <v>87000</v>
      </c>
      <c r="M8" t="s">
        <v>38</v>
      </c>
      <c r="N8" s="1" t="s">
        <v>43</v>
      </c>
    </row>
    <row r="9" spans="1:19" x14ac:dyDescent="0.2">
      <c r="A9" t="s">
        <v>50</v>
      </c>
      <c r="D9" s="2">
        <f>L17*L26</f>
        <v>1.4459653295895443E-4</v>
      </c>
      <c r="H9" s="2">
        <f>L18*L26</f>
        <v>3.3220124999999999E-4</v>
      </c>
      <c r="K9" t="s">
        <v>66</v>
      </c>
      <c r="L9" s="2">
        <v>140</v>
      </c>
      <c r="M9" t="s">
        <v>67</v>
      </c>
      <c r="N9" s="1" t="s">
        <v>68</v>
      </c>
    </row>
    <row r="10" spans="1:19" x14ac:dyDescent="0.2">
      <c r="A10" t="s">
        <v>55</v>
      </c>
      <c r="D10" s="2">
        <f>L19*L27*L8</f>
        <v>7.6290934204817728E-5</v>
      </c>
      <c r="H10" s="2">
        <f>L20*L27*L8</f>
        <v>8.0795527333333306E-5</v>
      </c>
    </row>
    <row r="11" spans="1:19" x14ac:dyDescent="0.2">
      <c r="A11" t="s">
        <v>59</v>
      </c>
      <c r="D11" s="2">
        <f>0.00235/SQRT(L5)*(L34/92)*Q33</f>
        <v>4.1930028729211996E-5</v>
      </c>
      <c r="H11" s="2">
        <f>0.005/SQRT(L5)*L34/92*L31/12*Q33</f>
        <v>8.9212827083429779E-5</v>
      </c>
      <c r="K11" t="s">
        <v>37</v>
      </c>
      <c r="P11" t="s">
        <v>121</v>
      </c>
    </row>
    <row r="12" spans="1:19" x14ac:dyDescent="0.2">
      <c r="A12" t="s">
        <v>60</v>
      </c>
      <c r="D12" s="2">
        <f>0.000387/SQRT(L5)*L31/12*L33+0.000018/SQRT(L5)*L33^2</f>
        <v>1.572356579771904E-4</v>
      </c>
      <c r="H12" s="2">
        <f>0.000471/SQRT(L5)*L31/12*L33+0.0000482/SQRT(L5)*L33^2</f>
        <v>1.9719477129892464E-4</v>
      </c>
    </row>
    <row r="13" spans="1:19" x14ac:dyDescent="0.2">
      <c r="K13" t="s">
        <v>39</v>
      </c>
      <c r="L13" s="2">
        <f>npar10!F80</f>
        <v>1.3498531442757434E-2</v>
      </c>
      <c r="N13" t="s">
        <v>41</v>
      </c>
      <c r="P13" t="s">
        <v>122</v>
      </c>
      <c r="R13">
        <v>3.06</v>
      </c>
      <c r="S13" t="s">
        <v>67</v>
      </c>
    </row>
    <row r="14" spans="1:19" x14ac:dyDescent="0.2">
      <c r="K14" t="s">
        <v>40</v>
      </c>
      <c r="L14" s="2">
        <f>npar10!F79</f>
        <v>0.1528866666666667</v>
      </c>
      <c r="P14" t="s">
        <v>123</v>
      </c>
      <c r="R14">
        <f>BFE_test!M11</f>
        <v>2.8386696622924128</v>
      </c>
      <c r="S14" t="s">
        <v>67</v>
      </c>
    </row>
    <row r="15" spans="1:19" x14ac:dyDescent="0.2">
      <c r="K15" t="s">
        <v>45</v>
      </c>
      <c r="L15" s="2">
        <f>npar10!F107</f>
        <v>9.6338406152478975E-2</v>
      </c>
      <c r="N15" t="s">
        <v>47</v>
      </c>
    </row>
    <row r="16" spans="1:19" x14ac:dyDescent="0.2">
      <c r="A16" t="s">
        <v>75</v>
      </c>
      <c r="D16" s="2">
        <f>SQRT(SUMSQ(D5:D12))</f>
        <v>2.8721003617929397E-4</v>
      </c>
      <c r="H16" s="2">
        <f>SQRT(SUMSQ(H5:H12))</f>
        <v>6.3472505988272339E-4</v>
      </c>
      <c r="K16" t="s">
        <v>46</v>
      </c>
      <c r="L16" s="2">
        <f>ABS(npar10!F106)</f>
        <v>1.533865</v>
      </c>
      <c r="P16" t="s">
        <v>124</v>
      </c>
      <c r="R16">
        <f>R13+R14</f>
        <v>5.8986696622924129</v>
      </c>
      <c r="S16" t="s">
        <v>67</v>
      </c>
    </row>
    <row r="17" spans="1:18" x14ac:dyDescent="0.2">
      <c r="A17" t="s">
        <v>76</v>
      </c>
      <c r="D17" s="2">
        <v>5.6999999999999998E-4</v>
      </c>
      <c r="H17" s="2">
        <v>7.2000000000000005E-4</v>
      </c>
      <c r="K17" t="s">
        <v>51</v>
      </c>
      <c r="L17">
        <f>ABS(npar10!F53)</f>
        <v>0.48198844319651485</v>
      </c>
      <c r="N17" t="s">
        <v>50</v>
      </c>
    </row>
    <row r="18" spans="1:18" x14ac:dyDescent="0.2">
      <c r="A18" t="s">
        <v>77</v>
      </c>
      <c r="D18" s="2">
        <f>SQRT(D17^2-D16^2)</f>
        <v>4.923519017104418E-4</v>
      </c>
      <c r="H18" s="2">
        <f>SQRT(H17^2-H16^2)</f>
        <v>3.3988836160844533E-4</v>
      </c>
      <c r="K18" t="s">
        <v>52</v>
      </c>
      <c r="L18">
        <f>ABS(npar10!F52)</f>
        <v>1.1073375000000001</v>
      </c>
    </row>
    <row r="19" spans="1:18" x14ac:dyDescent="0.2">
      <c r="K19" t="s">
        <v>119</v>
      </c>
      <c r="L19" s="2">
        <f>npar10!F134</f>
        <v>0.2828733192614673</v>
      </c>
      <c r="N19" t="s">
        <v>55</v>
      </c>
    </row>
    <row r="20" spans="1:18" x14ac:dyDescent="0.2">
      <c r="K20" t="s">
        <v>56</v>
      </c>
      <c r="L20">
        <f>npar10!F25</f>
        <v>0.29957555555555548</v>
      </c>
    </row>
    <row r="22" spans="1:18" x14ac:dyDescent="0.2">
      <c r="K22" t="s">
        <v>33</v>
      </c>
    </row>
    <row r="24" spans="1:18" x14ac:dyDescent="0.2">
      <c r="K24" t="s">
        <v>34</v>
      </c>
      <c r="L24" s="2">
        <v>5.0000000000000001E-9</v>
      </c>
      <c r="M24" t="s">
        <v>35</v>
      </c>
      <c r="N24" s="1" t="s">
        <v>36</v>
      </c>
    </row>
    <row r="25" spans="1:18" x14ac:dyDescent="0.2">
      <c r="K25" t="s">
        <v>48</v>
      </c>
      <c r="L25">
        <f>0.003/(11*0.4*LN(10))</f>
        <v>2.9610987402494435E-4</v>
      </c>
      <c r="N25" s="1" t="s">
        <v>49</v>
      </c>
    </row>
    <row r="26" spans="1:18" x14ac:dyDescent="0.2">
      <c r="K26" t="s">
        <v>53</v>
      </c>
      <c r="L26" s="2">
        <v>2.9999999999999997E-4</v>
      </c>
      <c r="N26" s="1" t="s">
        <v>54</v>
      </c>
    </row>
    <row r="27" spans="1:18" x14ac:dyDescent="0.2">
      <c r="K27" t="s">
        <v>57</v>
      </c>
      <c r="L27" s="2">
        <v>3.1E-9</v>
      </c>
      <c r="M27" t="s">
        <v>35</v>
      </c>
      <c r="N27" s="1" t="s">
        <v>58</v>
      </c>
    </row>
    <row r="29" spans="1:18" x14ac:dyDescent="0.2">
      <c r="K29" t="s">
        <v>61</v>
      </c>
    </row>
    <row r="31" spans="1:18" x14ac:dyDescent="0.2">
      <c r="K31" t="s">
        <v>62</v>
      </c>
      <c r="L31">
        <v>12</v>
      </c>
      <c r="M31" t="s">
        <v>63</v>
      </c>
    </row>
    <row r="32" spans="1:18" x14ac:dyDescent="0.2">
      <c r="K32" t="s">
        <v>59</v>
      </c>
      <c r="L32">
        <v>0.77</v>
      </c>
      <c r="M32" t="s">
        <v>64</v>
      </c>
      <c r="O32" t="s">
        <v>69</v>
      </c>
      <c r="Q32" s="2">
        <f>L32*L9/180</f>
        <v>0.59888888888888892</v>
      </c>
      <c r="R32" t="s">
        <v>70</v>
      </c>
    </row>
    <row r="33" spans="11:18" x14ac:dyDescent="0.2">
      <c r="K33" t="s">
        <v>60</v>
      </c>
      <c r="L33">
        <v>0.56000000000000005</v>
      </c>
      <c r="M33" t="s">
        <v>65</v>
      </c>
      <c r="O33" t="s">
        <v>125</v>
      </c>
      <c r="Q33">
        <f>L32/180*R16</f>
        <v>2.5233197999806434E-2</v>
      </c>
      <c r="R33" t="s">
        <v>70</v>
      </c>
    </row>
    <row r="34" spans="11:18" x14ac:dyDescent="0.2">
      <c r="K34" t="s">
        <v>74</v>
      </c>
      <c r="L34">
        <v>92</v>
      </c>
      <c r="M34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F499-ECC6-FA4B-8694-01344898F6B9}">
  <dimension ref="A1:O51"/>
  <sheetViews>
    <sheetView workbookViewId="0">
      <selection activeCell="G9" sqref="G9"/>
    </sheetView>
  </sheetViews>
  <sheetFormatPr baseColWidth="10" defaultRowHeight="16" x14ac:dyDescent="0.2"/>
  <sheetData>
    <row r="1" spans="1:15" x14ac:dyDescent="0.2">
      <c r="A1" t="s">
        <v>126</v>
      </c>
      <c r="E1" t="s">
        <v>129</v>
      </c>
      <c r="H1" s="1" t="s">
        <v>131</v>
      </c>
    </row>
    <row r="2" spans="1:15" x14ac:dyDescent="0.2">
      <c r="E2" t="s">
        <v>130</v>
      </c>
    </row>
    <row r="4" spans="1:15" x14ac:dyDescent="0.2">
      <c r="H4" t="s">
        <v>132</v>
      </c>
      <c r="J4" t="s">
        <v>135</v>
      </c>
    </row>
    <row r="5" spans="1:15" x14ac:dyDescent="0.2">
      <c r="H5" t="s">
        <v>133</v>
      </c>
      <c r="J5" t="s">
        <v>141</v>
      </c>
    </row>
    <row r="7" spans="1:15" x14ac:dyDescent="0.2">
      <c r="A7" t="s">
        <v>127</v>
      </c>
      <c r="G7" t="s">
        <v>134</v>
      </c>
      <c r="H7">
        <f>AVERAGE(H9:H28)</f>
        <v>6.8390000000000005E-3</v>
      </c>
      <c r="J7">
        <f>AVERAGE(J9:J48)</f>
        <v>0.33729180000000003</v>
      </c>
      <c r="L7" t="s">
        <v>136</v>
      </c>
      <c r="M7">
        <f>H7/J7</f>
        <v>2.0276211873517233E-2</v>
      </c>
      <c r="N7" s="1" t="s">
        <v>137</v>
      </c>
    </row>
    <row r="9" spans="1:15" x14ac:dyDescent="0.2">
      <c r="A9">
        <v>4</v>
      </c>
      <c r="B9">
        <v>4.25</v>
      </c>
      <c r="C9">
        <v>-1.19</v>
      </c>
      <c r="D9">
        <v>5.0100000000000003E-4</v>
      </c>
      <c r="E9">
        <v>-2.6800000000000001E-4</v>
      </c>
      <c r="F9">
        <v>9.7599999999999998E-4</v>
      </c>
      <c r="H9">
        <f>D32-D9</f>
        <v>6.8630000000000002E-3</v>
      </c>
      <c r="J9">
        <v>0.26299400000000001</v>
      </c>
      <c r="L9" t="s">
        <v>138</v>
      </c>
      <c r="M9" s="3">
        <f>HLIS_PSF_Budgets!L9</f>
        <v>140</v>
      </c>
      <c r="N9" t="s">
        <v>67</v>
      </c>
      <c r="O9" s="1" t="s">
        <v>139</v>
      </c>
    </row>
    <row r="10" spans="1:15" x14ac:dyDescent="0.2">
      <c r="A10">
        <v>10</v>
      </c>
      <c r="B10">
        <v>-12.13</v>
      </c>
      <c r="C10">
        <v>1.18</v>
      </c>
      <c r="D10">
        <v>9.5000000000000005E-5</v>
      </c>
      <c r="E10">
        <v>-1.21E-4</v>
      </c>
      <c r="F10">
        <v>9.3700000000000001E-4</v>
      </c>
      <c r="H10">
        <f t="shared" ref="H10:H28" si="0">D33-D10</f>
        <v>6.7480000000000005E-3</v>
      </c>
      <c r="J10">
        <v>0.289381</v>
      </c>
    </row>
    <row r="11" spans="1:15" x14ac:dyDescent="0.2">
      <c r="A11">
        <v>6</v>
      </c>
      <c r="B11">
        <v>-8.93</v>
      </c>
      <c r="C11">
        <v>10.37</v>
      </c>
      <c r="D11">
        <v>-1.74E-4</v>
      </c>
      <c r="E11">
        <v>-8.7999999999999998E-5</v>
      </c>
      <c r="F11">
        <v>6.7900000000000002E-4</v>
      </c>
      <c r="H11">
        <f t="shared" si="0"/>
        <v>6.8599999999999998E-3</v>
      </c>
      <c r="J11">
        <v>0.28454699999999999</v>
      </c>
      <c r="L11" t="s">
        <v>140</v>
      </c>
      <c r="M11">
        <f>M9*M7</f>
        <v>2.8386696622924128</v>
      </c>
      <c r="N11" t="s">
        <v>67</v>
      </c>
    </row>
    <row r="12" spans="1:15" x14ac:dyDescent="0.2">
      <c r="A12">
        <v>4</v>
      </c>
      <c r="B12">
        <v>2.11</v>
      </c>
      <c r="C12">
        <v>14.87</v>
      </c>
      <c r="D12">
        <v>5.0100000000000003E-4</v>
      </c>
      <c r="E12">
        <v>-2.6800000000000001E-4</v>
      </c>
      <c r="F12">
        <v>9.7599999999999998E-4</v>
      </c>
      <c r="H12">
        <f t="shared" si="0"/>
        <v>6.8630000000000002E-3</v>
      </c>
      <c r="J12">
        <v>0.44957900000000001</v>
      </c>
    </row>
    <row r="13" spans="1:15" x14ac:dyDescent="0.2">
      <c r="A13">
        <v>17</v>
      </c>
      <c r="B13">
        <v>-10.29</v>
      </c>
      <c r="C13">
        <v>-12.68</v>
      </c>
      <c r="D13">
        <v>-3.7800000000000003E-4</v>
      </c>
      <c r="E13">
        <v>7.4999999999999993E-5</v>
      </c>
      <c r="F13">
        <v>2.3599999999999999E-4</v>
      </c>
      <c r="H13">
        <f t="shared" si="0"/>
        <v>6.8820000000000001E-3</v>
      </c>
      <c r="J13">
        <v>0.24598</v>
      </c>
    </row>
    <row r="14" spans="1:15" x14ac:dyDescent="0.2">
      <c r="A14">
        <v>15</v>
      </c>
      <c r="B14">
        <v>19.79</v>
      </c>
      <c r="C14">
        <v>6.95</v>
      </c>
      <c r="D14">
        <v>-9.5100000000000002E-4</v>
      </c>
      <c r="E14">
        <v>-4.6E-5</v>
      </c>
      <c r="F14">
        <v>4.4900000000000002E-4</v>
      </c>
      <c r="H14">
        <f t="shared" si="0"/>
        <v>6.7810000000000006E-3</v>
      </c>
      <c r="J14">
        <v>0.26581399999999999</v>
      </c>
    </row>
    <row r="15" spans="1:15" x14ac:dyDescent="0.2">
      <c r="A15">
        <v>3</v>
      </c>
      <c r="B15">
        <v>-12.1</v>
      </c>
      <c r="C15">
        <v>5.1100000000000003</v>
      </c>
      <c r="D15">
        <v>-4.8099999999999998E-4</v>
      </c>
      <c r="E15">
        <v>-6.0000000000000002E-5</v>
      </c>
      <c r="F15">
        <v>5.8200000000000005E-4</v>
      </c>
      <c r="H15">
        <f t="shared" si="0"/>
        <v>6.8239999999999993E-3</v>
      </c>
      <c r="J15">
        <v>0.278082</v>
      </c>
    </row>
    <row r="16" spans="1:15" x14ac:dyDescent="0.2">
      <c r="A16">
        <v>6</v>
      </c>
      <c r="B16">
        <v>6.24</v>
      </c>
      <c r="C16">
        <v>16.3</v>
      </c>
      <c r="D16">
        <v>-1.74E-4</v>
      </c>
      <c r="E16">
        <v>-8.7999999999999998E-5</v>
      </c>
      <c r="F16">
        <v>6.7900000000000002E-4</v>
      </c>
      <c r="H16">
        <f t="shared" si="0"/>
        <v>6.8599999999999998E-3</v>
      </c>
      <c r="J16">
        <v>0.45367800000000003</v>
      </c>
    </row>
    <row r="17" spans="1:10" x14ac:dyDescent="0.2">
      <c r="A17">
        <v>9</v>
      </c>
      <c r="B17">
        <v>-14.15</v>
      </c>
      <c r="C17">
        <v>8.14</v>
      </c>
      <c r="D17">
        <v>2.0799999999999999E-4</v>
      </c>
      <c r="E17">
        <v>-9.5000000000000005E-5</v>
      </c>
      <c r="F17">
        <v>7.4100000000000001E-4</v>
      </c>
      <c r="H17">
        <f t="shared" si="0"/>
        <v>6.9110000000000005E-3</v>
      </c>
      <c r="J17">
        <v>0.25141999999999998</v>
      </c>
    </row>
    <row r="18" spans="1:10" x14ac:dyDescent="0.2">
      <c r="A18">
        <v>18</v>
      </c>
      <c r="B18">
        <v>-2.16</v>
      </c>
      <c r="C18">
        <v>-19.72</v>
      </c>
      <c r="D18">
        <v>-1.0759999999999999E-3</v>
      </c>
      <c r="E18">
        <v>-8.8999999999999995E-5</v>
      </c>
      <c r="F18">
        <v>4.15E-4</v>
      </c>
      <c r="H18">
        <f t="shared" si="0"/>
        <v>6.764E-3</v>
      </c>
      <c r="J18">
        <v>0.50481600000000004</v>
      </c>
    </row>
    <row r="19" spans="1:10" x14ac:dyDescent="0.2">
      <c r="A19">
        <v>16</v>
      </c>
      <c r="B19">
        <v>-4.8600000000000003</v>
      </c>
      <c r="C19">
        <v>-7.32</v>
      </c>
      <c r="D19">
        <v>-4.84E-4</v>
      </c>
      <c r="E19">
        <v>4.0000000000000003E-5</v>
      </c>
      <c r="F19">
        <v>5.8100000000000003E-4</v>
      </c>
      <c r="H19">
        <f t="shared" si="0"/>
        <v>6.8490000000000001E-3</v>
      </c>
      <c r="J19">
        <v>0.35931400000000002</v>
      </c>
    </row>
    <row r="20" spans="1:10" x14ac:dyDescent="0.2">
      <c r="A20">
        <v>6</v>
      </c>
      <c r="B20">
        <v>18.09</v>
      </c>
      <c r="C20">
        <v>8.2899999999999991</v>
      </c>
      <c r="D20">
        <v>-1.74E-4</v>
      </c>
      <c r="E20">
        <v>-8.7999999999999998E-5</v>
      </c>
      <c r="F20">
        <v>6.7900000000000002E-4</v>
      </c>
      <c r="H20">
        <f t="shared" si="0"/>
        <v>6.8599999999999998E-3</v>
      </c>
      <c r="J20">
        <v>0.25459900000000002</v>
      </c>
    </row>
    <row r="21" spans="1:10" x14ac:dyDescent="0.2">
      <c r="A21">
        <v>3</v>
      </c>
      <c r="B21">
        <v>-6.41</v>
      </c>
      <c r="C21">
        <v>12.75</v>
      </c>
      <c r="D21">
        <v>-4.8099999999999998E-4</v>
      </c>
      <c r="E21">
        <v>-6.0000000000000002E-5</v>
      </c>
      <c r="F21">
        <v>5.8200000000000005E-4</v>
      </c>
      <c r="H21">
        <f t="shared" si="0"/>
        <v>6.8239999999999993E-3</v>
      </c>
      <c r="J21">
        <v>0.387465</v>
      </c>
    </row>
    <row r="22" spans="1:10" x14ac:dyDescent="0.2">
      <c r="A22">
        <v>3</v>
      </c>
      <c r="B22">
        <v>-14.37</v>
      </c>
      <c r="C22">
        <v>-18.010000000000002</v>
      </c>
      <c r="D22">
        <v>-4.8099999999999998E-4</v>
      </c>
      <c r="E22">
        <v>-6.0000000000000002E-5</v>
      </c>
      <c r="F22">
        <v>5.8200000000000005E-4</v>
      </c>
      <c r="H22">
        <f t="shared" si="0"/>
        <v>6.8239999999999993E-3</v>
      </c>
      <c r="J22">
        <v>0.32868399999999998</v>
      </c>
    </row>
    <row r="23" spans="1:10" x14ac:dyDescent="0.2">
      <c r="A23">
        <v>3</v>
      </c>
      <c r="B23">
        <v>-3.26</v>
      </c>
      <c r="C23">
        <v>12.59</v>
      </c>
      <c r="D23">
        <v>-4.8099999999999998E-4</v>
      </c>
      <c r="E23">
        <v>-6.0000000000000002E-5</v>
      </c>
      <c r="F23">
        <v>5.8200000000000005E-4</v>
      </c>
      <c r="H23">
        <f t="shared" si="0"/>
        <v>6.8239999999999993E-3</v>
      </c>
      <c r="J23">
        <v>0.37363800000000003</v>
      </c>
    </row>
    <row r="24" spans="1:10" x14ac:dyDescent="0.2">
      <c r="A24">
        <v>6</v>
      </c>
      <c r="B24">
        <v>-20.05</v>
      </c>
      <c r="C24">
        <v>-1.88</v>
      </c>
      <c r="D24">
        <v>-1.74E-4</v>
      </c>
      <c r="E24">
        <v>-8.7999999999999998E-5</v>
      </c>
      <c r="F24">
        <v>6.7900000000000002E-4</v>
      </c>
      <c r="H24">
        <f t="shared" si="0"/>
        <v>6.8599999999999998E-3</v>
      </c>
      <c r="J24">
        <v>0.33977499999999999</v>
      </c>
    </row>
    <row r="25" spans="1:10" x14ac:dyDescent="0.2">
      <c r="A25">
        <v>11</v>
      </c>
      <c r="B25">
        <v>-20.32</v>
      </c>
      <c r="C25">
        <v>-8.27</v>
      </c>
      <c r="D25">
        <v>-1.08E-4</v>
      </c>
      <c r="E25">
        <v>9.0000000000000006E-5</v>
      </c>
      <c r="F25">
        <v>3.2899999999999997E-4</v>
      </c>
      <c r="H25">
        <f t="shared" si="0"/>
        <v>6.8599999999999998E-3</v>
      </c>
      <c r="J25">
        <v>0.25617000000000001</v>
      </c>
    </row>
    <row r="26" spans="1:10" x14ac:dyDescent="0.2">
      <c r="A26">
        <v>11</v>
      </c>
      <c r="B26">
        <v>-18.239999999999998</v>
      </c>
      <c r="C26">
        <v>2.77</v>
      </c>
      <c r="D26">
        <v>-1.08E-4</v>
      </c>
      <c r="E26">
        <v>9.0000000000000006E-5</v>
      </c>
      <c r="F26">
        <v>3.2899999999999997E-4</v>
      </c>
      <c r="H26">
        <f t="shared" si="0"/>
        <v>6.8599999999999998E-3</v>
      </c>
      <c r="J26">
        <v>0.50340600000000002</v>
      </c>
    </row>
    <row r="27" spans="1:10" x14ac:dyDescent="0.2">
      <c r="A27">
        <v>13</v>
      </c>
      <c r="B27">
        <v>9.17</v>
      </c>
      <c r="C27">
        <v>14.57</v>
      </c>
      <c r="D27">
        <v>-1.5899999999999999E-4</v>
      </c>
      <c r="E27">
        <v>-1.7E-5</v>
      </c>
      <c r="F27">
        <v>7.6599999999999997E-4</v>
      </c>
      <c r="H27">
        <f t="shared" si="0"/>
        <v>6.7810000000000006E-3</v>
      </c>
      <c r="J27">
        <v>0.36523800000000001</v>
      </c>
    </row>
    <row r="28" spans="1:10" x14ac:dyDescent="0.2">
      <c r="A28">
        <v>17</v>
      </c>
      <c r="B28">
        <v>1.81</v>
      </c>
      <c r="C28">
        <v>-4.92</v>
      </c>
      <c r="D28">
        <v>-3.7800000000000003E-4</v>
      </c>
      <c r="E28">
        <v>7.4999999999999993E-5</v>
      </c>
      <c r="F28">
        <v>2.3599999999999999E-4</v>
      </c>
      <c r="H28">
        <f t="shared" si="0"/>
        <v>6.8820000000000001E-3</v>
      </c>
      <c r="J28">
        <v>0.239451</v>
      </c>
    </row>
    <row r="29" spans="1:10" x14ac:dyDescent="0.2">
      <c r="J29">
        <v>0.27052700000000002</v>
      </c>
    </row>
    <row r="30" spans="1:10" x14ac:dyDescent="0.2">
      <c r="A30" t="s">
        <v>128</v>
      </c>
      <c r="J30">
        <v>0.26679599999999998</v>
      </c>
    </row>
    <row r="31" spans="1:10" x14ac:dyDescent="0.2">
      <c r="J31">
        <v>0.41583399999999998</v>
      </c>
    </row>
    <row r="32" spans="1:10" x14ac:dyDescent="0.2">
      <c r="A32">
        <v>4</v>
      </c>
      <c r="B32">
        <v>4.25</v>
      </c>
      <c r="C32">
        <v>-1.19</v>
      </c>
      <c r="D32">
        <v>7.3639999999999999E-3</v>
      </c>
      <c r="E32">
        <v>-3.6299999999999999E-4</v>
      </c>
      <c r="F32">
        <v>9.9700000000000006E-4</v>
      </c>
      <c r="J32">
        <v>0.31437199999999998</v>
      </c>
    </row>
    <row r="33" spans="1:10" x14ac:dyDescent="0.2">
      <c r="A33">
        <v>10</v>
      </c>
      <c r="B33">
        <v>-12.13</v>
      </c>
      <c r="C33">
        <v>1.18</v>
      </c>
      <c r="D33">
        <v>6.8430000000000001E-3</v>
      </c>
      <c r="E33">
        <v>-1.9900000000000001E-4</v>
      </c>
      <c r="F33">
        <v>8.9800000000000004E-4</v>
      </c>
      <c r="J33">
        <v>0.37665300000000002</v>
      </c>
    </row>
    <row r="34" spans="1:10" x14ac:dyDescent="0.2">
      <c r="A34">
        <v>6</v>
      </c>
      <c r="B34">
        <v>-8.93</v>
      </c>
      <c r="C34">
        <v>10.37</v>
      </c>
      <c r="D34">
        <v>6.6860000000000001E-3</v>
      </c>
      <c r="E34">
        <v>-1.73E-4</v>
      </c>
      <c r="F34">
        <v>7.0299999999999996E-4</v>
      </c>
      <c r="J34">
        <v>0.274308</v>
      </c>
    </row>
    <row r="35" spans="1:10" x14ac:dyDescent="0.2">
      <c r="A35">
        <v>4</v>
      </c>
      <c r="B35">
        <v>2.11</v>
      </c>
      <c r="C35">
        <v>14.87</v>
      </c>
      <c r="D35">
        <v>7.3639999999999999E-3</v>
      </c>
      <c r="E35">
        <v>-3.6299999999999999E-4</v>
      </c>
      <c r="F35">
        <v>9.9700000000000006E-4</v>
      </c>
      <c r="J35">
        <v>0.22769400000000001</v>
      </c>
    </row>
    <row r="36" spans="1:10" x14ac:dyDescent="0.2">
      <c r="A36">
        <v>17</v>
      </c>
      <c r="B36">
        <v>-10.29</v>
      </c>
      <c r="C36">
        <v>-12.68</v>
      </c>
      <c r="D36">
        <v>6.5040000000000002E-3</v>
      </c>
      <c r="E36">
        <v>-9.7999999999999997E-5</v>
      </c>
      <c r="F36">
        <v>1.3200000000000001E-4</v>
      </c>
      <c r="J36">
        <v>0.43524499999999999</v>
      </c>
    </row>
    <row r="37" spans="1:10" x14ac:dyDescent="0.2">
      <c r="A37">
        <v>15</v>
      </c>
      <c r="B37">
        <v>19.79</v>
      </c>
      <c r="C37">
        <v>6.95</v>
      </c>
      <c r="D37">
        <v>5.8300000000000001E-3</v>
      </c>
      <c r="E37">
        <v>-1.76E-4</v>
      </c>
      <c r="F37">
        <v>3.19E-4</v>
      </c>
      <c r="J37">
        <v>0.24315000000000001</v>
      </c>
    </row>
    <row r="38" spans="1:10" x14ac:dyDescent="0.2">
      <c r="A38">
        <v>3</v>
      </c>
      <c r="B38">
        <v>-12.1</v>
      </c>
      <c r="C38">
        <v>5.1100000000000003</v>
      </c>
      <c r="D38">
        <v>6.3429999999999997E-3</v>
      </c>
      <c r="E38">
        <v>-1.0900000000000001E-4</v>
      </c>
      <c r="F38">
        <v>5.5099999999999995E-4</v>
      </c>
      <c r="J38">
        <v>0.25590200000000002</v>
      </c>
    </row>
    <row r="39" spans="1:10" x14ac:dyDescent="0.2">
      <c r="A39">
        <v>6</v>
      </c>
      <c r="B39">
        <v>6.24</v>
      </c>
      <c r="C39">
        <v>16.3</v>
      </c>
      <c r="D39">
        <v>6.6860000000000001E-3</v>
      </c>
      <c r="E39">
        <v>-1.73E-4</v>
      </c>
      <c r="F39">
        <v>7.0299999999999996E-4</v>
      </c>
      <c r="J39">
        <v>0.53861999999999999</v>
      </c>
    </row>
    <row r="40" spans="1:10" x14ac:dyDescent="0.2">
      <c r="A40">
        <v>9</v>
      </c>
      <c r="B40">
        <v>-14.15</v>
      </c>
      <c r="C40">
        <v>8.14</v>
      </c>
      <c r="D40">
        <v>7.1190000000000003E-3</v>
      </c>
      <c r="E40">
        <v>-2.5000000000000001E-4</v>
      </c>
      <c r="F40">
        <v>7.7700000000000002E-4</v>
      </c>
      <c r="J40">
        <v>0.30635899999999999</v>
      </c>
    </row>
    <row r="41" spans="1:10" x14ac:dyDescent="0.2">
      <c r="A41">
        <v>18</v>
      </c>
      <c r="B41">
        <v>-2.16</v>
      </c>
      <c r="C41">
        <v>-19.72</v>
      </c>
      <c r="D41">
        <v>5.6880000000000003E-3</v>
      </c>
      <c r="E41">
        <v>-3.2499999999999999E-4</v>
      </c>
      <c r="F41">
        <v>3.0899999999999998E-4</v>
      </c>
      <c r="J41">
        <v>0.29934100000000002</v>
      </c>
    </row>
    <row r="42" spans="1:10" x14ac:dyDescent="0.2">
      <c r="A42">
        <v>16</v>
      </c>
      <c r="B42">
        <v>-4.8600000000000003</v>
      </c>
      <c r="C42">
        <v>-7.32</v>
      </c>
      <c r="D42">
        <v>6.365E-3</v>
      </c>
      <c r="E42">
        <v>-1.5200000000000001E-4</v>
      </c>
      <c r="F42">
        <v>5.5699999999999999E-4</v>
      </c>
      <c r="J42">
        <v>0.35692000000000002</v>
      </c>
    </row>
    <row r="43" spans="1:10" x14ac:dyDescent="0.2">
      <c r="A43">
        <v>6</v>
      </c>
      <c r="B43">
        <v>18.09</v>
      </c>
      <c r="C43">
        <v>8.2899999999999991</v>
      </c>
      <c r="D43">
        <v>6.6860000000000001E-3</v>
      </c>
      <c r="E43">
        <v>-1.73E-4</v>
      </c>
      <c r="F43">
        <v>7.0299999999999996E-4</v>
      </c>
      <c r="J43">
        <v>0.31273000000000001</v>
      </c>
    </row>
    <row r="44" spans="1:10" x14ac:dyDescent="0.2">
      <c r="A44">
        <v>3</v>
      </c>
      <c r="B44">
        <v>-6.41</v>
      </c>
      <c r="C44">
        <v>12.75</v>
      </c>
      <c r="D44">
        <v>6.3429999999999997E-3</v>
      </c>
      <c r="E44">
        <v>-1.0900000000000001E-4</v>
      </c>
      <c r="F44">
        <v>5.5099999999999995E-4</v>
      </c>
      <c r="J44">
        <v>0.56880799999999998</v>
      </c>
    </row>
    <row r="45" spans="1:10" x14ac:dyDescent="0.2">
      <c r="A45">
        <v>3</v>
      </c>
      <c r="B45">
        <v>-14.37</v>
      </c>
      <c r="C45">
        <v>-18.010000000000002</v>
      </c>
      <c r="D45">
        <v>6.3429999999999997E-3</v>
      </c>
      <c r="E45">
        <v>-1.0900000000000001E-4</v>
      </c>
      <c r="F45">
        <v>5.5099999999999995E-4</v>
      </c>
      <c r="J45">
        <v>0.27158700000000002</v>
      </c>
    </row>
    <row r="46" spans="1:10" x14ac:dyDescent="0.2">
      <c r="A46">
        <v>3</v>
      </c>
      <c r="B46">
        <v>-3.26</v>
      </c>
      <c r="C46">
        <v>12.59</v>
      </c>
      <c r="D46">
        <v>6.3429999999999997E-3</v>
      </c>
      <c r="E46">
        <v>-1.0900000000000001E-4</v>
      </c>
      <c r="F46">
        <v>5.5099999999999995E-4</v>
      </c>
      <c r="J46">
        <v>0.36704500000000001</v>
      </c>
    </row>
    <row r="47" spans="1:10" x14ac:dyDescent="0.2">
      <c r="A47">
        <v>6</v>
      </c>
      <c r="B47">
        <v>-20.05</v>
      </c>
      <c r="C47">
        <v>-1.88</v>
      </c>
      <c r="D47">
        <v>6.6860000000000001E-3</v>
      </c>
      <c r="E47">
        <v>-1.73E-4</v>
      </c>
      <c r="F47">
        <v>7.0299999999999996E-4</v>
      </c>
      <c r="J47">
        <v>0.44530900000000001</v>
      </c>
    </row>
    <row r="48" spans="1:10" x14ac:dyDescent="0.2">
      <c r="A48">
        <v>11</v>
      </c>
      <c r="B48">
        <v>-20.32</v>
      </c>
      <c r="C48">
        <v>-8.27</v>
      </c>
      <c r="D48">
        <v>6.7520000000000002E-3</v>
      </c>
      <c r="E48">
        <v>4.8000000000000001E-5</v>
      </c>
      <c r="F48">
        <v>2.1900000000000001E-4</v>
      </c>
      <c r="J48">
        <v>0.25044100000000002</v>
      </c>
    </row>
    <row r="49" spans="1:6" x14ac:dyDescent="0.2">
      <c r="A49">
        <v>11</v>
      </c>
      <c r="B49">
        <v>-18.239999999999998</v>
      </c>
      <c r="C49">
        <v>2.77</v>
      </c>
      <c r="D49">
        <v>6.7520000000000002E-3</v>
      </c>
      <c r="E49">
        <v>4.8000000000000001E-5</v>
      </c>
      <c r="F49">
        <v>2.1900000000000001E-4</v>
      </c>
    </row>
    <row r="50" spans="1:6" x14ac:dyDescent="0.2">
      <c r="A50">
        <v>13</v>
      </c>
      <c r="B50">
        <v>9.17</v>
      </c>
      <c r="C50">
        <v>14.57</v>
      </c>
      <c r="D50">
        <v>6.6220000000000003E-3</v>
      </c>
      <c r="E50">
        <v>-1.3899999999999999E-4</v>
      </c>
      <c r="F50">
        <v>6.9300000000000004E-4</v>
      </c>
    </row>
    <row r="51" spans="1:6" x14ac:dyDescent="0.2">
      <c r="A51">
        <v>17</v>
      </c>
      <c r="B51">
        <v>1.81</v>
      </c>
      <c r="C51">
        <v>-4.92</v>
      </c>
      <c r="D51">
        <v>6.5040000000000002E-3</v>
      </c>
      <c r="E51">
        <v>-9.7999999999999997E-5</v>
      </c>
      <c r="F51">
        <v>1.3200000000000001E-4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D71D-0E4F-9A48-A8C3-0C30F8B40C9F}">
  <dimension ref="A1:J406"/>
  <sheetViews>
    <sheetView workbookViewId="0">
      <selection activeCell="A3" sqref="A3"/>
    </sheetView>
  </sheetViews>
  <sheetFormatPr baseColWidth="10" defaultRowHeight="16" x14ac:dyDescent="0.2"/>
  <sheetData>
    <row r="1" spans="1:10" x14ac:dyDescent="0.2">
      <c r="A1" s="1" t="s">
        <v>120</v>
      </c>
      <c r="H1" s="1" t="s">
        <v>142</v>
      </c>
      <c r="J1">
        <f>SQRT(10/2/3000000)</f>
        <v>1.2909944487358056E-3</v>
      </c>
    </row>
    <row r="3" spans="1:10" x14ac:dyDescent="0.2">
      <c r="D3" t="s">
        <v>113</v>
      </c>
      <c r="E3" t="s">
        <v>114</v>
      </c>
      <c r="F3" t="s">
        <v>115</v>
      </c>
      <c r="H3" s="1" t="s">
        <v>143</v>
      </c>
      <c r="J3">
        <f>(D5^2+E5^2+F5^2)/3/J1^2</f>
        <v>1.1346756320288212</v>
      </c>
    </row>
    <row r="4" spans="1:10" x14ac:dyDescent="0.2">
      <c r="D4">
        <f>AVERAGE(D7:D406)</f>
        <v>-4.0347499999999966E-4</v>
      </c>
      <c r="E4">
        <f>AVERAGE(E7:E406)</f>
        <v>2.8017749999999979E-4</v>
      </c>
      <c r="F4">
        <f>AVERAGE(F7:F406)</f>
        <v>5.3257500000000041E-4</v>
      </c>
    </row>
    <row r="5" spans="1:10" x14ac:dyDescent="0.2">
      <c r="D5">
        <f>STDEV(D7:D406)</f>
        <v>1.8079783942459452E-3</v>
      </c>
      <c r="E5">
        <f>STDEV(E7:E406)</f>
        <v>1.3812199525735276E-3</v>
      </c>
      <c r="F5">
        <f>STDEV(F7:F406)</f>
        <v>7.0485723994064356E-4</v>
      </c>
    </row>
    <row r="7" spans="1:10" x14ac:dyDescent="0.2">
      <c r="A7">
        <v>17</v>
      </c>
      <c r="B7">
        <v>-19.8</v>
      </c>
      <c r="C7">
        <v>-12.77</v>
      </c>
      <c r="D7">
        <v>-2.7650000000000001E-3</v>
      </c>
      <c r="E7">
        <v>-6.2699999999999995E-4</v>
      </c>
      <c r="F7">
        <v>9.0200000000000002E-4</v>
      </c>
    </row>
    <row r="8" spans="1:10" x14ac:dyDescent="0.2">
      <c r="A8">
        <v>12</v>
      </c>
      <c r="B8">
        <v>14.63</v>
      </c>
      <c r="C8">
        <v>-17.32</v>
      </c>
      <c r="D8">
        <v>-3.7139999999999999E-3</v>
      </c>
      <c r="E8">
        <v>-7.2300000000000001E-4</v>
      </c>
      <c r="F8">
        <v>8.0000000000000004E-4</v>
      </c>
    </row>
    <row r="9" spans="1:10" x14ac:dyDescent="0.2">
      <c r="A9">
        <v>8</v>
      </c>
      <c r="B9">
        <v>5.32</v>
      </c>
      <c r="C9">
        <v>-16.41</v>
      </c>
      <c r="D9">
        <v>-3.522E-3</v>
      </c>
      <c r="E9">
        <v>1.5E-5</v>
      </c>
      <c r="F9">
        <v>2.0799999999999999E-4</v>
      </c>
    </row>
    <row r="10" spans="1:10" x14ac:dyDescent="0.2">
      <c r="A10">
        <v>4</v>
      </c>
      <c r="B10">
        <v>-14.22</v>
      </c>
      <c r="C10">
        <v>-13.07</v>
      </c>
      <c r="D10">
        <v>-4.0480000000000004E-3</v>
      </c>
      <c r="E10">
        <v>-1.46E-4</v>
      </c>
      <c r="F10">
        <v>8.3100000000000003E-4</v>
      </c>
    </row>
    <row r="11" spans="1:10" x14ac:dyDescent="0.2">
      <c r="A11">
        <v>18</v>
      </c>
      <c r="B11">
        <v>19.79</v>
      </c>
      <c r="C11">
        <v>10.84</v>
      </c>
      <c r="D11">
        <v>-3.2550000000000001E-3</v>
      </c>
      <c r="E11">
        <v>-8.0000000000000004E-4</v>
      </c>
      <c r="F11">
        <v>1.0660000000000001E-3</v>
      </c>
    </row>
    <row r="12" spans="1:10" x14ac:dyDescent="0.2">
      <c r="A12">
        <v>3</v>
      </c>
      <c r="B12">
        <v>-10.08</v>
      </c>
      <c r="C12">
        <v>-0.38</v>
      </c>
      <c r="D12">
        <v>-4.0419999999999996E-3</v>
      </c>
      <c r="E12">
        <v>-5.6499999999999996E-4</v>
      </c>
      <c r="F12">
        <v>6.5300000000000004E-4</v>
      </c>
    </row>
    <row r="13" spans="1:10" x14ac:dyDescent="0.2">
      <c r="A13">
        <v>18</v>
      </c>
      <c r="B13">
        <v>-5.7</v>
      </c>
      <c r="C13">
        <v>16.89</v>
      </c>
      <c r="D13">
        <v>-3.2550000000000001E-3</v>
      </c>
      <c r="E13">
        <v>-8.0000000000000004E-4</v>
      </c>
      <c r="F13">
        <v>1.0660000000000001E-3</v>
      </c>
    </row>
    <row r="14" spans="1:10" x14ac:dyDescent="0.2">
      <c r="A14">
        <v>4</v>
      </c>
      <c r="B14">
        <v>-17.87</v>
      </c>
      <c r="C14">
        <v>-12.22</v>
      </c>
      <c r="D14">
        <v>-4.0480000000000004E-3</v>
      </c>
      <c r="E14">
        <v>-1.46E-4</v>
      </c>
      <c r="F14">
        <v>8.3100000000000003E-4</v>
      </c>
    </row>
    <row r="15" spans="1:10" x14ac:dyDescent="0.2">
      <c r="A15">
        <v>13</v>
      </c>
      <c r="B15">
        <v>18.649999999999999</v>
      </c>
      <c r="C15">
        <v>11.61</v>
      </c>
      <c r="D15">
        <v>-2.8400000000000001E-3</v>
      </c>
      <c r="E15">
        <v>-6.3900000000000003E-4</v>
      </c>
      <c r="F15">
        <v>1.2830000000000001E-3</v>
      </c>
    </row>
    <row r="16" spans="1:10" x14ac:dyDescent="0.2">
      <c r="A16">
        <v>5</v>
      </c>
      <c r="B16">
        <v>-16</v>
      </c>
      <c r="C16">
        <v>15.91</v>
      </c>
      <c r="D16">
        <v>-3.3500000000000001E-3</v>
      </c>
      <c r="E16">
        <v>-1.6699999999999999E-4</v>
      </c>
      <c r="F16">
        <v>3.4400000000000001E-4</v>
      </c>
    </row>
    <row r="17" spans="1:6" x14ac:dyDescent="0.2">
      <c r="A17">
        <v>2</v>
      </c>
      <c r="B17">
        <v>-6.99</v>
      </c>
      <c r="C17">
        <v>-17.54</v>
      </c>
      <c r="D17">
        <v>-3.189E-3</v>
      </c>
      <c r="E17">
        <v>-3.3100000000000002E-4</v>
      </c>
      <c r="F17">
        <v>4.8299999999999998E-4</v>
      </c>
    </row>
    <row r="18" spans="1:6" x14ac:dyDescent="0.2">
      <c r="A18">
        <v>7</v>
      </c>
      <c r="B18">
        <v>-5.29</v>
      </c>
      <c r="C18">
        <v>19.53</v>
      </c>
      <c r="D18">
        <v>-4.0530000000000002E-3</v>
      </c>
      <c r="E18">
        <v>-1.5E-5</v>
      </c>
      <c r="F18">
        <v>4.8899999999999996E-4</v>
      </c>
    </row>
    <row r="19" spans="1:6" x14ac:dyDescent="0.2">
      <c r="A19">
        <v>8</v>
      </c>
      <c r="B19">
        <v>-5</v>
      </c>
      <c r="C19">
        <v>-4.54</v>
      </c>
      <c r="D19">
        <v>-3.522E-3</v>
      </c>
      <c r="E19">
        <v>1.5E-5</v>
      </c>
      <c r="F19">
        <v>2.0799999999999999E-4</v>
      </c>
    </row>
    <row r="20" spans="1:6" x14ac:dyDescent="0.2">
      <c r="A20">
        <v>8</v>
      </c>
      <c r="B20">
        <v>-18.59</v>
      </c>
      <c r="C20">
        <v>-5.8</v>
      </c>
      <c r="D20">
        <v>-3.522E-3</v>
      </c>
      <c r="E20">
        <v>1.5E-5</v>
      </c>
      <c r="F20">
        <v>2.0799999999999999E-4</v>
      </c>
    </row>
    <row r="21" spans="1:6" x14ac:dyDescent="0.2">
      <c r="A21">
        <v>5</v>
      </c>
      <c r="B21">
        <v>-16.89</v>
      </c>
      <c r="C21">
        <v>-9.36</v>
      </c>
      <c r="D21">
        <v>-3.3500000000000001E-3</v>
      </c>
      <c r="E21">
        <v>-1.6699999999999999E-4</v>
      </c>
      <c r="F21">
        <v>3.4400000000000001E-4</v>
      </c>
    </row>
    <row r="22" spans="1:6" x14ac:dyDescent="0.2">
      <c r="A22">
        <v>3</v>
      </c>
      <c r="B22">
        <v>-4.08</v>
      </c>
      <c r="C22">
        <v>8.91</v>
      </c>
      <c r="D22">
        <v>-4.0419999999999996E-3</v>
      </c>
      <c r="E22">
        <v>-5.6499999999999996E-4</v>
      </c>
      <c r="F22">
        <v>6.5300000000000004E-4</v>
      </c>
    </row>
    <row r="23" spans="1:6" x14ac:dyDescent="0.2">
      <c r="A23">
        <v>3</v>
      </c>
      <c r="B23">
        <v>13.36</v>
      </c>
      <c r="C23">
        <v>-11.02</v>
      </c>
      <c r="D23">
        <v>-4.0419999999999996E-3</v>
      </c>
      <c r="E23">
        <v>-5.6499999999999996E-4</v>
      </c>
      <c r="F23">
        <v>6.5300000000000004E-4</v>
      </c>
    </row>
    <row r="24" spans="1:6" x14ac:dyDescent="0.2">
      <c r="A24">
        <v>4</v>
      </c>
      <c r="B24">
        <v>-2.64</v>
      </c>
      <c r="C24">
        <v>0.47</v>
      </c>
      <c r="D24">
        <v>-4.0480000000000004E-3</v>
      </c>
      <c r="E24">
        <v>-1.46E-4</v>
      </c>
      <c r="F24">
        <v>8.3100000000000003E-4</v>
      </c>
    </row>
    <row r="25" spans="1:6" x14ac:dyDescent="0.2">
      <c r="A25">
        <v>15</v>
      </c>
      <c r="B25">
        <v>-4.3499999999999996</v>
      </c>
      <c r="C25">
        <v>11.68</v>
      </c>
      <c r="D25">
        <v>-3.4789999999999999E-3</v>
      </c>
      <c r="E25">
        <v>-8.3199999999999995E-4</v>
      </c>
      <c r="F25">
        <v>9.7499999999999996E-4</v>
      </c>
    </row>
    <row r="26" spans="1:6" x14ac:dyDescent="0.2">
      <c r="A26">
        <v>15</v>
      </c>
      <c r="B26">
        <v>7.84</v>
      </c>
      <c r="C26">
        <v>-3.91</v>
      </c>
      <c r="D26">
        <v>-3.4789999999999999E-3</v>
      </c>
      <c r="E26">
        <v>-8.3199999999999995E-4</v>
      </c>
      <c r="F26">
        <v>9.7499999999999996E-4</v>
      </c>
    </row>
    <row r="27" spans="1:6" x14ac:dyDescent="0.2">
      <c r="A27">
        <v>11</v>
      </c>
      <c r="B27">
        <v>-5.84</v>
      </c>
      <c r="C27">
        <v>10.119999999999999</v>
      </c>
      <c r="D27">
        <v>2.601E-3</v>
      </c>
      <c r="E27">
        <v>3.4970000000000001E-3</v>
      </c>
      <c r="F27">
        <v>1.54E-4</v>
      </c>
    </row>
    <row r="28" spans="1:6" x14ac:dyDescent="0.2">
      <c r="A28">
        <v>7</v>
      </c>
      <c r="B28">
        <v>-4.5199999999999996</v>
      </c>
      <c r="C28">
        <v>-6.66</v>
      </c>
      <c r="D28">
        <v>1.4059999999999999E-3</v>
      </c>
      <c r="E28">
        <v>3.6870000000000002E-3</v>
      </c>
      <c r="F28">
        <v>-7.7700000000000002E-4</v>
      </c>
    </row>
    <row r="29" spans="1:6" x14ac:dyDescent="0.2">
      <c r="A29">
        <v>2</v>
      </c>
      <c r="B29">
        <v>-12.79</v>
      </c>
      <c r="C29">
        <v>-15.55</v>
      </c>
      <c r="D29">
        <v>2.323E-3</v>
      </c>
      <c r="E29">
        <v>3.6259999999999999E-3</v>
      </c>
      <c r="F29">
        <v>-4.0000000000000003E-5</v>
      </c>
    </row>
    <row r="30" spans="1:6" x14ac:dyDescent="0.2">
      <c r="A30">
        <v>10</v>
      </c>
      <c r="B30">
        <v>13.91</v>
      </c>
      <c r="C30">
        <v>-3.98</v>
      </c>
      <c r="D30">
        <v>3.3470000000000001E-3</v>
      </c>
      <c r="E30">
        <v>3.058E-3</v>
      </c>
      <c r="F30">
        <v>-2.1100000000000001E-4</v>
      </c>
    </row>
    <row r="31" spans="1:6" x14ac:dyDescent="0.2">
      <c r="A31">
        <v>9</v>
      </c>
      <c r="B31">
        <v>-6.22</v>
      </c>
      <c r="C31">
        <v>-5.48</v>
      </c>
      <c r="D31">
        <v>1.415E-3</v>
      </c>
      <c r="E31">
        <v>3.5409999999999999E-3</v>
      </c>
      <c r="F31">
        <v>-5.8E-4</v>
      </c>
    </row>
    <row r="32" spans="1:6" x14ac:dyDescent="0.2">
      <c r="A32">
        <v>17</v>
      </c>
      <c r="B32">
        <v>20.02</v>
      </c>
      <c r="C32">
        <v>-8.8699999999999992</v>
      </c>
      <c r="D32">
        <v>3.274E-3</v>
      </c>
      <c r="E32">
        <v>3.5890000000000002E-3</v>
      </c>
      <c r="F32">
        <v>3.7800000000000003E-4</v>
      </c>
    </row>
    <row r="33" spans="1:6" x14ac:dyDescent="0.2">
      <c r="A33">
        <v>13</v>
      </c>
      <c r="B33">
        <v>-20.32</v>
      </c>
      <c r="C33">
        <v>12.96</v>
      </c>
      <c r="D33">
        <v>3.9039999999999999E-3</v>
      </c>
      <c r="E33">
        <v>3.0040000000000002E-3</v>
      </c>
      <c r="F33">
        <v>7.3999999999999996E-5</v>
      </c>
    </row>
    <row r="34" spans="1:6" x14ac:dyDescent="0.2">
      <c r="A34">
        <v>1</v>
      </c>
      <c r="B34">
        <v>-14.55</v>
      </c>
      <c r="C34">
        <v>-14.13</v>
      </c>
      <c r="D34">
        <v>2.5950000000000001E-3</v>
      </c>
      <c r="E34">
        <v>3.29E-3</v>
      </c>
      <c r="F34">
        <v>-4.6299999999999998E-4</v>
      </c>
    </row>
    <row r="35" spans="1:6" x14ac:dyDescent="0.2">
      <c r="A35">
        <v>7</v>
      </c>
      <c r="B35">
        <v>10.52</v>
      </c>
      <c r="C35">
        <v>-6.84</v>
      </c>
      <c r="D35">
        <v>1.4059999999999999E-3</v>
      </c>
      <c r="E35">
        <v>3.6870000000000002E-3</v>
      </c>
      <c r="F35">
        <v>-7.7700000000000002E-4</v>
      </c>
    </row>
    <row r="36" spans="1:6" x14ac:dyDescent="0.2">
      <c r="A36">
        <v>5</v>
      </c>
      <c r="B36">
        <v>-19.55</v>
      </c>
      <c r="C36">
        <v>-17.38</v>
      </c>
      <c r="D36">
        <v>2.013E-3</v>
      </c>
      <c r="E36">
        <v>3.7039999999999998E-3</v>
      </c>
      <c r="F36">
        <v>-2.2900000000000001E-4</v>
      </c>
    </row>
    <row r="37" spans="1:6" x14ac:dyDescent="0.2">
      <c r="A37">
        <v>7</v>
      </c>
      <c r="B37">
        <v>-19.47</v>
      </c>
      <c r="C37">
        <v>-10.79</v>
      </c>
      <c r="D37">
        <v>1.4059999999999999E-3</v>
      </c>
      <c r="E37">
        <v>3.6870000000000002E-3</v>
      </c>
      <c r="F37">
        <v>-7.7700000000000002E-4</v>
      </c>
    </row>
    <row r="38" spans="1:6" x14ac:dyDescent="0.2">
      <c r="A38">
        <v>11</v>
      </c>
      <c r="B38">
        <v>-14.97</v>
      </c>
      <c r="C38">
        <v>-11.79</v>
      </c>
      <c r="D38">
        <v>2.601E-3</v>
      </c>
      <c r="E38">
        <v>3.4970000000000001E-3</v>
      </c>
      <c r="F38">
        <v>1.54E-4</v>
      </c>
    </row>
    <row r="39" spans="1:6" x14ac:dyDescent="0.2">
      <c r="A39">
        <v>5</v>
      </c>
      <c r="B39">
        <v>17.45</v>
      </c>
      <c r="C39">
        <v>-10.35</v>
      </c>
      <c r="D39">
        <v>2.013E-3</v>
      </c>
      <c r="E39">
        <v>3.7039999999999998E-3</v>
      </c>
      <c r="F39">
        <v>-2.2900000000000001E-4</v>
      </c>
    </row>
    <row r="40" spans="1:6" x14ac:dyDescent="0.2">
      <c r="A40">
        <v>13</v>
      </c>
      <c r="B40">
        <v>-3.89</v>
      </c>
      <c r="C40">
        <v>4.2699999999999996</v>
      </c>
      <c r="D40">
        <v>3.9039999999999999E-3</v>
      </c>
      <c r="E40">
        <v>3.0040000000000002E-3</v>
      </c>
      <c r="F40">
        <v>7.3999999999999996E-5</v>
      </c>
    </row>
    <row r="41" spans="1:6" x14ac:dyDescent="0.2">
      <c r="A41">
        <v>7</v>
      </c>
      <c r="B41">
        <v>-8.11</v>
      </c>
      <c r="C41">
        <v>10.119999999999999</v>
      </c>
      <c r="D41">
        <v>1.4059999999999999E-3</v>
      </c>
      <c r="E41">
        <v>3.6870000000000002E-3</v>
      </c>
      <c r="F41">
        <v>-7.7700000000000002E-4</v>
      </c>
    </row>
    <row r="42" spans="1:6" x14ac:dyDescent="0.2">
      <c r="A42">
        <v>3</v>
      </c>
      <c r="B42">
        <v>-3.57</v>
      </c>
      <c r="C42">
        <v>-6.24</v>
      </c>
      <c r="D42">
        <v>2.441E-3</v>
      </c>
      <c r="E42">
        <v>3.3990000000000001E-3</v>
      </c>
      <c r="F42">
        <v>-7.1000000000000005E-5</v>
      </c>
    </row>
    <row r="43" spans="1:6" x14ac:dyDescent="0.2">
      <c r="A43">
        <v>9</v>
      </c>
      <c r="B43">
        <v>-1.34</v>
      </c>
      <c r="C43">
        <v>15.04</v>
      </c>
      <c r="D43">
        <v>1.415E-3</v>
      </c>
      <c r="E43">
        <v>3.5409999999999999E-3</v>
      </c>
      <c r="F43">
        <v>-5.8E-4</v>
      </c>
    </row>
    <row r="44" spans="1:6" x14ac:dyDescent="0.2">
      <c r="A44">
        <v>11</v>
      </c>
      <c r="B44">
        <v>7.21</v>
      </c>
      <c r="C44">
        <v>-1.53</v>
      </c>
      <c r="D44">
        <v>2.601E-3</v>
      </c>
      <c r="E44">
        <v>3.4970000000000001E-3</v>
      </c>
      <c r="F44">
        <v>1.54E-4</v>
      </c>
    </row>
    <row r="45" spans="1:6" x14ac:dyDescent="0.2">
      <c r="A45">
        <v>12</v>
      </c>
      <c r="B45">
        <v>-14.47</v>
      </c>
      <c r="C45">
        <v>8.5500000000000007</v>
      </c>
      <c r="D45">
        <v>2.9580000000000001E-3</v>
      </c>
      <c r="E45">
        <v>3.3700000000000002E-3</v>
      </c>
      <c r="F45">
        <v>1.2799999999999999E-4</v>
      </c>
    </row>
    <row r="46" spans="1:6" x14ac:dyDescent="0.2">
      <c r="A46">
        <v>8</v>
      </c>
      <c r="B46">
        <v>-9.8000000000000007</v>
      </c>
      <c r="C46">
        <v>-19.71</v>
      </c>
      <c r="D46">
        <v>1.6900000000000001E-3</v>
      </c>
      <c r="E46">
        <v>3.7789999999999998E-3</v>
      </c>
      <c r="F46">
        <v>-5.1699999999999999E-4</v>
      </c>
    </row>
    <row r="47" spans="1:6" x14ac:dyDescent="0.2">
      <c r="A47">
        <v>6</v>
      </c>
      <c r="B47">
        <v>-9.9499999999999993</v>
      </c>
      <c r="C47">
        <v>-0.22</v>
      </c>
      <c r="D47">
        <v>-1.9940000000000001E-3</v>
      </c>
      <c r="E47">
        <v>1.9000000000000001E-5</v>
      </c>
      <c r="F47">
        <v>5.0900000000000001E-4</v>
      </c>
    </row>
    <row r="48" spans="1:6" x14ac:dyDescent="0.2">
      <c r="A48">
        <v>4</v>
      </c>
      <c r="B48">
        <v>6.57</v>
      </c>
      <c r="C48">
        <v>10.31</v>
      </c>
      <c r="D48">
        <v>-1.1199999999999999E-3</v>
      </c>
      <c r="E48">
        <v>-6.2200000000000005E-4</v>
      </c>
      <c r="F48">
        <v>9.6400000000000001E-4</v>
      </c>
    </row>
    <row r="49" spans="1:6" x14ac:dyDescent="0.2">
      <c r="A49">
        <v>9</v>
      </c>
      <c r="B49">
        <v>-6.52</v>
      </c>
      <c r="C49">
        <v>3.99</v>
      </c>
      <c r="D49">
        <v>-1.8710000000000001E-3</v>
      </c>
      <c r="E49">
        <v>-6.3999999999999997E-5</v>
      </c>
      <c r="F49">
        <v>1.201E-3</v>
      </c>
    </row>
    <row r="50" spans="1:6" x14ac:dyDescent="0.2">
      <c r="A50">
        <v>14</v>
      </c>
      <c r="B50">
        <v>19.239999999999998</v>
      </c>
      <c r="C50">
        <v>8.4499999999999993</v>
      </c>
      <c r="D50">
        <v>-2.882E-3</v>
      </c>
      <c r="E50">
        <v>3.8099999999999999E-4</v>
      </c>
      <c r="F50">
        <v>-3.4600000000000001E-4</v>
      </c>
    </row>
    <row r="51" spans="1:6" x14ac:dyDescent="0.2">
      <c r="A51">
        <v>17</v>
      </c>
      <c r="B51">
        <v>-14.69</v>
      </c>
      <c r="C51">
        <v>8.4700000000000006</v>
      </c>
      <c r="D51">
        <v>-3.2139999999999998E-3</v>
      </c>
      <c r="E51">
        <v>4.7199999999999998E-4</v>
      </c>
      <c r="F51">
        <v>-6.3500000000000004E-4</v>
      </c>
    </row>
    <row r="52" spans="1:6" x14ac:dyDescent="0.2">
      <c r="A52">
        <v>4</v>
      </c>
      <c r="B52">
        <v>14.83</v>
      </c>
      <c r="C52">
        <v>-4.5199999999999996</v>
      </c>
      <c r="D52">
        <v>-1.1199999999999999E-3</v>
      </c>
      <c r="E52">
        <v>-6.2200000000000005E-4</v>
      </c>
      <c r="F52">
        <v>9.6400000000000001E-4</v>
      </c>
    </row>
    <row r="53" spans="1:6" x14ac:dyDescent="0.2">
      <c r="A53">
        <v>1</v>
      </c>
      <c r="B53">
        <v>1.45</v>
      </c>
      <c r="C53">
        <v>1.1499999999999999</v>
      </c>
      <c r="D53">
        <v>-1.196E-3</v>
      </c>
      <c r="E53">
        <v>-4.5100000000000001E-4</v>
      </c>
      <c r="F53">
        <v>5.3499999999999999E-4</v>
      </c>
    </row>
    <row r="54" spans="1:6" x14ac:dyDescent="0.2">
      <c r="A54">
        <v>3</v>
      </c>
      <c r="B54">
        <v>13.48</v>
      </c>
      <c r="C54">
        <v>-15.97</v>
      </c>
      <c r="D54">
        <v>-2.398E-3</v>
      </c>
      <c r="E54">
        <v>9.6000000000000002E-5</v>
      </c>
      <c r="F54">
        <v>-1.0000000000000001E-5</v>
      </c>
    </row>
    <row r="55" spans="1:6" x14ac:dyDescent="0.2">
      <c r="A55">
        <v>7</v>
      </c>
      <c r="B55">
        <v>8.64</v>
      </c>
      <c r="C55">
        <v>-16.97</v>
      </c>
      <c r="D55">
        <v>-1.4989999999999999E-3</v>
      </c>
      <c r="E55">
        <v>-8.0699999999999999E-4</v>
      </c>
      <c r="F55">
        <v>1.573E-3</v>
      </c>
    </row>
    <row r="56" spans="1:6" x14ac:dyDescent="0.2">
      <c r="A56">
        <v>18</v>
      </c>
      <c r="B56">
        <v>13.8</v>
      </c>
      <c r="C56">
        <v>-0.92</v>
      </c>
      <c r="D56">
        <v>-3.8890000000000001E-3</v>
      </c>
      <c r="E56">
        <v>3.4099999999999999E-4</v>
      </c>
      <c r="F56">
        <v>-9.4899999999999997E-4</v>
      </c>
    </row>
    <row r="57" spans="1:6" x14ac:dyDescent="0.2">
      <c r="A57">
        <v>7</v>
      </c>
      <c r="B57">
        <v>0.27</v>
      </c>
      <c r="C57">
        <v>-14.92</v>
      </c>
      <c r="D57">
        <v>-1.4989999999999999E-3</v>
      </c>
      <c r="E57">
        <v>-8.0699999999999999E-4</v>
      </c>
      <c r="F57">
        <v>1.573E-3</v>
      </c>
    </row>
    <row r="58" spans="1:6" x14ac:dyDescent="0.2">
      <c r="A58">
        <v>13</v>
      </c>
      <c r="B58">
        <v>16.34</v>
      </c>
      <c r="C58">
        <v>-13.94</v>
      </c>
      <c r="D58">
        <v>-2.4069999999999999E-3</v>
      </c>
      <c r="E58">
        <v>1.95E-4</v>
      </c>
      <c r="F58">
        <v>-2.5999999999999998E-4</v>
      </c>
    </row>
    <row r="59" spans="1:6" x14ac:dyDescent="0.2">
      <c r="A59">
        <v>13</v>
      </c>
      <c r="B59">
        <v>0.77</v>
      </c>
      <c r="C59">
        <v>-5.13</v>
      </c>
      <c r="D59">
        <v>-2.4069999999999999E-3</v>
      </c>
      <c r="E59">
        <v>1.95E-4</v>
      </c>
      <c r="F59">
        <v>-2.5999999999999998E-4</v>
      </c>
    </row>
    <row r="60" spans="1:6" x14ac:dyDescent="0.2">
      <c r="A60">
        <v>7</v>
      </c>
      <c r="B60">
        <v>2.68</v>
      </c>
      <c r="C60">
        <v>17.63</v>
      </c>
      <c r="D60">
        <v>-1.4989999999999999E-3</v>
      </c>
      <c r="E60">
        <v>-8.0699999999999999E-4</v>
      </c>
      <c r="F60">
        <v>1.573E-3</v>
      </c>
    </row>
    <row r="61" spans="1:6" x14ac:dyDescent="0.2">
      <c r="A61">
        <v>7</v>
      </c>
      <c r="B61">
        <v>3.79</v>
      </c>
      <c r="C61">
        <v>-12.88</v>
      </c>
      <c r="D61">
        <v>-1.4989999999999999E-3</v>
      </c>
      <c r="E61">
        <v>-8.0699999999999999E-4</v>
      </c>
      <c r="F61">
        <v>1.573E-3</v>
      </c>
    </row>
    <row r="62" spans="1:6" x14ac:dyDescent="0.2">
      <c r="A62">
        <v>3</v>
      </c>
      <c r="B62">
        <v>8.3699999999999992</v>
      </c>
      <c r="C62">
        <v>5.61</v>
      </c>
      <c r="D62">
        <v>-2.398E-3</v>
      </c>
      <c r="E62">
        <v>9.6000000000000002E-5</v>
      </c>
      <c r="F62">
        <v>-1.0000000000000001E-5</v>
      </c>
    </row>
    <row r="63" spans="1:6" x14ac:dyDescent="0.2">
      <c r="A63">
        <v>5</v>
      </c>
      <c r="B63">
        <v>-7.89</v>
      </c>
      <c r="C63">
        <v>-6.97</v>
      </c>
      <c r="D63">
        <v>-2.3149999999999998E-3</v>
      </c>
      <c r="E63">
        <v>-2.1599999999999999E-4</v>
      </c>
      <c r="F63">
        <v>9.19E-4</v>
      </c>
    </row>
    <row r="64" spans="1:6" x14ac:dyDescent="0.2">
      <c r="A64">
        <v>6</v>
      </c>
      <c r="B64">
        <v>3.75</v>
      </c>
      <c r="C64">
        <v>-12.73</v>
      </c>
      <c r="D64">
        <v>-1.9940000000000001E-3</v>
      </c>
      <c r="E64">
        <v>1.9000000000000001E-5</v>
      </c>
      <c r="F64">
        <v>5.0900000000000001E-4</v>
      </c>
    </row>
    <row r="65" spans="1:6" x14ac:dyDescent="0.2">
      <c r="A65">
        <v>18</v>
      </c>
      <c r="B65">
        <v>-1.95</v>
      </c>
      <c r="C65">
        <v>-18.489999999999998</v>
      </c>
      <c r="D65">
        <v>-3.8890000000000001E-3</v>
      </c>
      <c r="E65">
        <v>3.4099999999999999E-4</v>
      </c>
      <c r="F65">
        <v>-9.4899999999999997E-4</v>
      </c>
    </row>
    <row r="66" spans="1:6" x14ac:dyDescent="0.2">
      <c r="A66">
        <v>18</v>
      </c>
      <c r="B66">
        <v>10.39</v>
      </c>
      <c r="C66">
        <v>18.350000000000001</v>
      </c>
      <c r="D66">
        <v>-3.8890000000000001E-3</v>
      </c>
      <c r="E66">
        <v>3.4099999999999999E-4</v>
      </c>
      <c r="F66">
        <v>-9.4899999999999997E-4</v>
      </c>
    </row>
    <row r="67" spans="1:6" x14ac:dyDescent="0.2">
      <c r="A67">
        <v>14</v>
      </c>
      <c r="B67">
        <v>-15.12</v>
      </c>
      <c r="C67">
        <v>-14.78</v>
      </c>
      <c r="D67">
        <v>2.591E-3</v>
      </c>
      <c r="E67">
        <v>-8.6399999999999997E-4</v>
      </c>
      <c r="F67">
        <v>1.5799999999999999E-4</v>
      </c>
    </row>
    <row r="68" spans="1:6" x14ac:dyDescent="0.2">
      <c r="A68">
        <v>1</v>
      </c>
      <c r="B68">
        <v>-4.88</v>
      </c>
      <c r="C68">
        <v>4.93</v>
      </c>
      <c r="D68">
        <v>3.0219999999999999E-3</v>
      </c>
      <c r="E68">
        <v>-7.9100000000000004E-4</v>
      </c>
      <c r="F68">
        <v>4.3300000000000001E-4</v>
      </c>
    </row>
    <row r="69" spans="1:6" x14ac:dyDescent="0.2">
      <c r="A69">
        <v>17</v>
      </c>
      <c r="B69">
        <v>-15.31</v>
      </c>
      <c r="C69">
        <v>2.4700000000000002</v>
      </c>
      <c r="D69">
        <v>2.6580000000000002E-3</v>
      </c>
      <c r="E69">
        <v>-7.5600000000000005E-4</v>
      </c>
      <c r="F69">
        <v>9.0000000000000006E-5</v>
      </c>
    </row>
    <row r="70" spans="1:6" x14ac:dyDescent="0.2">
      <c r="A70">
        <v>16</v>
      </c>
      <c r="B70">
        <v>-9.23</v>
      </c>
      <c r="C70">
        <v>13.29</v>
      </c>
      <c r="D70">
        <v>2.9420000000000002E-3</v>
      </c>
      <c r="E70">
        <v>-6.6100000000000002E-4</v>
      </c>
      <c r="F70">
        <v>2.3499999999999999E-4</v>
      </c>
    </row>
    <row r="71" spans="1:6" x14ac:dyDescent="0.2">
      <c r="A71">
        <v>9</v>
      </c>
      <c r="B71">
        <v>-11.66</v>
      </c>
      <c r="C71">
        <v>-18.78</v>
      </c>
      <c r="D71">
        <v>3.0360000000000001E-3</v>
      </c>
      <c r="E71">
        <v>-7.8399999999999997E-4</v>
      </c>
      <c r="F71">
        <v>3.7100000000000002E-4</v>
      </c>
    </row>
    <row r="72" spans="1:6" x14ac:dyDescent="0.2">
      <c r="A72">
        <v>12</v>
      </c>
      <c r="B72">
        <v>-0.35</v>
      </c>
      <c r="C72">
        <v>-7.17</v>
      </c>
      <c r="D72">
        <v>3.1259999999999999E-3</v>
      </c>
      <c r="E72">
        <v>-6.4199999999999999E-4</v>
      </c>
      <c r="F72">
        <v>2.4699999999999999E-4</v>
      </c>
    </row>
    <row r="73" spans="1:6" x14ac:dyDescent="0.2">
      <c r="A73">
        <v>6</v>
      </c>
      <c r="B73">
        <v>11.43</v>
      </c>
      <c r="C73">
        <v>10.5</v>
      </c>
      <c r="D73">
        <v>3.1099999999999999E-3</v>
      </c>
      <c r="E73">
        <v>-7.1599999999999995E-4</v>
      </c>
      <c r="F73">
        <v>3.68E-4</v>
      </c>
    </row>
    <row r="74" spans="1:6" x14ac:dyDescent="0.2">
      <c r="A74">
        <v>18</v>
      </c>
      <c r="B74">
        <v>20.309999999999999</v>
      </c>
      <c r="C74">
        <v>11.06</v>
      </c>
      <c r="D74">
        <v>3.1099999999999999E-3</v>
      </c>
      <c r="E74">
        <v>-5.7799999999999995E-4</v>
      </c>
      <c r="F74">
        <v>2.6999999999999999E-5</v>
      </c>
    </row>
    <row r="75" spans="1:6" x14ac:dyDescent="0.2">
      <c r="A75">
        <v>11</v>
      </c>
      <c r="B75">
        <v>0.11</v>
      </c>
      <c r="C75">
        <v>-4.51</v>
      </c>
      <c r="D75">
        <v>2.5330000000000001E-3</v>
      </c>
      <c r="E75">
        <v>-9.2100000000000005E-4</v>
      </c>
      <c r="F75">
        <v>1.8100000000000001E-4</v>
      </c>
    </row>
    <row r="76" spans="1:6" x14ac:dyDescent="0.2">
      <c r="A76">
        <v>14</v>
      </c>
      <c r="B76">
        <v>-16.86</v>
      </c>
      <c r="C76">
        <v>-18.97</v>
      </c>
      <c r="D76">
        <v>2.591E-3</v>
      </c>
      <c r="E76">
        <v>-8.6399999999999997E-4</v>
      </c>
      <c r="F76">
        <v>1.5799999999999999E-4</v>
      </c>
    </row>
    <row r="77" spans="1:6" x14ac:dyDescent="0.2">
      <c r="A77">
        <v>15</v>
      </c>
      <c r="B77">
        <v>7.27</v>
      </c>
      <c r="C77">
        <v>-2.36</v>
      </c>
      <c r="D77">
        <v>3.199E-3</v>
      </c>
      <c r="E77">
        <v>-6.0099999999999997E-4</v>
      </c>
      <c r="F77">
        <v>1.56E-4</v>
      </c>
    </row>
    <row r="78" spans="1:6" x14ac:dyDescent="0.2">
      <c r="A78">
        <v>15</v>
      </c>
      <c r="B78">
        <v>-11.72</v>
      </c>
      <c r="C78">
        <v>12.28</v>
      </c>
      <c r="D78">
        <v>3.199E-3</v>
      </c>
      <c r="E78">
        <v>-6.0099999999999997E-4</v>
      </c>
      <c r="F78">
        <v>1.56E-4</v>
      </c>
    </row>
    <row r="79" spans="1:6" x14ac:dyDescent="0.2">
      <c r="A79">
        <v>4</v>
      </c>
      <c r="B79">
        <v>17.82</v>
      </c>
      <c r="C79">
        <v>12.47</v>
      </c>
      <c r="D79">
        <v>2.885E-3</v>
      </c>
      <c r="E79">
        <v>-7.9799999999999999E-4</v>
      </c>
      <c r="F79">
        <v>3.9300000000000001E-4</v>
      </c>
    </row>
    <row r="80" spans="1:6" x14ac:dyDescent="0.2">
      <c r="A80">
        <v>3</v>
      </c>
      <c r="B80">
        <v>4.54</v>
      </c>
      <c r="C80">
        <v>-6.69</v>
      </c>
      <c r="D80">
        <v>3.1180000000000001E-3</v>
      </c>
      <c r="E80">
        <v>-6.7500000000000004E-4</v>
      </c>
      <c r="F80">
        <v>3.19E-4</v>
      </c>
    </row>
    <row r="81" spans="1:6" x14ac:dyDescent="0.2">
      <c r="A81">
        <v>11</v>
      </c>
      <c r="B81">
        <v>-19.12</v>
      </c>
      <c r="C81">
        <v>14.96</v>
      </c>
      <c r="D81">
        <v>2.5330000000000001E-3</v>
      </c>
      <c r="E81">
        <v>-9.2100000000000005E-4</v>
      </c>
      <c r="F81">
        <v>1.8100000000000001E-4</v>
      </c>
    </row>
    <row r="82" spans="1:6" x14ac:dyDescent="0.2">
      <c r="A82">
        <v>8</v>
      </c>
      <c r="B82">
        <v>9.94</v>
      </c>
      <c r="C82">
        <v>-16.47</v>
      </c>
      <c r="D82">
        <v>2.539E-3</v>
      </c>
      <c r="E82">
        <v>-9.4399999999999996E-4</v>
      </c>
      <c r="F82">
        <v>2.2100000000000001E-4</v>
      </c>
    </row>
    <row r="83" spans="1:6" x14ac:dyDescent="0.2">
      <c r="A83">
        <v>2</v>
      </c>
      <c r="B83">
        <v>-6.91</v>
      </c>
      <c r="C83">
        <v>1.08</v>
      </c>
      <c r="D83">
        <v>2.5119999999999999E-3</v>
      </c>
      <c r="E83">
        <v>-9.5E-4</v>
      </c>
      <c r="F83">
        <v>1.8799999999999999E-4</v>
      </c>
    </row>
    <row r="84" spans="1:6" x14ac:dyDescent="0.2">
      <c r="A84">
        <v>10</v>
      </c>
      <c r="B84">
        <v>4.03</v>
      </c>
      <c r="C84">
        <v>-0.97</v>
      </c>
      <c r="D84">
        <v>3.0829999999999998E-3</v>
      </c>
      <c r="E84">
        <v>-7.8600000000000002E-4</v>
      </c>
      <c r="F84">
        <v>4.4299999999999998E-4</v>
      </c>
    </row>
    <row r="85" spans="1:6" x14ac:dyDescent="0.2">
      <c r="A85">
        <v>2</v>
      </c>
      <c r="B85">
        <v>3.52</v>
      </c>
      <c r="C85">
        <v>3.01</v>
      </c>
      <c r="D85">
        <v>2.5119999999999999E-3</v>
      </c>
      <c r="E85">
        <v>-9.5E-4</v>
      </c>
      <c r="F85">
        <v>1.8799999999999999E-4</v>
      </c>
    </row>
    <row r="86" spans="1:6" x14ac:dyDescent="0.2">
      <c r="A86">
        <v>15</v>
      </c>
      <c r="B86">
        <v>7.68</v>
      </c>
      <c r="C86">
        <v>10.79</v>
      </c>
      <c r="D86">
        <v>3.199E-3</v>
      </c>
      <c r="E86">
        <v>-6.0099999999999997E-4</v>
      </c>
      <c r="F86">
        <v>1.56E-4</v>
      </c>
    </row>
    <row r="87" spans="1:6" x14ac:dyDescent="0.2">
      <c r="A87">
        <v>8</v>
      </c>
      <c r="B87">
        <v>17.600000000000001</v>
      </c>
      <c r="C87">
        <v>-8.6999999999999993</v>
      </c>
      <c r="D87">
        <v>-8.3799999999999999E-4</v>
      </c>
      <c r="E87">
        <v>-5.7200000000000003E-4</v>
      </c>
      <c r="F87">
        <v>1.8100000000000001E-4</v>
      </c>
    </row>
    <row r="88" spans="1:6" x14ac:dyDescent="0.2">
      <c r="A88">
        <v>2</v>
      </c>
      <c r="B88">
        <v>5.66</v>
      </c>
      <c r="C88">
        <v>13.69</v>
      </c>
      <c r="D88">
        <v>-5.8900000000000001E-4</v>
      </c>
      <c r="E88">
        <v>-7.54E-4</v>
      </c>
      <c r="F88">
        <v>1.65E-4</v>
      </c>
    </row>
    <row r="89" spans="1:6" x14ac:dyDescent="0.2">
      <c r="A89">
        <v>3</v>
      </c>
      <c r="B89">
        <v>-13.81</v>
      </c>
      <c r="C89">
        <v>-0.13</v>
      </c>
      <c r="D89">
        <v>-4.6799999999999999E-4</v>
      </c>
      <c r="E89">
        <v>-1.4289999999999999E-3</v>
      </c>
      <c r="F89">
        <v>4.5399999999999998E-4</v>
      </c>
    </row>
    <row r="90" spans="1:6" x14ac:dyDescent="0.2">
      <c r="A90">
        <v>18</v>
      </c>
      <c r="B90">
        <v>8.86</v>
      </c>
      <c r="C90">
        <v>-6.54</v>
      </c>
      <c r="D90">
        <v>-2.5100000000000001E-3</v>
      </c>
      <c r="E90">
        <v>-7.7300000000000003E-4</v>
      </c>
      <c r="F90">
        <v>-8.5000000000000006E-5</v>
      </c>
    </row>
    <row r="91" spans="1:6" x14ac:dyDescent="0.2">
      <c r="A91">
        <v>6</v>
      </c>
      <c r="B91">
        <v>-13.47</v>
      </c>
      <c r="C91">
        <v>6.86</v>
      </c>
      <c r="D91">
        <v>-2.3499999999999999E-4</v>
      </c>
      <c r="E91">
        <v>-1.4829999999999999E-3</v>
      </c>
      <c r="F91">
        <v>5.6300000000000002E-4</v>
      </c>
    </row>
    <row r="92" spans="1:6" x14ac:dyDescent="0.2">
      <c r="A92">
        <v>18</v>
      </c>
      <c r="B92">
        <v>-0.16</v>
      </c>
      <c r="C92">
        <v>-2.16</v>
      </c>
      <c r="D92">
        <v>-2.5100000000000001E-3</v>
      </c>
      <c r="E92">
        <v>-7.7300000000000003E-4</v>
      </c>
      <c r="F92">
        <v>-8.5000000000000006E-5</v>
      </c>
    </row>
    <row r="93" spans="1:6" x14ac:dyDescent="0.2">
      <c r="A93">
        <v>15</v>
      </c>
      <c r="B93">
        <v>9.98</v>
      </c>
      <c r="C93">
        <v>-13.62</v>
      </c>
      <c r="D93">
        <v>-1.676E-3</v>
      </c>
      <c r="E93">
        <v>-1.0460000000000001E-3</v>
      </c>
      <c r="F93">
        <v>1.0900000000000001E-4</v>
      </c>
    </row>
    <row r="94" spans="1:6" x14ac:dyDescent="0.2">
      <c r="A94">
        <v>18</v>
      </c>
      <c r="B94">
        <v>11.88</v>
      </c>
      <c r="C94">
        <v>13.57</v>
      </c>
      <c r="D94">
        <v>-2.5100000000000001E-3</v>
      </c>
      <c r="E94">
        <v>-7.7300000000000003E-4</v>
      </c>
      <c r="F94">
        <v>-8.5000000000000006E-5</v>
      </c>
    </row>
    <row r="95" spans="1:6" x14ac:dyDescent="0.2">
      <c r="A95">
        <v>1</v>
      </c>
      <c r="B95">
        <v>-19.53</v>
      </c>
      <c r="C95">
        <v>14.58</v>
      </c>
      <c r="D95">
        <v>-7.0399999999999998E-4</v>
      </c>
      <c r="E95">
        <v>-8.0099999999999995E-4</v>
      </c>
      <c r="F95">
        <v>4.3999999999999999E-5</v>
      </c>
    </row>
    <row r="96" spans="1:6" x14ac:dyDescent="0.2">
      <c r="A96">
        <v>10</v>
      </c>
      <c r="B96">
        <v>11.95</v>
      </c>
      <c r="C96">
        <v>-18.18</v>
      </c>
      <c r="D96">
        <v>-1.204E-3</v>
      </c>
      <c r="E96">
        <v>-6.0999999999999997E-4</v>
      </c>
      <c r="F96">
        <v>-5.5999999999999999E-5</v>
      </c>
    </row>
    <row r="97" spans="1:6" x14ac:dyDescent="0.2">
      <c r="A97">
        <v>7</v>
      </c>
      <c r="B97">
        <v>4.2300000000000004</v>
      </c>
      <c r="C97">
        <v>-2.83</v>
      </c>
      <c r="D97">
        <v>-6.4800000000000003E-4</v>
      </c>
      <c r="E97">
        <v>-6.4199999999999999E-4</v>
      </c>
      <c r="F97">
        <v>1.0900000000000001E-4</v>
      </c>
    </row>
    <row r="98" spans="1:6" x14ac:dyDescent="0.2">
      <c r="A98">
        <v>16</v>
      </c>
      <c r="B98">
        <v>16.32</v>
      </c>
      <c r="C98">
        <v>-11.75</v>
      </c>
      <c r="D98">
        <v>-2.7079999999999999E-3</v>
      </c>
      <c r="E98">
        <v>-9.1000000000000003E-5</v>
      </c>
      <c r="F98">
        <v>-4.0000000000000002E-4</v>
      </c>
    </row>
    <row r="99" spans="1:6" x14ac:dyDescent="0.2">
      <c r="A99">
        <v>16</v>
      </c>
      <c r="B99">
        <v>-0.87</v>
      </c>
      <c r="C99">
        <v>2.74</v>
      </c>
      <c r="D99">
        <v>-2.7079999999999999E-3</v>
      </c>
      <c r="E99">
        <v>-9.1000000000000003E-5</v>
      </c>
      <c r="F99">
        <v>-4.0000000000000002E-4</v>
      </c>
    </row>
    <row r="100" spans="1:6" x14ac:dyDescent="0.2">
      <c r="A100">
        <v>17</v>
      </c>
      <c r="B100">
        <v>-4.97</v>
      </c>
      <c r="C100">
        <v>0.76</v>
      </c>
      <c r="D100">
        <v>-2.0869999999999999E-3</v>
      </c>
      <c r="E100">
        <v>-2.5000000000000001E-5</v>
      </c>
      <c r="F100">
        <v>-4.1100000000000002E-4</v>
      </c>
    </row>
    <row r="101" spans="1:6" x14ac:dyDescent="0.2">
      <c r="A101">
        <v>15</v>
      </c>
      <c r="B101">
        <v>-17.170000000000002</v>
      </c>
      <c r="C101">
        <v>-2.88</v>
      </c>
      <c r="D101">
        <v>-1.676E-3</v>
      </c>
      <c r="E101">
        <v>-1.0460000000000001E-3</v>
      </c>
      <c r="F101">
        <v>1.0900000000000001E-4</v>
      </c>
    </row>
    <row r="102" spans="1:6" x14ac:dyDescent="0.2">
      <c r="A102">
        <v>15</v>
      </c>
      <c r="B102">
        <v>9.56</v>
      </c>
      <c r="C102">
        <v>13.21</v>
      </c>
      <c r="D102">
        <v>-1.676E-3</v>
      </c>
      <c r="E102">
        <v>-1.0460000000000001E-3</v>
      </c>
      <c r="F102">
        <v>1.0900000000000001E-4</v>
      </c>
    </row>
    <row r="103" spans="1:6" x14ac:dyDescent="0.2">
      <c r="A103">
        <v>7</v>
      </c>
      <c r="B103">
        <v>-16.079999999999998</v>
      </c>
      <c r="C103">
        <v>-4.5599999999999996</v>
      </c>
      <c r="D103">
        <v>-6.4800000000000003E-4</v>
      </c>
      <c r="E103">
        <v>-6.4199999999999999E-4</v>
      </c>
      <c r="F103">
        <v>1.0900000000000001E-4</v>
      </c>
    </row>
    <row r="104" spans="1:6" x14ac:dyDescent="0.2">
      <c r="A104">
        <v>3</v>
      </c>
      <c r="B104">
        <v>-7.35</v>
      </c>
      <c r="C104">
        <v>13.71</v>
      </c>
      <c r="D104">
        <v>-4.6799999999999999E-4</v>
      </c>
      <c r="E104">
        <v>-1.4289999999999999E-3</v>
      </c>
      <c r="F104">
        <v>4.5399999999999998E-4</v>
      </c>
    </row>
    <row r="105" spans="1:6" x14ac:dyDescent="0.2">
      <c r="A105">
        <v>7</v>
      </c>
      <c r="B105">
        <v>-8.7100000000000009</v>
      </c>
      <c r="C105">
        <v>-12.03</v>
      </c>
      <c r="D105">
        <v>-6.4800000000000003E-4</v>
      </c>
      <c r="E105">
        <v>-6.4199999999999999E-4</v>
      </c>
      <c r="F105">
        <v>1.0900000000000001E-4</v>
      </c>
    </row>
    <row r="106" spans="1:6" x14ac:dyDescent="0.2">
      <c r="A106">
        <v>7</v>
      </c>
      <c r="B106">
        <v>-12.43</v>
      </c>
      <c r="C106">
        <v>6.88</v>
      </c>
      <c r="D106">
        <v>-6.4800000000000003E-4</v>
      </c>
      <c r="E106">
        <v>-6.4199999999999999E-4</v>
      </c>
      <c r="F106">
        <v>1.0900000000000001E-4</v>
      </c>
    </row>
    <row r="107" spans="1:6" x14ac:dyDescent="0.2">
      <c r="A107">
        <v>10</v>
      </c>
      <c r="B107">
        <v>4.12</v>
      </c>
      <c r="C107">
        <v>-8.26</v>
      </c>
      <c r="D107">
        <v>-4.8099999999999998E-4</v>
      </c>
      <c r="E107">
        <v>5.6899999999999995E-4</v>
      </c>
      <c r="F107">
        <v>6.7699999999999998E-4</v>
      </c>
    </row>
    <row r="108" spans="1:6" x14ac:dyDescent="0.2">
      <c r="A108">
        <v>7</v>
      </c>
      <c r="B108">
        <v>-10.73</v>
      </c>
      <c r="C108">
        <v>12.25</v>
      </c>
      <c r="D108">
        <v>-8.0599999999999997E-4</v>
      </c>
      <c r="E108">
        <v>6.3599999999999996E-4</v>
      </c>
      <c r="F108">
        <v>2.42E-4</v>
      </c>
    </row>
    <row r="109" spans="1:6" x14ac:dyDescent="0.2">
      <c r="A109">
        <v>5</v>
      </c>
      <c r="B109">
        <v>-3.85</v>
      </c>
      <c r="C109">
        <v>-5.87</v>
      </c>
      <c r="D109">
        <v>-8.0500000000000005E-4</v>
      </c>
      <c r="E109">
        <v>7.5500000000000003E-4</v>
      </c>
      <c r="F109">
        <v>1.63E-4</v>
      </c>
    </row>
    <row r="110" spans="1:6" x14ac:dyDescent="0.2">
      <c r="A110">
        <v>7</v>
      </c>
      <c r="B110">
        <v>7.15</v>
      </c>
      <c r="C110">
        <v>-0.45</v>
      </c>
      <c r="D110">
        <v>-8.0599999999999997E-4</v>
      </c>
      <c r="E110">
        <v>6.3599999999999996E-4</v>
      </c>
      <c r="F110">
        <v>2.42E-4</v>
      </c>
    </row>
    <row r="111" spans="1:6" x14ac:dyDescent="0.2">
      <c r="A111">
        <v>9</v>
      </c>
      <c r="B111">
        <v>11.11</v>
      </c>
      <c r="C111">
        <v>-17.05</v>
      </c>
      <c r="D111">
        <v>-1.4679999999999999E-3</v>
      </c>
      <c r="E111">
        <v>7.7499999999999997E-4</v>
      </c>
      <c r="F111">
        <v>2.4499999999999999E-4</v>
      </c>
    </row>
    <row r="112" spans="1:6" x14ac:dyDescent="0.2">
      <c r="A112">
        <v>16</v>
      </c>
      <c r="B112">
        <v>-1.43</v>
      </c>
      <c r="C112">
        <v>12.06</v>
      </c>
      <c r="D112">
        <v>-2.0799999999999999E-4</v>
      </c>
      <c r="E112">
        <v>5.9000000000000003E-4</v>
      </c>
      <c r="F112">
        <v>5.5000000000000003E-4</v>
      </c>
    </row>
    <row r="113" spans="1:6" x14ac:dyDescent="0.2">
      <c r="A113">
        <v>11</v>
      </c>
      <c r="B113">
        <v>-4.13</v>
      </c>
      <c r="C113">
        <v>15.83</v>
      </c>
      <c r="D113">
        <v>-6.0999999999999997E-4</v>
      </c>
      <c r="E113">
        <v>6.8400000000000004E-4</v>
      </c>
      <c r="F113">
        <v>2.5999999999999998E-4</v>
      </c>
    </row>
    <row r="114" spans="1:6" x14ac:dyDescent="0.2">
      <c r="A114">
        <v>1</v>
      </c>
      <c r="B114">
        <v>2.08</v>
      </c>
      <c r="C114">
        <v>19.260000000000002</v>
      </c>
      <c r="D114">
        <v>-7.2800000000000002E-4</v>
      </c>
      <c r="E114">
        <v>6.1600000000000001E-4</v>
      </c>
      <c r="F114">
        <v>6.3500000000000004E-4</v>
      </c>
    </row>
    <row r="115" spans="1:6" x14ac:dyDescent="0.2">
      <c r="A115">
        <v>15</v>
      </c>
      <c r="B115">
        <v>11.87</v>
      </c>
      <c r="C115">
        <v>15.16</v>
      </c>
      <c r="D115">
        <v>-1.359E-3</v>
      </c>
      <c r="E115">
        <v>5.2400000000000005E-4</v>
      </c>
      <c r="F115">
        <v>5.6400000000000005E-4</v>
      </c>
    </row>
    <row r="116" spans="1:6" x14ac:dyDescent="0.2">
      <c r="A116">
        <v>3</v>
      </c>
      <c r="B116">
        <v>-0.15</v>
      </c>
      <c r="C116">
        <v>0.02</v>
      </c>
      <c r="D116">
        <v>-1.732E-3</v>
      </c>
      <c r="E116">
        <v>6.5799999999999995E-4</v>
      </c>
      <c r="F116">
        <v>4.0400000000000001E-4</v>
      </c>
    </row>
    <row r="117" spans="1:6" x14ac:dyDescent="0.2">
      <c r="A117">
        <v>13</v>
      </c>
      <c r="B117">
        <v>-16.98</v>
      </c>
      <c r="C117">
        <v>-13.44</v>
      </c>
      <c r="D117">
        <v>-2.5500000000000002E-4</v>
      </c>
      <c r="E117">
        <v>5.4199999999999995E-4</v>
      </c>
      <c r="F117">
        <v>6.5399999999999996E-4</v>
      </c>
    </row>
    <row r="118" spans="1:6" x14ac:dyDescent="0.2">
      <c r="A118">
        <v>5</v>
      </c>
      <c r="B118">
        <v>-16.899999999999999</v>
      </c>
      <c r="C118">
        <v>18.02</v>
      </c>
      <c r="D118">
        <v>-8.0500000000000005E-4</v>
      </c>
      <c r="E118">
        <v>7.5500000000000003E-4</v>
      </c>
      <c r="F118">
        <v>1.63E-4</v>
      </c>
    </row>
    <row r="119" spans="1:6" x14ac:dyDescent="0.2">
      <c r="A119">
        <v>12</v>
      </c>
      <c r="B119">
        <v>10.15</v>
      </c>
      <c r="C119">
        <v>5.9</v>
      </c>
      <c r="D119">
        <v>-1.5399999999999999E-3</v>
      </c>
      <c r="E119">
        <v>5.9199999999999997E-4</v>
      </c>
      <c r="F119">
        <v>4.7600000000000002E-4</v>
      </c>
    </row>
    <row r="120" spans="1:6" x14ac:dyDescent="0.2">
      <c r="A120">
        <v>4</v>
      </c>
      <c r="B120">
        <v>0.26</v>
      </c>
      <c r="C120">
        <v>-13.02</v>
      </c>
      <c r="D120">
        <v>-8.3299999999999997E-4</v>
      </c>
      <c r="E120">
        <v>6.3400000000000001E-4</v>
      </c>
      <c r="F120">
        <v>4.84E-4</v>
      </c>
    </row>
    <row r="121" spans="1:6" x14ac:dyDescent="0.2">
      <c r="A121">
        <v>15</v>
      </c>
      <c r="B121">
        <v>-7.8</v>
      </c>
      <c r="C121">
        <v>-10.119999999999999</v>
      </c>
      <c r="D121">
        <v>-1.359E-3</v>
      </c>
      <c r="E121">
        <v>5.2400000000000005E-4</v>
      </c>
      <c r="F121">
        <v>5.6400000000000005E-4</v>
      </c>
    </row>
    <row r="122" spans="1:6" x14ac:dyDescent="0.2">
      <c r="A122">
        <v>9</v>
      </c>
      <c r="B122">
        <v>-11.93</v>
      </c>
      <c r="C122">
        <v>-15.08</v>
      </c>
      <c r="D122">
        <v>-1.4679999999999999E-3</v>
      </c>
      <c r="E122">
        <v>7.7499999999999997E-4</v>
      </c>
      <c r="F122">
        <v>2.4499999999999999E-4</v>
      </c>
    </row>
    <row r="123" spans="1:6" x14ac:dyDescent="0.2">
      <c r="A123">
        <v>5</v>
      </c>
      <c r="B123">
        <v>-19.55</v>
      </c>
      <c r="C123">
        <v>10.76</v>
      </c>
      <c r="D123">
        <v>-8.0500000000000005E-4</v>
      </c>
      <c r="E123">
        <v>7.5500000000000003E-4</v>
      </c>
      <c r="F123">
        <v>1.63E-4</v>
      </c>
    </row>
    <row r="124" spans="1:6" x14ac:dyDescent="0.2">
      <c r="A124">
        <v>7</v>
      </c>
      <c r="B124">
        <v>1.62</v>
      </c>
      <c r="C124">
        <v>-4.16</v>
      </c>
      <c r="D124">
        <v>-8.0599999999999997E-4</v>
      </c>
      <c r="E124">
        <v>6.3599999999999996E-4</v>
      </c>
      <c r="F124">
        <v>2.42E-4</v>
      </c>
    </row>
    <row r="125" spans="1:6" x14ac:dyDescent="0.2">
      <c r="A125">
        <v>2</v>
      </c>
      <c r="B125">
        <v>-7.45</v>
      </c>
      <c r="C125">
        <v>-4.45</v>
      </c>
      <c r="D125">
        <v>-7.5100000000000004E-4</v>
      </c>
      <c r="E125">
        <v>7.3899999999999997E-4</v>
      </c>
      <c r="F125">
        <v>2.22E-4</v>
      </c>
    </row>
    <row r="126" spans="1:6" x14ac:dyDescent="0.2">
      <c r="A126">
        <v>6</v>
      </c>
      <c r="B126">
        <v>11.84</v>
      </c>
      <c r="C126">
        <v>7.24</v>
      </c>
      <c r="D126">
        <v>-1.75E-3</v>
      </c>
      <c r="E126">
        <v>7.3099999999999999E-4</v>
      </c>
      <c r="F126">
        <v>3.4400000000000001E-4</v>
      </c>
    </row>
    <row r="127" spans="1:6" x14ac:dyDescent="0.2">
      <c r="A127">
        <v>1</v>
      </c>
      <c r="B127">
        <v>12.92</v>
      </c>
      <c r="C127">
        <v>5.84</v>
      </c>
      <c r="D127">
        <v>1.3320000000000001E-3</v>
      </c>
      <c r="E127">
        <v>1.7E-5</v>
      </c>
      <c r="F127">
        <v>-1.0480000000000001E-3</v>
      </c>
    </row>
    <row r="128" spans="1:6" x14ac:dyDescent="0.2">
      <c r="A128">
        <v>2</v>
      </c>
      <c r="B128">
        <v>-12.4</v>
      </c>
      <c r="C128">
        <v>3.63</v>
      </c>
      <c r="D128">
        <v>-4.2200000000000001E-4</v>
      </c>
      <c r="E128">
        <v>6.3500000000000004E-4</v>
      </c>
      <c r="F128">
        <v>-7.67E-4</v>
      </c>
    </row>
    <row r="129" spans="1:6" x14ac:dyDescent="0.2">
      <c r="A129">
        <v>2</v>
      </c>
      <c r="B129">
        <v>-2</v>
      </c>
      <c r="C129">
        <v>-12.36</v>
      </c>
      <c r="D129">
        <v>-4.2200000000000001E-4</v>
      </c>
      <c r="E129">
        <v>6.3500000000000004E-4</v>
      </c>
      <c r="F129">
        <v>-7.67E-4</v>
      </c>
    </row>
    <row r="130" spans="1:6" x14ac:dyDescent="0.2">
      <c r="A130">
        <v>17</v>
      </c>
      <c r="B130">
        <v>-5.81</v>
      </c>
      <c r="C130">
        <v>-18.68</v>
      </c>
      <c r="D130">
        <v>5.5000000000000003E-4</v>
      </c>
      <c r="E130">
        <v>3.9899999999999999E-4</v>
      </c>
      <c r="F130">
        <v>-3.1399999999999999E-4</v>
      </c>
    </row>
    <row r="131" spans="1:6" x14ac:dyDescent="0.2">
      <c r="A131">
        <v>2</v>
      </c>
      <c r="B131">
        <v>-0.62</v>
      </c>
      <c r="C131">
        <v>12.63</v>
      </c>
      <c r="D131">
        <v>-4.2200000000000001E-4</v>
      </c>
      <c r="E131">
        <v>6.3500000000000004E-4</v>
      </c>
      <c r="F131">
        <v>-7.67E-4</v>
      </c>
    </row>
    <row r="132" spans="1:6" x14ac:dyDescent="0.2">
      <c r="A132">
        <v>15</v>
      </c>
      <c r="B132">
        <v>2.44</v>
      </c>
      <c r="C132">
        <v>19.32</v>
      </c>
      <c r="D132">
        <v>-1.4369999999999999E-3</v>
      </c>
      <c r="E132">
        <v>8.7600000000000004E-4</v>
      </c>
      <c r="F132">
        <v>-1.011E-3</v>
      </c>
    </row>
    <row r="133" spans="1:6" x14ac:dyDescent="0.2">
      <c r="A133">
        <v>3</v>
      </c>
      <c r="B133">
        <v>4.32</v>
      </c>
      <c r="C133">
        <v>-11.1</v>
      </c>
      <c r="D133">
        <v>-2.0179999999999998E-3</v>
      </c>
      <c r="E133">
        <v>1.0499999999999999E-3</v>
      </c>
      <c r="F133">
        <v>-1.304E-3</v>
      </c>
    </row>
    <row r="134" spans="1:6" x14ac:dyDescent="0.2">
      <c r="A134">
        <v>15</v>
      </c>
      <c r="B134">
        <v>13.71</v>
      </c>
      <c r="C134">
        <v>-6.7</v>
      </c>
      <c r="D134">
        <v>-1.4369999999999999E-3</v>
      </c>
      <c r="E134">
        <v>8.7600000000000004E-4</v>
      </c>
      <c r="F134">
        <v>-1.011E-3</v>
      </c>
    </row>
    <row r="135" spans="1:6" x14ac:dyDescent="0.2">
      <c r="A135">
        <v>16</v>
      </c>
      <c r="B135">
        <v>5.37</v>
      </c>
      <c r="C135">
        <v>9.09</v>
      </c>
      <c r="D135">
        <v>1.8339999999999999E-3</v>
      </c>
      <c r="E135">
        <v>2.04E-4</v>
      </c>
      <c r="F135">
        <v>-5.6499999999999996E-4</v>
      </c>
    </row>
    <row r="136" spans="1:6" x14ac:dyDescent="0.2">
      <c r="A136">
        <v>12</v>
      </c>
      <c r="B136">
        <v>-3.51</v>
      </c>
      <c r="C136">
        <v>10.220000000000001</v>
      </c>
      <c r="D136">
        <v>-1.833E-3</v>
      </c>
      <c r="E136">
        <v>9.8400000000000007E-4</v>
      </c>
      <c r="F136">
        <v>-1.165E-3</v>
      </c>
    </row>
    <row r="137" spans="1:6" x14ac:dyDescent="0.2">
      <c r="A137">
        <v>16</v>
      </c>
      <c r="B137">
        <v>9.86</v>
      </c>
      <c r="C137">
        <v>-14.95</v>
      </c>
      <c r="D137">
        <v>1.8339999999999999E-3</v>
      </c>
      <c r="E137">
        <v>2.04E-4</v>
      </c>
      <c r="F137">
        <v>-5.6499999999999996E-4</v>
      </c>
    </row>
    <row r="138" spans="1:6" x14ac:dyDescent="0.2">
      <c r="A138">
        <v>16</v>
      </c>
      <c r="B138">
        <v>-15.17</v>
      </c>
      <c r="C138">
        <v>-2.23</v>
      </c>
      <c r="D138">
        <v>1.8339999999999999E-3</v>
      </c>
      <c r="E138">
        <v>2.04E-4</v>
      </c>
      <c r="F138">
        <v>-5.6499999999999996E-4</v>
      </c>
    </row>
    <row r="139" spans="1:6" x14ac:dyDescent="0.2">
      <c r="A139">
        <v>18</v>
      </c>
      <c r="B139">
        <v>-5.87</v>
      </c>
      <c r="C139">
        <v>-12.17</v>
      </c>
      <c r="D139">
        <v>-5.8600000000000004E-4</v>
      </c>
      <c r="E139">
        <v>7.4200000000000004E-4</v>
      </c>
      <c r="F139">
        <v>-7.27E-4</v>
      </c>
    </row>
    <row r="140" spans="1:6" x14ac:dyDescent="0.2">
      <c r="A140">
        <v>4</v>
      </c>
      <c r="B140">
        <v>17.28</v>
      </c>
      <c r="C140">
        <v>11.67</v>
      </c>
      <c r="D140">
        <v>1.2819999999999999E-3</v>
      </c>
      <c r="E140">
        <v>-6.0000000000000002E-6</v>
      </c>
      <c r="F140">
        <v>-9.8200000000000002E-4</v>
      </c>
    </row>
    <row r="141" spans="1:6" x14ac:dyDescent="0.2">
      <c r="A141">
        <v>5</v>
      </c>
      <c r="B141">
        <v>5.05</v>
      </c>
      <c r="C141">
        <v>17.489999999999998</v>
      </c>
      <c r="D141">
        <v>-3.0200000000000002E-4</v>
      </c>
      <c r="E141">
        <v>5.7799999999999995E-4</v>
      </c>
      <c r="F141">
        <v>-7.5500000000000003E-4</v>
      </c>
    </row>
    <row r="142" spans="1:6" x14ac:dyDescent="0.2">
      <c r="A142">
        <v>18</v>
      </c>
      <c r="B142">
        <v>10.33</v>
      </c>
      <c r="C142">
        <v>4.3899999999999997</v>
      </c>
      <c r="D142">
        <v>-5.8600000000000004E-4</v>
      </c>
      <c r="E142">
        <v>7.4200000000000004E-4</v>
      </c>
      <c r="F142">
        <v>-7.27E-4</v>
      </c>
    </row>
    <row r="143" spans="1:6" x14ac:dyDescent="0.2">
      <c r="A143">
        <v>13</v>
      </c>
      <c r="B143">
        <v>-16.829999999999998</v>
      </c>
      <c r="C143">
        <v>4.83</v>
      </c>
      <c r="D143">
        <v>1.583E-3</v>
      </c>
      <c r="E143">
        <v>2.6999999999999999E-5</v>
      </c>
      <c r="F143">
        <v>-6.78E-4</v>
      </c>
    </row>
    <row r="144" spans="1:6" x14ac:dyDescent="0.2">
      <c r="A144">
        <v>7</v>
      </c>
      <c r="B144">
        <v>-3.21</v>
      </c>
      <c r="C144">
        <v>-9.99</v>
      </c>
      <c r="D144">
        <v>1.358E-3</v>
      </c>
      <c r="E144">
        <v>-2.0900000000000001E-4</v>
      </c>
      <c r="F144">
        <v>-7.3399999999999995E-4</v>
      </c>
    </row>
    <row r="145" spans="1:6" x14ac:dyDescent="0.2">
      <c r="A145">
        <v>14</v>
      </c>
      <c r="B145">
        <v>-6.61</v>
      </c>
      <c r="C145">
        <v>-3.74</v>
      </c>
      <c r="D145">
        <v>-1.7699999999999999E-4</v>
      </c>
      <c r="E145">
        <v>5.5199999999999997E-4</v>
      </c>
      <c r="F145">
        <v>-5.3200000000000003E-4</v>
      </c>
    </row>
    <row r="146" spans="1:6" x14ac:dyDescent="0.2">
      <c r="A146">
        <v>17</v>
      </c>
      <c r="B146">
        <v>13.56</v>
      </c>
      <c r="C146">
        <v>3.36</v>
      </c>
      <c r="D146">
        <v>5.5000000000000003E-4</v>
      </c>
      <c r="E146">
        <v>3.9899999999999999E-4</v>
      </c>
      <c r="F146">
        <v>-3.1399999999999999E-4</v>
      </c>
    </row>
    <row r="147" spans="1:6" x14ac:dyDescent="0.2">
      <c r="A147">
        <v>7</v>
      </c>
      <c r="B147">
        <v>12.8</v>
      </c>
      <c r="C147">
        <v>-11.55</v>
      </c>
      <c r="D147">
        <v>2.5010000000000002E-3</v>
      </c>
      <c r="E147">
        <v>-1.6200000000000001E-4</v>
      </c>
      <c r="F147">
        <v>1.351E-3</v>
      </c>
    </row>
    <row r="148" spans="1:6" x14ac:dyDescent="0.2">
      <c r="A148">
        <v>4</v>
      </c>
      <c r="B148">
        <v>19.78</v>
      </c>
      <c r="C148">
        <v>19.75</v>
      </c>
      <c r="D148">
        <v>2.529E-3</v>
      </c>
      <c r="E148">
        <v>-1.17E-4</v>
      </c>
      <c r="F148">
        <v>1.572E-3</v>
      </c>
    </row>
    <row r="149" spans="1:6" x14ac:dyDescent="0.2">
      <c r="A149">
        <v>4</v>
      </c>
      <c r="B149">
        <v>-4.13</v>
      </c>
      <c r="C149">
        <v>-19.510000000000002</v>
      </c>
      <c r="D149">
        <v>2.529E-3</v>
      </c>
      <c r="E149">
        <v>-1.17E-4</v>
      </c>
      <c r="F149">
        <v>1.572E-3</v>
      </c>
    </row>
    <row r="150" spans="1:6" x14ac:dyDescent="0.2">
      <c r="A150">
        <v>16</v>
      </c>
      <c r="B150">
        <v>-9.43</v>
      </c>
      <c r="C150">
        <v>-5.21</v>
      </c>
      <c r="D150">
        <v>1.3940000000000001E-3</v>
      </c>
      <c r="E150">
        <v>6.0000000000000002E-6</v>
      </c>
      <c r="F150">
        <v>1.1299999999999999E-3</v>
      </c>
    </row>
    <row r="151" spans="1:6" x14ac:dyDescent="0.2">
      <c r="A151">
        <v>15</v>
      </c>
      <c r="B151">
        <v>-12.28</v>
      </c>
      <c r="C151">
        <v>-3.29</v>
      </c>
      <c r="D151">
        <v>2.7130000000000001E-3</v>
      </c>
      <c r="E151">
        <v>-2.32E-4</v>
      </c>
      <c r="F151">
        <v>7.6999999999999996E-4</v>
      </c>
    </row>
    <row r="152" spans="1:6" x14ac:dyDescent="0.2">
      <c r="A152">
        <v>4</v>
      </c>
      <c r="B152">
        <v>14.13</v>
      </c>
      <c r="C152">
        <v>-1.98</v>
      </c>
      <c r="D152">
        <v>2.529E-3</v>
      </c>
      <c r="E152">
        <v>-1.17E-4</v>
      </c>
      <c r="F152">
        <v>1.572E-3</v>
      </c>
    </row>
    <row r="153" spans="1:6" x14ac:dyDescent="0.2">
      <c r="A153">
        <v>6</v>
      </c>
      <c r="B153">
        <v>-3.52</v>
      </c>
      <c r="C153">
        <v>-7.26</v>
      </c>
      <c r="D153">
        <v>3.8409999999999998E-3</v>
      </c>
      <c r="E153">
        <v>-2.3499999999999999E-4</v>
      </c>
      <c r="F153">
        <v>1.108E-3</v>
      </c>
    </row>
    <row r="154" spans="1:6" x14ac:dyDescent="0.2">
      <c r="A154">
        <v>16</v>
      </c>
      <c r="B154">
        <v>-9.5500000000000007</v>
      </c>
      <c r="C154">
        <v>12.48</v>
      </c>
      <c r="D154">
        <v>1.3940000000000001E-3</v>
      </c>
      <c r="E154">
        <v>6.0000000000000002E-6</v>
      </c>
      <c r="F154">
        <v>1.1299999999999999E-3</v>
      </c>
    </row>
    <row r="155" spans="1:6" x14ac:dyDescent="0.2">
      <c r="A155">
        <v>6</v>
      </c>
      <c r="B155">
        <v>8.61</v>
      </c>
      <c r="C155">
        <v>-10.07</v>
      </c>
      <c r="D155">
        <v>3.8409999999999998E-3</v>
      </c>
      <c r="E155">
        <v>-2.3499999999999999E-4</v>
      </c>
      <c r="F155">
        <v>1.108E-3</v>
      </c>
    </row>
    <row r="156" spans="1:6" x14ac:dyDescent="0.2">
      <c r="A156">
        <v>14</v>
      </c>
      <c r="B156">
        <v>-5.71</v>
      </c>
      <c r="C156">
        <v>-6.18</v>
      </c>
      <c r="D156">
        <v>2.5639999999999999E-3</v>
      </c>
      <c r="E156">
        <v>-2.9100000000000003E-4</v>
      </c>
      <c r="F156">
        <v>4.7399999999999997E-4</v>
      </c>
    </row>
    <row r="157" spans="1:6" x14ac:dyDescent="0.2">
      <c r="A157">
        <v>12</v>
      </c>
      <c r="B157">
        <v>-18.54</v>
      </c>
      <c r="C157">
        <v>-6.1</v>
      </c>
      <c r="D157">
        <v>3.1280000000000001E-3</v>
      </c>
      <c r="E157">
        <v>-2.5700000000000001E-4</v>
      </c>
      <c r="F157">
        <v>8.7699999999999996E-4</v>
      </c>
    </row>
    <row r="158" spans="1:6" x14ac:dyDescent="0.2">
      <c r="A158">
        <v>5</v>
      </c>
      <c r="B158">
        <v>-9.69</v>
      </c>
      <c r="C158">
        <v>-7.17</v>
      </c>
      <c r="D158">
        <v>2.8050000000000002E-3</v>
      </c>
      <c r="E158">
        <v>-4.3899999999999999E-4</v>
      </c>
      <c r="F158">
        <v>6.8900000000000005E-4</v>
      </c>
    </row>
    <row r="159" spans="1:6" x14ac:dyDescent="0.2">
      <c r="A159">
        <v>17</v>
      </c>
      <c r="B159">
        <v>-15.8</v>
      </c>
      <c r="C159">
        <v>-3.17</v>
      </c>
      <c r="D159">
        <v>2.1840000000000002E-3</v>
      </c>
      <c r="E159">
        <v>-2.5900000000000001E-4</v>
      </c>
      <c r="F159">
        <v>4.7800000000000002E-4</v>
      </c>
    </row>
    <row r="160" spans="1:6" x14ac:dyDescent="0.2">
      <c r="A160">
        <v>17</v>
      </c>
      <c r="B160">
        <v>15.18</v>
      </c>
      <c r="C160">
        <v>-10.54</v>
      </c>
      <c r="D160">
        <v>2.1840000000000002E-3</v>
      </c>
      <c r="E160">
        <v>-2.5900000000000001E-4</v>
      </c>
      <c r="F160">
        <v>4.7800000000000002E-4</v>
      </c>
    </row>
    <row r="161" spans="1:6" x14ac:dyDescent="0.2">
      <c r="A161">
        <v>1</v>
      </c>
      <c r="B161">
        <v>15.96</v>
      </c>
      <c r="C161">
        <v>-17.72</v>
      </c>
      <c r="D161">
        <v>2.3869999999999998E-3</v>
      </c>
      <c r="E161">
        <v>-3.0000000000000001E-5</v>
      </c>
      <c r="F161">
        <v>1.696E-3</v>
      </c>
    </row>
    <row r="162" spans="1:6" x14ac:dyDescent="0.2">
      <c r="A162">
        <v>1</v>
      </c>
      <c r="B162">
        <v>-7.96</v>
      </c>
      <c r="C162">
        <v>-16.28</v>
      </c>
      <c r="D162">
        <v>2.3869999999999998E-3</v>
      </c>
      <c r="E162">
        <v>-3.0000000000000001E-5</v>
      </c>
      <c r="F162">
        <v>1.696E-3</v>
      </c>
    </row>
    <row r="163" spans="1:6" x14ac:dyDescent="0.2">
      <c r="A163">
        <v>16</v>
      </c>
      <c r="B163">
        <v>12.57</v>
      </c>
      <c r="C163">
        <v>-12.88</v>
      </c>
      <c r="D163">
        <v>1.3940000000000001E-3</v>
      </c>
      <c r="E163">
        <v>6.0000000000000002E-6</v>
      </c>
      <c r="F163">
        <v>1.1299999999999999E-3</v>
      </c>
    </row>
    <row r="164" spans="1:6" x14ac:dyDescent="0.2">
      <c r="A164">
        <v>1</v>
      </c>
      <c r="B164">
        <v>-18.52</v>
      </c>
      <c r="C164">
        <v>-12</v>
      </c>
      <c r="D164">
        <v>2.3869999999999998E-3</v>
      </c>
      <c r="E164">
        <v>-3.0000000000000001E-5</v>
      </c>
      <c r="F164">
        <v>1.696E-3</v>
      </c>
    </row>
    <row r="165" spans="1:6" x14ac:dyDescent="0.2">
      <c r="A165">
        <v>7</v>
      </c>
      <c r="B165">
        <v>19.11</v>
      </c>
      <c r="C165">
        <v>-1.91</v>
      </c>
      <c r="D165">
        <v>2.5010000000000002E-3</v>
      </c>
      <c r="E165">
        <v>-1.6200000000000001E-4</v>
      </c>
      <c r="F165">
        <v>1.351E-3</v>
      </c>
    </row>
    <row r="166" spans="1:6" x14ac:dyDescent="0.2">
      <c r="A166">
        <v>4</v>
      </c>
      <c r="B166">
        <v>14.93</v>
      </c>
      <c r="C166">
        <v>3.97</v>
      </c>
      <c r="D166">
        <v>2.529E-3</v>
      </c>
      <c r="E166">
        <v>-1.17E-4</v>
      </c>
      <c r="F166">
        <v>1.572E-3</v>
      </c>
    </row>
    <row r="167" spans="1:6" x14ac:dyDescent="0.2">
      <c r="A167">
        <v>14</v>
      </c>
      <c r="B167">
        <v>-7.08</v>
      </c>
      <c r="C167">
        <v>-18.399999999999999</v>
      </c>
      <c r="D167">
        <v>-1.261E-3</v>
      </c>
      <c r="E167">
        <v>1.2049999999999999E-3</v>
      </c>
      <c r="F167">
        <v>4.6799999999999999E-4</v>
      </c>
    </row>
    <row r="168" spans="1:6" x14ac:dyDescent="0.2">
      <c r="A168">
        <v>2</v>
      </c>
      <c r="B168">
        <v>-8.94</v>
      </c>
      <c r="C168">
        <v>13.32</v>
      </c>
      <c r="D168">
        <v>-1.4779999999999999E-3</v>
      </c>
      <c r="E168">
        <v>1.266E-3</v>
      </c>
      <c r="F168">
        <v>7.8399999999999997E-4</v>
      </c>
    </row>
    <row r="169" spans="1:6" x14ac:dyDescent="0.2">
      <c r="A169">
        <v>11</v>
      </c>
      <c r="B169">
        <v>2.5499999999999998</v>
      </c>
      <c r="C169">
        <v>-0.08</v>
      </c>
      <c r="D169">
        <v>-1.371E-3</v>
      </c>
      <c r="E169">
        <v>1.242E-3</v>
      </c>
      <c r="F169">
        <v>5.9199999999999997E-4</v>
      </c>
    </row>
    <row r="170" spans="1:6" x14ac:dyDescent="0.2">
      <c r="A170">
        <v>11</v>
      </c>
      <c r="B170">
        <v>-19.29</v>
      </c>
      <c r="C170">
        <v>-14.22</v>
      </c>
      <c r="D170">
        <v>-1.371E-3</v>
      </c>
      <c r="E170">
        <v>1.242E-3</v>
      </c>
      <c r="F170">
        <v>5.9199999999999997E-4</v>
      </c>
    </row>
    <row r="171" spans="1:6" x14ac:dyDescent="0.2">
      <c r="A171">
        <v>14</v>
      </c>
      <c r="B171">
        <v>-18.11</v>
      </c>
      <c r="C171">
        <v>10.46</v>
      </c>
      <c r="D171">
        <v>-1.261E-3</v>
      </c>
      <c r="E171">
        <v>1.2049999999999999E-3</v>
      </c>
      <c r="F171">
        <v>4.6799999999999999E-4</v>
      </c>
    </row>
    <row r="172" spans="1:6" x14ac:dyDescent="0.2">
      <c r="A172">
        <v>17</v>
      </c>
      <c r="B172">
        <v>-9.33</v>
      </c>
      <c r="C172">
        <v>-9.06</v>
      </c>
      <c r="D172">
        <v>-1.209E-3</v>
      </c>
      <c r="E172">
        <v>1.1999999999999999E-3</v>
      </c>
      <c r="F172">
        <v>5.0699999999999996E-4</v>
      </c>
    </row>
    <row r="173" spans="1:6" x14ac:dyDescent="0.2">
      <c r="A173">
        <v>17</v>
      </c>
      <c r="B173">
        <v>10.7</v>
      </c>
      <c r="C173">
        <v>-0.47</v>
      </c>
      <c r="D173">
        <v>-1.209E-3</v>
      </c>
      <c r="E173">
        <v>1.1999999999999999E-3</v>
      </c>
      <c r="F173">
        <v>5.0699999999999996E-4</v>
      </c>
    </row>
    <row r="174" spans="1:6" x14ac:dyDescent="0.2">
      <c r="A174">
        <v>12</v>
      </c>
      <c r="B174">
        <v>-9.7200000000000006</v>
      </c>
      <c r="C174">
        <v>-7.25</v>
      </c>
      <c r="D174">
        <v>-1.48E-3</v>
      </c>
      <c r="E174">
        <v>1.065E-3</v>
      </c>
      <c r="F174">
        <v>5.4600000000000004E-4</v>
      </c>
    </row>
    <row r="175" spans="1:6" x14ac:dyDescent="0.2">
      <c r="A175">
        <v>12</v>
      </c>
      <c r="B175">
        <v>-4.17</v>
      </c>
      <c r="C175">
        <v>9.67</v>
      </c>
      <c r="D175">
        <v>-1.48E-3</v>
      </c>
      <c r="E175">
        <v>1.065E-3</v>
      </c>
      <c r="F175">
        <v>5.4600000000000004E-4</v>
      </c>
    </row>
    <row r="176" spans="1:6" x14ac:dyDescent="0.2">
      <c r="A176">
        <v>1</v>
      </c>
      <c r="B176">
        <v>19.920000000000002</v>
      </c>
      <c r="C176">
        <v>-2.85</v>
      </c>
      <c r="D176">
        <v>-9.3499999999999996E-4</v>
      </c>
      <c r="E176">
        <v>1.0939999999999999E-3</v>
      </c>
      <c r="F176">
        <v>1.805E-3</v>
      </c>
    </row>
    <row r="177" spans="1:6" x14ac:dyDescent="0.2">
      <c r="A177">
        <v>4</v>
      </c>
      <c r="B177">
        <v>-8.23</v>
      </c>
      <c r="C177">
        <v>4.09</v>
      </c>
      <c r="D177">
        <v>-1.101E-3</v>
      </c>
      <c r="E177">
        <v>1.0399999999999999E-3</v>
      </c>
      <c r="F177">
        <v>1.828E-3</v>
      </c>
    </row>
    <row r="178" spans="1:6" x14ac:dyDescent="0.2">
      <c r="A178">
        <v>17</v>
      </c>
      <c r="B178">
        <v>0.85</v>
      </c>
      <c r="C178">
        <v>-17.399999999999999</v>
      </c>
      <c r="D178">
        <v>-1.209E-3</v>
      </c>
      <c r="E178">
        <v>1.1999999999999999E-3</v>
      </c>
      <c r="F178">
        <v>5.0699999999999996E-4</v>
      </c>
    </row>
    <row r="179" spans="1:6" x14ac:dyDescent="0.2">
      <c r="A179">
        <v>14</v>
      </c>
      <c r="B179">
        <v>-11.66</v>
      </c>
      <c r="C179">
        <v>-19.53</v>
      </c>
      <c r="D179">
        <v>-1.261E-3</v>
      </c>
      <c r="E179">
        <v>1.2049999999999999E-3</v>
      </c>
      <c r="F179">
        <v>4.6799999999999999E-4</v>
      </c>
    </row>
    <row r="180" spans="1:6" x14ac:dyDescent="0.2">
      <c r="A180">
        <v>14</v>
      </c>
      <c r="B180">
        <v>-7.86</v>
      </c>
      <c r="C180">
        <v>14.39</v>
      </c>
      <c r="D180">
        <v>-1.261E-3</v>
      </c>
      <c r="E180">
        <v>1.2049999999999999E-3</v>
      </c>
      <c r="F180">
        <v>4.6799999999999999E-4</v>
      </c>
    </row>
    <row r="181" spans="1:6" x14ac:dyDescent="0.2">
      <c r="A181">
        <v>12</v>
      </c>
      <c r="B181">
        <v>14.57</v>
      </c>
      <c r="C181">
        <v>18.309999999999999</v>
      </c>
      <c r="D181">
        <v>-1.48E-3</v>
      </c>
      <c r="E181">
        <v>1.065E-3</v>
      </c>
      <c r="F181">
        <v>5.4600000000000004E-4</v>
      </c>
    </row>
    <row r="182" spans="1:6" x14ac:dyDescent="0.2">
      <c r="A182">
        <v>12</v>
      </c>
      <c r="B182">
        <v>1.89</v>
      </c>
      <c r="C182">
        <v>19.22</v>
      </c>
      <c r="D182">
        <v>-1.48E-3</v>
      </c>
      <c r="E182">
        <v>1.065E-3</v>
      </c>
      <c r="F182">
        <v>5.4600000000000004E-4</v>
      </c>
    </row>
    <row r="183" spans="1:6" x14ac:dyDescent="0.2">
      <c r="A183">
        <v>3</v>
      </c>
      <c r="B183">
        <v>4.74</v>
      </c>
      <c r="C183">
        <v>15.18</v>
      </c>
      <c r="D183">
        <v>-1.4970000000000001E-3</v>
      </c>
      <c r="E183">
        <v>1.1349999999999999E-3</v>
      </c>
      <c r="F183">
        <v>7.2599999999999997E-4</v>
      </c>
    </row>
    <row r="184" spans="1:6" x14ac:dyDescent="0.2">
      <c r="A184">
        <v>14</v>
      </c>
      <c r="B184">
        <v>14.28</v>
      </c>
      <c r="C184">
        <v>5.52</v>
      </c>
      <c r="D184">
        <v>-1.261E-3</v>
      </c>
      <c r="E184">
        <v>1.2049999999999999E-3</v>
      </c>
      <c r="F184">
        <v>4.6799999999999999E-4</v>
      </c>
    </row>
    <row r="185" spans="1:6" x14ac:dyDescent="0.2">
      <c r="A185">
        <v>6</v>
      </c>
      <c r="B185">
        <v>17.61</v>
      </c>
      <c r="C185">
        <v>-10.25</v>
      </c>
      <c r="D185">
        <v>-1.4580000000000001E-3</v>
      </c>
      <c r="E185">
        <v>1.178E-3</v>
      </c>
      <c r="F185">
        <v>9.6599999999999995E-4</v>
      </c>
    </row>
    <row r="186" spans="1:6" x14ac:dyDescent="0.2">
      <c r="A186">
        <v>9</v>
      </c>
      <c r="B186">
        <v>9.9600000000000009</v>
      </c>
      <c r="C186">
        <v>-17.489999999999998</v>
      </c>
      <c r="D186">
        <v>-1.3090000000000001E-3</v>
      </c>
      <c r="E186">
        <v>1.191E-3</v>
      </c>
      <c r="F186">
        <v>1.214E-3</v>
      </c>
    </row>
    <row r="187" spans="1:6" x14ac:dyDescent="0.2">
      <c r="A187">
        <v>13</v>
      </c>
      <c r="B187">
        <v>1.46</v>
      </c>
      <c r="C187">
        <v>17.07</v>
      </c>
      <c r="D187">
        <v>-6.3400000000000001E-4</v>
      </c>
      <c r="E187">
        <v>1.085E-3</v>
      </c>
      <c r="F187">
        <v>2.47E-3</v>
      </c>
    </row>
    <row r="188" spans="1:6" x14ac:dyDescent="0.2">
      <c r="A188">
        <v>2</v>
      </c>
      <c r="B188">
        <v>19.68</v>
      </c>
      <c r="C188">
        <v>14.26</v>
      </c>
      <c r="D188">
        <v>-1.1299999999999999E-3</v>
      </c>
      <c r="E188">
        <v>1.31E-3</v>
      </c>
      <c r="F188">
        <v>1.3879999999999999E-3</v>
      </c>
    </row>
    <row r="189" spans="1:6" x14ac:dyDescent="0.2">
      <c r="A189">
        <v>8</v>
      </c>
      <c r="B189">
        <v>-3.7</v>
      </c>
      <c r="C189">
        <v>2.65</v>
      </c>
      <c r="D189">
        <v>-1.201E-3</v>
      </c>
      <c r="E189">
        <v>1.2409999999999999E-3</v>
      </c>
      <c r="F189">
        <v>1.23E-3</v>
      </c>
    </row>
    <row r="190" spans="1:6" x14ac:dyDescent="0.2">
      <c r="A190">
        <v>14</v>
      </c>
      <c r="B190">
        <v>-17.010000000000002</v>
      </c>
      <c r="C190">
        <v>6.01</v>
      </c>
      <c r="D190">
        <v>-1.3359999999999999E-3</v>
      </c>
      <c r="E190">
        <v>1.459E-3</v>
      </c>
      <c r="F190">
        <v>1.4530000000000001E-3</v>
      </c>
    </row>
    <row r="191" spans="1:6" x14ac:dyDescent="0.2">
      <c r="A191">
        <v>2</v>
      </c>
      <c r="B191">
        <v>15.27</v>
      </c>
      <c r="C191">
        <v>-18.8</v>
      </c>
      <c r="D191">
        <v>-1.1299999999999999E-3</v>
      </c>
      <c r="E191">
        <v>1.31E-3</v>
      </c>
      <c r="F191">
        <v>1.3879999999999999E-3</v>
      </c>
    </row>
    <row r="192" spans="1:6" x14ac:dyDescent="0.2">
      <c r="A192">
        <v>5</v>
      </c>
      <c r="B192">
        <v>20.079999999999998</v>
      </c>
      <c r="C192">
        <v>7.9</v>
      </c>
      <c r="D192">
        <v>-1.201E-3</v>
      </c>
      <c r="E192">
        <v>1.2800000000000001E-3</v>
      </c>
      <c r="F192">
        <v>1.2769999999999999E-3</v>
      </c>
    </row>
    <row r="193" spans="1:6" x14ac:dyDescent="0.2">
      <c r="A193">
        <v>11</v>
      </c>
      <c r="B193">
        <v>8.58</v>
      </c>
      <c r="C193">
        <v>-17.59</v>
      </c>
      <c r="D193">
        <v>-1.193E-3</v>
      </c>
      <c r="E193">
        <v>1.3730000000000001E-3</v>
      </c>
      <c r="F193">
        <v>1.4120000000000001E-3</v>
      </c>
    </row>
    <row r="194" spans="1:6" x14ac:dyDescent="0.2">
      <c r="A194">
        <v>16</v>
      </c>
      <c r="B194">
        <v>-15.75</v>
      </c>
      <c r="C194">
        <v>-13.51</v>
      </c>
      <c r="D194">
        <v>-1.4710000000000001E-3</v>
      </c>
      <c r="E194">
        <v>1.403E-3</v>
      </c>
      <c r="F194">
        <v>2.1120000000000002E-3</v>
      </c>
    </row>
    <row r="195" spans="1:6" x14ac:dyDescent="0.2">
      <c r="A195">
        <v>5</v>
      </c>
      <c r="B195">
        <v>15.97</v>
      </c>
      <c r="C195">
        <v>-15.95</v>
      </c>
      <c r="D195">
        <v>-1.201E-3</v>
      </c>
      <c r="E195">
        <v>1.2800000000000001E-3</v>
      </c>
      <c r="F195">
        <v>1.2769999999999999E-3</v>
      </c>
    </row>
    <row r="196" spans="1:6" x14ac:dyDescent="0.2">
      <c r="A196">
        <v>18</v>
      </c>
      <c r="B196">
        <v>-19.41</v>
      </c>
      <c r="C196">
        <v>-7.2</v>
      </c>
      <c r="D196">
        <v>-2.5140000000000002E-3</v>
      </c>
      <c r="E196">
        <v>1.415E-3</v>
      </c>
      <c r="F196">
        <v>1.7830000000000001E-3</v>
      </c>
    </row>
    <row r="197" spans="1:6" x14ac:dyDescent="0.2">
      <c r="A197">
        <v>1</v>
      </c>
      <c r="B197">
        <v>-9.69</v>
      </c>
      <c r="C197">
        <v>-15.75</v>
      </c>
      <c r="D197">
        <v>-4.6200000000000001E-4</v>
      </c>
      <c r="E197">
        <v>8.8099999999999995E-4</v>
      </c>
      <c r="F197">
        <v>2.4859999999999999E-3</v>
      </c>
    </row>
    <row r="198" spans="1:6" x14ac:dyDescent="0.2">
      <c r="A198">
        <v>8</v>
      </c>
      <c r="B198">
        <v>-16.8</v>
      </c>
      <c r="C198">
        <v>-3.3</v>
      </c>
      <c r="D198">
        <v>-1.201E-3</v>
      </c>
      <c r="E198">
        <v>1.2409999999999999E-3</v>
      </c>
      <c r="F198">
        <v>1.23E-3</v>
      </c>
    </row>
    <row r="199" spans="1:6" x14ac:dyDescent="0.2">
      <c r="A199">
        <v>13</v>
      </c>
      <c r="B199">
        <v>8.7899999999999991</v>
      </c>
      <c r="C199">
        <v>-4.2300000000000004</v>
      </c>
      <c r="D199">
        <v>-6.3400000000000001E-4</v>
      </c>
      <c r="E199">
        <v>1.085E-3</v>
      </c>
      <c r="F199">
        <v>2.47E-3</v>
      </c>
    </row>
    <row r="200" spans="1:6" x14ac:dyDescent="0.2">
      <c r="A200">
        <v>15</v>
      </c>
      <c r="B200">
        <v>-2.62</v>
      </c>
      <c r="C200">
        <v>8.75</v>
      </c>
      <c r="D200">
        <v>-2.0240000000000002E-3</v>
      </c>
      <c r="E200">
        <v>1.2869999999999999E-3</v>
      </c>
      <c r="F200">
        <v>1.83E-3</v>
      </c>
    </row>
    <row r="201" spans="1:6" x14ac:dyDescent="0.2">
      <c r="A201">
        <v>10</v>
      </c>
      <c r="B201">
        <v>-11.18</v>
      </c>
      <c r="C201">
        <v>-14.99</v>
      </c>
      <c r="D201">
        <v>-3.7399999999999998E-4</v>
      </c>
      <c r="E201">
        <v>9.0300000000000005E-4</v>
      </c>
      <c r="F201">
        <v>2.5790000000000001E-3</v>
      </c>
    </row>
    <row r="202" spans="1:6" x14ac:dyDescent="0.2">
      <c r="A202">
        <v>2</v>
      </c>
      <c r="B202">
        <v>-10.199999999999999</v>
      </c>
      <c r="C202">
        <v>3.14</v>
      </c>
      <c r="D202">
        <v>-1.1299999999999999E-3</v>
      </c>
      <c r="E202">
        <v>1.31E-3</v>
      </c>
      <c r="F202">
        <v>1.3879999999999999E-3</v>
      </c>
    </row>
    <row r="203" spans="1:6" x14ac:dyDescent="0.2">
      <c r="A203">
        <v>6</v>
      </c>
      <c r="B203">
        <v>19.37</v>
      </c>
      <c r="C203">
        <v>3.47</v>
      </c>
      <c r="D203">
        <v>-1.1590000000000001E-3</v>
      </c>
      <c r="E203">
        <v>1.145E-3</v>
      </c>
      <c r="F203">
        <v>1.6670000000000001E-3</v>
      </c>
    </row>
    <row r="204" spans="1:6" x14ac:dyDescent="0.2">
      <c r="A204">
        <v>5</v>
      </c>
      <c r="B204">
        <v>17.079999999999998</v>
      </c>
      <c r="C204">
        <v>12.24</v>
      </c>
      <c r="D204">
        <v>-1.201E-3</v>
      </c>
      <c r="E204">
        <v>1.2800000000000001E-3</v>
      </c>
      <c r="F204">
        <v>1.2769999999999999E-3</v>
      </c>
    </row>
    <row r="205" spans="1:6" x14ac:dyDescent="0.2">
      <c r="A205">
        <v>17</v>
      </c>
      <c r="B205">
        <v>12.41</v>
      </c>
      <c r="C205">
        <v>4.5</v>
      </c>
      <c r="D205">
        <v>-1.7639999999999999E-3</v>
      </c>
      <c r="E205">
        <v>1.5679999999999999E-3</v>
      </c>
      <c r="F205">
        <v>1.487E-3</v>
      </c>
    </row>
    <row r="206" spans="1:6" x14ac:dyDescent="0.2">
      <c r="A206">
        <v>13</v>
      </c>
      <c r="B206">
        <v>-5.74</v>
      </c>
      <c r="C206">
        <v>-2.35</v>
      </c>
      <c r="D206">
        <v>-6.3400000000000001E-4</v>
      </c>
      <c r="E206">
        <v>1.085E-3</v>
      </c>
      <c r="F206">
        <v>2.47E-3</v>
      </c>
    </row>
    <row r="207" spans="1:6" x14ac:dyDescent="0.2">
      <c r="A207">
        <v>6</v>
      </c>
      <c r="B207">
        <v>2.59</v>
      </c>
      <c r="C207">
        <v>-11.75</v>
      </c>
      <c r="D207">
        <v>9.7999999999999997E-5</v>
      </c>
      <c r="E207">
        <v>3.137E-3</v>
      </c>
      <c r="F207">
        <v>4.15E-4</v>
      </c>
    </row>
    <row r="208" spans="1:6" x14ac:dyDescent="0.2">
      <c r="A208">
        <v>6</v>
      </c>
      <c r="B208">
        <v>-17.09</v>
      </c>
      <c r="C208">
        <v>-16.239999999999998</v>
      </c>
      <c r="D208">
        <v>9.7999999999999997E-5</v>
      </c>
      <c r="E208">
        <v>3.137E-3</v>
      </c>
      <c r="F208">
        <v>4.15E-4</v>
      </c>
    </row>
    <row r="209" spans="1:6" x14ac:dyDescent="0.2">
      <c r="A209">
        <v>9</v>
      </c>
      <c r="B209">
        <v>-3.31</v>
      </c>
      <c r="C209">
        <v>19.72</v>
      </c>
      <c r="D209">
        <v>5.3200000000000003E-4</v>
      </c>
      <c r="E209">
        <v>3.307E-3</v>
      </c>
      <c r="F209">
        <v>6.0800000000000003E-4</v>
      </c>
    </row>
    <row r="210" spans="1:6" x14ac:dyDescent="0.2">
      <c r="A210">
        <v>8</v>
      </c>
      <c r="B210">
        <v>19.899999999999999</v>
      </c>
      <c r="C210">
        <v>0.68</v>
      </c>
      <c r="D210">
        <v>8.6399999999999997E-4</v>
      </c>
      <c r="E210">
        <v>3.375E-3</v>
      </c>
      <c r="F210">
        <v>4.6900000000000002E-4</v>
      </c>
    </row>
    <row r="211" spans="1:6" x14ac:dyDescent="0.2">
      <c r="A211">
        <v>6</v>
      </c>
      <c r="B211">
        <v>-5.37</v>
      </c>
      <c r="C211">
        <v>-0.44</v>
      </c>
      <c r="D211">
        <v>9.7999999999999997E-5</v>
      </c>
      <c r="E211">
        <v>3.137E-3</v>
      </c>
      <c r="F211">
        <v>4.15E-4</v>
      </c>
    </row>
    <row r="212" spans="1:6" x14ac:dyDescent="0.2">
      <c r="A212">
        <v>1</v>
      </c>
      <c r="B212">
        <v>7</v>
      </c>
      <c r="C212">
        <v>-20.350000000000001</v>
      </c>
      <c r="D212">
        <v>3.1500000000000001E-4</v>
      </c>
      <c r="E212">
        <v>3.2910000000000001E-3</v>
      </c>
      <c r="F212">
        <v>5.3700000000000004E-4</v>
      </c>
    </row>
    <row r="213" spans="1:6" x14ac:dyDescent="0.2">
      <c r="A213">
        <v>17</v>
      </c>
      <c r="B213">
        <v>-10.28</v>
      </c>
      <c r="C213">
        <v>-14.17</v>
      </c>
      <c r="D213">
        <v>-8.8999999999999995E-5</v>
      </c>
      <c r="E213">
        <v>2.9940000000000001E-3</v>
      </c>
      <c r="F213">
        <v>-7.5000000000000002E-4</v>
      </c>
    </row>
    <row r="214" spans="1:6" x14ac:dyDescent="0.2">
      <c r="A214">
        <v>16</v>
      </c>
      <c r="B214">
        <v>0.31</v>
      </c>
      <c r="C214">
        <v>4.3099999999999996</v>
      </c>
      <c r="D214">
        <v>-8.4500000000000005E-4</v>
      </c>
      <c r="E214">
        <v>3.0500000000000002E-3</v>
      </c>
      <c r="F214">
        <v>-4.0099999999999999E-4</v>
      </c>
    </row>
    <row r="215" spans="1:6" x14ac:dyDescent="0.2">
      <c r="A215">
        <v>17</v>
      </c>
      <c r="B215">
        <v>9.4700000000000006</v>
      </c>
      <c r="C215">
        <v>-14.82</v>
      </c>
      <c r="D215">
        <v>-8.8999999999999995E-5</v>
      </c>
      <c r="E215">
        <v>2.9940000000000001E-3</v>
      </c>
      <c r="F215">
        <v>-7.5000000000000002E-4</v>
      </c>
    </row>
    <row r="216" spans="1:6" x14ac:dyDescent="0.2">
      <c r="A216">
        <v>1</v>
      </c>
      <c r="B216">
        <v>4.62</v>
      </c>
      <c r="C216">
        <v>-4.9800000000000004</v>
      </c>
      <c r="D216">
        <v>3.1500000000000001E-4</v>
      </c>
      <c r="E216">
        <v>3.2910000000000001E-3</v>
      </c>
      <c r="F216">
        <v>5.3700000000000004E-4</v>
      </c>
    </row>
    <row r="217" spans="1:6" x14ac:dyDescent="0.2">
      <c r="A217">
        <v>2</v>
      </c>
      <c r="B217">
        <v>-18.16</v>
      </c>
      <c r="C217">
        <v>-0.94</v>
      </c>
      <c r="D217">
        <v>4.1300000000000001E-4</v>
      </c>
      <c r="E217">
        <v>3.271E-3</v>
      </c>
      <c r="F217">
        <v>-7.9999999999999996E-6</v>
      </c>
    </row>
    <row r="218" spans="1:6" x14ac:dyDescent="0.2">
      <c r="A218">
        <v>12</v>
      </c>
      <c r="B218">
        <v>6.83</v>
      </c>
      <c r="C218">
        <v>-13.82</v>
      </c>
      <c r="D218">
        <v>-3.4000000000000002E-4</v>
      </c>
      <c r="E218">
        <v>3.0630000000000002E-3</v>
      </c>
      <c r="F218">
        <v>4.0000000000000003E-5</v>
      </c>
    </row>
    <row r="219" spans="1:6" x14ac:dyDescent="0.2">
      <c r="A219">
        <v>10</v>
      </c>
      <c r="B219">
        <v>-10.02</v>
      </c>
      <c r="C219">
        <v>-2.33</v>
      </c>
      <c r="D219">
        <v>-1.6200000000000001E-4</v>
      </c>
      <c r="E219">
        <v>3.2950000000000002E-3</v>
      </c>
      <c r="F219">
        <v>2.2599999999999999E-4</v>
      </c>
    </row>
    <row r="220" spans="1:6" x14ac:dyDescent="0.2">
      <c r="A220">
        <v>7</v>
      </c>
      <c r="B220">
        <v>-16.12</v>
      </c>
      <c r="C220">
        <v>-8.39</v>
      </c>
      <c r="D220">
        <v>1.258E-3</v>
      </c>
      <c r="E220">
        <v>3.3790000000000001E-3</v>
      </c>
      <c r="F220">
        <v>7.7499999999999997E-4</v>
      </c>
    </row>
    <row r="221" spans="1:6" x14ac:dyDescent="0.2">
      <c r="A221">
        <v>16</v>
      </c>
      <c r="B221">
        <v>20.11</v>
      </c>
      <c r="C221">
        <v>16.16</v>
      </c>
      <c r="D221">
        <v>-8.4500000000000005E-4</v>
      </c>
      <c r="E221">
        <v>3.0500000000000002E-3</v>
      </c>
      <c r="F221">
        <v>-4.0099999999999999E-4</v>
      </c>
    </row>
    <row r="222" spans="1:6" x14ac:dyDescent="0.2">
      <c r="A222">
        <v>15</v>
      </c>
      <c r="B222">
        <v>-2.08</v>
      </c>
      <c r="C222">
        <v>-0.2</v>
      </c>
      <c r="D222">
        <v>-5.0699999999999996E-4</v>
      </c>
      <c r="E222">
        <v>3.0539999999999999E-3</v>
      </c>
      <c r="F222">
        <v>-1.6100000000000001E-4</v>
      </c>
    </row>
    <row r="223" spans="1:6" x14ac:dyDescent="0.2">
      <c r="A223">
        <v>8</v>
      </c>
      <c r="B223">
        <v>3.41</v>
      </c>
      <c r="C223">
        <v>2.9</v>
      </c>
      <c r="D223">
        <v>8.6399999999999997E-4</v>
      </c>
      <c r="E223">
        <v>3.375E-3</v>
      </c>
      <c r="F223">
        <v>4.6900000000000002E-4</v>
      </c>
    </row>
    <row r="224" spans="1:6" x14ac:dyDescent="0.2">
      <c r="A224">
        <v>14</v>
      </c>
      <c r="B224">
        <v>-13.81</v>
      </c>
      <c r="C224">
        <v>-20.079999999999998</v>
      </c>
      <c r="D224">
        <v>1.6799999999999999E-4</v>
      </c>
      <c r="E224">
        <v>3.176E-3</v>
      </c>
      <c r="F224">
        <v>-6.1499999999999999E-4</v>
      </c>
    </row>
    <row r="225" spans="1:6" x14ac:dyDescent="0.2">
      <c r="A225">
        <v>16</v>
      </c>
      <c r="B225">
        <v>-19.32</v>
      </c>
      <c r="C225">
        <v>-2.37</v>
      </c>
      <c r="D225">
        <v>-8.4500000000000005E-4</v>
      </c>
      <c r="E225">
        <v>3.0500000000000002E-3</v>
      </c>
      <c r="F225">
        <v>-4.0099999999999999E-4</v>
      </c>
    </row>
    <row r="226" spans="1:6" x14ac:dyDescent="0.2">
      <c r="A226">
        <v>16</v>
      </c>
      <c r="B226">
        <v>-4.25</v>
      </c>
      <c r="C226">
        <v>10.59</v>
      </c>
      <c r="D226">
        <v>-8.4500000000000005E-4</v>
      </c>
      <c r="E226">
        <v>3.0500000000000002E-3</v>
      </c>
      <c r="F226">
        <v>-4.0099999999999999E-4</v>
      </c>
    </row>
    <row r="227" spans="1:6" x14ac:dyDescent="0.2">
      <c r="A227">
        <v>14</v>
      </c>
      <c r="B227">
        <v>11.47</v>
      </c>
      <c r="C227">
        <v>-10.69</v>
      </c>
      <c r="D227">
        <v>-9.5000000000000005E-5</v>
      </c>
      <c r="E227">
        <v>-3.3399999999999999E-4</v>
      </c>
      <c r="F227">
        <v>3.6099999999999999E-4</v>
      </c>
    </row>
    <row r="228" spans="1:6" x14ac:dyDescent="0.2">
      <c r="A228">
        <v>6</v>
      </c>
      <c r="B228">
        <v>14.73</v>
      </c>
      <c r="C228">
        <v>-0.26</v>
      </c>
      <c r="D228">
        <v>6.4599999999999998E-4</v>
      </c>
      <c r="E228">
        <v>2.5399999999999999E-4</v>
      </c>
      <c r="F228">
        <v>1.3290000000000001E-3</v>
      </c>
    </row>
    <row r="229" spans="1:6" x14ac:dyDescent="0.2">
      <c r="A229">
        <v>15</v>
      </c>
      <c r="B229">
        <v>3.18</v>
      </c>
      <c r="C229">
        <v>-15.04</v>
      </c>
      <c r="D229">
        <v>-8.6600000000000002E-4</v>
      </c>
      <c r="E229">
        <v>-1.7899999999999999E-4</v>
      </c>
      <c r="F229">
        <v>4.4799999999999999E-4</v>
      </c>
    </row>
    <row r="230" spans="1:6" x14ac:dyDescent="0.2">
      <c r="A230">
        <v>12</v>
      </c>
      <c r="B230">
        <v>20.059999999999999</v>
      </c>
      <c r="C230">
        <v>8.17</v>
      </c>
      <c r="D230">
        <v>-6.6100000000000002E-4</v>
      </c>
      <c r="E230">
        <v>1.2999999999999999E-5</v>
      </c>
      <c r="F230">
        <v>6.6600000000000003E-4</v>
      </c>
    </row>
    <row r="231" spans="1:6" x14ac:dyDescent="0.2">
      <c r="A231">
        <v>8</v>
      </c>
      <c r="B231">
        <v>-11.99</v>
      </c>
      <c r="C231">
        <v>-7</v>
      </c>
      <c r="D231">
        <v>1.348E-3</v>
      </c>
      <c r="E231">
        <v>-2.99E-4</v>
      </c>
      <c r="F231">
        <v>1.583E-3</v>
      </c>
    </row>
    <row r="232" spans="1:6" x14ac:dyDescent="0.2">
      <c r="A232">
        <v>14</v>
      </c>
      <c r="B232">
        <v>5.78</v>
      </c>
      <c r="C232">
        <v>16.07</v>
      </c>
      <c r="D232">
        <v>-9.5000000000000005E-5</v>
      </c>
      <c r="E232">
        <v>-3.3399999999999999E-4</v>
      </c>
      <c r="F232">
        <v>3.6099999999999999E-4</v>
      </c>
    </row>
    <row r="233" spans="1:6" x14ac:dyDescent="0.2">
      <c r="A233">
        <v>18</v>
      </c>
      <c r="B233">
        <v>-7.82</v>
      </c>
      <c r="C233">
        <v>-6.67</v>
      </c>
      <c r="D233">
        <v>-7.0500000000000001E-4</v>
      </c>
      <c r="E233">
        <v>-4.7600000000000002E-4</v>
      </c>
      <c r="F233">
        <v>2.7700000000000001E-4</v>
      </c>
    </row>
    <row r="234" spans="1:6" x14ac:dyDescent="0.2">
      <c r="A234">
        <v>9</v>
      </c>
      <c r="B234">
        <v>-14.75</v>
      </c>
      <c r="C234">
        <v>14.09</v>
      </c>
      <c r="D234">
        <v>1.6819999999999999E-3</v>
      </c>
      <c r="E234">
        <v>2.7500000000000002E-4</v>
      </c>
      <c r="F234">
        <v>1.6969999999999999E-3</v>
      </c>
    </row>
    <row r="235" spans="1:6" x14ac:dyDescent="0.2">
      <c r="A235">
        <v>14</v>
      </c>
      <c r="B235">
        <v>4.41</v>
      </c>
      <c r="C235">
        <v>1.1299999999999999</v>
      </c>
      <c r="D235">
        <v>-9.5000000000000005E-5</v>
      </c>
      <c r="E235">
        <v>-3.3399999999999999E-4</v>
      </c>
      <c r="F235">
        <v>3.6099999999999999E-4</v>
      </c>
    </row>
    <row r="236" spans="1:6" x14ac:dyDescent="0.2">
      <c r="A236">
        <v>13</v>
      </c>
      <c r="B236">
        <v>-10.41</v>
      </c>
      <c r="C236">
        <v>12.41</v>
      </c>
      <c r="D236">
        <v>4.2499999999999998E-4</v>
      </c>
      <c r="E236">
        <v>-1.8E-5</v>
      </c>
      <c r="F236">
        <v>1.137E-3</v>
      </c>
    </row>
    <row r="237" spans="1:6" x14ac:dyDescent="0.2">
      <c r="A237">
        <v>8</v>
      </c>
      <c r="B237">
        <v>-6.5</v>
      </c>
      <c r="C237">
        <v>17.899999999999999</v>
      </c>
      <c r="D237">
        <v>1.348E-3</v>
      </c>
      <c r="E237">
        <v>-2.99E-4</v>
      </c>
      <c r="F237">
        <v>1.583E-3</v>
      </c>
    </row>
    <row r="238" spans="1:6" x14ac:dyDescent="0.2">
      <c r="A238">
        <v>6</v>
      </c>
      <c r="B238">
        <v>-13.48</v>
      </c>
      <c r="C238">
        <v>-5.3</v>
      </c>
      <c r="D238">
        <v>6.4599999999999998E-4</v>
      </c>
      <c r="E238">
        <v>2.5399999999999999E-4</v>
      </c>
      <c r="F238">
        <v>1.3290000000000001E-3</v>
      </c>
    </row>
    <row r="239" spans="1:6" x14ac:dyDescent="0.2">
      <c r="A239">
        <v>12</v>
      </c>
      <c r="B239">
        <v>15.86</v>
      </c>
      <c r="C239">
        <v>-4.1100000000000003</v>
      </c>
      <c r="D239">
        <v>-6.6100000000000002E-4</v>
      </c>
      <c r="E239">
        <v>1.2999999999999999E-5</v>
      </c>
      <c r="F239">
        <v>6.6600000000000003E-4</v>
      </c>
    </row>
    <row r="240" spans="1:6" x14ac:dyDescent="0.2">
      <c r="A240">
        <v>8</v>
      </c>
      <c r="B240">
        <v>7.0000000000000007E-2</v>
      </c>
      <c r="C240">
        <v>8.6999999999999993</v>
      </c>
      <c r="D240">
        <v>1.348E-3</v>
      </c>
      <c r="E240">
        <v>-2.99E-4</v>
      </c>
      <c r="F240">
        <v>1.583E-3</v>
      </c>
    </row>
    <row r="241" spans="1:6" x14ac:dyDescent="0.2">
      <c r="A241">
        <v>9</v>
      </c>
      <c r="B241">
        <v>-16.3</v>
      </c>
      <c r="C241">
        <v>-17.36</v>
      </c>
      <c r="D241">
        <v>1.6819999999999999E-3</v>
      </c>
      <c r="E241">
        <v>2.7500000000000002E-4</v>
      </c>
      <c r="F241">
        <v>1.6969999999999999E-3</v>
      </c>
    </row>
    <row r="242" spans="1:6" x14ac:dyDescent="0.2">
      <c r="A242">
        <v>16</v>
      </c>
      <c r="B242">
        <v>5.25</v>
      </c>
      <c r="C242">
        <v>17.98</v>
      </c>
      <c r="D242">
        <v>2.02E-4</v>
      </c>
      <c r="E242">
        <v>-1.9100000000000001E-4</v>
      </c>
      <c r="F242">
        <v>6.9499999999999998E-4</v>
      </c>
    </row>
    <row r="243" spans="1:6" x14ac:dyDescent="0.2">
      <c r="A243">
        <v>6</v>
      </c>
      <c r="B243">
        <v>5.5</v>
      </c>
      <c r="C243">
        <v>-13.78</v>
      </c>
      <c r="D243">
        <v>6.4599999999999998E-4</v>
      </c>
      <c r="E243">
        <v>2.5399999999999999E-4</v>
      </c>
      <c r="F243">
        <v>1.3290000000000001E-3</v>
      </c>
    </row>
    <row r="244" spans="1:6" x14ac:dyDescent="0.2">
      <c r="A244">
        <v>5</v>
      </c>
      <c r="B244">
        <v>-0.84</v>
      </c>
      <c r="C244">
        <v>-3.93</v>
      </c>
      <c r="D244">
        <v>6.5499999999999998E-4</v>
      </c>
      <c r="E244">
        <v>-2.1499999999999999E-4</v>
      </c>
      <c r="F244">
        <v>1.163E-3</v>
      </c>
    </row>
    <row r="245" spans="1:6" x14ac:dyDescent="0.2">
      <c r="A245">
        <v>9</v>
      </c>
      <c r="B245">
        <v>14.64</v>
      </c>
      <c r="C245">
        <v>-16.38</v>
      </c>
      <c r="D245">
        <v>1.6819999999999999E-3</v>
      </c>
      <c r="E245">
        <v>2.7500000000000002E-4</v>
      </c>
      <c r="F245">
        <v>1.6969999999999999E-3</v>
      </c>
    </row>
    <row r="246" spans="1:6" x14ac:dyDescent="0.2">
      <c r="A246">
        <v>6</v>
      </c>
      <c r="B246">
        <v>11.55</v>
      </c>
      <c r="C246">
        <v>-19</v>
      </c>
      <c r="D246">
        <v>6.4599999999999998E-4</v>
      </c>
      <c r="E246">
        <v>2.5399999999999999E-4</v>
      </c>
      <c r="F246">
        <v>1.3290000000000001E-3</v>
      </c>
    </row>
    <row r="247" spans="1:6" x14ac:dyDescent="0.2">
      <c r="A247">
        <v>3</v>
      </c>
      <c r="B247">
        <v>-17.21</v>
      </c>
      <c r="C247">
        <v>7.06</v>
      </c>
      <c r="D247">
        <v>-9.4399999999999996E-4</v>
      </c>
      <c r="E247">
        <v>-5.1E-5</v>
      </c>
      <c r="F247">
        <v>7.1199999999999996E-4</v>
      </c>
    </row>
    <row r="248" spans="1:6" x14ac:dyDescent="0.2">
      <c r="A248">
        <v>15</v>
      </c>
      <c r="B248">
        <v>-2.14</v>
      </c>
      <c r="C248">
        <v>8.67</v>
      </c>
      <c r="D248">
        <v>5.8E-5</v>
      </c>
      <c r="E248">
        <v>-4.2299999999999998E-4</v>
      </c>
      <c r="F248">
        <v>7.6999999999999996E-4</v>
      </c>
    </row>
    <row r="249" spans="1:6" x14ac:dyDescent="0.2">
      <c r="A249">
        <v>13</v>
      </c>
      <c r="B249">
        <v>0.98</v>
      </c>
      <c r="C249">
        <v>2.86</v>
      </c>
      <c r="D249">
        <v>-8.2999999999999998E-5</v>
      </c>
      <c r="E249">
        <v>-9.3599999999999998E-4</v>
      </c>
      <c r="F249">
        <v>8.8000000000000003E-4</v>
      </c>
    </row>
    <row r="250" spans="1:6" x14ac:dyDescent="0.2">
      <c r="A250">
        <v>5</v>
      </c>
      <c r="B250">
        <v>10.77</v>
      </c>
      <c r="C250">
        <v>2.0299999999999998</v>
      </c>
      <c r="D250">
        <v>-1.34E-3</v>
      </c>
      <c r="E250">
        <v>-3.28E-4</v>
      </c>
      <c r="F250">
        <v>4.9399999999999997E-4</v>
      </c>
    </row>
    <row r="251" spans="1:6" x14ac:dyDescent="0.2">
      <c r="A251">
        <v>15</v>
      </c>
      <c r="B251">
        <v>-17.05</v>
      </c>
      <c r="C251">
        <v>20.079999999999998</v>
      </c>
      <c r="D251">
        <v>5.8E-5</v>
      </c>
      <c r="E251">
        <v>-4.2299999999999998E-4</v>
      </c>
      <c r="F251">
        <v>7.6999999999999996E-4</v>
      </c>
    </row>
    <row r="252" spans="1:6" x14ac:dyDescent="0.2">
      <c r="A252">
        <v>9</v>
      </c>
      <c r="B252">
        <v>10.050000000000001</v>
      </c>
      <c r="C252">
        <v>12.53</v>
      </c>
      <c r="D252">
        <v>-1.8730000000000001E-3</v>
      </c>
      <c r="E252">
        <v>1.08E-4</v>
      </c>
      <c r="F252">
        <v>5.31E-4</v>
      </c>
    </row>
    <row r="253" spans="1:6" x14ac:dyDescent="0.2">
      <c r="A253">
        <v>9</v>
      </c>
      <c r="B253">
        <v>18.170000000000002</v>
      </c>
      <c r="C253">
        <v>3.91</v>
      </c>
      <c r="D253">
        <v>-1.8730000000000001E-3</v>
      </c>
      <c r="E253">
        <v>1.08E-4</v>
      </c>
      <c r="F253">
        <v>5.31E-4</v>
      </c>
    </row>
    <row r="254" spans="1:6" x14ac:dyDescent="0.2">
      <c r="A254">
        <v>16</v>
      </c>
      <c r="B254">
        <v>-11.36</v>
      </c>
      <c r="C254">
        <v>8.77</v>
      </c>
      <c r="D254">
        <v>-2.42E-4</v>
      </c>
      <c r="E254">
        <v>-1.0660000000000001E-3</v>
      </c>
      <c r="F254">
        <v>6.2799999999999998E-4</v>
      </c>
    </row>
    <row r="255" spans="1:6" x14ac:dyDescent="0.2">
      <c r="A255">
        <v>12</v>
      </c>
      <c r="B255">
        <v>4.41</v>
      </c>
      <c r="C255">
        <v>4.3600000000000003</v>
      </c>
      <c r="D255">
        <v>-4.0900000000000002E-4</v>
      </c>
      <c r="E255">
        <v>-2.4800000000000001E-4</v>
      </c>
      <c r="F255">
        <v>7.45E-4</v>
      </c>
    </row>
    <row r="256" spans="1:6" x14ac:dyDescent="0.2">
      <c r="A256">
        <v>15</v>
      </c>
      <c r="B256">
        <v>-12.31</v>
      </c>
      <c r="C256">
        <v>13.41</v>
      </c>
      <c r="D256">
        <v>5.8E-5</v>
      </c>
      <c r="E256">
        <v>-4.2299999999999998E-4</v>
      </c>
      <c r="F256">
        <v>7.6999999999999996E-4</v>
      </c>
    </row>
    <row r="257" spans="1:6" x14ac:dyDescent="0.2">
      <c r="A257">
        <v>6</v>
      </c>
      <c r="B257">
        <v>10.26</v>
      </c>
      <c r="C257">
        <v>11.36</v>
      </c>
      <c r="D257">
        <v>-1.5139999999999999E-3</v>
      </c>
      <c r="E257">
        <v>1.07E-4</v>
      </c>
      <c r="F257">
        <v>6.4300000000000002E-4</v>
      </c>
    </row>
    <row r="258" spans="1:6" x14ac:dyDescent="0.2">
      <c r="A258">
        <v>18</v>
      </c>
      <c r="B258">
        <v>0.03</v>
      </c>
      <c r="C258">
        <v>2.0499999999999998</v>
      </c>
      <c r="D258">
        <v>1.6899999999999999E-4</v>
      </c>
      <c r="E258">
        <v>-6.1300000000000005E-4</v>
      </c>
      <c r="F258">
        <v>5.9699999999999998E-4</v>
      </c>
    </row>
    <row r="259" spans="1:6" x14ac:dyDescent="0.2">
      <c r="A259">
        <v>14</v>
      </c>
      <c r="B259">
        <v>-18.84</v>
      </c>
      <c r="C259">
        <v>-11.69</v>
      </c>
      <c r="D259">
        <v>-6.4000000000000005E-4</v>
      </c>
      <c r="E259">
        <v>-9.7300000000000002E-4</v>
      </c>
      <c r="F259">
        <v>6.5099999999999999E-4</v>
      </c>
    </row>
    <row r="260" spans="1:6" x14ac:dyDescent="0.2">
      <c r="A260">
        <v>3</v>
      </c>
      <c r="B260">
        <v>8.06</v>
      </c>
      <c r="C260">
        <v>-9.1</v>
      </c>
      <c r="D260">
        <v>-9.4399999999999996E-4</v>
      </c>
      <c r="E260">
        <v>-5.1E-5</v>
      </c>
      <c r="F260">
        <v>7.1199999999999996E-4</v>
      </c>
    </row>
    <row r="261" spans="1:6" x14ac:dyDescent="0.2">
      <c r="A261">
        <v>18</v>
      </c>
      <c r="B261">
        <v>-3.44</v>
      </c>
      <c r="C261">
        <v>-15.91</v>
      </c>
      <c r="D261">
        <v>1.6899999999999999E-4</v>
      </c>
      <c r="E261">
        <v>-6.1300000000000005E-4</v>
      </c>
      <c r="F261">
        <v>5.9699999999999998E-4</v>
      </c>
    </row>
    <row r="262" spans="1:6" x14ac:dyDescent="0.2">
      <c r="A262">
        <v>3</v>
      </c>
      <c r="B262">
        <v>-12.97</v>
      </c>
      <c r="C262">
        <v>13.03</v>
      </c>
      <c r="D262">
        <v>-9.4399999999999996E-4</v>
      </c>
      <c r="E262">
        <v>-5.1E-5</v>
      </c>
      <c r="F262">
        <v>7.1199999999999996E-4</v>
      </c>
    </row>
    <row r="263" spans="1:6" x14ac:dyDescent="0.2">
      <c r="A263">
        <v>12</v>
      </c>
      <c r="B263">
        <v>9.67</v>
      </c>
      <c r="C263">
        <v>8.98</v>
      </c>
      <c r="D263">
        <v>-4.0900000000000002E-4</v>
      </c>
      <c r="E263">
        <v>-2.4800000000000001E-4</v>
      </c>
      <c r="F263">
        <v>7.45E-4</v>
      </c>
    </row>
    <row r="264" spans="1:6" x14ac:dyDescent="0.2">
      <c r="A264">
        <v>9</v>
      </c>
      <c r="B264">
        <v>7.85</v>
      </c>
      <c r="C264">
        <v>9.0299999999999994</v>
      </c>
      <c r="D264">
        <v>-1.8730000000000001E-3</v>
      </c>
      <c r="E264">
        <v>1.08E-4</v>
      </c>
      <c r="F264">
        <v>5.31E-4</v>
      </c>
    </row>
    <row r="265" spans="1:6" x14ac:dyDescent="0.2">
      <c r="A265">
        <v>16</v>
      </c>
      <c r="B265">
        <v>8.9700000000000006</v>
      </c>
      <c r="C265">
        <v>3.25</v>
      </c>
      <c r="D265">
        <v>-2.42E-4</v>
      </c>
      <c r="E265">
        <v>-1.0660000000000001E-3</v>
      </c>
      <c r="F265">
        <v>6.2799999999999998E-4</v>
      </c>
    </row>
    <row r="266" spans="1:6" x14ac:dyDescent="0.2">
      <c r="A266">
        <v>9</v>
      </c>
      <c r="B266">
        <v>-10.8</v>
      </c>
      <c r="C266">
        <v>19.12</v>
      </c>
      <c r="D266">
        <v>-1.8730000000000001E-3</v>
      </c>
      <c r="E266">
        <v>1.08E-4</v>
      </c>
      <c r="F266">
        <v>5.31E-4</v>
      </c>
    </row>
    <row r="267" spans="1:6" x14ac:dyDescent="0.2">
      <c r="A267">
        <v>11</v>
      </c>
      <c r="B267">
        <v>3.5</v>
      </c>
      <c r="C267">
        <v>16.27</v>
      </c>
      <c r="D267">
        <v>-2.784E-3</v>
      </c>
      <c r="E267">
        <v>5.6899999999999995E-4</v>
      </c>
      <c r="F267">
        <v>6.4199999999999999E-4</v>
      </c>
    </row>
    <row r="268" spans="1:6" x14ac:dyDescent="0.2">
      <c r="A268">
        <v>8</v>
      </c>
      <c r="B268">
        <v>20.14</v>
      </c>
      <c r="C268">
        <v>0.47</v>
      </c>
      <c r="D268">
        <v>-3.2269999999999998E-3</v>
      </c>
      <c r="E268">
        <v>7.5100000000000004E-4</v>
      </c>
      <c r="F268">
        <v>7.2099999999999996E-4</v>
      </c>
    </row>
    <row r="269" spans="1:6" x14ac:dyDescent="0.2">
      <c r="A269">
        <v>16</v>
      </c>
      <c r="B269">
        <v>14.04</v>
      </c>
      <c r="C269">
        <v>6.03</v>
      </c>
      <c r="D269">
        <v>-1.5610000000000001E-3</v>
      </c>
      <c r="E269">
        <v>6.1700000000000004E-4</v>
      </c>
      <c r="F269">
        <v>1.126E-3</v>
      </c>
    </row>
    <row r="270" spans="1:6" x14ac:dyDescent="0.2">
      <c r="A270">
        <v>5</v>
      </c>
      <c r="B270">
        <v>3.45</v>
      </c>
      <c r="C270">
        <v>2.72</v>
      </c>
      <c r="D270">
        <v>-3.222E-3</v>
      </c>
      <c r="E270">
        <v>8.0199999999999998E-4</v>
      </c>
      <c r="F270">
        <v>6.8900000000000005E-4</v>
      </c>
    </row>
    <row r="271" spans="1:6" x14ac:dyDescent="0.2">
      <c r="A271">
        <v>4</v>
      </c>
      <c r="B271">
        <v>-1.43</v>
      </c>
      <c r="C271">
        <v>-6.6</v>
      </c>
      <c r="D271">
        <v>-3.5179999999999999E-3</v>
      </c>
      <c r="E271">
        <v>1.2750000000000001E-3</v>
      </c>
      <c r="F271">
        <v>1.3630000000000001E-3</v>
      </c>
    </row>
    <row r="272" spans="1:6" x14ac:dyDescent="0.2">
      <c r="A272">
        <v>14</v>
      </c>
      <c r="B272">
        <v>1.05</v>
      </c>
      <c r="C272">
        <v>4.04</v>
      </c>
      <c r="D272">
        <v>-2.4450000000000001E-3</v>
      </c>
      <c r="E272">
        <v>3.9100000000000002E-4</v>
      </c>
      <c r="F272">
        <v>6.4999999999999997E-4</v>
      </c>
    </row>
    <row r="273" spans="1:6" x14ac:dyDescent="0.2">
      <c r="A273">
        <v>16</v>
      </c>
      <c r="B273">
        <v>1.35</v>
      </c>
      <c r="C273">
        <v>18.41</v>
      </c>
      <c r="D273">
        <v>-1.5610000000000001E-3</v>
      </c>
      <c r="E273">
        <v>6.1700000000000004E-4</v>
      </c>
      <c r="F273">
        <v>1.126E-3</v>
      </c>
    </row>
    <row r="274" spans="1:6" x14ac:dyDescent="0.2">
      <c r="A274">
        <v>4</v>
      </c>
      <c r="B274">
        <v>0.95</v>
      </c>
      <c r="C274">
        <v>-2.56</v>
      </c>
      <c r="D274">
        <v>-3.5179999999999999E-3</v>
      </c>
      <c r="E274">
        <v>1.2750000000000001E-3</v>
      </c>
      <c r="F274">
        <v>1.3630000000000001E-3</v>
      </c>
    </row>
    <row r="275" spans="1:6" x14ac:dyDescent="0.2">
      <c r="A275">
        <v>11</v>
      </c>
      <c r="B275">
        <v>-8.44</v>
      </c>
      <c r="C275">
        <v>8.61</v>
      </c>
      <c r="D275">
        <v>-2.784E-3</v>
      </c>
      <c r="E275">
        <v>5.6899999999999995E-4</v>
      </c>
      <c r="F275">
        <v>6.4199999999999999E-4</v>
      </c>
    </row>
    <row r="276" spans="1:6" x14ac:dyDescent="0.2">
      <c r="A276">
        <v>18</v>
      </c>
      <c r="B276">
        <v>-7.68</v>
      </c>
      <c r="C276">
        <v>19.010000000000002</v>
      </c>
      <c r="D276">
        <v>-1.8209999999999999E-3</v>
      </c>
      <c r="E276">
        <v>6.69E-4</v>
      </c>
      <c r="F276">
        <v>8.0000000000000004E-4</v>
      </c>
    </row>
    <row r="277" spans="1:6" x14ac:dyDescent="0.2">
      <c r="A277">
        <v>6</v>
      </c>
      <c r="B277">
        <v>-20.170000000000002</v>
      </c>
      <c r="C277">
        <v>-12.1</v>
      </c>
      <c r="D277">
        <v>-3.2659999999999998E-3</v>
      </c>
      <c r="E277">
        <v>1.176E-3</v>
      </c>
      <c r="F277">
        <v>1.029E-3</v>
      </c>
    </row>
    <row r="278" spans="1:6" x14ac:dyDescent="0.2">
      <c r="A278">
        <v>12</v>
      </c>
      <c r="B278">
        <v>-12.26</v>
      </c>
      <c r="C278">
        <v>-9.34</v>
      </c>
      <c r="D278">
        <v>-2.5769999999999999E-3</v>
      </c>
      <c r="E278">
        <v>9.5799999999999998E-4</v>
      </c>
      <c r="F278">
        <v>9.6199999999999996E-4</v>
      </c>
    </row>
    <row r="279" spans="1:6" x14ac:dyDescent="0.2">
      <c r="A279">
        <v>4</v>
      </c>
      <c r="B279">
        <v>4.51</v>
      </c>
      <c r="C279">
        <v>-2.2200000000000002</v>
      </c>
      <c r="D279">
        <v>-3.5179999999999999E-3</v>
      </c>
      <c r="E279">
        <v>1.2750000000000001E-3</v>
      </c>
      <c r="F279">
        <v>1.3630000000000001E-3</v>
      </c>
    </row>
    <row r="280" spans="1:6" x14ac:dyDescent="0.2">
      <c r="A280">
        <v>8</v>
      </c>
      <c r="B280">
        <v>-15.84</v>
      </c>
      <c r="C280">
        <v>8.7200000000000006</v>
      </c>
      <c r="D280">
        <v>-3.2269999999999998E-3</v>
      </c>
      <c r="E280">
        <v>7.5100000000000004E-4</v>
      </c>
      <c r="F280">
        <v>7.2099999999999996E-4</v>
      </c>
    </row>
    <row r="281" spans="1:6" x14ac:dyDescent="0.2">
      <c r="A281">
        <v>12</v>
      </c>
      <c r="B281">
        <v>19.100000000000001</v>
      </c>
      <c r="C281">
        <v>14.94</v>
      </c>
      <c r="D281">
        <v>-2.5769999999999999E-3</v>
      </c>
      <c r="E281">
        <v>9.5799999999999998E-4</v>
      </c>
      <c r="F281">
        <v>9.6199999999999996E-4</v>
      </c>
    </row>
    <row r="282" spans="1:6" x14ac:dyDescent="0.2">
      <c r="A282">
        <v>6</v>
      </c>
      <c r="B282">
        <v>7.46</v>
      </c>
      <c r="C282">
        <v>-1.27</v>
      </c>
      <c r="D282">
        <v>-3.2659999999999998E-3</v>
      </c>
      <c r="E282">
        <v>1.176E-3</v>
      </c>
      <c r="F282">
        <v>1.029E-3</v>
      </c>
    </row>
    <row r="283" spans="1:6" x14ac:dyDescent="0.2">
      <c r="A283">
        <v>13</v>
      </c>
      <c r="B283">
        <v>19.38</v>
      </c>
      <c r="C283">
        <v>2.36</v>
      </c>
      <c r="D283">
        <v>-1.941E-3</v>
      </c>
      <c r="E283">
        <v>7.6800000000000002E-4</v>
      </c>
      <c r="F283">
        <v>1.4159999999999999E-3</v>
      </c>
    </row>
    <row r="284" spans="1:6" x14ac:dyDescent="0.2">
      <c r="A284">
        <v>9</v>
      </c>
      <c r="B284">
        <v>-11.59</v>
      </c>
      <c r="C284">
        <v>8.0399999999999991</v>
      </c>
      <c r="D284">
        <v>-3.3579999999999999E-3</v>
      </c>
      <c r="E284">
        <v>1.085E-3</v>
      </c>
      <c r="F284">
        <v>9.3499999999999996E-4</v>
      </c>
    </row>
    <row r="285" spans="1:6" x14ac:dyDescent="0.2">
      <c r="A285">
        <v>9</v>
      </c>
      <c r="B285">
        <v>-14.64</v>
      </c>
      <c r="C285">
        <v>0.28000000000000003</v>
      </c>
      <c r="D285">
        <v>-3.3579999999999999E-3</v>
      </c>
      <c r="E285">
        <v>1.085E-3</v>
      </c>
      <c r="F285">
        <v>9.3499999999999996E-4</v>
      </c>
    </row>
    <row r="286" spans="1:6" x14ac:dyDescent="0.2">
      <c r="A286">
        <v>16</v>
      </c>
      <c r="B286">
        <v>18.670000000000002</v>
      </c>
      <c r="C286">
        <v>10.029999999999999</v>
      </c>
      <c r="D286">
        <v>-1.5610000000000001E-3</v>
      </c>
      <c r="E286">
        <v>6.1700000000000004E-4</v>
      </c>
      <c r="F286">
        <v>1.126E-3</v>
      </c>
    </row>
    <row r="287" spans="1:6" x14ac:dyDescent="0.2">
      <c r="A287">
        <v>11</v>
      </c>
      <c r="B287">
        <v>4.38</v>
      </c>
      <c r="C287">
        <v>5.78</v>
      </c>
      <c r="D287">
        <v>1.2799999999999999E-4</v>
      </c>
      <c r="E287">
        <v>-2.264E-3</v>
      </c>
      <c r="F287">
        <v>4.66E-4</v>
      </c>
    </row>
    <row r="288" spans="1:6" x14ac:dyDescent="0.2">
      <c r="A288">
        <v>7</v>
      </c>
      <c r="B288">
        <v>-16.64</v>
      </c>
      <c r="C288">
        <v>-19.190000000000001</v>
      </c>
      <c r="D288">
        <v>1.8400000000000001E-3</v>
      </c>
      <c r="E288">
        <v>-2.8310000000000002E-3</v>
      </c>
      <c r="F288">
        <v>2.3089999999999999E-3</v>
      </c>
    </row>
    <row r="289" spans="1:6" x14ac:dyDescent="0.2">
      <c r="A289">
        <v>12</v>
      </c>
      <c r="B289">
        <v>-6.07</v>
      </c>
      <c r="C289">
        <v>7.93</v>
      </c>
      <c r="D289">
        <v>1.27E-4</v>
      </c>
      <c r="E289">
        <v>-2.117E-3</v>
      </c>
      <c r="F289">
        <v>2.3499999999999999E-4</v>
      </c>
    </row>
    <row r="290" spans="1:6" x14ac:dyDescent="0.2">
      <c r="A290">
        <v>3</v>
      </c>
      <c r="B290">
        <v>-7.66</v>
      </c>
      <c r="C290">
        <v>-7.18</v>
      </c>
      <c r="D290">
        <v>3.8999999999999999E-4</v>
      </c>
      <c r="E290">
        <v>-2.1299999999999999E-3</v>
      </c>
      <c r="F290">
        <v>6.2399999999999999E-4</v>
      </c>
    </row>
    <row r="291" spans="1:6" x14ac:dyDescent="0.2">
      <c r="A291">
        <v>10</v>
      </c>
      <c r="B291">
        <v>-15.2</v>
      </c>
      <c r="C291">
        <v>18.09</v>
      </c>
      <c r="D291">
        <v>9.2299999999999999E-4</v>
      </c>
      <c r="E291">
        <v>-2.3760000000000001E-3</v>
      </c>
      <c r="F291">
        <v>1.333E-3</v>
      </c>
    </row>
    <row r="292" spans="1:6" x14ac:dyDescent="0.2">
      <c r="A292">
        <v>5</v>
      </c>
      <c r="B292">
        <v>8.9600000000000009</v>
      </c>
      <c r="C292">
        <v>8.15</v>
      </c>
      <c r="D292">
        <v>3.97E-4</v>
      </c>
      <c r="E292">
        <v>-2.4510000000000001E-3</v>
      </c>
      <c r="F292">
        <v>1.1720000000000001E-3</v>
      </c>
    </row>
    <row r="293" spans="1:6" x14ac:dyDescent="0.2">
      <c r="A293">
        <v>6</v>
      </c>
      <c r="B293">
        <v>4.01</v>
      </c>
      <c r="C293">
        <v>-14.55</v>
      </c>
      <c r="D293">
        <v>7.8799999999999996E-4</v>
      </c>
      <c r="E293">
        <v>-2.1770000000000001E-3</v>
      </c>
      <c r="F293">
        <v>1.0809999999999999E-3</v>
      </c>
    </row>
    <row r="294" spans="1:6" x14ac:dyDescent="0.2">
      <c r="A294">
        <v>13</v>
      </c>
      <c r="B294">
        <v>13.05</v>
      </c>
      <c r="C294">
        <v>14.04</v>
      </c>
      <c r="D294">
        <v>5.4100000000000003E-4</v>
      </c>
      <c r="E294">
        <v>-2.2039999999999998E-3</v>
      </c>
      <c r="F294">
        <v>9.1299999999999997E-4</v>
      </c>
    </row>
    <row r="295" spans="1:6" x14ac:dyDescent="0.2">
      <c r="A295">
        <v>7</v>
      </c>
      <c r="B295">
        <v>-11.91</v>
      </c>
      <c r="C295">
        <v>6.26</v>
      </c>
      <c r="D295">
        <v>1.8400000000000001E-3</v>
      </c>
      <c r="E295">
        <v>-2.8310000000000002E-3</v>
      </c>
      <c r="F295">
        <v>2.3089999999999999E-3</v>
      </c>
    </row>
    <row r="296" spans="1:6" x14ac:dyDescent="0.2">
      <c r="A296">
        <v>12</v>
      </c>
      <c r="B296">
        <v>16.11</v>
      </c>
      <c r="C296">
        <v>19.18</v>
      </c>
      <c r="D296">
        <v>1.27E-4</v>
      </c>
      <c r="E296">
        <v>-2.117E-3</v>
      </c>
      <c r="F296">
        <v>2.3499999999999999E-4</v>
      </c>
    </row>
    <row r="297" spans="1:6" x14ac:dyDescent="0.2">
      <c r="A297">
        <v>2</v>
      </c>
      <c r="B297">
        <v>5.91</v>
      </c>
      <c r="C297">
        <v>-7.77</v>
      </c>
      <c r="D297">
        <v>2.31E-4</v>
      </c>
      <c r="E297">
        <v>-2.379E-3</v>
      </c>
      <c r="F297">
        <v>8.25E-4</v>
      </c>
    </row>
    <row r="298" spans="1:6" x14ac:dyDescent="0.2">
      <c r="A298">
        <v>5</v>
      </c>
      <c r="B298">
        <v>12.08</v>
      </c>
      <c r="C298">
        <v>5.33</v>
      </c>
      <c r="D298">
        <v>3.97E-4</v>
      </c>
      <c r="E298">
        <v>-2.4510000000000001E-3</v>
      </c>
      <c r="F298">
        <v>1.1720000000000001E-3</v>
      </c>
    </row>
    <row r="299" spans="1:6" x14ac:dyDescent="0.2">
      <c r="A299">
        <v>9</v>
      </c>
      <c r="B299">
        <v>20.010000000000002</v>
      </c>
      <c r="C299">
        <v>19.510000000000002</v>
      </c>
      <c r="D299">
        <v>1.2650000000000001E-3</v>
      </c>
      <c r="E299">
        <v>-2.2690000000000002E-3</v>
      </c>
      <c r="F299">
        <v>1.5969999999999999E-3</v>
      </c>
    </row>
    <row r="300" spans="1:6" x14ac:dyDescent="0.2">
      <c r="A300">
        <v>16</v>
      </c>
      <c r="B300">
        <v>-8.84</v>
      </c>
      <c r="C300">
        <v>-9.94</v>
      </c>
      <c r="D300">
        <v>2.42E-4</v>
      </c>
      <c r="E300">
        <v>-2.137E-3</v>
      </c>
      <c r="F300">
        <v>4.2299999999999998E-4</v>
      </c>
    </row>
    <row r="301" spans="1:6" x14ac:dyDescent="0.2">
      <c r="A301">
        <v>18</v>
      </c>
      <c r="B301">
        <v>12.42</v>
      </c>
      <c r="C301">
        <v>10.74</v>
      </c>
      <c r="D301">
        <v>-2.8E-5</v>
      </c>
      <c r="E301">
        <v>-2.3240000000000001E-3</v>
      </c>
      <c r="F301">
        <v>-2.61E-4</v>
      </c>
    </row>
    <row r="302" spans="1:6" x14ac:dyDescent="0.2">
      <c r="A302">
        <v>15</v>
      </c>
      <c r="B302">
        <v>6.9</v>
      </c>
      <c r="C302">
        <v>-18.87</v>
      </c>
      <c r="D302">
        <v>2.0000000000000002E-5</v>
      </c>
      <c r="E302">
        <v>-2.1970000000000002E-3</v>
      </c>
      <c r="F302">
        <v>-7.7000000000000001E-5</v>
      </c>
    </row>
    <row r="303" spans="1:6" x14ac:dyDescent="0.2">
      <c r="A303">
        <v>11</v>
      </c>
      <c r="B303">
        <v>-11.08</v>
      </c>
      <c r="C303">
        <v>-12.99</v>
      </c>
      <c r="D303">
        <v>1.2799999999999999E-4</v>
      </c>
      <c r="E303">
        <v>-2.264E-3</v>
      </c>
      <c r="F303">
        <v>4.66E-4</v>
      </c>
    </row>
    <row r="304" spans="1:6" x14ac:dyDescent="0.2">
      <c r="A304">
        <v>12</v>
      </c>
      <c r="B304">
        <v>-14.45</v>
      </c>
      <c r="C304">
        <v>8.26</v>
      </c>
      <c r="D304">
        <v>1.27E-4</v>
      </c>
      <c r="E304">
        <v>-2.117E-3</v>
      </c>
      <c r="F304">
        <v>2.3499999999999999E-4</v>
      </c>
    </row>
    <row r="305" spans="1:6" x14ac:dyDescent="0.2">
      <c r="A305">
        <v>4</v>
      </c>
      <c r="B305">
        <v>-2.31</v>
      </c>
      <c r="C305">
        <v>2.21</v>
      </c>
      <c r="D305">
        <v>1.6280000000000001E-3</v>
      </c>
      <c r="E305">
        <v>-2.6719999999999999E-3</v>
      </c>
      <c r="F305">
        <v>1.926E-3</v>
      </c>
    </row>
    <row r="306" spans="1:6" x14ac:dyDescent="0.2">
      <c r="A306">
        <v>17</v>
      </c>
      <c r="B306">
        <v>16.75</v>
      </c>
      <c r="C306">
        <v>12.77</v>
      </c>
      <c r="D306">
        <v>1.15E-4</v>
      </c>
      <c r="E306">
        <v>-2.2239999999999998E-3</v>
      </c>
      <c r="F306">
        <v>6.0000000000000002E-6</v>
      </c>
    </row>
    <row r="307" spans="1:6" x14ac:dyDescent="0.2">
      <c r="A307">
        <v>12</v>
      </c>
      <c r="B307">
        <v>-2.34</v>
      </c>
      <c r="C307">
        <v>-5.98</v>
      </c>
      <c r="D307">
        <v>-2.0170000000000001E-3</v>
      </c>
      <c r="E307">
        <v>2.0409999999999998E-3</v>
      </c>
      <c r="F307">
        <v>-7.6000000000000004E-5</v>
      </c>
    </row>
    <row r="308" spans="1:6" x14ac:dyDescent="0.2">
      <c r="A308">
        <v>5</v>
      </c>
      <c r="B308">
        <v>3.26</v>
      </c>
      <c r="C308">
        <v>-3.48</v>
      </c>
      <c r="D308">
        <v>-2.091E-3</v>
      </c>
      <c r="E308">
        <v>1.1950000000000001E-3</v>
      </c>
      <c r="F308">
        <v>3.3399999999999999E-4</v>
      </c>
    </row>
    <row r="309" spans="1:6" x14ac:dyDescent="0.2">
      <c r="A309">
        <v>6</v>
      </c>
      <c r="B309">
        <v>17.88</v>
      </c>
      <c r="C309">
        <v>3.18</v>
      </c>
      <c r="D309">
        <v>-1.913E-3</v>
      </c>
      <c r="E309">
        <v>1.908E-3</v>
      </c>
      <c r="F309">
        <v>-2.1999999999999999E-5</v>
      </c>
    </row>
    <row r="310" spans="1:6" x14ac:dyDescent="0.2">
      <c r="A310">
        <v>9</v>
      </c>
      <c r="B310">
        <v>8.15</v>
      </c>
      <c r="C310">
        <v>9.27</v>
      </c>
      <c r="D310">
        <v>-1.6999999999999999E-3</v>
      </c>
      <c r="E310">
        <v>1.684E-3</v>
      </c>
      <c r="F310">
        <v>1.7000000000000001E-4</v>
      </c>
    </row>
    <row r="311" spans="1:6" x14ac:dyDescent="0.2">
      <c r="A311">
        <v>8</v>
      </c>
      <c r="B311">
        <v>-19.96</v>
      </c>
      <c r="C311">
        <v>9.69</v>
      </c>
      <c r="D311">
        <v>-1.98E-3</v>
      </c>
      <c r="E311">
        <v>9.7499999999999996E-4</v>
      </c>
      <c r="F311">
        <v>5.1000000000000004E-4</v>
      </c>
    </row>
    <row r="312" spans="1:6" x14ac:dyDescent="0.2">
      <c r="A312">
        <v>7</v>
      </c>
      <c r="B312">
        <v>2.98</v>
      </c>
      <c r="C312">
        <v>15.63</v>
      </c>
      <c r="D312">
        <v>-1.7359999999999999E-3</v>
      </c>
      <c r="E312">
        <v>1.214E-3</v>
      </c>
      <c r="F312">
        <v>5.7899999999999998E-4</v>
      </c>
    </row>
    <row r="313" spans="1:6" x14ac:dyDescent="0.2">
      <c r="A313">
        <v>9</v>
      </c>
      <c r="B313">
        <v>1.42</v>
      </c>
      <c r="C313">
        <v>9.7799999999999994</v>
      </c>
      <c r="D313">
        <v>-1.6999999999999999E-3</v>
      </c>
      <c r="E313">
        <v>1.684E-3</v>
      </c>
      <c r="F313">
        <v>1.7000000000000001E-4</v>
      </c>
    </row>
    <row r="314" spans="1:6" x14ac:dyDescent="0.2">
      <c r="A314">
        <v>17</v>
      </c>
      <c r="B314">
        <v>-2.16</v>
      </c>
      <c r="C314">
        <v>18.46</v>
      </c>
      <c r="D314">
        <v>-1.475E-3</v>
      </c>
      <c r="E314">
        <v>1.6800000000000001E-3</v>
      </c>
      <c r="F314">
        <v>2.9399999999999999E-4</v>
      </c>
    </row>
    <row r="315" spans="1:6" x14ac:dyDescent="0.2">
      <c r="A315">
        <v>1</v>
      </c>
      <c r="B315">
        <v>-18.100000000000001</v>
      </c>
      <c r="C315">
        <v>-10.66</v>
      </c>
      <c r="D315">
        <v>-1.575E-3</v>
      </c>
      <c r="E315">
        <v>1.8979999999999999E-3</v>
      </c>
      <c r="F315">
        <v>4.0700000000000003E-4</v>
      </c>
    </row>
    <row r="316" spans="1:6" x14ac:dyDescent="0.2">
      <c r="A316">
        <v>14</v>
      </c>
      <c r="B316">
        <v>-17.47</v>
      </c>
      <c r="C316">
        <v>-5.36</v>
      </c>
      <c r="D316">
        <v>-1.9269999999999999E-3</v>
      </c>
      <c r="E316">
        <v>1.5640000000000001E-3</v>
      </c>
      <c r="F316">
        <v>2.5000000000000001E-4</v>
      </c>
    </row>
    <row r="317" spans="1:6" x14ac:dyDescent="0.2">
      <c r="A317">
        <v>11</v>
      </c>
      <c r="B317">
        <v>19.920000000000002</v>
      </c>
      <c r="C317">
        <v>2.42</v>
      </c>
      <c r="D317">
        <v>-2.0999999999999999E-3</v>
      </c>
      <c r="E317">
        <v>1.4430000000000001E-3</v>
      </c>
      <c r="F317">
        <v>2.41E-4</v>
      </c>
    </row>
    <row r="318" spans="1:6" x14ac:dyDescent="0.2">
      <c r="A318">
        <v>15</v>
      </c>
      <c r="B318">
        <v>-9.31</v>
      </c>
      <c r="C318">
        <v>-11.9</v>
      </c>
      <c r="D318">
        <v>-1.897E-3</v>
      </c>
      <c r="E318">
        <v>2.1489999999999999E-3</v>
      </c>
      <c r="F318">
        <v>-1.9000000000000001E-5</v>
      </c>
    </row>
    <row r="319" spans="1:6" x14ac:dyDescent="0.2">
      <c r="A319">
        <v>13</v>
      </c>
      <c r="B319">
        <v>14.64</v>
      </c>
      <c r="C319">
        <v>8.42</v>
      </c>
      <c r="D319">
        <v>-1.2489999999999999E-3</v>
      </c>
      <c r="E319">
        <v>2.0330000000000001E-3</v>
      </c>
      <c r="F319">
        <v>4.44E-4</v>
      </c>
    </row>
    <row r="320" spans="1:6" x14ac:dyDescent="0.2">
      <c r="A320">
        <v>2</v>
      </c>
      <c r="B320">
        <v>13.16</v>
      </c>
      <c r="C320">
        <v>16.760000000000002</v>
      </c>
      <c r="D320">
        <v>-2.1770000000000001E-3</v>
      </c>
      <c r="E320">
        <v>1.343E-3</v>
      </c>
      <c r="F320">
        <v>2.7399999999999999E-4</v>
      </c>
    </row>
    <row r="321" spans="1:6" x14ac:dyDescent="0.2">
      <c r="A321">
        <v>8</v>
      </c>
      <c r="B321">
        <v>-6.21</v>
      </c>
      <c r="C321">
        <v>-13.94</v>
      </c>
      <c r="D321">
        <v>-1.98E-3</v>
      </c>
      <c r="E321">
        <v>9.7499999999999996E-4</v>
      </c>
      <c r="F321">
        <v>5.1000000000000004E-4</v>
      </c>
    </row>
    <row r="322" spans="1:6" x14ac:dyDescent="0.2">
      <c r="A322">
        <v>15</v>
      </c>
      <c r="B322">
        <v>-19.149999999999999</v>
      </c>
      <c r="C322">
        <v>14.89</v>
      </c>
      <c r="D322">
        <v>-1.897E-3</v>
      </c>
      <c r="E322">
        <v>2.1489999999999999E-3</v>
      </c>
      <c r="F322">
        <v>-1.9000000000000001E-5</v>
      </c>
    </row>
    <row r="323" spans="1:6" x14ac:dyDescent="0.2">
      <c r="A323">
        <v>18</v>
      </c>
      <c r="B323">
        <v>17.23</v>
      </c>
      <c r="C323">
        <v>18.54</v>
      </c>
      <c r="D323">
        <v>-1.5560000000000001E-3</v>
      </c>
      <c r="E323">
        <v>2.1380000000000001E-3</v>
      </c>
      <c r="F323">
        <v>5.3999999999999998E-5</v>
      </c>
    </row>
    <row r="324" spans="1:6" x14ac:dyDescent="0.2">
      <c r="A324">
        <v>17</v>
      </c>
      <c r="B324">
        <v>-11.7</v>
      </c>
      <c r="C324">
        <v>-12.14</v>
      </c>
      <c r="D324">
        <v>-1.475E-3</v>
      </c>
      <c r="E324">
        <v>1.6800000000000001E-3</v>
      </c>
      <c r="F324">
        <v>2.9399999999999999E-4</v>
      </c>
    </row>
    <row r="325" spans="1:6" x14ac:dyDescent="0.2">
      <c r="A325">
        <v>15</v>
      </c>
      <c r="B325">
        <v>-4.45</v>
      </c>
      <c r="C325">
        <v>7.79</v>
      </c>
      <c r="D325">
        <v>-1.897E-3</v>
      </c>
      <c r="E325">
        <v>2.1489999999999999E-3</v>
      </c>
      <c r="F325">
        <v>-1.9000000000000001E-5</v>
      </c>
    </row>
    <row r="326" spans="1:6" x14ac:dyDescent="0.2">
      <c r="A326">
        <v>12</v>
      </c>
      <c r="B326">
        <v>-5.7</v>
      </c>
      <c r="C326">
        <v>9.08</v>
      </c>
      <c r="D326">
        <v>-2.0170000000000001E-3</v>
      </c>
      <c r="E326">
        <v>2.0409999999999998E-3</v>
      </c>
      <c r="F326">
        <v>-7.6000000000000004E-5</v>
      </c>
    </row>
    <row r="327" spans="1:6" x14ac:dyDescent="0.2">
      <c r="A327">
        <v>17</v>
      </c>
      <c r="B327">
        <v>-1.84</v>
      </c>
      <c r="C327">
        <v>15.19</v>
      </c>
      <c r="D327">
        <v>-6.3E-5</v>
      </c>
      <c r="E327">
        <v>-1.01E-3</v>
      </c>
      <c r="F327">
        <v>5.2700000000000002E-4</v>
      </c>
    </row>
    <row r="328" spans="1:6" x14ac:dyDescent="0.2">
      <c r="A328">
        <v>11</v>
      </c>
      <c r="B328">
        <v>12.85</v>
      </c>
      <c r="C328">
        <v>1.1499999999999999</v>
      </c>
      <c r="D328">
        <v>2.6899999999999998E-4</v>
      </c>
      <c r="E328">
        <v>-1.413E-3</v>
      </c>
      <c r="F328">
        <v>1.0369999999999999E-3</v>
      </c>
    </row>
    <row r="329" spans="1:6" x14ac:dyDescent="0.2">
      <c r="A329">
        <v>13</v>
      </c>
      <c r="B329">
        <v>-8.6199999999999992</v>
      </c>
      <c r="C329">
        <v>4.0599999999999996</v>
      </c>
      <c r="D329">
        <v>3.6299999999999999E-4</v>
      </c>
      <c r="E329">
        <v>-6.4899999999999995E-4</v>
      </c>
      <c r="F329">
        <v>1.8320000000000001E-3</v>
      </c>
    </row>
    <row r="330" spans="1:6" x14ac:dyDescent="0.2">
      <c r="A330">
        <v>13</v>
      </c>
      <c r="B330">
        <v>-0.62</v>
      </c>
      <c r="C330">
        <v>6.18</v>
      </c>
      <c r="D330">
        <v>3.6299999999999999E-4</v>
      </c>
      <c r="E330">
        <v>-6.4899999999999995E-4</v>
      </c>
      <c r="F330">
        <v>1.8320000000000001E-3</v>
      </c>
    </row>
    <row r="331" spans="1:6" x14ac:dyDescent="0.2">
      <c r="A331">
        <v>16</v>
      </c>
      <c r="B331">
        <v>7.15</v>
      </c>
      <c r="C331">
        <v>-17.059999999999999</v>
      </c>
      <c r="D331">
        <v>-2.2499999999999999E-4</v>
      </c>
      <c r="E331">
        <v>-5.3499999999999999E-4</v>
      </c>
      <c r="F331">
        <v>1.191E-3</v>
      </c>
    </row>
    <row r="332" spans="1:6" x14ac:dyDescent="0.2">
      <c r="A332">
        <v>15</v>
      </c>
      <c r="B332">
        <v>6.39</v>
      </c>
      <c r="C332">
        <v>-7.24</v>
      </c>
      <c r="D332">
        <v>-1.0900000000000001E-4</v>
      </c>
      <c r="E332">
        <v>-1.1969999999999999E-3</v>
      </c>
      <c r="F332">
        <v>9.3899999999999995E-4</v>
      </c>
    </row>
    <row r="333" spans="1:6" x14ac:dyDescent="0.2">
      <c r="A333">
        <v>15</v>
      </c>
      <c r="B333">
        <v>-19.79</v>
      </c>
      <c r="C333">
        <v>-16.489999999999998</v>
      </c>
      <c r="D333">
        <v>-1.0900000000000001E-4</v>
      </c>
      <c r="E333">
        <v>-1.1969999999999999E-3</v>
      </c>
      <c r="F333">
        <v>9.3899999999999995E-4</v>
      </c>
    </row>
    <row r="334" spans="1:6" x14ac:dyDescent="0.2">
      <c r="A334">
        <v>7</v>
      </c>
      <c r="B334">
        <v>16.05</v>
      </c>
      <c r="C334">
        <v>-3.59</v>
      </c>
      <c r="D334">
        <v>1.3179999999999999E-3</v>
      </c>
      <c r="E334">
        <v>-1.5070000000000001E-3</v>
      </c>
      <c r="F334">
        <v>2.5149999999999999E-3</v>
      </c>
    </row>
    <row r="335" spans="1:6" x14ac:dyDescent="0.2">
      <c r="A335">
        <v>6</v>
      </c>
      <c r="B335">
        <v>-3.9</v>
      </c>
      <c r="C335">
        <v>-7.02</v>
      </c>
      <c r="D335">
        <v>1.023E-3</v>
      </c>
      <c r="E335">
        <v>-1.2019999999999999E-3</v>
      </c>
      <c r="F335">
        <v>1.756E-3</v>
      </c>
    </row>
    <row r="336" spans="1:6" x14ac:dyDescent="0.2">
      <c r="A336">
        <v>13</v>
      </c>
      <c r="B336">
        <v>-4.74</v>
      </c>
      <c r="C336">
        <v>-4.4400000000000004</v>
      </c>
      <c r="D336">
        <v>3.6299999999999999E-4</v>
      </c>
      <c r="E336">
        <v>-6.4899999999999995E-4</v>
      </c>
      <c r="F336">
        <v>1.8320000000000001E-3</v>
      </c>
    </row>
    <row r="337" spans="1:6" x14ac:dyDescent="0.2">
      <c r="A337">
        <v>11</v>
      </c>
      <c r="B337">
        <v>-12.02</v>
      </c>
      <c r="C337">
        <v>-8.24</v>
      </c>
      <c r="D337">
        <v>2.6899999999999998E-4</v>
      </c>
      <c r="E337">
        <v>-1.413E-3</v>
      </c>
      <c r="F337">
        <v>1.0369999999999999E-3</v>
      </c>
    </row>
    <row r="338" spans="1:6" x14ac:dyDescent="0.2">
      <c r="A338">
        <v>13</v>
      </c>
      <c r="B338">
        <v>-15.8</v>
      </c>
      <c r="C338">
        <v>-19.16</v>
      </c>
      <c r="D338">
        <v>3.6299999999999999E-4</v>
      </c>
      <c r="E338">
        <v>-6.4899999999999995E-4</v>
      </c>
      <c r="F338">
        <v>1.8320000000000001E-3</v>
      </c>
    </row>
    <row r="339" spans="1:6" x14ac:dyDescent="0.2">
      <c r="A339">
        <v>5</v>
      </c>
      <c r="B339">
        <v>12.65</v>
      </c>
      <c r="C339">
        <v>-11.58</v>
      </c>
      <c r="D339">
        <v>5.5000000000000003E-4</v>
      </c>
      <c r="E339">
        <v>-1.596E-3</v>
      </c>
      <c r="F339">
        <v>1.4989999999999999E-3</v>
      </c>
    </row>
    <row r="340" spans="1:6" x14ac:dyDescent="0.2">
      <c r="A340">
        <v>14</v>
      </c>
      <c r="B340">
        <v>-16.149999999999999</v>
      </c>
      <c r="C340">
        <v>-10.78</v>
      </c>
      <c r="D340">
        <v>1.85E-4</v>
      </c>
      <c r="E340">
        <v>-1.238E-3</v>
      </c>
      <c r="F340">
        <v>7.6099999999999996E-4</v>
      </c>
    </row>
    <row r="341" spans="1:6" x14ac:dyDescent="0.2">
      <c r="A341">
        <v>13</v>
      </c>
      <c r="B341">
        <v>-8.31</v>
      </c>
      <c r="C341">
        <v>-1.6</v>
      </c>
      <c r="D341">
        <v>3.6299999999999999E-4</v>
      </c>
      <c r="E341">
        <v>-6.4899999999999995E-4</v>
      </c>
      <c r="F341">
        <v>1.8320000000000001E-3</v>
      </c>
    </row>
    <row r="342" spans="1:6" x14ac:dyDescent="0.2">
      <c r="A342">
        <v>14</v>
      </c>
      <c r="B342">
        <v>4.45</v>
      </c>
      <c r="C342">
        <v>-17.649999999999999</v>
      </c>
      <c r="D342">
        <v>1.85E-4</v>
      </c>
      <c r="E342">
        <v>-1.238E-3</v>
      </c>
      <c r="F342">
        <v>7.6099999999999996E-4</v>
      </c>
    </row>
    <row r="343" spans="1:6" x14ac:dyDescent="0.2">
      <c r="A343">
        <v>8</v>
      </c>
      <c r="B343">
        <v>19.23</v>
      </c>
      <c r="C343">
        <v>-3.07</v>
      </c>
      <c r="D343">
        <v>8.3100000000000003E-4</v>
      </c>
      <c r="E343">
        <v>-1.5640000000000001E-3</v>
      </c>
      <c r="F343">
        <v>1.8469999999999999E-3</v>
      </c>
    </row>
    <row r="344" spans="1:6" x14ac:dyDescent="0.2">
      <c r="A344">
        <v>9</v>
      </c>
      <c r="B344">
        <v>11.18</v>
      </c>
      <c r="C344">
        <v>-11.79</v>
      </c>
      <c r="D344">
        <v>1.523E-3</v>
      </c>
      <c r="E344">
        <v>-1.193E-3</v>
      </c>
      <c r="F344">
        <v>2.0929999999999998E-3</v>
      </c>
    </row>
    <row r="345" spans="1:6" x14ac:dyDescent="0.2">
      <c r="A345">
        <v>3</v>
      </c>
      <c r="B345">
        <v>19.96</v>
      </c>
      <c r="C345">
        <v>-12.77</v>
      </c>
      <c r="D345">
        <v>5.3399999999999997E-4</v>
      </c>
      <c r="E345">
        <v>-1.2489999999999999E-3</v>
      </c>
      <c r="F345">
        <v>1.428E-3</v>
      </c>
    </row>
    <row r="346" spans="1:6" x14ac:dyDescent="0.2">
      <c r="A346">
        <v>10</v>
      </c>
      <c r="B346">
        <v>-4.51</v>
      </c>
      <c r="C346">
        <v>2.06</v>
      </c>
      <c r="D346">
        <v>8.1400000000000005E-4</v>
      </c>
      <c r="E346">
        <v>-8.7399999999999999E-4</v>
      </c>
      <c r="F346">
        <v>2.3050000000000002E-3</v>
      </c>
    </row>
    <row r="347" spans="1:6" x14ac:dyDescent="0.2">
      <c r="A347">
        <v>7</v>
      </c>
      <c r="B347">
        <v>-4.25</v>
      </c>
      <c r="C347">
        <v>-1.35</v>
      </c>
      <c r="D347">
        <v>-1.3860000000000001E-3</v>
      </c>
      <c r="E347">
        <v>-3.8699999999999997E-4</v>
      </c>
      <c r="F347">
        <v>2.22E-4</v>
      </c>
    </row>
    <row r="348" spans="1:6" x14ac:dyDescent="0.2">
      <c r="A348">
        <v>4</v>
      </c>
      <c r="B348">
        <v>13.44</v>
      </c>
      <c r="C348">
        <v>-11.76</v>
      </c>
      <c r="D348">
        <v>-1.1789999999999999E-3</v>
      </c>
      <c r="E348">
        <v>-4.15E-4</v>
      </c>
      <c r="F348">
        <v>2.41E-4</v>
      </c>
    </row>
    <row r="349" spans="1:6" x14ac:dyDescent="0.2">
      <c r="A349">
        <v>3</v>
      </c>
      <c r="B349">
        <v>-9.4499999999999993</v>
      </c>
      <c r="C349">
        <v>-16.329999999999998</v>
      </c>
      <c r="D349">
        <v>7.5000000000000002E-4</v>
      </c>
      <c r="E349">
        <v>9.2999999999999997E-5</v>
      </c>
      <c r="F349">
        <v>3.6600000000000001E-4</v>
      </c>
    </row>
    <row r="350" spans="1:6" x14ac:dyDescent="0.2">
      <c r="A350">
        <v>13</v>
      </c>
      <c r="B350">
        <v>0.25</v>
      </c>
      <c r="C350">
        <v>0.4</v>
      </c>
      <c r="D350">
        <v>-2.1519999999999998E-3</v>
      </c>
      <c r="E350">
        <v>-5.7899999999999998E-4</v>
      </c>
      <c r="F350">
        <v>1.83E-4</v>
      </c>
    </row>
    <row r="351" spans="1:6" x14ac:dyDescent="0.2">
      <c r="A351">
        <v>18</v>
      </c>
      <c r="B351">
        <v>-1.43</v>
      </c>
      <c r="C351">
        <v>-8.6300000000000008</v>
      </c>
      <c r="D351">
        <v>-4.5899999999999999E-4</v>
      </c>
      <c r="E351">
        <v>-9.0000000000000006E-5</v>
      </c>
      <c r="F351">
        <v>9.0000000000000002E-6</v>
      </c>
    </row>
    <row r="352" spans="1:6" x14ac:dyDescent="0.2">
      <c r="A352">
        <v>13</v>
      </c>
      <c r="B352">
        <v>-15.86</v>
      </c>
      <c r="C352">
        <v>17.46</v>
      </c>
      <c r="D352">
        <v>-2.1519999999999998E-3</v>
      </c>
      <c r="E352">
        <v>-5.7899999999999998E-4</v>
      </c>
      <c r="F352">
        <v>1.83E-4</v>
      </c>
    </row>
    <row r="353" spans="1:6" x14ac:dyDescent="0.2">
      <c r="A353">
        <v>2</v>
      </c>
      <c r="B353">
        <v>0.79</v>
      </c>
      <c r="C353">
        <v>-17.61</v>
      </c>
      <c r="D353">
        <v>-7.6999999999999996E-4</v>
      </c>
      <c r="E353">
        <v>-1.9799999999999999E-4</v>
      </c>
      <c r="F353">
        <v>1.9100000000000001E-4</v>
      </c>
    </row>
    <row r="354" spans="1:6" x14ac:dyDescent="0.2">
      <c r="A354">
        <v>2</v>
      </c>
      <c r="B354">
        <v>17.71</v>
      </c>
      <c r="C354">
        <v>15.84</v>
      </c>
      <c r="D354">
        <v>-7.6999999999999996E-4</v>
      </c>
      <c r="E354">
        <v>-1.9799999999999999E-4</v>
      </c>
      <c r="F354">
        <v>1.9100000000000001E-4</v>
      </c>
    </row>
    <row r="355" spans="1:6" x14ac:dyDescent="0.2">
      <c r="A355">
        <v>16</v>
      </c>
      <c r="B355">
        <v>19.02</v>
      </c>
      <c r="C355">
        <v>-10.84</v>
      </c>
      <c r="D355">
        <v>-3.2450000000000001E-3</v>
      </c>
      <c r="E355">
        <v>-9.0799999999999995E-4</v>
      </c>
      <c r="F355">
        <v>2.0000000000000001E-4</v>
      </c>
    </row>
    <row r="356" spans="1:6" x14ac:dyDescent="0.2">
      <c r="A356">
        <v>18</v>
      </c>
      <c r="B356">
        <v>0.62</v>
      </c>
      <c r="C356">
        <v>11.78</v>
      </c>
      <c r="D356">
        <v>-4.5899999999999999E-4</v>
      </c>
      <c r="E356">
        <v>-9.0000000000000006E-5</v>
      </c>
      <c r="F356">
        <v>9.0000000000000002E-6</v>
      </c>
    </row>
    <row r="357" spans="1:6" x14ac:dyDescent="0.2">
      <c r="A357">
        <v>15</v>
      </c>
      <c r="B357">
        <v>19.03</v>
      </c>
      <c r="C357">
        <v>-10.28</v>
      </c>
      <c r="D357">
        <v>3.7800000000000003E-4</v>
      </c>
      <c r="E357">
        <v>7.2000000000000002E-5</v>
      </c>
      <c r="F357">
        <v>1.65E-4</v>
      </c>
    </row>
    <row r="358" spans="1:6" x14ac:dyDescent="0.2">
      <c r="A358">
        <v>14</v>
      </c>
      <c r="B358">
        <v>20.28</v>
      </c>
      <c r="C358">
        <v>-11.23</v>
      </c>
      <c r="D358">
        <v>-1.083E-3</v>
      </c>
      <c r="E358">
        <v>-2.3599999999999999E-4</v>
      </c>
      <c r="F358">
        <v>1.46E-4</v>
      </c>
    </row>
    <row r="359" spans="1:6" x14ac:dyDescent="0.2">
      <c r="A359">
        <v>9</v>
      </c>
      <c r="B359">
        <v>-16.95</v>
      </c>
      <c r="C359">
        <v>-3.65</v>
      </c>
      <c r="D359">
        <v>2.9E-5</v>
      </c>
      <c r="E359">
        <v>3.4E-5</v>
      </c>
      <c r="F359">
        <v>3.8699999999999997E-4</v>
      </c>
    </row>
    <row r="360" spans="1:6" x14ac:dyDescent="0.2">
      <c r="A360">
        <v>16</v>
      </c>
      <c r="B360">
        <v>7.66</v>
      </c>
      <c r="C360">
        <v>11.52</v>
      </c>
      <c r="D360">
        <v>-3.2450000000000001E-3</v>
      </c>
      <c r="E360">
        <v>-9.0799999999999995E-4</v>
      </c>
      <c r="F360">
        <v>2.0000000000000001E-4</v>
      </c>
    </row>
    <row r="361" spans="1:6" x14ac:dyDescent="0.2">
      <c r="A361">
        <v>12</v>
      </c>
      <c r="B361">
        <v>17.88</v>
      </c>
      <c r="C361">
        <v>-9.7100000000000009</v>
      </c>
      <c r="D361">
        <v>6.3199999999999997E-4</v>
      </c>
      <c r="E361">
        <v>7.2999999999999999E-5</v>
      </c>
      <c r="F361">
        <v>2.8400000000000002E-4</v>
      </c>
    </row>
    <row r="362" spans="1:6" x14ac:dyDescent="0.2">
      <c r="A362">
        <v>11</v>
      </c>
      <c r="B362">
        <v>2.77</v>
      </c>
      <c r="C362">
        <v>8.4600000000000009</v>
      </c>
      <c r="D362">
        <v>-8.4099999999999995E-4</v>
      </c>
      <c r="E362">
        <v>-2.0900000000000001E-4</v>
      </c>
      <c r="F362">
        <v>1.8799999999999999E-4</v>
      </c>
    </row>
    <row r="363" spans="1:6" x14ac:dyDescent="0.2">
      <c r="A363">
        <v>6</v>
      </c>
      <c r="B363">
        <v>2.78</v>
      </c>
      <c r="C363">
        <v>-17.739999999999998</v>
      </c>
      <c r="D363">
        <v>5.9299999999999999E-4</v>
      </c>
      <c r="E363">
        <v>6.7999999999999999E-5</v>
      </c>
      <c r="F363">
        <v>4.0000000000000002E-4</v>
      </c>
    </row>
    <row r="364" spans="1:6" x14ac:dyDescent="0.2">
      <c r="A364">
        <v>13</v>
      </c>
      <c r="B364">
        <v>1.21</v>
      </c>
      <c r="C364">
        <v>5.26</v>
      </c>
      <c r="D364">
        <v>-2.1519999999999998E-3</v>
      </c>
      <c r="E364">
        <v>-5.7899999999999998E-4</v>
      </c>
      <c r="F364">
        <v>1.83E-4</v>
      </c>
    </row>
    <row r="365" spans="1:6" x14ac:dyDescent="0.2">
      <c r="A365">
        <v>5</v>
      </c>
      <c r="B365">
        <v>-4.5999999999999996</v>
      </c>
      <c r="C365">
        <v>-14.92</v>
      </c>
      <c r="D365">
        <v>-8.8099999999999995E-4</v>
      </c>
      <c r="E365">
        <v>-1.6899999999999999E-4</v>
      </c>
      <c r="F365">
        <v>1.7899999999999999E-4</v>
      </c>
    </row>
    <row r="366" spans="1:6" x14ac:dyDescent="0.2">
      <c r="A366">
        <v>8</v>
      </c>
      <c r="B366">
        <v>8.74</v>
      </c>
      <c r="C366">
        <v>18.43</v>
      </c>
      <c r="D366">
        <v>-1.225E-3</v>
      </c>
      <c r="E366">
        <v>-2.22E-4</v>
      </c>
      <c r="F366">
        <v>1.8599999999999999E-4</v>
      </c>
    </row>
    <row r="367" spans="1:6" x14ac:dyDescent="0.2">
      <c r="A367">
        <v>7</v>
      </c>
      <c r="B367">
        <v>-4.25</v>
      </c>
      <c r="C367">
        <v>-1.35</v>
      </c>
      <c r="D367">
        <v>-1.3860000000000001E-3</v>
      </c>
      <c r="E367">
        <v>-3.8699999999999997E-4</v>
      </c>
      <c r="F367">
        <v>2.22E-4</v>
      </c>
    </row>
    <row r="368" spans="1:6" x14ac:dyDescent="0.2">
      <c r="A368">
        <v>4</v>
      </c>
      <c r="B368">
        <v>13.44</v>
      </c>
      <c r="C368">
        <v>-11.76</v>
      </c>
      <c r="D368">
        <v>-1.1789999999999999E-3</v>
      </c>
      <c r="E368">
        <v>-4.15E-4</v>
      </c>
      <c r="F368">
        <v>2.41E-4</v>
      </c>
    </row>
    <row r="369" spans="1:6" x14ac:dyDescent="0.2">
      <c r="A369">
        <v>3</v>
      </c>
      <c r="B369">
        <v>-9.4499999999999993</v>
      </c>
      <c r="C369">
        <v>-16.329999999999998</v>
      </c>
      <c r="D369">
        <v>7.5000000000000002E-4</v>
      </c>
      <c r="E369">
        <v>9.2999999999999997E-5</v>
      </c>
      <c r="F369">
        <v>3.6600000000000001E-4</v>
      </c>
    </row>
    <row r="370" spans="1:6" x14ac:dyDescent="0.2">
      <c r="A370">
        <v>13</v>
      </c>
      <c r="B370">
        <v>0.25</v>
      </c>
      <c r="C370">
        <v>0.4</v>
      </c>
      <c r="D370">
        <v>-2.1519999999999998E-3</v>
      </c>
      <c r="E370">
        <v>-5.7899999999999998E-4</v>
      </c>
      <c r="F370">
        <v>1.83E-4</v>
      </c>
    </row>
    <row r="371" spans="1:6" x14ac:dyDescent="0.2">
      <c r="A371">
        <v>18</v>
      </c>
      <c r="B371">
        <v>-1.43</v>
      </c>
      <c r="C371">
        <v>-8.6300000000000008</v>
      </c>
      <c r="D371">
        <v>-4.5899999999999999E-4</v>
      </c>
      <c r="E371">
        <v>-9.0000000000000006E-5</v>
      </c>
      <c r="F371">
        <v>9.0000000000000002E-6</v>
      </c>
    </row>
    <row r="372" spans="1:6" x14ac:dyDescent="0.2">
      <c r="A372">
        <v>13</v>
      </c>
      <c r="B372">
        <v>-15.86</v>
      </c>
      <c r="C372">
        <v>17.46</v>
      </c>
      <c r="D372">
        <v>-2.1519999999999998E-3</v>
      </c>
      <c r="E372">
        <v>-5.7899999999999998E-4</v>
      </c>
      <c r="F372">
        <v>1.83E-4</v>
      </c>
    </row>
    <row r="373" spans="1:6" x14ac:dyDescent="0.2">
      <c r="A373">
        <v>2</v>
      </c>
      <c r="B373">
        <v>0.79</v>
      </c>
      <c r="C373">
        <v>-17.61</v>
      </c>
      <c r="D373">
        <v>-7.6999999999999996E-4</v>
      </c>
      <c r="E373">
        <v>-1.9799999999999999E-4</v>
      </c>
      <c r="F373">
        <v>1.9100000000000001E-4</v>
      </c>
    </row>
    <row r="374" spans="1:6" x14ac:dyDescent="0.2">
      <c r="A374">
        <v>2</v>
      </c>
      <c r="B374">
        <v>17.71</v>
      </c>
      <c r="C374">
        <v>15.84</v>
      </c>
      <c r="D374">
        <v>-7.6999999999999996E-4</v>
      </c>
      <c r="E374">
        <v>-1.9799999999999999E-4</v>
      </c>
      <c r="F374">
        <v>1.9100000000000001E-4</v>
      </c>
    </row>
    <row r="375" spans="1:6" x14ac:dyDescent="0.2">
      <c r="A375">
        <v>16</v>
      </c>
      <c r="B375">
        <v>19.02</v>
      </c>
      <c r="C375">
        <v>-10.84</v>
      </c>
      <c r="D375">
        <v>-3.2450000000000001E-3</v>
      </c>
      <c r="E375">
        <v>-9.0799999999999995E-4</v>
      </c>
      <c r="F375">
        <v>2.0000000000000001E-4</v>
      </c>
    </row>
    <row r="376" spans="1:6" x14ac:dyDescent="0.2">
      <c r="A376">
        <v>18</v>
      </c>
      <c r="B376">
        <v>0.62</v>
      </c>
      <c r="C376">
        <v>11.78</v>
      </c>
      <c r="D376">
        <v>-4.5899999999999999E-4</v>
      </c>
      <c r="E376">
        <v>-9.0000000000000006E-5</v>
      </c>
      <c r="F376">
        <v>9.0000000000000002E-6</v>
      </c>
    </row>
    <row r="377" spans="1:6" x14ac:dyDescent="0.2">
      <c r="A377">
        <v>15</v>
      </c>
      <c r="B377">
        <v>19.03</v>
      </c>
      <c r="C377">
        <v>-10.28</v>
      </c>
      <c r="D377">
        <v>3.7800000000000003E-4</v>
      </c>
      <c r="E377">
        <v>7.2000000000000002E-5</v>
      </c>
      <c r="F377">
        <v>1.65E-4</v>
      </c>
    </row>
    <row r="378" spans="1:6" x14ac:dyDescent="0.2">
      <c r="A378">
        <v>14</v>
      </c>
      <c r="B378">
        <v>20.28</v>
      </c>
      <c r="C378">
        <v>-11.23</v>
      </c>
      <c r="D378">
        <v>-1.083E-3</v>
      </c>
      <c r="E378">
        <v>-2.3599999999999999E-4</v>
      </c>
      <c r="F378">
        <v>1.46E-4</v>
      </c>
    </row>
    <row r="379" spans="1:6" x14ac:dyDescent="0.2">
      <c r="A379">
        <v>9</v>
      </c>
      <c r="B379">
        <v>-16.95</v>
      </c>
      <c r="C379">
        <v>-3.65</v>
      </c>
      <c r="D379">
        <v>2.9E-5</v>
      </c>
      <c r="E379">
        <v>3.4E-5</v>
      </c>
      <c r="F379">
        <v>3.8699999999999997E-4</v>
      </c>
    </row>
    <row r="380" spans="1:6" x14ac:dyDescent="0.2">
      <c r="A380">
        <v>16</v>
      </c>
      <c r="B380">
        <v>7.66</v>
      </c>
      <c r="C380">
        <v>11.52</v>
      </c>
      <c r="D380">
        <v>-3.2450000000000001E-3</v>
      </c>
      <c r="E380">
        <v>-9.0799999999999995E-4</v>
      </c>
      <c r="F380">
        <v>2.0000000000000001E-4</v>
      </c>
    </row>
    <row r="381" spans="1:6" x14ac:dyDescent="0.2">
      <c r="A381">
        <v>12</v>
      </c>
      <c r="B381">
        <v>17.88</v>
      </c>
      <c r="C381">
        <v>-9.7100000000000009</v>
      </c>
      <c r="D381">
        <v>6.3199999999999997E-4</v>
      </c>
      <c r="E381">
        <v>7.2999999999999999E-5</v>
      </c>
      <c r="F381">
        <v>2.8400000000000002E-4</v>
      </c>
    </row>
    <row r="382" spans="1:6" x14ac:dyDescent="0.2">
      <c r="A382">
        <v>11</v>
      </c>
      <c r="B382">
        <v>2.77</v>
      </c>
      <c r="C382">
        <v>8.4600000000000009</v>
      </c>
      <c r="D382">
        <v>-8.4099999999999995E-4</v>
      </c>
      <c r="E382">
        <v>-2.0900000000000001E-4</v>
      </c>
      <c r="F382">
        <v>1.8799999999999999E-4</v>
      </c>
    </row>
    <row r="383" spans="1:6" x14ac:dyDescent="0.2">
      <c r="A383">
        <v>6</v>
      </c>
      <c r="B383">
        <v>2.78</v>
      </c>
      <c r="C383">
        <v>-17.739999999999998</v>
      </c>
      <c r="D383">
        <v>5.9299999999999999E-4</v>
      </c>
      <c r="E383">
        <v>6.7999999999999999E-5</v>
      </c>
      <c r="F383">
        <v>4.0000000000000002E-4</v>
      </c>
    </row>
    <row r="384" spans="1:6" x14ac:dyDescent="0.2">
      <c r="A384">
        <v>13</v>
      </c>
      <c r="B384">
        <v>1.21</v>
      </c>
      <c r="C384">
        <v>5.26</v>
      </c>
      <c r="D384">
        <v>-2.1519999999999998E-3</v>
      </c>
      <c r="E384">
        <v>-5.7899999999999998E-4</v>
      </c>
      <c r="F384">
        <v>1.83E-4</v>
      </c>
    </row>
    <row r="385" spans="1:6" x14ac:dyDescent="0.2">
      <c r="A385">
        <v>5</v>
      </c>
      <c r="B385">
        <v>-4.5999999999999996</v>
      </c>
      <c r="C385">
        <v>-14.92</v>
      </c>
      <c r="D385">
        <v>-8.8099999999999995E-4</v>
      </c>
      <c r="E385">
        <v>-1.6899999999999999E-4</v>
      </c>
      <c r="F385">
        <v>1.7899999999999999E-4</v>
      </c>
    </row>
    <row r="386" spans="1:6" x14ac:dyDescent="0.2">
      <c r="A386">
        <v>8</v>
      </c>
      <c r="B386">
        <v>8.74</v>
      </c>
      <c r="C386">
        <v>18.43</v>
      </c>
      <c r="D386">
        <v>-1.225E-3</v>
      </c>
      <c r="E386">
        <v>-2.22E-4</v>
      </c>
      <c r="F386">
        <v>1.8599999999999999E-4</v>
      </c>
    </row>
    <row r="387" spans="1:6" x14ac:dyDescent="0.2">
      <c r="A387">
        <v>16</v>
      </c>
      <c r="B387">
        <v>-8.84</v>
      </c>
      <c r="C387">
        <v>-17.350000000000001</v>
      </c>
      <c r="D387">
        <v>-6.9999999999999999E-6</v>
      </c>
      <c r="E387">
        <v>-5.6899999999999995E-4</v>
      </c>
      <c r="F387">
        <v>5.5900000000000004E-4</v>
      </c>
    </row>
    <row r="388" spans="1:6" x14ac:dyDescent="0.2">
      <c r="A388">
        <v>11</v>
      </c>
      <c r="B388">
        <v>8.4600000000000009</v>
      </c>
      <c r="C388">
        <v>-16.809999999999999</v>
      </c>
      <c r="D388">
        <v>7.0399999999999998E-4</v>
      </c>
      <c r="E388">
        <v>-7.1699999999999997E-4</v>
      </c>
      <c r="F388">
        <v>4.4999999999999999E-4</v>
      </c>
    </row>
    <row r="389" spans="1:6" x14ac:dyDescent="0.2">
      <c r="A389">
        <v>8</v>
      </c>
      <c r="B389">
        <v>-0.43</v>
      </c>
      <c r="C389">
        <v>1.77</v>
      </c>
      <c r="D389">
        <v>5.5400000000000002E-4</v>
      </c>
      <c r="E389">
        <v>-7.5299999999999998E-4</v>
      </c>
      <c r="F389">
        <v>3.2899999999999997E-4</v>
      </c>
    </row>
    <row r="390" spans="1:6" x14ac:dyDescent="0.2">
      <c r="A390">
        <v>8</v>
      </c>
      <c r="B390">
        <v>8.2899999999999991</v>
      </c>
      <c r="C390">
        <v>-4.08</v>
      </c>
      <c r="D390">
        <v>5.5400000000000002E-4</v>
      </c>
      <c r="E390">
        <v>-7.5299999999999998E-4</v>
      </c>
      <c r="F390">
        <v>3.2899999999999997E-4</v>
      </c>
    </row>
    <row r="391" spans="1:6" x14ac:dyDescent="0.2">
      <c r="A391">
        <v>10</v>
      </c>
      <c r="B391">
        <v>10.19</v>
      </c>
      <c r="C391">
        <v>-19.27</v>
      </c>
      <c r="D391">
        <v>-3.6999999999999998E-5</v>
      </c>
      <c r="E391">
        <v>-2.22E-4</v>
      </c>
      <c r="F391">
        <v>8.4999999999999995E-4</v>
      </c>
    </row>
    <row r="392" spans="1:6" x14ac:dyDescent="0.2">
      <c r="A392">
        <v>16</v>
      </c>
      <c r="B392">
        <v>15.8</v>
      </c>
      <c r="C392">
        <v>4.74</v>
      </c>
      <c r="D392">
        <v>-6.9999999999999999E-6</v>
      </c>
      <c r="E392">
        <v>-5.6899999999999995E-4</v>
      </c>
      <c r="F392">
        <v>5.5900000000000004E-4</v>
      </c>
    </row>
    <row r="393" spans="1:6" x14ac:dyDescent="0.2">
      <c r="A393">
        <v>17</v>
      </c>
      <c r="B393">
        <v>9.43</v>
      </c>
      <c r="C393">
        <v>15.12</v>
      </c>
      <c r="D393">
        <v>5.7300000000000005E-4</v>
      </c>
      <c r="E393">
        <v>-8.0400000000000003E-4</v>
      </c>
      <c r="F393">
        <v>2.8600000000000001E-4</v>
      </c>
    </row>
    <row r="394" spans="1:6" x14ac:dyDescent="0.2">
      <c r="A394">
        <v>14</v>
      </c>
      <c r="B394">
        <v>-10.65</v>
      </c>
      <c r="C394">
        <v>-7.85</v>
      </c>
      <c r="D394">
        <v>7.6300000000000001E-4</v>
      </c>
      <c r="E394">
        <v>-7.4100000000000001E-4</v>
      </c>
      <c r="F394">
        <v>3.8400000000000001E-4</v>
      </c>
    </row>
    <row r="395" spans="1:6" x14ac:dyDescent="0.2">
      <c r="A395">
        <v>17</v>
      </c>
      <c r="B395">
        <v>17.75</v>
      </c>
      <c r="C395">
        <v>-13.2</v>
      </c>
      <c r="D395">
        <v>5.7300000000000005E-4</v>
      </c>
      <c r="E395">
        <v>-8.0400000000000003E-4</v>
      </c>
      <c r="F395">
        <v>2.8600000000000001E-4</v>
      </c>
    </row>
    <row r="396" spans="1:6" x14ac:dyDescent="0.2">
      <c r="A396">
        <v>7</v>
      </c>
      <c r="B396">
        <v>4.53</v>
      </c>
      <c r="C396">
        <v>9.32</v>
      </c>
      <c r="D396">
        <v>1.02E-4</v>
      </c>
      <c r="E396">
        <v>-4.7699999999999999E-4</v>
      </c>
      <c r="F396">
        <v>5.04E-4</v>
      </c>
    </row>
    <row r="397" spans="1:6" x14ac:dyDescent="0.2">
      <c r="A397">
        <v>7</v>
      </c>
      <c r="B397">
        <v>17.29</v>
      </c>
      <c r="C397">
        <v>11.11</v>
      </c>
      <c r="D397">
        <v>1.02E-4</v>
      </c>
      <c r="E397">
        <v>-4.7699999999999999E-4</v>
      </c>
      <c r="F397">
        <v>5.04E-4</v>
      </c>
    </row>
    <row r="398" spans="1:6" x14ac:dyDescent="0.2">
      <c r="A398">
        <v>18</v>
      </c>
      <c r="B398">
        <v>10.15</v>
      </c>
      <c r="C398">
        <v>7.46</v>
      </c>
      <c r="D398">
        <v>1.126E-3</v>
      </c>
      <c r="E398">
        <v>-7.6499999999999995E-4</v>
      </c>
      <c r="F398">
        <v>5.6999999999999998E-4</v>
      </c>
    </row>
    <row r="399" spans="1:6" x14ac:dyDescent="0.2">
      <c r="A399">
        <v>6</v>
      </c>
      <c r="B399">
        <v>15.19</v>
      </c>
      <c r="C399">
        <v>-1.46</v>
      </c>
      <c r="D399">
        <v>1.011E-3</v>
      </c>
      <c r="E399">
        <v>-7.0299999999999996E-4</v>
      </c>
      <c r="F399">
        <v>8.5700000000000001E-4</v>
      </c>
    </row>
    <row r="400" spans="1:6" x14ac:dyDescent="0.2">
      <c r="A400">
        <v>15</v>
      </c>
      <c r="B400">
        <v>-9</v>
      </c>
      <c r="C400">
        <v>3.72</v>
      </c>
      <c r="D400">
        <v>1.297E-3</v>
      </c>
      <c r="E400">
        <v>-6.7199999999999996E-4</v>
      </c>
      <c r="F400">
        <v>7.1699999999999997E-4</v>
      </c>
    </row>
    <row r="401" spans="1:6" x14ac:dyDescent="0.2">
      <c r="A401">
        <v>15</v>
      </c>
      <c r="B401">
        <v>18.670000000000002</v>
      </c>
      <c r="C401">
        <v>-0.01</v>
      </c>
      <c r="D401">
        <v>1.297E-3</v>
      </c>
      <c r="E401">
        <v>-6.7199999999999996E-4</v>
      </c>
      <c r="F401">
        <v>7.1699999999999997E-4</v>
      </c>
    </row>
    <row r="402" spans="1:6" x14ac:dyDescent="0.2">
      <c r="A402">
        <v>14</v>
      </c>
      <c r="B402">
        <v>18.54</v>
      </c>
      <c r="C402">
        <v>17.38</v>
      </c>
      <c r="D402">
        <v>7.6300000000000001E-4</v>
      </c>
      <c r="E402">
        <v>-7.4100000000000001E-4</v>
      </c>
      <c r="F402">
        <v>3.8400000000000001E-4</v>
      </c>
    </row>
    <row r="403" spans="1:6" x14ac:dyDescent="0.2">
      <c r="A403">
        <v>1</v>
      </c>
      <c r="B403">
        <v>3.05</v>
      </c>
      <c r="C403">
        <v>-5.82</v>
      </c>
      <c r="D403">
        <v>-1.37E-4</v>
      </c>
      <c r="E403">
        <v>-1.94E-4</v>
      </c>
      <c r="F403">
        <v>8.8199999999999997E-4</v>
      </c>
    </row>
    <row r="404" spans="1:6" x14ac:dyDescent="0.2">
      <c r="A404">
        <v>15</v>
      </c>
      <c r="B404">
        <v>-1.06</v>
      </c>
      <c r="C404">
        <v>4.33</v>
      </c>
      <c r="D404">
        <v>1.297E-3</v>
      </c>
      <c r="E404">
        <v>-6.7199999999999996E-4</v>
      </c>
      <c r="F404">
        <v>7.1699999999999997E-4</v>
      </c>
    </row>
    <row r="405" spans="1:6" x14ac:dyDescent="0.2">
      <c r="A405">
        <v>1</v>
      </c>
      <c r="B405">
        <v>-5.72</v>
      </c>
      <c r="C405">
        <v>-6.9</v>
      </c>
      <c r="D405">
        <v>-1.37E-4</v>
      </c>
      <c r="E405">
        <v>-1.94E-4</v>
      </c>
      <c r="F405">
        <v>8.8199999999999997E-4</v>
      </c>
    </row>
    <row r="406" spans="1:6" x14ac:dyDescent="0.2">
      <c r="A406">
        <v>4</v>
      </c>
      <c r="B406">
        <v>19.5</v>
      </c>
      <c r="C406">
        <v>9.91</v>
      </c>
      <c r="D406">
        <v>-8.6000000000000003E-5</v>
      </c>
      <c r="E406">
        <v>-3.1E-4</v>
      </c>
      <c r="F406">
        <v>7.6300000000000001E-4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requirements</vt:lpstr>
      <vt:lpstr>npar6</vt:lpstr>
      <vt:lpstr>npar10</vt:lpstr>
      <vt:lpstr>HLIS_PSF_Budgets</vt:lpstr>
      <vt:lpstr>BFE_test</vt:lpstr>
      <vt:lpstr>ERUN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2021-05-30T18:34:13Z</dcterms:created>
  <dcterms:modified xsi:type="dcterms:W3CDTF">2021-06-06T17:21:59Z</dcterms:modified>
</cp:coreProperties>
</file>