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summary-tables\"/>
    </mc:Choice>
  </mc:AlternateContent>
  <xr:revisionPtr revIDLastSave="0" documentId="13_ncr:1_{458EC1F2-BCC2-4C52-ADE9-BF032B312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nitsDensity" sheetId="1" r:id="rId1"/>
    <sheet name="SummaryTable_County_wTotal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J8" i="1"/>
  <c r="I8" i="1"/>
  <c r="H8" i="1"/>
  <c r="G8" i="1"/>
  <c r="F8" i="1"/>
  <c r="E8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H4" i="1"/>
  <c r="I4" i="1"/>
  <c r="J4" i="1"/>
  <c r="F4" i="1"/>
  <c r="G4" i="1"/>
  <c r="E4" i="1"/>
  <c r="C5" i="1"/>
  <c r="C6" i="1"/>
  <c r="C7" i="1"/>
  <c r="C4" i="1"/>
  <c r="B5" i="1"/>
  <c r="B6" i="1"/>
  <c r="B7" i="1"/>
  <c r="B4" i="1"/>
  <c r="C8" i="1" l="1"/>
  <c r="D8" i="1" s="1"/>
  <c r="D6" i="1" l="1"/>
  <c r="D5" i="1"/>
  <c r="D4" i="1"/>
  <c r="D7" i="1"/>
</calcChain>
</file>

<file path=xl/sharedStrings.xml><?xml version="1.0" encoding="utf-8"?>
<sst xmlns="http://schemas.openxmlformats.org/spreadsheetml/2006/main" count="33" uniqueCount="26">
  <si>
    <t>Acres</t>
  </si>
  <si>
    <t>Total</t>
  </si>
  <si>
    <t>Residential Units</t>
  </si>
  <si>
    <t>Jobs</t>
  </si>
  <si>
    <t>Density (Jobs + DU per Acre)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</si>
  <si>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</si>
  <si>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</si>
  <si>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</si>
  <si>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</si>
  <si>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</si>
  <si>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</si>
  <si>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</si>
  <si>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</si>
  <si>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</si>
  <si>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
Acres</t>
  </si>
  <si>
    <t>Utah</t>
  </si>
  <si>
    <t>Salt Lake</t>
  </si>
  <si>
    <t>Davis</t>
  </si>
  <si>
    <t>Weber</t>
  </si>
  <si>
    <t>CO_NAME</t>
  </si>
  <si>
    <t>county_id</t>
  </si>
  <si>
    <t>CO_ORDER</t>
  </si>
  <si>
    <t>County</t>
  </si>
  <si>
    <t>Scenario 1</t>
  </si>
  <si>
    <t>Scenario 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</si>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</sst>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3" fontId="0" fillId="34" borderId="0" xfId="0" applyNumberFormat="1" applyFont="1" applyFill="1" applyBorder="1"/>
    <xf numFmtId="3" fontId="0" fillId="0" borderId="0" xfId="0" applyNumberFormat="1" applyFont="1" applyBorder="1"/>
    <xf numFmtId="0" fontId="18" fillId="33" borderId="0" xfId="0" applyFont="1" applyFill="1" applyBorder="1" applyAlignment="1">
      <alignment horizontal="center"/>
    </xf>
    <xf numFmtId="3" fontId="0" fillId="34" borderId="12" xfId="0" applyNumberFormat="1" applyFont="1" applyFill="1" applyBorder="1"/>
    <xf numFmtId="9" fontId="0" fillId="34" borderId="13" xfId="1" applyFont="1" applyFill="1" applyBorder="1"/>
    <xf numFmtId="3" fontId="0" fillId="0" borderId="12" xfId="0" applyNumberFormat="1" applyFont="1" applyBorder="1"/>
    <xf numFmtId="9" fontId="0" fillId="0" borderId="13" xfId="1" applyFont="1" applyBorder="1"/>
    <xf numFmtId="3" fontId="16" fillId="35" borderId="14" xfId="0" applyNumberFormat="1" applyFont="1" applyFill="1" applyBorder="1"/>
    <xf numFmtId="9" fontId="16" fillId="35" borderId="15" xfId="1" applyFont="1" applyFill="1" applyBorder="1"/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3" fontId="0" fillId="34" borderId="13" xfId="0" applyNumberFormat="1" applyFont="1" applyFill="1" applyBorder="1"/>
    <xf numFmtId="3" fontId="0" fillId="0" borderId="13" xfId="0" applyNumberFormat="1" applyFont="1" applyBorder="1"/>
    <xf numFmtId="3" fontId="16" fillId="35" borderId="17" xfId="0" applyNumberFormat="1" applyFont="1" applyFill="1" applyBorder="1"/>
    <xf numFmtId="3" fontId="16" fillId="35" borderId="15" xfId="0" applyNumberFormat="1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16" fillId="35" borderId="14" xfId="0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"/>
  <sheetViews>
    <sheetView showGridLines="0" tabSelected="1" zoomScale="130" zoomScaleNormal="130" workbookViewId="0">
      <selection activeCell="D33" sqref="D33"/>
    </sheetView>
  </sheetViews>
  <sheetFormatPr defaultRowHeight="15" x14ac:dyDescent="0.25"/>
  <cols>
    <col min="2" max="2" width="8.7109375" bestFit="1" customWidth="1"/>
    <col min="3" max="4" width="8" customWidth="1"/>
    <col min="5" max="13" width="11.7109375" customWidth="1"/>
  </cols>
  <sheetData>
    <row r="2" spans="2:13" ht="15.75" customHeight="1" x14ac:dyDescent="0.25">
      <c r="B2" s="19" t="s">
        <v>22</v>
      </c>
      <c r="C2" s="19" t="s">
        <v>0</v>
      </c>
      <c r="D2" s="24" t="s">
        <v>14</v>
      </c>
      <c r="E2" s="21" t="s">
        <v>3</v>
      </c>
      <c r="F2" s="22"/>
      <c r="G2" s="23"/>
      <c r="H2" s="21" t="s">
        <v>2</v>
      </c>
      <c r="I2" s="22"/>
      <c r="J2" s="23"/>
      <c r="K2" s="21" t="s">
        <v>4</v>
      </c>
      <c r="L2" s="22"/>
      <c r="M2" s="23"/>
    </row>
    <row r="3" spans="2:13" ht="15.75" x14ac:dyDescent="0.25">
      <c r="B3" s="20"/>
      <c r="C3" s="20"/>
      <c r="D3" s="25"/>
      <c r="E3" s="10" t="s">
        <v>23</v>
      </c>
      <c r="F3" s="3" t="s">
        <v>24</v>
      </c>
      <c r="G3" s="11" t="s">
        <v>25</v>
      </c>
      <c r="H3" s="10" t="s">
        <v>23</v>
      </c>
      <c r="I3" s="3" t="s">
        <v>24</v>
      </c>
      <c r="J3" s="11" t="s">
        <v>25</v>
      </c>
      <c r="K3" s="10" t="s">
        <v>23</v>
      </c>
      <c r="L3" s="3" t="s">
        <v>24</v>
      </c>
      <c r="M3" s="11" t="s">
        <v>25</v>
      </c>
    </row>
    <row r="4" spans="2:13" x14ac:dyDescent="0.25">
      <c r="B4" s="16" t="str">
        <f>SummaryTable_County_wTotals!C2</f>
        <v>Weber</v>
      </c>
      <c r="C4" s="4">
        <f>SummaryTable_County_wTotals!D2</f>
        <v>5588.9649021300002</v>
      </c>
      <c r="D4" s="5">
        <f>C4/$C$8</f>
        <v>0.15365116768170659</v>
      </c>
      <c r="E4" s="4">
        <f>SummaryTable_County_wTotals!E2</f>
        <v>48500</v>
      </c>
      <c r="F4" s="1">
        <f>SummaryTable_County_wTotals!F2</f>
        <v>235400</v>
      </c>
      <c r="G4" s="12">
        <f>SummaryTable_County_wTotals!G2</f>
        <v>186900</v>
      </c>
      <c r="H4" s="4">
        <f>SummaryTable_County_wTotals!H2</f>
        <v>10100</v>
      </c>
      <c r="I4" s="1">
        <f>SummaryTable_County_wTotals!I2</f>
        <v>84100</v>
      </c>
      <c r="J4" s="12">
        <f>SummaryTable_County_wTotals!J2</f>
        <v>74000</v>
      </c>
      <c r="K4" s="4">
        <f>SummaryTable_County_wTotals!K2</f>
        <v>10</v>
      </c>
      <c r="L4" s="1">
        <f>SummaryTable_County_wTotals!L2</f>
        <v>57</v>
      </c>
      <c r="M4" s="12">
        <f>SummaryTable_County_wTotals!M2</f>
        <v>47</v>
      </c>
    </row>
    <row r="5" spans="2:13" x14ac:dyDescent="0.25">
      <c r="B5" s="17" t="str">
        <f>SummaryTable_County_wTotals!C3</f>
        <v>Davis</v>
      </c>
      <c r="C5" s="6">
        <f>SummaryTable_County_wTotals!D3</f>
        <v>5678.03957983704</v>
      </c>
      <c r="D5" s="7">
        <f>C5/$C$8</f>
        <v>0.15609999827560464</v>
      </c>
      <c r="E5" s="6">
        <f>SummaryTable_County_wTotals!E3</f>
        <v>43000</v>
      </c>
      <c r="F5" s="2">
        <f>SummaryTable_County_wTotals!F3</f>
        <v>327800</v>
      </c>
      <c r="G5" s="13">
        <f>SummaryTable_County_wTotals!G3</f>
        <v>284800</v>
      </c>
      <c r="H5" s="6">
        <f>SummaryTable_County_wTotals!H3</f>
        <v>10300</v>
      </c>
      <c r="I5" s="2">
        <f>SummaryTable_County_wTotals!I3</f>
        <v>109200</v>
      </c>
      <c r="J5" s="13">
        <f>SummaryTable_County_wTotals!J3</f>
        <v>98900</v>
      </c>
      <c r="K5" s="6">
        <f>SummaryTable_County_wTotals!K3</f>
        <v>9</v>
      </c>
      <c r="L5" s="2">
        <f>SummaryTable_County_wTotals!L3</f>
        <v>77</v>
      </c>
      <c r="M5" s="13">
        <f>SummaryTable_County_wTotals!M3</f>
        <v>68</v>
      </c>
    </row>
    <row r="6" spans="2:13" x14ac:dyDescent="0.25">
      <c r="B6" s="16" t="str">
        <f>SummaryTable_County_wTotals!C4</f>
        <v>Salt Lake</v>
      </c>
      <c r="C6" s="4">
        <f>SummaryTable_County_wTotals!D4</f>
        <v>18332.35337063</v>
      </c>
      <c r="D6" s="5">
        <f>C6/$C$8</f>
        <v>0.50399090906394284</v>
      </c>
      <c r="E6" s="4">
        <f>SummaryTable_County_wTotals!E4</f>
        <v>302800</v>
      </c>
      <c r="F6" s="1">
        <f>SummaryTable_County_wTotals!F4</f>
        <v>1208500</v>
      </c>
      <c r="G6" s="12">
        <f>SummaryTable_County_wTotals!G4</f>
        <v>905700</v>
      </c>
      <c r="H6" s="4">
        <f>SummaryTable_County_wTotals!H4</f>
        <v>45000</v>
      </c>
      <c r="I6" s="1">
        <f>SummaryTable_County_wTotals!I4</f>
        <v>365800</v>
      </c>
      <c r="J6" s="12">
        <f>SummaryTable_County_wTotals!J4</f>
        <v>320800</v>
      </c>
      <c r="K6" s="4">
        <f>SummaryTable_County_wTotals!K4</f>
        <v>19</v>
      </c>
      <c r="L6" s="1">
        <f>SummaryTable_County_wTotals!L4</f>
        <v>86</v>
      </c>
      <c r="M6" s="12">
        <f>SummaryTable_County_wTotals!M4</f>
        <v>67</v>
      </c>
    </row>
    <row r="7" spans="2:13" x14ac:dyDescent="0.25">
      <c r="B7" s="17" t="str">
        <f>SummaryTable_County_wTotals!C5</f>
        <v>Utah</v>
      </c>
      <c r="C7" s="6">
        <f>SummaryTable_County_wTotals!D5</f>
        <v>6775.0152579784899</v>
      </c>
      <c r="D7" s="7">
        <f>C7/$C$8</f>
        <v>0.18625792497874594</v>
      </c>
      <c r="E7" s="6">
        <f>SummaryTable_County_wTotals!E5</f>
        <v>89500</v>
      </c>
      <c r="F7" s="2">
        <f>SummaryTable_County_wTotals!F5</f>
        <v>421200</v>
      </c>
      <c r="G7" s="13">
        <f>SummaryTable_County_wTotals!G5</f>
        <v>331700</v>
      </c>
      <c r="H7" s="6">
        <f>SummaryTable_County_wTotals!H5</f>
        <v>18600</v>
      </c>
      <c r="I7" s="2">
        <f>SummaryTable_County_wTotals!I5</f>
        <v>144800</v>
      </c>
      <c r="J7" s="13">
        <f>SummaryTable_County_wTotals!J5</f>
        <v>126200</v>
      </c>
      <c r="K7" s="6">
        <f>SummaryTable_County_wTotals!K5</f>
        <v>16</v>
      </c>
      <c r="L7" s="2">
        <f>SummaryTable_County_wTotals!L5</f>
        <v>84</v>
      </c>
      <c r="M7" s="13">
        <f>SummaryTable_County_wTotals!M5</f>
        <v>68</v>
      </c>
    </row>
    <row r="8" spans="2:13" x14ac:dyDescent="0.25">
      <c r="B8" s="18" t="s">
        <v>1</v>
      </c>
      <c r="C8" s="8">
        <f>SUM(C4:C7)</f>
        <v>36374.373110575529</v>
      </c>
      <c r="D8" s="9">
        <f>C8/$C$8</f>
        <v>1</v>
      </c>
      <c r="E8" s="8">
        <f>SummaryTable_County_wTotals!E6</f>
        <v>483900</v>
      </c>
      <c r="F8" s="14">
        <f>SummaryTable_County_wTotals!F6</f>
        <v>2192900</v>
      </c>
      <c r="G8" s="15">
        <f>SummaryTable_County_wTotals!G6</f>
        <v>1709000</v>
      </c>
      <c r="H8" s="8">
        <f>SummaryTable_County_wTotals!H6</f>
        <v>84000</v>
      </c>
      <c r="I8" s="14">
        <f>SummaryTable_County_wTotals!I6</f>
        <v>703900</v>
      </c>
      <c r="J8" s="15">
        <f>SummaryTable_County_wTotals!J6</f>
        <v>619900</v>
      </c>
      <c r="K8" s="8">
        <f>SummaryTable_County_wTotals!K6</f>
        <v>16</v>
      </c>
      <c r="L8" s="14">
        <f>SummaryTable_County_wTotals!L6</f>
        <v>80</v>
      </c>
      <c r="M8" s="15">
        <f>SummaryTable_County_wTotals!M6</f>
        <v>64</v>
      </c>
    </row>
  </sheetData>
  <mergeCells count="6">
    <mergeCell ref="C2:C3"/>
    <mergeCell ref="B2:B3"/>
    <mergeCell ref="E2:G2"/>
    <mergeCell ref="H2:J2"/>
    <mergeCell ref="K2:M2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M6"/>
  <sheetViews>
    <sheetView workbookViewId="0">
      <selection activeCell="D5" sqref="A1:M6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10" bestFit="1" customWidth="1"/>
    <col min="4" max="4" width="12" bestFit="1" customWidth="1"/>
    <col min="5" max="5" width="15.28515625" bestFit="1" customWidth="1"/>
    <col min="6" max="6" width="15.7109375" bestFit="1" customWidth="1"/>
    <col min="7" max="7" width="18.28515625" bestFit="1" customWidth="1"/>
    <col min="8" max="8" width="12.5703125" bestFit="1" customWidth="1"/>
    <col min="9" max="9" width="13.140625" bestFit="1" customWidth="1"/>
    <col min="10" max="10" width="15.5703125" bestFit="1" customWidth="1"/>
    <col min="11" max="11" width="19.5703125" bestFit="1" customWidth="1"/>
    <col min="12" max="12" width="20" bestFit="1" customWidth="1"/>
    <col min="13" max="13" width="22.5703125" bestFit="1" customWidth="1"/>
  </cols>
  <sheetData>
    <row r="1" spans="1:13" x14ac:dyDescent="0.25">
      <c r="A1" t="s">
        <v>21</v>
      </c>
      <c r="B1" t="s">
        <v>20</v>
      </c>
      <c r="C1" t="s">
        <v>19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1</v>
      </c>
      <c r="B2">
        <v>3</v>
      </c>
      <c r="C2" t="s">
        <v>18</v>
      </c>
      <c r="D2">
        <v>5588.9649021300002</v>
      </c>
      <c r="E2">
        <v>48500</v>
      </c>
      <c r="F2">
        <v>235400</v>
      </c>
      <c r="G2">
        <v>186900</v>
      </c>
      <c r="H2">
        <v>10100</v>
      </c>
      <c r="I2">
        <v>84100</v>
      </c>
      <c r="J2">
        <v>74000</v>
      </c>
      <c r="K2">
        <v>10</v>
      </c>
      <c r="L2">
        <v>57</v>
      </c>
      <c r="M2">
        <v>47</v>
      </c>
    </row>
    <row r="3" spans="1:13" x14ac:dyDescent="0.25">
      <c r="A3">
        <v>2</v>
      </c>
      <c r="B3">
        <v>1</v>
      </c>
      <c r="C3" t="s">
        <v>17</v>
      </c>
      <c r="D3">
        <v>5678.03957983704</v>
      </c>
      <c r="E3">
        <v>43000</v>
      </c>
      <c r="F3">
        <v>327800</v>
      </c>
      <c r="G3">
        <v>284800</v>
      </c>
      <c r="H3">
        <v>10300</v>
      </c>
      <c r="I3">
        <v>109200</v>
      </c>
      <c r="J3">
        <v>98900</v>
      </c>
      <c r="K3">
        <v>9</v>
      </c>
      <c r="L3">
        <v>77</v>
      </c>
      <c r="M3">
        <v>68</v>
      </c>
    </row>
    <row r="4" spans="1:13" x14ac:dyDescent="0.25">
      <c r="A4">
        <v>3</v>
      </c>
      <c r="B4">
        <v>2</v>
      </c>
      <c r="C4" t="s">
        <v>16</v>
      </c>
      <c r="D4">
        <v>18332.35337063</v>
      </c>
      <c r="E4">
        <v>302800</v>
      </c>
      <c r="F4">
        <v>1208500</v>
      </c>
      <c r="G4">
        <v>905700</v>
      </c>
      <c r="H4">
        <v>45000</v>
      </c>
      <c r="I4">
        <v>365800</v>
      </c>
      <c r="J4">
        <v>320800</v>
      </c>
      <c r="K4">
        <v>19</v>
      </c>
      <c r="L4">
        <v>86</v>
      </c>
      <c r="M4">
        <v>67</v>
      </c>
    </row>
    <row r="5" spans="1:13" x14ac:dyDescent="0.25">
      <c r="A5">
        <v>4</v>
      </c>
      <c r="B5">
        <v>4</v>
      </c>
      <c r="C5" t="s">
        <v>15</v>
      </c>
      <c r="D5">
        <v>6775.0152579784899</v>
      </c>
      <c r="E5">
        <v>89500</v>
      </c>
      <c r="F5">
        <v>421200</v>
      </c>
      <c r="G5">
        <v>331700</v>
      </c>
      <c r="H5">
        <v>18600</v>
      </c>
      <c r="I5">
        <v>144800</v>
      </c>
      <c r="J5">
        <v>126200</v>
      </c>
      <c r="K5">
        <v>16</v>
      </c>
      <c r="L5">
        <v>84</v>
      </c>
      <c r="M5">
        <v>68</v>
      </c>
    </row>
    <row r="6" spans="1:13" x14ac:dyDescent="0.25">
      <c r="A6">
        <v>10</v>
      </c>
      <c r="B6">
        <v>10</v>
      </c>
      <c r="D6">
        <v>36374.373110575601</v>
      </c>
      <c r="E6">
        <v>483900</v>
      </c>
      <c r="F6">
        <v>2192900</v>
      </c>
      <c r="G6">
        <v>1709000</v>
      </c>
      <c r="H6">
        <v>84000</v>
      </c>
      <c r="I6">
        <v>703900</v>
      </c>
      <c r="J6">
        <v>619900</v>
      </c>
      <c r="K6">
        <v>16</v>
      </c>
      <c r="L6">
        <v>80</v>
      </c>
      <c r="M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UnitsDensity</vt:lpstr>
      <vt:lpstr>SummaryTable_County_wTotals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2021-06-10T20:45:07Z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