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results\"/>
    </mc:Choice>
  </mc:AlternateContent>
  <xr:revisionPtr revIDLastSave="0" documentId="13_ncr:1_{07138A0E-DB38-4FFC-855C-FD964C612DA0}" xr6:coauthVersionLast="45" xr6:coauthVersionMax="45" xr10:uidLastSave="{00000000-0000-0000-0000-000000000000}"/>
  <bookViews>
    <workbookView xWindow="15630" yWindow="-120" windowWidth="29040" windowHeight="16440" xr2:uid="{00000000-000D-0000-FFFF-FFFF00000000}"/>
  </bookViews>
  <sheets>
    <sheet name="UnitsDensity" sheetId="1" r:id="rId1"/>
    <sheet name="SummaryTable_County_wTotal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K8" i="1"/>
  <c r="J8" i="1"/>
  <c r="I8" i="1"/>
  <c r="H8" i="1"/>
  <c r="G8" i="1"/>
  <c r="F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I4" i="1"/>
  <c r="J4" i="1"/>
  <c r="K4" i="1"/>
  <c r="G4" i="1"/>
  <c r="H4" i="1"/>
  <c r="F4" i="1"/>
  <c r="C5" i="1"/>
  <c r="C6" i="1"/>
  <c r="C7" i="1"/>
  <c r="C4" i="1"/>
  <c r="B5" i="1"/>
  <c r="B6" i="1"/>
  <c r="B7" i="1"/>
  <c r="B4" i="1"/>
  <c r="C8" i="1" l="1"/>
  <c r="D8" i="1" s="1"/>
  <c r="E8" i="1" l="1"/>
  <c r="D6" i="1"/>
  <c r="D5" i="1"/>
  <c r="D4" i="1"/>
  <c r="D7" i="1"/>
  <c r="E6" i="1" l="1"/>
  <c r="E5" i="1"/>
  <c r="E4" i="1"/>
  <c r="E7" i="1"/>
</calcChain>
</file>

<file path=xl/sharedStrings.xml><?xml version="1.0" encoding="utf-8"?>
<sst xmlns="http://schemas.openxmlformats.org/spreadsheetml/2006/main" count="34" uniqueCount="27">
  <si>
    <t>Acres</t>
  </si>
  <si>
    <t>Total</t>
  </si>
  <si>
    <t>Change</t>
  </si>
  <si>
    <t>Residential Units</t>
  </si>
  <si>
    <t>Scenario</t>
  </si>
  <si>
    <t>Jobs</t>
  </si>
  <si>
    <t>Base</t>
  </si>
  <si>
    <t>Density (Jobs + DU per Acre)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</si>
  <si>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</si>
  <si>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</si>
  <si>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</si>
  <si>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</si>
  <si>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</si>
  <si>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</si>
  <si>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</si>
  <si>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</si>
  <si>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</si>
  <si>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
Acres</t>
  </si>
  <si>
    <t>% Total Growth</t>
  </si>
  <si>
    <t>Utah</t>
  </si>
  <si>
    <t>Salt Lake</t>
  </si>
  <si>
    <t>Davis</t>
  </si>
  <si>
    <t>Weber</t>
  </si>
  <si>
    <t>CO_NAME</t>
  </si>
  <si>
    <t>county_id</t>
  </si>
  <si>
    <t>CO_ORDER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</si>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</sst>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3" fontId="0" fillId="34" borderId="0" xfId="0" applyNumberFormat="1" applyFont="1" applyFill="1" applyBorder="1"/>
    <xf numFmtId="3" fontId="0" fillId="0" borderId="0" xfId="0" applyNumberFormat="1" applyFont="1" applyBorder="1"/>
    <xf numFmtId="9" fontId="0" fillId="34" borderId="17" xfId="1" applyFont="1" applyFill="1" applyBorder="1"/>
    <xf numFmtId="9" fontId="0" fillId="0" borderId="17" xfId="1" applyFont="1" applyBorder="1"/>
    <xf numFmtId="9" fontId="16" fillId="35" borderId="18" xfId="1" applyFont="1" applyFill="1" applyBorder="1"/>
    <xf numFmtId="0" fontId="0" fillId="34" borderId="17" xfId="0" applyFont="1" applyFill="1" applyBorder="1"/>
    <xf numFmtId="0" fontId="0" fillId="0" borderId="17" xfId="0" applyFont="1" applyBorder="1"/>
    <xf numFmtId="0" fontId="16" fillId="35" borderId="18" xfId="0" applyFont="1" applyFill="1" applyBorder="1"/>
    <xf numFmtId="0" fontId="18" fillId="33" borderId="0" xfId="0" applyFont="1" applyFill="1" applyBorder="1" applyAlignment="1">
      <alignment horizontal="center"/>
    </xf>
    <xf numFmtId="3" fontId="0" fillId="34" borderId="13" xfId="0" applyNumberFormat="1" applyFont="1" applyFill="1" applyBorder="1"/>
    <xf numFmtId="9" fontId="0" fillId="34" borderId="14" xfId="1" applyFont="1" applyFill="1" applyBorder="1"/>
    <xf numFmtId="3" fontId="0" fillId="0" borderId="13" xfId="0" applyNumberFormat="1" applyFont="1" applyBorder="1"/>
    <xf numFmtId="9" fontId="0" fillId="0" borderId="14" xfId="1" applyFont="1" applyBorder="1"/>
    <xf numFmtId="3" fontId="16" fillId="35" borderId="15" xfId="0" applyNumberFormat="1" applyFont="1" applyFill="1" applyBorder="1"/>
    <xf numFmtId="9" fontId="16" fillId="35" borderId="16" xfId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16" fillId="35" borderId="20" xfId="0" applyNumberFormat="1" applyFont="1" applyFill="1" applyBorder="1"/>
    <xf numFmtId="3" fontId="16" fillId="35" borderId="16" xfId="0" applyNumberFormat="1" applyFont="1" applyFill="1" applyBorder="1"/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8"/>
  <sheetViews>
    <sheetView showGridLines="0" tabSelected="1" zoomScale="130" zoomScaleNormal="130" workbookViewId="0">
      <selection activeCell="B2" sqref="B2:B3"/>
    </sheetView>
  </sheetViews>
  <sheetFormatPr defaultRowHeight="15" x14ac:dyDescent="0.25"/>
  <cols>
    <col min="2" max="2" width="8.7109375" bestFit="1" customWidth="1"/>
    <col min="3" max="5" width="8" customWidth="1"/>
    <col min="6" max="11" width="9.85546875" customWidth="1"/>
    <col min="12" max="14" width="9.42578125" customWidth="1"/>
  </cols>
  <sheetData>
    <row r="2" spans="2:14" ht="15.75" x14ac:dyDescent="0.25">
      <c r="B2" s="24" t="s">
        <v>26</v>
      </c>
      <c r="C2" s="22" t="s">
        <v>0</v>
      </c>
      <c r="D2" s="29" t="s">
        <v>17</v>
      </c>
      <c r="E2" s="31" t="s">
        <v>18</v>
      </c>
      <c r="F2" s="26" t="s">
        <v>5</v>
      </c>
      <c r="G2" s="27"/>
      <c r="H2" s="28"/>
      <c r="I2" s="26" t="s">
        <v>3</v>
      </c>
      <c r="J2" s="27"/>
      <c r="K2" s="28"/>
      <c r="L2" s="26" t="s">
        <v>7</v>
      </c>
      <c r="M2" s="27"/>
      <c r="N2" s="28"/>
    </row>
    <row r="3" spans="2:14" ht="15.75" x14ac:dyDescent="0.25">
      <c r="B3" s="25"/>
      <c r="C3" s="23"/>
      <c r="D3" s="30"/>
      <c r="E3" s="25"/>
      <c r="F3" s="16" t="s">
        <v>6</v>
      </c>
      <c r="G3" s="9" t="s">
        <v>4</v>
      </c>
      <c r="H3" s="17" t="s">
        <v>2</v>
      </c>
      <c r="I3" s="16" t="s">
        <v>6</v>
      </c>
      <c r="J3" s="9" t="s">
        <v>4</v>
      </c>
      <c r="K3" s="17" t="s">
        <v>2</v>
      </c>
      <c r="L3" s="16" t="s">
        <v>6</v>
      </c>
      <c r="M3" s="9" t="s">
        <v>4</v>
      </c>
      <c r="N3" s="17" t="s">
        <v>2</v>
      </c>
    </row>
    <row r="4" spans="2:14" x14ac:dyDescent="0.25">
      <c r="B4" s="6" t="str">
        <f>SummaryTable_County_wTotals!C2</f>
        <v>Weber</v>
      </c>
      <c r="C4" s="10">
        <f>SummaryTable_County_wTotals!D2</f>
        <v>5588.9649021300002</v>
      </c>
      <c r="D4" s="11">
        <f>C4/$C$8</f>
        <v>0.15365116768170659</v>
      </c>
      <c r="E4" s="3">
        <f>(H4+K4)/($H$8+$K$8)</f>
        <v>0.10809686662353267</v>
      </c>
      <c r="F4" s="10">
        <f>SummaryTable_County_wTotals!E2</f>
        <v>48500</v>
      </c>
      <c r="G4" s="1">
        <f>SummaryTable_County_wTotals!F2</f>
        <v>235400</v>
      </c>
      <c r="H4" s="18">
        <f>SummaryTable_County_wTotals!G2</f>
        <v>186900</v>
      </c>
      <c r="I4" s="10">
        <f>SummaryTable_County_wTotals!H2</f>
        <v>10100</v>
      </c>
      <c r="J4" s="1">
        <f>SummaryTable_County_wTotals!I2</f>
        <v>57100</v>
      </c>
      <c r="K4" s="18">
        <f>SummaryTable_County_wTotals!J2</f>
        <v>47000</v>
      </c>
      <c r="L4" s="10">
        <f>SummaryTable_County_wTotals!K2</f>
        <v>10</v>
      </c>
      <c r="M4" s="1">
        <f>SummaryTable_County_wTotals!L2</f>
        <v>52</v>
      </c>
      <c r="N4" s="18">
        <f>SummaryTable_County_wTotals!M2</f>
        <v>42</v>
      </c>
    </row>
    <row r="5" spans="2:14" x14ac:dyDescent="0.25">
      <c r="B5" s="7" t="str">
        <f>SummaryTable_County_wTotals!C3</f>
        <v>Davis</v>
      </c>
      <c r="C5" s="12">
        <f>SummaryTable_County_wTotals!D3</f>
        <v>5678.03957983704</v>
      </c>
      <c r="D5" s="13">
        <f>C5/$C$8</f>
        <v>0.15609999827560464</v>
      </c>
      <c r="E5" s="4">
        <f>(H5+K5)/($H$8+$K$8)</f>
        <v>0.16313892226638321</v>
      </c>
      <c r="F5" s="12">
        <f>SummaryTable_County_wTotals!E3</f>
        <v>43000</v>
      </c>
      <c r="G5" s="2">
        <f>SummaryTable_County_wTotals!F3</f>
        <v>327800</v>
      </c>
      <c r="H5" s="19">
        <f>SummaryTable_County_wTotals!G3</f>
        <v>284800</v>
      </c>
      <c r="I5" s="12">
        <f>SummaryTable_County_wTotals!H3</f>
        <v>10300</v>
      </c>
      <c r="J5" s="2">
        <f>SummaryTable_County_wTotals!I3</f>
        <v>78500</v>
      </c>
      <c r="K5" s="19">
        <f>SummaryTable_County_wTotals!J3</f>
        <v>68200</v>
      </c>
      <c r="L5" s="12">
        <f>SummaryTable_County_wTotals!K3</f>
        <v>9</v>
      </c>
      <c r="M5" s="2">
        <f>SummaryTable_County_wTotals!L3</f>
        <v>72</v>
      </c>
      <c r="N5" s="19">
        <f>SummaryTable_County_wTotals!M3</f>
        <v>63</v>
      </c>
    </row>
    <row r="6" spans="2:14" x14ac:dyDescent="0.25">
      <c r="B6" s="6" t="str">
        <f>SummaryTable_County_wTotals!C4</f>
        <v>Salt Lake</v>
      </c>
      <c r="C6" s="10">
        <f>SummaryTable_County_wTotals!D4</f>
        <v>18332.35337063</v>
      </c>
      <c r="D6" s="11">
        <f>C6/$C$8</f>
        <v>0.50399090906394284</v>
      </c>
      <c r="E6" s="3">
        <f>(H6+K6)/($H$8+$K$8)</f>
        <v>0.53590904889546165</v>
      </c>
      <c r="F6" s="10">
        <f>SummaryTable_County_wTotals!E4</f>
        <v>302800</v>
      </c>
      <c r="G6" s="1">
        <f>SummaryTable_County_wTotals!F4</f>
        <v>1208500</v>
      </c>
      <c r="H6" s="18">
        <f>SummaryTable_County_wTotals!G4</f>
        <v>905700</v>
      </c>
      <c r="I6" s="10">
        <f>SummaryTable_County_wTotals!H4</f>
        <v>45000</v>
      </c>
      <c r="J6" s="1">
        <f>SummaryTable_County_wTotals!I4</f>
        <v>298900</v>
      </c>
      <c r="K6" s="18">
        <f>SummaryTable_County_wTotals!J4</f>
        <v>253900</v>
      </c>
      <c r="L6" s="10">
        <f>SummaryTable_County_wTotals!K4</f>
        <v>19</v>
      </c>
      <c r="M6" s="1">
        <f>SummaryTable_County_wTotals!L4</f>
        <v>82</v>
      </c>
      <c r="N6" s="18">
        <f>SummaryTable_County_wTotals!M4</f>
        <v>63</v>
      </c>
    </row>
    <row r="7" spans="2:14" x14ac:dyDescent="0.25">
      <c r="B7" s="7" t="str">
        <f>SummaryTable_County_wTotals!C5</f>
        <v>Utah</v>
      </c>
      <c r="C7" s="12">
        <f>SummaryTable_County_wTotals!D5</f>
        <v>6775.0152579784899</v>
      </c>
      <c r="D7" s="13">
        <f>C7/$C$8</f>
        <v>0.18625792497874594</v>
      </c>
      <c r="E7" s="4">
        <f>(H7+K7)/($H$8+$K$8)</f>
        <v>0.19294759219890933</v>
      </c>
      <c r="F7" s="12">
        <f>SummaryTable_County_wTotals!E5</f>
        <v>89500</v>
      </c>
      <c r="G7" s="2">
        <f>SummaryTable_County_wTotals!F5</f>
        <v>421200</v>
      </c>
      <c r="H7" s="19">
        <f>SummaryTable_County_wTotals!G5</f>
        <v>331700</v>
      </c>
      <c r="I7" s="12">
        <f>SummaryTable_County_wTotals!H5</f>
        <v>18600</v>
      </c>
      <c r="J7" s="2">
        <f>SummaryTable_County_wTotals!I5</f>
        <v>104400</v>
      </c>
      <c r="K7" s="19">
        <f>SummaryTable_County_wTotals!J5</f>
        <v>85800</v>
      </c>
      <c r="L7" s="12">
        <f>SummaryTable_County_wTotals!K5</f>
        <v>16</v>
      </c>
      <c r="M7" s="2">
        <f>SummaryTable_County_wTotals!L5</f>
        <v>78</v>
      </c>
      <c r="N7" s="19">
        <f>SummaryTable_County_wTotals!M5</f>
        <v>62</v>
      </c>
    </row>
    <row r="8" spans="2:14" x14ac:dyDescent="0.25">
      <c r="B8" s="8" t="s">
        <v>1</v>
      </c>
      <c r="C8" s="14">
        <f>SUM(C4:C7)</f>
        <v>36374.373110575529</v>
      </c>
      <c r="D8" s="15">
        <f>C8/$C$8</f>
        <v>1</v>
      </c>
      <c r="E8" s="5">
        <f>(H8+K8)/($H$8+$K$8)</f>
        <v>1</v>
      </c>
      <c r="F8" s="14">
        <f>SummaryTable_County_wTotals!E6</f>
        <v>483900</v>
      </c>
      <c r="G8" s="20">
        <f>SummaryTable_County_wTotals!F6</f>
        <v>2192900</v>
      </c>
      <c r="H8" s="21">
        <f>SummaryTable_County_wTotals!G6</f>
        <v>1709000</v>
      </c>
      <c r="I8" s="14">
        <f>SummaryTable_County_wTotals!H6</f>
        <v>84000</v>
      </c>
      <c r="J8" s="20">
        <f>SummaryTable_County_wTotals!I6</f>
        <v>538800</v>
      </c>
      <c r="K8" s="21">
        <f>SummaryTable_County_wTotals!J6</f>
        <v>454800</v>
      </c>
      <c r="L8" s="14">
        <f>SummaryTable_County_wTotals!K6</f>
        <v>16</v>
      </c>
      <c r="M8" s="20">
        <f>SummaryTable_County_wTotals!L6</f>
        <v>75</v>
      </c>
      <c r="N8" s="21">
        <f>SummaryTable_County_wTotals!M6</f>
        <v>59</v>
      </c>
    </row>
  </sheetData>
  <mergeCells count="7">
    <mergeCell ref="C2:C3"/>
    <mergeCell ref="B2:B3"/>
    <mergeCell ref="F2:H2"/>
    <mergeCell ref="I2:K2"/>
    <mergeCell ref="L2:N2"/>
    <mergeCell ref="D2:D3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M6"/>
  <sheetViews>
    <sheetView workbookViewId="0">
      <selection sqref="A1:M6"/>
    </sheetView>
  </sheetViews>
  <sheetFormatPr defaultRowHeight="15" x14ac:dyDescent="0.25"/>
  <cols>
    <col min="1" max="1" width="10.5703125" bestFit="1" customWidth="1"/>
    <col min="2" max="2" width="9.7109375" bestFit="1" customWidth="1"/>
    <col min="3" max="3" width="10" bestFit="1" customWidth="1"/>
    <col min="4" max="4" width="12" bestFit="1" customWidth="1"/>
    <col min="5" max="5" width="15.28515625" bestFit="1" customWidth="1"/>
    <col min="6" max="6" width="15.7109375" bestFit="1" customWidth="1"/>
    <col min="7" max="7" width="18.28515625" bestFit="1" customWidth="1"/>
    <col min="8" max="8" width="12.5703125" bestFit="1" customWidth="1"/>
    <col min="9" max="9" width="13.140625" bestFit="1" customWidth="1"/>
    <col min="10" max="10" width="15.5703125" bestFit="1" customWidth="1"/>
    <col min="11" max="11" width="19.5703125" bestFit="1" customWidth="1"/>
    <col min="12" max="12" width="20" bestFit="1" customWidth="1"/>
    <col min="13" max="13" width="22.5703125" bestFit="1" customWidth="1"/>
  </cols>
  <sheetData>
    <row r="1" spans="1:13" x14ac:dyDescent="0.25">
      <c r="A1" t="s">
        <v>25</v>
      </c>
      <c r="B1" t="s">
        <v>24</v>
      </c>
      <c r="C1" t="s">
        <v>23</v>
      </c>
      <c r="D1" t="s">
        <v>0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1</v>
      </c>
      <c r="B2">
        <v>3</v>
      </c>
      <c r="C2" t="s">
        <v>22</v>
      </c>
      <c r="D2">
        <v>5588.9649021300002</v>
      </c>
      <c r="E2">
        <v>48500</v>
      </c>
      <c r="F2">
        <v>235400</v>
      </c>
      <c r="G2">
        <v>186900</v>
      </c>
      <c r="H2">
        <v>10100</v>
      </c>
      <c r="I2">
        <v>57100</v>
      </c>
      <c r="J2">
        <v>47000</v>
      </c>
      <c r="K2">
        <v>10</v>
      </c>
      <c r="L2">
        <v>52</v>
      </c>
      <c r="M2">
        <v>42</v>
      </c>
    </row>
    <row r="3" spans="1:13" x14ac:dyDescent="0.25">
      <c r="A3">
        <v>2</v>
      </c>
      <c r="B3">
        <v>1</v>
      </c>
      <c r="C3" t="s">
        <v>21</v>
      </c>
      <c r="D3">
        <v>5678.03957983704</v>
      </c>
      <c r="E3">
        <v>43000</v>
      </c>
      <c r="F3">
        <v>327800</v>
      </c>
      <c r="G3">
        <v>284800</v>
      </c>
      <c r="H3">
        <v>10300</v>
      </c>
      <c r="I3">
        <v>78500</v>
      </c>
      <c r="J3">
        <v>68200</v>
      </c>
      <c r="K3">
        <v>9</v>
      </c>
      <c r="L3">
        <v>72</v>
      </c>
      <c r="M3">
        <v>63</v>
      </c>
    </row>
    <row r="4" spans="1:13" x14ac:dyDescent="0.25">
      <c r="A4">
        <v>3</v>
      </c>
      <c r="B4">
        <v>2</v>
      </c>
      <c r="C4" t="s">
        <v>20</v>
      </c>
      <c r="D4">
        <v>18332.35337063</v>
      </c>
      <c r="E4">
        <v>302800</v>
      </c>
      <c r="F4">
        <v>1208500</v>
      </c>
      <c r="G4">
        <v>905700</v>
      </c>
      <c r="H4">
        <v>45000</v>
      </c>
      <c r="I4">
        <v>298900</v>
      </c>
      <c r="J4">
        <v>253900</v>
      </c>
      <c r="K4">
        <v>19</v>
      </c>
      <c r="L4">
        <v>82</v>
      </c>
      <c r="M4">
        <v>63</v>
      </c>
    </row>
    <row r="5" spans="1:13" x14ac:dyDescent="0.25">
      <c r="A5">
        <v>4</v>
      </c>
      <c r="B5">
        <v>4</v>
      </c>
      <c r="C5" t="s">
        <v>19</v>
      </c>
      <c r="D5">
        <v>6775.0152579784899</v>
      </c>
      <c r="E5">
        <v>89500</v>
      </c>
      <c r="F5">
        <v>421200</v>
      </c>
      <c r="G5">
        <v>331700</v>
      </c>
      <c r="H5">
        <v>18600</v>
      </c>
      <c r="I5">
        <v>104400</v>
      </c>
      <c r="J5">
        <v>85800</v>
      </c>
      <c r="K5">
        <v>16</v>
      </c>
      <c r="L5">
        <v>78</v>
      </c>
      <c r="M5">
        <v>62</v>
      </c>
    </row>
    <row r="6" spans="1:13" x14ac:dyDescent="0.25">
      <c r="A6">
        <v>10</v>
      </c>
      <c r="B6">
        <v>10</v>
      </c>
      <c r="D6">
        <v>36374.373110575601</v>
      </c>
      <c r="E6">
        <v>483900</v>
      </c>
      <c r="F6">
        <v>2192900</v>
      </c>
      <c r="G6">
        <v>1709000</v>
      </c>
      <c r="H6">
        <v>84000</v>
      </c>
      <c r="I6">
        <v>538800</v>
      </c>
      <c r="J6">
        <v>454800</v>
      </c>
      <c r="K6">
        <v>16</v>
      </c>
      <c r="L6">
        <v>75</v>
      </c>
      <c r="M6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UnitsDensity</vt:lpstr>
      <vt:lpstr>SummaryTable_County_wTotals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2021-04-16T15:45:50Z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