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nsus-LEHD-Commute-Patterns\"/>
    </mc:Choice>
  </mc:AlternateContent>
  <xr:revisionPtr revIDLastSave="0" documentId="13_ncr:1_{242D8AB7-F196-4FD9-9E24-B121D58AFFFF}" xr6:coauthVersionLast="47" xr6:coauthVersionMax="47" xr10:uidLastSave="{00000000-0000-0000-0000-000000000000}"/>
  <bookViews>
    <workbookView xWindow="-120" yWindow="-120" windowWidth="29040" windowHeight="15720" activeTab="1" xr2:uid="{CF41E1F8-5A60-4F19-A1DE-874B50DB01B5}"/>
  </bookViews>
  <sheets>
    <sheet name="DataSizes" sheetId="1" r:id="rId1"/>
    <sheet name="Run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D10" i="2"/>
  <c r="G10" i="2" s="1"/>
  <c r="F8" i="2"/>
  <c r="E8" i="2"/>
  <c r="D8" i="2"/>
  <c r="F6" i="2"/>
  <c r="E6" i="2"/>
  <c r="D6" i="2"/>
  <c r="G6" i="2" s="1"/>
  <c r="F4" i="2"/>
  <c r="E4" i="2"/>
  <c r="G4" i="2" s="1"/>
  <c r="D4" i="2"/>
  <c r="F2" i="2"/>
  <c r="D2" i="2"/>
  <c r="G2" i="2" s="1"/>
  <c r="E2" i="2"/>
  <c r="F17" i="1"/>
  <c r="F18" i="1"/>
  <c r="F19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G8" i="2" l="1"/>
  <c r="F22" i="1"/>
  <c r="F21" i="1"/>
  <c r="F23" i="1" l="1"/>
</calcChain>
</file>

<file path=xl/sharedStrings.xml><?xml version="1.0" encoding="utf-8"?>
<sst xmlns="http://schemas.openxmlformats.org/spreadsheetml/2006/main" count="82" uniqueCount="36">
  <si>
    <t>Municipalities_and_Townships</t>
  </si>
  <si>
    <t>Rows</t>
  </si>
  <si>
    <t>Columns</t>
  </si>
  <si>
    <t>Total</t>
  </si>
  <si>
    <t>Counties</t>
  </si>
  <si>
    <t>Layer</t>
  </si>
  <si>
    <t>Source GBD</t>
  </si>
  <si>
    <t>LEHD2018</t>
  </si>
  <si>
    <t>Block Group</t>
  </si>
  <si>
    <t>Tract</t>
  </si>
  <si>
    <t>Small District</t>
  </si>
  <si>
    <t>City</t>
  </si>
  <si>
    <t>LEHD2019</t>
  </si>
  <si>
    <t>SLCommutePatterns2019</t>
  </si>
  <si>
    <t>LEHDVSLCommutePatterns2019</t>
  </si>
  <si>
    <t>Cesus LEHD Commute Patterns</t>
  </si>
  <si>
    <t>Number of Layers</t>
  </si>
  <si>
    <t>Total BG</t>
  </si>
  <si>
    <t>BG %</t>
  </si>
  <si>
    <t>Browser</t>
  </si>
  <si>
    <t>Configuration</t>
  </si>
  <si>
    <t>Load Config</t>
  </si>
  <si>
    <t>Load Map</t>
  </si>
  <si>
    <t>Cache</t>
  </si>
  <si>
    <t>Chrome</t>
  </si>
  <si>
    <t>Original</t>
  </si>
  <si>
    <t>Load Widget</t>
  </si>
  <si>
    <t>1st Time</t>
  </si>
  <si>
    <t>Chrome - Cable</t>
  </si>
  <si>
    <t>Webtest</t>
  </si>
  <si>
    <t>Speed Index</t>
  </si>
  <si>
    <t>Original - no BGs</t>
  </si>
  <si>
    <t>Edge</t>
  </si>
  <si>
    <t>Simplified</t>
  </si>
  <si>
    <t>Simplified - no BGs</t>
  </si>
  <si>
    <t>Simplified - no BGs - simplified 2018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</si>
</sst>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10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152-4A29-4D96-9163-3EB442C59EEA}">
  <dimension ref="A1:F23"/>
  <sheetViews>
    <sheetView workbookViewId="0">
      <selection activeCell="C27" sqref="C27"/>
    </sheetView>
  </sheetViews>
  <sheetFormatPr defaultRowHeight="15" x14ac:dyDescent="0.25"/>
  <cols>
    <col min="1" max="1" width="29.28515625" bestFit="1" customWidth="1"/>
    <col min="2" max="2" width="28.85546875" bestFit="1" customWidth="1"/>
    <col min="5" max="5" width="16.7109375" bestFit="1" customWidth="1"/>
    <col min="6" max="6" width="13.28515625" style="2" bestFit="1" customWidth="1"/>
  </cols>
  <sheetData>
    <row r="1" spans="1:6" x14ac:dyDescent="0.25">
      <c r="A1" s="1" t="s">
        <v>6</v>
      </c>
      <c r="B1" s="1" t="s">
        <v>5</v>
      </c>
      <c r="C1" s="1" t="s">
        <v>1</v>
      </c>
      <c r="D1" s="1" t="s">
        <v>2</v>
      </c>
      <c r="E1" s="1" t="s">
        <v>16</v>
      </c>
      <c r="F1" s="3" t="s">
        <v>3</v>
      </c>
    </row>
    <row r="2" spans="1:6" x14ac:dyDescent="0.25">
      <c r="A2" t="s">
        <v>15</v>
      </c>
      <c r="B2" t="s">
        <v>0</v>
      </c>
      <c r="C2">
        <v>97</v>
      </c>
      <c r="D2">
        <v>8</v>
      </c>
      <c r="E2">
        <v>1</v>
      </c>
      <c r="F2" s="2">
        <f>C2*D2*E2</f>
        <v>776</v>
      </c>
    </row>
    <row r="3" spans="1:6" x14ac:dyDescent="0.25">
      <c r="A3" t="s">
        <v>15</v>
      </c>
      <c r="B3" t="s">
        <v>4</v>
      </c>
      <c r="C3">
        <v>29</v>
      </c>
      <c r="D3">
        <v>5</v>
      </c>
      <c r="E3">
        <v>1</v>
      </c>
      <c r="F3" s="2">
        <f t="shared" ref="F3:F19" si="0">C3*D3*E3</f>
        <v>145</v>
      </c>
    </row>
    <row r="4" spans="1:6" x14ac:dyDescent="0.25">
      <c r="A4" t="s">
        <v>7</v>
      </c>
      <c r="B4" t="s">
        <v>8</v>
      </c>
      <c r="C4">
        <v>2019</v>
      </c>
      <c r="D4">
        <v>237</v>
      </c>
      <c r="E4">
        <v>3</v>
      </c>
      <c r="F4" s="2">
        <f t="shared" si="0"/>
        <v>1435509</v>
      </c>
    </row>
    <row r="5" spans="1:6" x14ac:dyDescent="0.25">
      <c r="A5" t="s">
        <v>7</v>
      </c>
      <c r="B5" t="s">
        <v>9</v>
      </c>
      <c r="C5">
        <v>716</v>
      </c>
      <c r="D5">
        <v>236</v>
      </c>
      <c r="E5">
        <v>3</v>
      </c>
      <c r="F5" s="2">
        <f t="shared" si="0"/>
        <v>506928</v>
      </c>
    </row>
    <row r="6" spans="1:6" x14ac:dyDescent="0.25">
      <c r="A6" t="s">
        <v>7</v>
      </c>
      <c r="B6" t="s">
        <v>10</v>
      </c>
      <c r="C6">
        <v>147</v>
      </c>
      <c r="D6">
        <v>226</v>
      </c>
      <c r="E6">
        <v>3</v>
      </c>
      <c r="F6" s="2">
        <f t="shared" si="0"/>
        <v>99666</v>
      </c>
    </row>
    <row r="7" spans="1:6" x14ac:dyDescent="0.25">
      <c r="A7" t="s">
        <v>7</v>
      </c>
      <c r="B7" t="s">
        <v>11</v>
      </c>
      <c r="C7">
        <v>97</v>
      </c>
      <c r="D7">
        <v>223</v>
      </c>
      <c r="E7">
        <v>3</v>
      </c>
      <c r="F7" s="2">
        <f t="shared" si="0"/>
        <v>64893</v>
      </c>
    </row>
    <row r="8" spans="1:6" x14ac:dyDescent="0.25">
      <c r="A8" t="s">
        <v>12</v>
      </c>
      <c r="B8" t="s">
        <v>8</v>
      </c>
      <c r="C8">
        <v>2019</v>
      </c>
      <c r="D8">
        <v>237</v>
      </c>
      <c r="E8">
        <v>3</v>
      </c>
      <c r="F8" s="2">
        <f t="shared" si="0"/>
        <v>1435509</v>
      </c>
    </row>
    <row r="9" spans="1:6" x14ac:dyDescent="0.25">
      <c r="A9" t="s">
        <v>12</v>
      </c>
      <c r="B9" t="s">
        <v>9</v>
      </c>
      <c r="C9">
        <v>716</v>
      </c>
      <c r="D9">
        <v>236</v>
      </c>
      <c r="E9">
        <v>3</v>
      </c>
      <c r="F9" s="2">
        <f t="shared" si="0"/>
        <v>506928</v>
      </c>
    </row>
    <row r="10" spans="1:6" x14ac:dyDescent="0.25">
      <c r="A10" t="s">
        <v>12</v>
      </c>
      <c r="B10" t="s">
        <v>10</v>
      </c>
      <c r="C10">
        <v>147</v>
      </c>
      <c r="D10">
        <v>226</v>
      </c>
      <c r="E10">
        <v>3</v>
      </c>
      <c r="F10" s="2">
        <f t="shared" si="0"/>
        <v>99666</v>
      </c>
    </row>
    <row r="11" spans="1:6" x14ac:dyDescent="0.25">
      <c r="A11" t="s">
        <v>12</v>
      </c>
      <c r="B11" t="s">
        <v>11</v>
      </c>
      <c r="C11">
        <v>97</v>
      </c>
      <c r="D11">
        <v>223</v>
      </c>
      <c r="E11">
        <v>3</v>
      </c>
      <c r="F11" s="2">
        <f t="shared" si="0"/>
        <v>64893</v>
      </c>
    </row>
    <row r="12" spans="1:6" x14ac:dyDescent="0.25">
      <c r="A12" t="s">
        <v>13</v>
      </c>
      <c r="B12" t="s">
        <v>8</v>
      </c>
      <c r="C12">
        <v>2019</v>
      </c>
      <c r="D12">
        <v>237</v>
      </c>
      <c r="E12">
        <v>3</v>
      </c>
      <c r="F12" s="2">
        <f t="shared" si="0"/>
        <v>1435509</v>
      </c>
    </row>
    <row r="13" spans="1:6" x14ac:dyDescent="0.25">
      <c r="A13" t="s">
        <v>13</v>
      </c>
      <c r="B13" t="s">
        <v>9</v>
      </c>
      <c r="C13">
        <v>716</v>
      </c>
      <c r="D13">
        <v>236</v>
      </c>
      <c r="E13">
        <v>3</v>
      </c>
      <c r="F13" s="2">
        <f t="shared" si="0"/>
        <v>506928</v>
      </c>
    </row>
    <row r="14" spans="1:6" x14ac:dyDescent="0.25">
      <c r="A14" t="s">
        <v>13</v>
      </c>
      <c r="B14" t="s">
        <v>10</v>
      </c>
      <c r="C14">
        <v>147</v>
      </c>
      <c r="D14">
        <v>226</v>
      </c>
      <c r="E14">
        <v>3</v>
      </c>
      <c r="F14" s="2">
        <f t="shared" si="0"/>
        <v>99666</v>
      </c>
    </row>
    <row r="15" spans="1:6" x14ac:dyDescent="0.25">
      <c r="A15" t="s">
        <v>13</v>
      </c>
      <c r="B15" t="s">
        <v>11</v>
      </c>
      <c r="C15">
        <v>97</v>
      </c>
      <c r="D15">
        <v>222</v>
      </c>
      <c r="E15">
        <v>3</v>
      </c>
      <c r="F15" s="2">
        <f t="shared" si="0"/>
        <v>64602</v>
      </c>
    </row>
    <row r="16" spans="1:6" x14ac:dyDescent="0.25">
      <c r="A16" t="s">
        <v>14</v>
      </c>
      <c r="B16" t="s">
        <v>8</v>
      </c>
      <c r="C16">
        <v>2019</v>
      </c>
      <c r="D16">
        <v>236</v>
      </c>
      <c r="E16">
        <v>2</v>
      </c>
      <c r="F16" s="2">
        <f t="shared" si="0"/>
        <v>952968</v>
      </c>
    </row>
    <row r="17" spans="1:6" x14ac:dyDescent="0.25">
      <c r="A17" t="s">
        <v>14</v>
      </c>
      <c r="B17" t="s">
        <v>9</v>
      </c>
      <c r="C17">
        <v>716</v>
      </c>
      <c r="D17">
        <v>235</v>
      </c>
      <c r="E17">
        <v>2</v>
      </c>
      <c r="F17" s="2">
        <f t="shared" si="0"/>
        <v>336520</v>
      </c>
    </row>
    <row r="18" spans="1:6" x14ac:dyDescent="0.25">
      <c r="A18" t="s">
        <v>14</v>
      </c>
      <c r="B18" t="s">
        <v>10</v>
      </c>
      <c r="C18">
        <v>797</v>
      </c>
      <c r="D18">
        <v>225</v>
      </c>
      <c r="E18">
        <v>2</v>
      </c>
      <c r="F18" s="2">
        <f t="shared" si="0"/>
        <v>358650</v>
      </c>
    </row>
    <row r="19" spans="1:6" x14ac:dyDescent="0.25">
      <c r="A19" t="s">
        <v>14</v>
      </c>
      <c r="B19" t="s">
        <v>11</v>
      </c>
      <c r="C19">
        <v>97</v>
      </c>
      <c r="D19">
        <v>222</v>
      </c>
      <c r="E19">
        <v>2</v>
      </c>
      <c r="F19" s="2">
        <f t="shared" si="0"/>
        <v>43068</v>
      </c>
    </row>
    <row r="21" spans="1:6" x14ac:dyDescent="0.25">
      <c r="E21" t="s">
        <v>17</v>
      </c>
      <c r="F21" s="2">
        <f>F4+F8+F12+F16</f>
        <v>5259495</v>
      </c>
    </row>
    <row r="22" spans="1:6" x14ac:dyDescent="0.25">
      <c r="E22" t="s">
        <v>3</v>
      </c>
      <c r="F22" s="2">
        <f>SUM(F2:F19)</f>
        <v>8012824</v>
      </c>
    </row>
    <row r="23" spans="1:6" x14ac:dyDescent="0.25">
      <c r="E23" t="s">
        <v>18</v>
      </c>
      <c r="F23" s="4">
        <f>F21/F22</f>
        <v>0.6563846903413828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0142-D818-40B2-A090-50769F420F96}">
  <dimension ref="A1:H11"/>
  <sheetViews>
    <sheetView tabSelected="1" workbookViewId="0">
      <selection activeCell="D13" sqref="D13"/>
    </sheetView>
  </sheetViews>
  <sheetFormatPr defaultColWidth="9.28515625" defaultRowHeight="15" x14ac:dyDescent="0.25"/>
  <cols>
    <col min="1" max="1" width="17.42578125" customWidth="1"/>
    <col min="2" max="3" width="9.7109375" customWidth="1"/>
    <col min="4" max="6" width="12.28515625" customWidth="1"/>
    <col min="7" max="7" width="9.7109375" customWidth="1"/>
  </cols>
  <sheetData>
    <row r="1" spans="1:8" s="1" customFormat="1" x14ac:dyDescent="0.25">
      <c r="A1" s="1" t="s">
        <v>20</v>
      </c>
      <c r="B1" s="1" t="s">
        <v>19</v>
      </c>
      <c r="C1" s="1" t="s">
        <v>23</v>
      </c>
      <c r="D1" s="1" t="s">
        <v>21</v>
      </c>
      <c r="E1" s="1" t="s">
        <v>22</v>
      </c>
      <c r="F1" s="1" t="s">
        <v>26</v>
      </c>
      <c r="G1" s="1" t="s">
        <v>3</v>
      </c>
      <c r="H1" s="1" t="s">
        <v>30</v>
      </c>
    </row>
    <row r="2" spans="1:8" x14ac:dyDescent="0.25">
      <c r="A2" t="s">
        <v>25</v>
      </c>
      <c r="B2" t="s">
        <v>24</v>
      </c>
      <c r="C2" t="s">
        <v>27</v>
      </c>
      <c r="D2" s="5">
        <f>329.80810546875/1000</f>
        <v>0.32980810546875</v>
      </c>
      <c r="E2" s="5">
        <f>28434.1928710937/1000</f>
        <v>28.4341928710937</v>
      </c>
      <c r="F2" s="5">
        <f>303.789794921875/1000</f>
        <v>0.30378979492187502</v>
      </c>
      <c r="G2" s="5">
        <f>SUM(D2:F2)</f>
        <v>29.067790771484326</v>
      </c>
      <c r="H2" s="5"/>
    </row>
    <row r="3" spans="1:8" x14ac:dyDescent="0.25">
      <c r="A3" t="s">
        <v>25</v>
      </c>
      <c r="B3" t="s">
        <v>28</v>
      </c>
      <c r="C3" t="s">
        <v>29</v>
      </c>
      <c r="G3" s="5">
        <v>19.5</v>
      </c>
      <c r="H3" s="5">
        <v>12.9</v>
      </c>
    </row>
    <row r="4" spans="1:8" x14ac:dyDescent="0.25">
      <c r="A4" t="s">
        <v>31</v>
      </c>
      <c r="B4" t="s">
        <v>32</v>
      </c>
      <c r="C4" t="s">
        <v>27</v>
      </c>
      <c r="D4" s="5">
        <f>664.0849609375/1000</f>
        <v>0.66408496093750002</v>
      </c>
      <c r="E4" s="5">
        <f>8753.8369140625/1000</f>
        <v>8.7538369140625001</v>
      </c>
      <c r="F4" s="5">
        <f>1898.5888671875/1000</f>
        <v>1.8985888671875</v>
      </c>
      <c r="G4" s="5">
        <f>SUM(D4:F4)</f>
        <v>11.3165107421875</v>
      </c>
      <c r="H4" s="5"/>
    </row>
    <row r="5" spans="1:8" x14ac:dyDescent="0.25">
      <c r="A5" t="s">
        <v>31</v>
      </c>
      <c r="B5" t="s">
        <v>28</v>
      </c>
      <c r="C5" t="s">
        <v>29</v>
      </c>
      <c r="G5" s="5">
        <v>17.600000000000001</v>
      </c>
      <c r="H5" s="5">
        <v>11.935</v>
      </c>
    </row>
    <row r="6" spans="1:8" x14ac:dyDescent="0.25">
      <c r="A6" t="s">
        <v>33</v>
      </c>
      <c r="B6" t="s">
        <v>24</v>
      </c>
      <c r="C6" t="s">
        <v>27</v>
      </c>
      <c r="D6" s="5">
        <f>358.127197265625/100</f>
        <v>3.5812719726562499</v>
      </c>
      <c r="E6" s="5">
        <f>5949.27294921875/1000</f>
        <v>5.9492729492187504</v>
      </c>
      <c r="F6" s="5">
        <f>441.255126953125/1000</f>
        <v>0.44125512695312502</v>
      </c>
      <c r="G6" s="5">
        <f>SUM(D6:F6)</f>
        <v>9.9718000488281255</v>
      </c>
      <c r="H6" s="5"/>
    </row>
    <row r="7" spans="1:8" x14ac:dyDescent="0.25">
      <c r="A7" t="s">
        <v>33</v>
      </c>
      <c r="B7" t="s">
        <v>28</v>
      </c>
      <c r="C7" t="s">
        <v>29</v>
      </c>
      <c r="G7" s="5">
        <v>19.100000000000001</v>
      </c>
      <c r="H7" s="5">
        <v>12.9</v>
      </c>
    </row>
    <row r="8" spans="1:8" x14ac:dyDescent="0.25">
      <c r="A8" t="s">
        <v>34</v>
      </c>
      <c r="B8" t="s">
        <v>24</v>
      </c>
      <c r="C8" t="s">
        <v>27</v>
      </c>
      <c r="D8" s="5">
        <f>372.063720703125/1000</f>
        <v>0.37206372070312499</v>
      </c>
      <c r="E8" s="5">
        <f>6896.92504882815/1000</f>
        <v>6.8969250488281499</v>
      </c>
      <c r="F8" s="5">
        <f>490.356201171875/1000</f>
        <v>0.49035620117187501</v>
      </c>
      <c r="G8" s="5">
        <f>SUM(D8:F8)</f>
        <v>7.7593449707031494</v>
      </c>
      <c r="H8" s="5"/>
    </row>
    <row r="9" spans="1:8" x14ac:dyDescent="0.25">
      <c r="A9" t="s">
        <v>34</v>
      </c>
      <c r="B9" t="s">
        <v>28</v>
      </c>
      <c r="C9" t="s">
        <v>29</v>
      </c>
      <c r="G9" s="5">
        <v>17.399999999999999</v>
      </c>
      <c r="H9" s="5">
        <v>12.173</v>
      </c>
    </row>
    <row r="10" spans="1:8" x14ac:dyDescent="0.25">
      <c r="A10" t="s">
        <v>35</v>
      </c>
      <c r="B10" t="s">
        <v>24</v>
      </c>
      <c r="C10" t="s">
        <v>27</v>
      </c>
      <c r="D10" s="5">
        <f>832.470947265625/1000</f>
        <v>0.83247094726562498</v>
      </c>
      <c r="E10" s="5">
        <f>3974.80493164062/1000</f>
        <v>3.97480493164062</v>
      </c>
      <c r="F10" s="5">
        <f>1311.6240234375/1000</f>
        <v>1.3116240234375001</v>
      </c>
      <c r="G10" s="5">
        <f>SUM(D10:F10)</f>
        <v>6.1188999023437454</v>
      </c>
      <c r="H10" s="5"/>
    </row>
    <row r="11" spans="1:8" x14ac:dyDescent="0.25">
      <c r="A11" t="s">
        <v>35</v>
      </c>
      <c r="C11" t="s">
        <v>29</v>
      </c>
      <c r="G11" s="5">
        <v>16.2</v>
      </c>
      <c r="H11" s="5">
        <v>11.831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DataSizes</vt:lpstr>
      <vt:lpstr>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Day</dc:creator>
  <cp:lastModifiedBy>Chris Day</cp:lastModifiedBy>
  <dcterms:created xsi:type="dcterms:W3CDTF">2023-12-08T23:06:41Z</dcterms:created>
  <dcterms:modified xsi:type="dcterms:W3CDTF">2023-12-13T17:18:18Z</dcterms:modified>
</cp:coreProperties>
</file>