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Residential-Capacity\"/>
    </mc:Choice>
  </mc:AlternateContent>
  <xr:revisionPtr revIDLastSave="0" documentId="13_ncr:1_{2BA0D6D9-4668-43BC-A0D7-31010CA0BF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unty Totals Format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8" i="1"/>
  <c r="J6" i="1"/>
  <c r="J5" i="1"/>
  <c r="J7" i="1"/>
  <c r="E4" i="1" l="1"/>
  <c r="G4" i="1"/>
  <c r="H4" i="1"/>
  <c r="I4" i="1"/>
  <c r="E5" i="1"/>
  <c r="G5" i="1"/>
  <c r="H5" i="1"/>
  <c r="I5" i="1"/>
  <c r="E6" i="1"/>
  <c r="F6" i="1" s="1"/>
  <c r="G6" i="1"/>
  <c r="H6" i="1"/>
  <c r="I6" i="1"/>
  <c r="E7" i="1"/>
  <c r="G7" i="1"/>
  <c r="H7" i="1"/>
  <c r="I7" i="1"/>
  <c r="D5" i="1"/>
  <c r="K5" i="1" s="1"/>
  <c r="D6" i="1"/>
  <c r="D7" i="1"/>
  <c r="F7" i="1" s="1"/>
  <c r="D4" i="1"/>
  <c r="F4" i="1" s="1"/>
  <c r="K6" i="1" l="1"/>
  <c r="K4" i="1"/>
  <c r="M4" i="1" s="1"/>
  <c r="L4" i="1"/>
  <c r="F5" i="1"/>
  <c r="N4" i="1"/>
  <c r="E8" i="1"/>
  <c r="L7" i="1"/>
  <c r="K7" i="1"/>
  <c r="L6" i="1"/>
  <c r="M6" i="1" s="1"/>
  <c r="N6" i="1"/>
  <c r="I8" i="1"/>
  <c r="D8" i="1"/>
  <c r="F8" i="1" s="1"/>
  <c r="H8" i="1"/>
  <c r="G8" i="1"/>
  <c r="L5" i="1"/>
  <c r="N5" i="1" s="1"/>
  <c r="M5" i="1" l="1"/>
  <c r="M7" i="1"/>
  <c r="N7" i="1"/>
  <c r="L8" i="1"/>
  <c r="K8" i="1"/>
  <c r="M8" i="1" s="1"/>
  <c r="N8" i="1" l="1"/>
</calcChain>
</file>

<file path=xl/sharedStrings.xml><?xml version="1.0" encoding="utf-8"?>
<sst xmlns="http://schemas.openxmlformats.org/spreadsheetml/2006/main" count="30" uniqueCount="22">
  <si>
    <t>Acres</t>
  </si>
  <si>
    <t>Weber</t>
  </si>
  <si>
    <t>Davis</t>
  </si>
  <si>
    <t>Salt Lake</t>
  </si>
  <si>
    <t>Utah</t>
  </si>
  <si>
    <t>County</t>
  </si>
  <si>
    <t>Developable</t>
  </si>
  <si>
    <t>Remain</t>
  </si>
  <si>
    <t>Undevelopable</t>
  </si>
  <si>
    <t>Redevelopable
Original</t>
  </si>
  <si>
    <t>Redevelopable
New</t>
  </si>
  <si>
    <t>Total</t>
  </si>
  <si>
    <t>Developable
(Greenfield)</t>
  </si>
  <si>
    <t>Unchanged</t>
  </si>
  <si>
    <t>New/
Original
Ratio</t>
  </si>
  <si>
    <t>Redevelopable
at Capacity</t>
  </si>
  <si>
    <t>Redevelopable
Base</t>
  </si>
  <si>
    <t>At Capacity</t>
  </si>
  <si>
    <t>Additional</t>
  </si>
  <si>
    <t>Base</t>
  </si>
  <si>
    <t>Develop/Redev</t>
  </si>
  <si>
    <t>Residential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</si>
</sst>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16" fillId="33" borderId="13" xfId="0" applyNumberFormat="1" applyFont="1" applyFill="1" applyBorder="1" applyAlignment="1">
      <alignment horizontal="center" vertical="center"/>
    </xf>
    <xf numFmtId="2" fontId="16" fillId="33" borderId="15" xfId="0" applyNumberFormat="1" applyFont="1" applyFill="1" applyBorder="1" applyAlignment="1">
      <alignment horizontal="center" vertical="center"/>
    </xf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0" xfId="0" applyNumberFormat="1" applyFont="1" applyFill="1" applyBorder="1" applyAlignment="1">
      <alignment horizontal="center" vertical="center"/>
    </xf>
    <xf numFmtId="2" fontId="16" fillId="33" borderId="14" xfId="0" applyNumberFormat="1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vertical="center"/>
    </xf>
    <xf numFmtId="3" fontId="0" fillId="35" borderId="12" xfId="0" applyNumberFormat="1" applyFill="1" applyBorder="1" applyAlignment="1">
      <alignment vertical="center"/>
    </xf>
    <xf numFmtId="3" fontId="0" fillId="35" borderId="11" xfId="0" applyNumberFormat="1" applyFill="1" applyBorder="1" applyAlignment="1">
      <alignment vertical="center"/>
    </xf>
    <xf numFmtId="3" fontId="0" fillId="35" borderId="0" xfId="0" applyNumberFormat="1" applyFill="1" applyBorder="1" applyAlignment="1">
      <alignment vertical="center"/>
    </xf>
    <xf numFmtId="3" fontId="0" fillId="35" borderId="16" xfId="0" applyNumberFormat="1" applyFill="1" applyBorder="1" applyAlignment="1">
      <alignment vertical="center"/>
    </xf>
    <xf numFmtId="0" fontId="0" fillId="34" borderId="11" xfId="0" applyFill="1" applyBorder="1" applyAlignment="1">
      <alignment vertical="center"/>
    </xf>
    <xf numFmtId="3" fontId="0" fillId="34" borderId="12" xfId="0" applyNumberFormat="1" applyFill="1" applyBorder="1" applyAlignment="1">
      <alignment vertical="center"/>
    </xf>
    <xf numFmtId="3" fontId="0" fillId="34" borderId="11" xfId="0" applyNumberFormat="1" applyFill="1" applyBorder="1" applyAlignment="1">
      <alignment vertical="center"/>
    </xf>
    <xf numFmtId="3" fontId="0" fillId="34" borderId="0" xfId="0" applyNumberFormat="1" applyFill="1" applyBorder="1" applyAlignment="1">
      <alignment vertical="center"/>
    </xf>
    <xf numFmtId="3" fontId="0" fillId="34" borderId="16" xfId="0" applyNumberFormat="1" applyFill="1" applyBorder="1" applyAlignment="1">
      <alignment vertical="center"/>
    </xf>
    <xf numFmtId="2" fontId="16" fillId="33" borderId="10" xfId="0" applyNumberFormat="1" applyFont="1" applyFill="1" applyBorder="1" applyAlignment="1">
      <alignment horizontal="center" vertical="center" wrapText="1"/>
    </xf>
    <xf numFmtId="2" fontId="0" fillId="35" borderId="16" xfId="1" applyNumberFormat="1" applyFont="1" applyFill="1" applyBorder="1" applyAlignment="1">
      <alignment vertical="center"/>
    </xf>
    <xf numFmtId="2" fontId="0" fillId="34" borderId="16" xfId="1" applyNumberFormat="1" applyFont="1" applyFill="1" applyBorder="1" applyAlignment="1">
      <alignment vertical="center"/>
    </xf>
    <xf numFmtId="0" fontId="0" fillId="35" borderId="0" xfId="0" applyFill="1"/>
    <xf numFmtId="164" fontId="0" fillId="34" borderId="0" xfId="0" applyNumberFormat="1" applyFill="1" applyBorder="1" applyAlignment="1">
      <alignment vertical="center"/>
    </xf>
    <xf numFmtId="164" fontId="0" fillId="35" borderId="0" xfId="0" applyNumberFormat="1" applyFill="1" applyBorder="1" applyAlignment="1">
      <alignment vertical="center"/>
    </xf>
    <xf numFmtId="0" fontId="16" fillId="36" borderId="13" xfId="0" applyFont="1" applyFill="1" applyBorder="1" applyAlignment="1">
      <alignment vertical="center"/>
    </xf>
    <xf numFmtId="3" fontId="16" fillId="36" borderId="14" xfId="0" applyNumberFormat="1" applyFont="1" applyFill="1" applyBorder="1" applyAlignment="1">
      <alignment vertical="center"/>
    </xf>
    <xf numFmtId="3" fontId="16" fillId="36" borderId="13" xfId="0" applyNumberFormat="1" applyFont="1" applyFill="1" applyBorder="1" applyAlignment="1">
      <alignment vertical="center"/>
    </xf>
    <xf numFmtId="3" fontId="16" fillId="36" borderId="15" xfId="0" applyNumberFormat="1" applyFont="1" applyFill="1" applyBorder="1" applyAlignment="1">
      <alignment vertical="center"/>
    </xf>
    <xf numFmtId="164" fontId="16" fillId="36" borderId="15" xfId="0" applyNumberFormat="1" applyFont="1" applyFill="1" applyBorder="1" applyAlignment="1">
      <alignment vertical="center"/>
    </xf>
    <xf numFmtId="3" fontId="16" fillId="36" borderId="10" xfId="0" applyNumberFormat="1" applyFont="1" applyFill="1" applyBorder="1" applyAlignment="1">
      <alignment vertical="center"/>
    </xf>
    <xf numFmtId="2" fontId="16" fillId="36" borderId="10" xfId="1" applyNumberFormat="1" applyFont="1" applyFill="1" applyBorder="1" applyAlignment="1">
      <alignment vertical="center"/>
    </xf>
    <xf numFmtId="0" fontId="16" fillId="33" borderId="1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 vertical="center"/>
    </xf>
    <xf numFmtId="2" fontId="16" fillId="33" borderId="18" xfId="0" applyNumberFormat="1" applyFont="1" applyFill="1" applyBorder="1" applyAlignment="1">
      <alignment horizontal="center" vertical="center"/>
    </xf>
    <xf numFmtId="2" fontId="16" fillId="33" borderId="19" xfId="0" applyNumberFormat="1" applyFont="1" applyFill="1" applyBorder="1" applyAlignment="1">
      <alignment horizontal="center" vertical="center"/>
    </xf>
    <xf numFmtId="2" fontId="16" fillId="33" borderId="20" xfId="0" applyNumberFormat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70" zoomScaleNormal="170" workbookViewId="0">
      <selection activeCell="J4" sqref="J4"/>
    </sheetView>
  </sheetViews>
  <sheetFormatPr defaultRowHeight="15" x14ac:dyDescent="0.25"/>
  <cols>
    <col min="3" max="3" width="10.140625" bestFit="1" customWidth="1"/>
    <col min="4" max="5" width="14.28515625" hidden="1" customWidth="1"/>
    <col min="6" max="9" width="14.28515625" customWidth="1"/>
    <col min="10" max="10" width="8" customWidth="1"/>
    <col min="11" max="13" width="14.28515625" customWidth="1"/>
  </cols>
  <sheetData>
    <row r="1" spans="1:15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22"/>
      <c r="B2" s="35" t="s">
        <v>5</v>
      </c>
      <c r="C2" s="36" t="s">
        <v>0</v>
      </c>
      <c r="D2" s="22"/>
      <c r="E2" s="22"/>
      <c r="F2" s="32" t="s">
        <v>21</v>
      </c>
      <c r="G2" s="33"/>
      <c r="H2" s="33"/>
      <c r="I2" s="33"/>
      <c r="J2" s="33"/>
      <c r="K2" s="33"/>
      <c r="L2" s="33"/>
      <c r="M2" s="33"/>
      <c r="N2" s="34"/>
      <c r="O2" s="22"/>
    </row>
    <row r="3" spans="1:15" ht="45" x14ac:dyDescent="0.25">
      <c r="A3" s="22"/>
      <c r="B3" s="37"/>
      <c r="C3" s="38"/>
      <c r="D3" s="5" t="s">
        <v>8</v>
      </c>
      <c r="E3" s="5" t="s">
        <v>7</v>
      </c>
      <c r="F3" s="5" t="s">
        <v>13</v>
      </c>
      <c r="G3" s="6" t="s">
        <v>16</v>
      </c>
      <c r="H3" s="6" t="s">
        <v>15</v>
      </c>
      <c r="I3" s="8" t="s">
        <v>12</v>
      </c>
      <c r="J3" s="6" t="s">
        <v>20</v>
      </c>
      <c r="K3" s="4" t="s">
        <v>19</v>
      </c>
      <c r="L3" s="5" t="s">
        <v>18</v>
      </c>
      <c r="M3" s="7" t="s">
        <v>17</v>
      </c>
      <c r="N3" s="19" t="s">
        <v>14</v>
      </c>
      <c r="O3" s="22"/>
    </row>
    <row r="4" spans="1:15" ht="19.5" customHeight="1" x14ac:dyDescent="0.25">
      <c r="A4" s="22"/>
      <c r="B4" s="9" t="s">
        <v>1</v>
      </c>
      <c r="C4" s="10">
        <v>60710.5765064261</v>
      </c>
      <c r="D4" s="11">
        <f>ROUND(D17,-2)</f>
        <v>2800</v>
      </c>
      <c r="E4" s="12">
        <f>ROUND(E17,-2)</f>
        <v>81500</v>
      </c>
      <c r="F4" s="12">
        <f>D4+E4</f>
        <v>84300</v>
      </c>
      <c r="G4" s="12">
        <f t="shared" ref="G4:I7" si="0">ROUND(F17,-2)</f>
        <v>3400</v>
      </c>
      <c r="H4" s="12">
        <f t="shared" si="0"/>
        <v>11800</v>
      </c>
      <c r="I4" s="10">
        <f t="shared" si="0"/>
        <v>51200</v>
      </c>
      <c r="J4" s="24">
        <f t="shared" ref="J4:J8" si="1">I4/H4</f>
        <v>4.3389830508474576</v>
      </c>
      <c r="K4" s="11">
        <f>D4+E4+G4</f>
        <v>87700</v>
      </c>
      <c r="L4" s="12">
        <f>I4+H4-G4</f>
        <v>59600</v>
      </c>
      <c r="M4" s="13">
        <f>K4+L4</f>
        <v>147300</v>
      </c>
      <c r="N4" s="20">
        <f>L4/K4</f>
        <v>0.67958950969213228</v>
      </c>
      <c r="O4" s="22"/>
    </row>
    <row r="5" spans="1:15" ht="19.5" customHeight="1" x14ac:dyDescent="0.25">
      <c r="A5" s="22"/>
      <c r="B5" s="14" t="s">
        <v>2</v>
      </c>
      <c r="C5" s="15">
        <v>41697.325956400498</v>
      </c>
      <c r="D5" s="16">
        <f t="shared" ref="D5:E7" si="2">ROUND(D18,-2)</f>
        <v>700</v>
      </c>
      <c r="E5" s="17">
        <f t="shared" si="2"/>
        <v>81000</v>
      </c>
      <c r="F5" s="17">
        <f>D5+E5</f>
        <v>81700</v>
      </c>
      <c r="G5" s="17">
        <f t="shared" si="0"/>
        <v>2100</v>
      </c>
      <c r="H5" s="17">
        <f t="shared" si="0"/>
        <v>21600</v>
      </c>
      <c r="I5" s="15">
        <f t="shared" si="0"/>
        <v>62700</v>
      </c>
      <c r="J5" s="23">
        <f t="shared" si="1"/>
        <v>2.9027777777777777</v>
      </c>
      <c r="K5" s="16">
        <f>D5+E5+G5</f>
        <v>83800</v>
      </c>
      <c r="L5" s="17">
        <f>I5+H5-G5</f>
        <v>82200</v>
      </c>
      <c r="M5" s="18">
        <f>K5+L5</f>
        <v>166000</v>
      </c>
      <c r="N5" s="21">
        <f>L5/K5</f>
        <v>0.98090692124105017</v>
      </c>
      <c r="O5" s="22"/>
    </row>
    <row r="6" spans="1:15" ht="19.5" customHeight="1" x14ac:dyDescent="0.25">
      <c r="A6" s="22"/>
      <c r="B6" s="9" t="s">
        <v>3</v>
      </c>
      <c r="C6" s="10">
        <v>93875.517582723201</v>
      </c>
      <c r="D6" s="11">
        <f t="shared" si="2"/>
        <v>3900</v>
      </c>
      <c r="E6" s="12">
        <f t="shared" si="2"/>
        <v>339200</v>
      </c>
      <c r="F6" s="12">
        <f>D6+E6</f>
        <v>343100</v>
      </c>
      <c r="G6" s="12">
        <f t="shared" si="0"/>
        <v>17800</v>
      </c>
      <c r="H6" s="12">
        <f t="shared" si="0"/>
        <v>112000</v>
      </c>
      <c r="I6" s="10">
        <f t="shared" si="0"/>
        <v>155800</v>
      </c>
      <c r="J6" s="24">
        <f t="shared" si="1"/>
        <v>1.3910714285714285</v>
      </c>
      <c r="K6" s="11">
        <f>D6+E6+G6</f>
        <v>360900</v>
      </c>
      <c r="L6" s="12">
        <f>I6+H6-G6</f>
        <v>250000</v>
      </c>
      <c r="M6" s="13">
        <f>K6+L6</f>
        <v>610900</v>
      </c>
      <c r="N6" s="20">
        <f>L6/K6</f>
        <v>0.69271266278747579</v>
      </c>
      <c r="O6" s="22"/>
    </row>
    <row r="7" spans="1:15" ht="19.5" customHeight="1" x14ac:dyDescent="0.25">
      <c r="A7" s="22"/>
      <c r="B7" s="14" t="s">
        <v>4</v>
      </c>
      <c r="C7" s="15">
        <v>108347.632644281</v>
      </c>
      <c r="D7" s="16">
        <f t="shared" si="2"/>
        <v>2300</v>
      </c>
      <c r="E7" s="17">
        <f t="shared" si="2"/>
        <v>132600</v>
      </c>
      <c r="F7" s="17">
        <f>D7+E7</f>
        <v>134900</v>
      </c>
      <c r="G7" s="17">
        <f t="shared" si="0"/>
        <v>2800</v>
      </c>
      <c r="H7" s="17">
        <f t="shared" si="0"/>
        <v>13600</v>
      </c>
      <c r="I7" s="15">
        <f t="shared" si="0"/>
        <v>212800</v>
      </c>
      <c r="J7" s="23">
        <f>I7/H7</f>
        <v>15.647058823529411</v>
      </c>
      <c r="K7" s="16">
        <f>D7+E7+G7</f>
        <v>137700</v>
      </c>
      <c r="L7" s="17">
        <f>I7+H7-G7</f>
        <v>223600</v>
      </c>
      <c r="M7" s="18">
        <f>K7+L7</f>
        <v>361300</v>
      </c>
      <c r="N7" s="21">
        <f>L7/K7</f>
        <v>1.6238198983297023</v>
      </c>
      <c r="O7" s="22"/>
    </row>
    <row r="8" spans="1:15" ht="19.5" customHeight="1" x14ac:dyDescent="0.25">
      <c r="A8" s="22"/>
      <c r="B8" s="25" t="s">
        <v>11</v>
      </c>
      <c r="C8" s="26">
        <v>304631.05268983101</v>
      </c>
      <c r="D8" s="27">
        <f>SUM(D4:D7)</f>
        <v>9700</v>
      </c>
      <c r="E8" s="28">
        <f>SUM(E4:E7)</f>
        <v>634300</v>
      </c>
      <c r="F8" s="28">
        <f>D8+E8</f>
        <v>644000</v>
      </c>
      <c r="G8" s="28">
        <f>SUM(G4:G7)</f>
        <v>26100</v>
      </c>
      <c r="H8" s="28">
        <f>SUM(H4:H7)</f>
        <v>159000</v>
      </c>
      <c r="I8" s="26">
        <f>SUM(I4:I7)</f>
        <v>482500</v>
      </c>
      <c r="J8" s="29">
        <f t="shared" si="1"/>
        <v>3.0345911949685536</v>
      </c>
      <c r="K8" s="27">
        <f>D8+E8+G8</f>
        <v>670100</v>
      </c>
      <c r="L8" s="28">
        <f>I8+H8-G8</f>
        <v>615400</v>
      </c>
      <c r="M8" s="30">
        <f>K8+L8</f>
        <v>1285500</v>
      </c>
      <c r="N8" s="31">
        <f>L8/K8</f>
        <v>0.91837039247873453</v>
      </c>
      <c r="O8" s="22"/>
    </row>
    <row r="9" spans="1:15" ht="25.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6" spans="1:15" ht="45" x14ac:dyDescent="0.25">
      <c r="B16" s="2" t="s">
        <v>5</v>
      </c>
      <c r="C16" s="2" t="s">
        <v>0</v>
      </c>
      <c r="D16" s="2" t="s">
        <v>8</v>
      </c>
      <c r="E16" s="2" t="s">
        <v>7</v>
      </c>
      <c r="F16" s="3" t="s">
        <v>9</v>
      </c>
      <c r="G16" s="3" t="s">
        <v>10</v>
      </c>
      <c r="H16" s="2" t="s">
        <v>6</v>
      </c>
      <c r="I16" s="2"/>
      <c r="J16" s="2"/>
      <c r="K16" s="2"/>
      <c r="L16" s="2"/>
      <c r="M16" s="2"/>
    </row>
    <row r="17" spans="2:13" x14ac:dyDescent="0.25">
      <c r="B17" t="s">
        <v>1</v>
      </c>
      <c r="C17" s="1">
        <v>60710.5765064261</v>
      </c>
      <c r="D17" s="1">
        <v>2758.19144203314</v>
      </c>
      <c r="E17" s="1">
        <v>81504.737515318993</v>
      </c>
      <c r="F17" s="1">
        <v>3439.3392340850201</v>
      </c>
      <c r="G17" s="1">
        <v>11799</v>
      </c>
      <c r="H17" s="1">
        <v>51183</v>
      </c>
      <c r="I17" s="1"/>
      <c r="J17" s="1"/>
      <c r="K17" s="1"/>
      <c r="L17" s="1"/>
      <c r="M17" s="1"/>
    </row>
    <row r="18" spans="2:13" x14ac:dyDescent="0.25">
      <c r="B18" t="s">
        <v>2</v>
      </c>
      <c r="C18" s="1">
        <v>41697.325956400498</v>
      </c>
      <c r="D18" s="1">
        <v>747.03013079259995</v>
      </c>
      <c r="E18" s="1">
        <v>81016.095769585896</v>
      </c>
      <c r="F18" s="1">
        <v>2093.12080309675</v>
      </c>
      <c r="G18" s="1">
        <v>21623</v>
      </c>
      <c r="H18" s="1">
        <v>62689</v>
      </c>
      <c r="I18" s="1"/>
      <c r="J18" s="1"/>
      <c r="K18" s="1"/>
      <c r="L18" s="1"/>
      <c r="M18" s="1"/>
    </row>
    <row r="19" spans="2:13" x14ac:dyDescent="0.25">
      <c r="B19" t="s">
        <v>3</v>
      </c>
      <c r="C19" s="1">
        <v>93875.517582723201</v>
      </c>
      <c r="D19" s="1">
        <v>3881.9128778619802</v>
      </c>
      <c r="E19" s="1">
        <v>339178.08791116002</v>
      </c>
      <c r="F19" s="1">
        <v>17812.9043235926</v>
      </c>
      <c r="G19" s="1">
        <v>111970</v>
      </c>
      <c r="H19" s="1">
        <v>155751</v>
      </c>
      <c r="I19" s="1"/>
      <c r="J19" s="1"/>
      <c r="K19" s="1"/>
      <c r="L19" s="1"/>
      <c r="M19" s="1"/>
    </row>
    <row r="20" spans="2:13" x14ac:dyDescent="0.25">
      <c r="B20" t="s">
        <v>4</v>
      </c>
      <c r="C20" s="1">
        <v>108347.632644281</v>
      </c>
      <c r="D20" s="1">
        <v>2333.79496662376</v>
      </c>
      <c r="E20" s="1">
        <v>132597.08477050799</v>
      </c>
      <c r="F20" s="1">
        <v>2750.56615931644</v>
      </c>
      <c r="G20" s="1">
        <v>13647</v>
      </c>
      <c r="H20" s="1">
        <v>212787</v>
      </c>
      <c r="I20" s="1"/>
      <c r="J20" s="1"/>
      <c r="K20" s="1"/>
      <c r="L20" s="1"/>
      <c r="M20" s="1"/>
    </row>
    <row r="21" spans="2:13" x14ac:dyDescent="0.25">
      <c r="C21" s="1">
        <v>304631.05268983101</v>
      </c>
      <c r="D21" s="1">
        <v>9720.9294173114904</v>
      </c>
      <c r="E21" s="1">
        <v>634296.00596657395</v>
      </c>
      <c r="F21" s="1">
        <v>26095.930520090798</v>
      </c>
      <c r="G21" s="1">
        <v>159039</v>
      </c>
      <c r="H21" s="1">
        <v>482410</v>
      </c>
      <c r="I21" s="1"/>
      <c r="J21" s="1"/>
      <c r="K21" s="1"/>
      <c r="L21" s="1"/>
      <c r="M21" s="1"/>
    </row>
  </sheetData>
  <mergeCells count="3">
    <mergeCell ref="F2:N2"/>
    <mergeCell ref="C2:C3"/>
    <mergeCell ref="B2:B3"/>
  </mergeCells>
  <pageMargins left="0.7" right="0.7" top="0.75" bottom="0.75" header="0.3" footer="0.3"/>
  <pageSetup orientation="portrait" r:id="rId1"/>
  <ignoredErrors>
    <ignoredError sqref="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Totals 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2021-06-10T21:01:14Z</dcterms:created>
  <dcterms:modified xsi:type="dcterms:W3CDTF">2021-06-11T23:14:38Z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7032632c-ffbc-411d-9582-9f20c0e230f7</vt:lpwstr>
  </property>
</Properties>
</file>